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bookViews>
    <workbookView xWindow="-120" yWindow="-120" windowWidth="20730" windowHeight="11160"/>
  </bookViews>
  <sheets>
    <sheet name="1" sheetId="333" r:id="rId1"/>
    <sheet name="معلومات" sheetId="2" r:id="rId2"/>
  </sheets>
  <externalReferences>
    <externalReference r:id="rId3"/>
  </externalReferences>
  <definedNames>
    <definedName name="class">معلومات!$G$4:$G$12</definedName>
    <definedName name="classe">[1]feuil1!$B$2:$B$26</definedName>
    <definedName name="equivclass">[1]feuil1!$C$2:$C$26</definedName>
    <definedName name="matier">[1]feuil1!$F$2:$F$16</definedName>
    <definedName name="_xlnm.Print_Area" localSheetId="0">'1'!$A$1:$X$98</definedName>
    <definedName name="المشرفين">[1]feuil1!$D$2:$D$16</definedName>
    <definedName name="مبرر">[1]feuil1!$A$2:$A$9</definedName>
  </definedNames>
  <calcPr calcId="14452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E56" i="333" l="1"/>
  <c r="E57" i="333"/>
  <c r="E58" i="333"/>
  <c r="E59" i="333"/>
  <c r="E60" i="333"/>
  <c r="E61" i="333"/>
  <c r="E62" i="333"/>
  <c r="E63" i="333"/>
  <c r="E64" i="333"/>
  <c r="E65" i="333"/>
  <c r="E66" i="333"/>
  <c r="E67" i="333"/>
  <c r="E68" i="333"/>
  <c r="E69" i="333"/>
  <c r="E70" i="333"/>
  <c r="E71" i="333"/>
  <c r="E72" i="333"/>
  <c r="E73" i="333"/>
  <c r="E74" i="333"/>
  <c r="E75" i="333"/>
  <c r="E76" i="333"/>
  <c r="E77" i="333"/>
  <c r="E78" i="333"/>
  <c r="E55" i="333"/>
  <c r="V56" i="333"/>
  <c r="V57" i="333"/>
  <c r="V58" i="333"/>
  <c r="V59" i="333"/>
  <c r="V60" i="333"/>
  <c r="V61" i="333"/>
  <c r="V62" i="333"/>
  <c r="V63" i="333"/>
  <c r="V64" i="333"/>
  <c r="V65" i="333"/>
  <c r="V66" i="333"/>
  <c r="V67" i="333"/>
  <c r="V68" i="333"/>
  <c r="V69" i="333"/>
  <c r="V70" i="333"/>
  <c r="V71" i="333"/>
  <c r="V72" i="333"/>
  <c r="V73" i="333"/>
  <c r="V74" i="333"/>
  <c r="V75" i="333"/>
  <c r="V76" i="333"/>
  <c r="V77" i="333"/>
  <c r="V78" i="333"/>
  <c r="G56" i="333"/>
  <c r="G57" i="333"/>
  <c r="G58" i="333"/>
  <c r="G59" i="333"/>
  <c r="G60" i="333"/>
  <c r="G61" i="333"/>
  <c r="G62" i="333"/>
  <c r="G63" i="333"/>
  <c r="G64" i="333"/>
  <c r="G65" i="333"/>
  <c r="G66" i="333"/>
  <c r="G67" i="333"/>
  <c r="G68" i="333"/>
  <c r="G69" i="333"/>
  <c r="G70" i="333"/>
  <c r="G71" i="333"/>
  <c r="G72" i="333"/>
  <c r="G73" i="333"/>
  <c r="G74" i="333"/>
  <c r="G75" i="333"/>
  <c r="G76" i="333"/>
  <c r="G77" i="333"/>
  <c r="G78" i="333"/>
  <c r="V55" i="333"/>
  <c r="G55" i="333"/>
  <c r="Q93" i="333" l="1"/>
  <c r="S93" i="333" s="1"/>
  <c r="Q92" i="333"/>
  <c r="S92" i="333" s="1"/>
  <c r="Q91" i="333"/>
  <c r="S91" i="333" s="1"/>
  <c r="W44" i="333"/>
  <c r="G25" i="333"/>
  <c r="G26" i="333" s="1"/>
  <c r="F25" i="333"/>
  <c r="D25" i="333"/>
  <c r="C25" i="333"/>
  <c r="P24" i="333"/>
  <c r="O24" i="333"/>
  <c r="M24" i="333"/>
  <c r="L24" i="333"/>
  <c r="J24" i="333"/>
  <c r="I24" i="333"/>
  <c r="H24" i="333"/>
  <c r="E24" i="333"/>
  <c r="K24" i="333" s="1"/>
  <c r="P23" i="333"/>
  <c r="O23" i="333"/>
  <c r="M23" i="333"/>
  <c r="L23" i="333"/>
  <c r="J23" i="333"/>
  <c r="I23" i="333"/>
  <c r="K23" i="333" s="1"/>
  <c r="H23" i="333"/>
  <c r="E23" i="333"/>
  <c r="P22" i="333"/>
  <c r="P25" i="333" s="1"/>
  <c r="O22" i="333"/>
  <c r="M22" i="333"/>
  <c r="M25" i="333" s="1"/>
  <c r="L22" i="333"/>
  <c r="J22" i="333"/>
  <c r="J25" i="333" s="1"/>
  <c r="I22" i="333"/>
  <c r="I25" i="333" s="1"/>
  <c r="H22" i="333"/>
  <c r="H25" i="333" s="1"/>
  <c r="E22" i="333"/>
  <c r="E25" i="333" s="1"/>
  <c r="G21" i="333"/>
  <c r="F21" i="333"/>
  <c r="D21" i="333"/>
  <c r="C21" i="333"/>
  <c r="P19" i="333"/>
  <c r="O19" i="333"/>
  <c r="M19" i="333"/>
  <c r="L19" i="333"/>
  <c r="J19" i="333"/>
  <c r="I19" i="333"/>
  <c r="K19" i="333" s="1"/>
  <c r="H19" i="333"/>
  <c r="E19" i="333"/>
  <c r="P18" i="333"/>
  <c r="O18" i="333"/>
  <c r="M18" i="333"/>
  <c r="M21" i="333" s="1"/>
  <c r="L18" i="333"/>
  <c r="J18" i="333"/>
  <c r="J21" i="333" s="1"/>
  <c r="I18" i="333"/>
  <c r="I21" i="333" s="1"/>
  <c r="H18" i="333"/>
  <c r="H21" i="333" s="1"/>
  <c r="E18" i="333"/>
  <c r="E21" i="333" s="1"/>
  <c r="G17" i="333"/>
  <c r="F17" i="333"/>
  <c r="D17" i="333"/>
  <c r="C17" i="333"/>
  <c r="P15" i="333"/>
  <c r="S15" i="333" s="1"/>
  <c r="O15" i="333"/>
  <c r="L15" i="333"/>
  <c r="N15" i="333" s="1"/>
  <c r="J15" i="333"/>
  <c r="I15" i="333"/>
  <c r="K15" i="333" s="1"/>
  <c r="H15" i="333"/>
  <c r="E15" i="333"/>
  <c r="P14" i="333"/>
  <c r="O14" i="333"/>
  <c r="M14" i="333"/>
  <c r="M17" i="333" s="1"/>
  <c r="L14" i="333"/>
  <c r="K14" i="333"/>
  <c r="J14" i="333"/>
  <c r="J17" i="333" s="1"/>
  <c r="I14" i="333"/>
  <c r="I17" i="333" s="1"/>
  <c r="H14" i="333"/>
  <c r="H17" i="333" s="1"/>
  <c r="E14" i="333"/>
  <c r="E17" i="333" s="1"/>
  <c r="G13" i="333"/>
  <c r="F13" i="333"/>
  <c r="F26" i="333" s="1"/>
  <c r="D13" i="333"/>
  <c r="D26" i="333" s="1"/>
  <c r="S44" i="333" s="1"/>
  <c r="C13" i="333"/>
  <c r="C26" i="333" s="1"/>
  <c r="R44" i="333" s="1"/>
  <c r="P11" i="333"/>
  <c r="O11" i="333"/>
  <c r="M11" i="333"/>
  <c r="L11" i="333"/>
  <c r="K11" i="333"/>
  <c r="J11" i="333"/>
  <c r="I11" i="333"/>
  <c r="H11" i="333"/>
  <c r="E11" i="333"/>
  <c r="P10" i="333"/>
  <c r="O10" i="333"/>
  <c r="M10" i="333"/>
  <c r="L10" i="333"/>
  <c r="J10" i="333"/>
  <c r="J13" i="333" s="1"/>
  <c r="I10" i="333"/>
  <c r="K10" i="333" s="1"/>
  <c r="K13" i="333" s="1"/>
  <c r="H10" i="333"/>
  <c r="H13" i="333" s="1"/>
  <c r="E10" i="333"/>
  <c r="E13" i="333" s="1"/>
  <c r="E26" i="333" s="1"/>
  <c r="O17" i="333" l="1"/>
  <c r="O13" i="333"/>
  <c r="N18" i="333"/>
  <c r="R19" i="333"/>
  <c r="R23" i="333"/>
  <c r="S10" i="333"/>
  <c r="P17" i="333"/>
  <c r="S11" i="333"/>
  <c r="R14" i="333"/>
  <c r="L25" i="333"/>
  <c r="Q18" i="333"/>
  <c r="P13" i="333"/>
  <c r="S19" i="333"/>
  <c r="S23" i="333"/>
  <c r="Q15" i="333"/>
  <c r="L21" i="333"/>
  <c r="P21" i="333"/>
  <c r="Q19" i="333"/>
  <c r="O25" i="333"/>
  <c r="N23" i="333"/>
  <c r="R24" i="333"/>
  <c r="Q10" i="333"/>
  <c r="Q11" i="333"/>
  <c r="S14" i="333"/>
  <c r="S17" i="333" s="1"/>
  <c r="R18" i="333"/>
  <c r="Q23" i="333"/>
  <c r="S24" i="333"/>
  <c r="R15" i="333"/>
  <c r="Q24" i="333"/>
  <c r="L13" i="333"/>
  <c r="J26" i="333"/>
  <c r="T44" i="333"/>
  <c r="K25" i="333"/>
  <c r="K26" i="333" s="1"/>
  <c r="O93" i="333" s="1"/>
  <c r="H26" i="333"/>
  <c r="K17" i="333"/>
  <c r="K21" i="333"/>
  <c r="I13" i="333"/>
  <c r="I26" i="333" s="1"/>
  <c r="M13" i="333"/>
  <c r="M26" i="333" s="1"/>
  <c r="L17" i="333"/>
  <c r="N10" i="333"/>
  <c r="R10" i="333"/>
  <c r="K18" i="333"/>
  <c r="S18" i="333"/>
  <c r="O21" i="333"/>
  <c r="Q22" i="333"/>
  <c r="Q14" i="333"/>
  <c r="N19" i="333"/>
  <c r="N21" i="333" s="1"/>
  <c r="N22" i="333"/>
  <c r="R22" i="333"/>
  <c r="N24" i="333"/>
  <c r="N11" i="333"/>
  <c r="R11" i="333"/>
  <c r="T11" i="333" s="1"/>
  <c r="N14" i="333"/>
  <c r="N17" i="333" s="1"/>
  <c r="K22" i="333"/>
  <c r="S22" i="333"/>
  <c r="R21" i="333" l="1"/>
  <c r="T19" i="333"/>
  <c r="T14" i="333"/>
  <c r="Q21" i="333"/>
  <c r="T23" i="333"/>
  <c r="S13" i="333"/>
  <c r="R17" i="333"/>
  <c r="T24" i="333"/>
  <c r="T15" i="333"/>
  <c r="Q25" i="333"/>
  <c r="P26" i="333"/>
  <c r="S25" i="333"/>
  <c r="L26" i="333"/>
  <c r="Q13" i="333"/>
  <c r="O26" i="333"/>
  <c r="N13" i="333"/>
  <c r="Q17" i="333"/>
  <c r="T17" i="333" s="1"/>
  <c r="R25" i="333"/>
  <c r="T22" i="333"/>
  <c r="T10" i="333"/>
  <c r="R13" i="333"/>
  <c r="N25" i="333"/>
  <c r="T18" i="333"/>
  <c r="S21" i="333"/>
  <c r="T21" i="333" l="1"/>
  <c r="Q26" i="333"/>
  <c r="S26" i="333"/>
  <c r="N26" i="333"/>
  <c r="T25" i="333"/>
  <c r="T13" i="333"/>
  <c r="R26" i="333"/>
  <c r="T26" i="333" l="1"/>
  <c r="B7" i="2" l="1"/>
  <c r="B6" i="2"/>
  <c r="B5" i="2"/>
  <c r="B4" i="2"/>
  <c r="B8" i="2" l="1"/>
</calcChain>
</file>

<file path=xl/comments1.xml><?xml version="1.0" encoding="utf-8"?>
<comments xmlns="http://schemas.openxmlformats.org/spreadsheetml/2006/main">
  <authors>
    <author>cem 02</author>
  </authors>
  <commentList>
    <comment ref="H20" authorId="0">
      <text>
        <r>
          <rPr>
            <b/>
            <sz val="8"/>
            <color indexed="81"/>
            <rFont val="Tahoma"/>
            <family val="2"/>
          </rPr>
          <t>cem 02:</t>
        </r>
        <r>
          <rPr>
            <sz val="8"/>
            <color indexed="81"/>
            <rFont val="Tahoma"/>
            <family val="2"/>
          </rPr>
          <t xml:space="preserve">
</t>
        </r>
      </text>
    </comment>
  </commentList>
</comments>
</file>

<file path=xl/sharedStrings.xml><?xml version="1.0" encoding="utf-8"?>
<sst xmlns="http://schemas.openxmlformats.org/spreadsheetml/2006/main" count="972" uniqueCount="341">
  <si>
    <t>الجمهورية الجزائرية الديمقراطية الشعبية</t>
  </si>
  <si>
    <t>وزارة التربية الوطنية</t>
  </si>
  <si>
    <t>التاريخ :</t>
  </si>
  <si>
    <t>مديرية التربية لولاية معسكر</t>
  </si>
  <si>
    <t>الرقم   :</t>
  </si>
  <si>
    <t>متوسطة الاخوة بحار ويزغت</t>
  </si>
  <si>
    <t xml:space="preserve">                                                                          </t>
  </si>
  <si>
    <t>التقرير اليومي لمستشار التربية</t>
  </si>
  <si>
    <t>المسجلون</t>
  </si>
  <si>
    <t>الغائبون</t>
  </si>
  <si>
    <t>مستوى</t>
  </si>
  <si>
    <t>نظام</t>
  </si>
  <si>
    <t>نصف داخلي</t>
  </si>
  <si>
    <t>خارجي</t>
  </si>
  <si>
    <t>المجموع</t>
  </si>
  <si>
    <t>جنس</t>
  </si>
  <si>
    <t>ذ</t>
  </si>
  <si>
    <t>إ</t>
  </si>
  <si>
    <t>مج</t>
  </si>
  <si>
    <t>4م</t>
  </si>
  <si>
    <t>3م</t>
  </si>
  <si>
    <t>3م1</t>
  </si>
  <si>
    <t>3م2</t>
  </si>
  <si>
    <t>2م</t>
  </si>
  <si>
    <t>2م1</t>
  </si>
  <si>
    <t>2م2</t>
  </si>
  <si>
    <t>1م</t>
  </si>
  <si>
    <t xml:space="preserve">  </t>
  </si>
  <si>
    <t>غيابات و تاخرات :1- الأساتذة</t>
  </si>
  <si>
    <t>الأستاذ</t>
  </si>
  <si>
    <t>المادة</t>
  </si>
  <si>
    <t xml:space="preserve">16 - 17 </t>
  </si>
  <si>
    <t>السبب</t>
  </si>
  <si>
    <t>صرصار سومية</t>
  </si>
  <si>
    <t xml:space="preserve">ل عربية </t>
  </si>
  <si>
    <t>المطعم - الوجبة و التأطير و عدد التلاميذ</t>
  </si>
  <si>
    <t>غيابات و تأخرات المساعدين</t>
  </si>
  <si>
    <t>المطعم</t>
  </si>
  <si>
    <t>فتح الشهية</t>
  </si>
  <si>
    <t>التعداد</t>
  </si>
  <si>
    <t>الفترة الصباحية</t>
  </si>
  <si>
    <t>الفترة المسائية</t>
  </si>
  <si>
    <t>م</t>
  </si>
  <si>
    <t xml:space="preserve">المرافق </t>
  </si>
  <si>
    <t>الوجبة الرئيسية</t>
  </si>
  <si>
    <t xml:space="preserve">    </t>
  </si>
  <si>
    <t>التحلية</t>
  </si>
  <si>
    <t>التلاميذ الغائبون</t>
  </si>
  <si>
    <t xml:space="preserve">                                                            </t>
  </si>
  <si>
    <t xml:space="preserve">                                             </t>
  </si>
  <si>
    <t>الرقم</t>
  </si>
  <si>
    <t>اللقب  و الإسم</t>
  </si>
  <si>
    <t>القسم</t>
  </si>
  <si>
    <t>الصفة</t>
  </si>
  <si>
    <t>تاريخ الغياب</t>
  </si>
  <si>
    <t>إشعار1</t>
  </si>
  <si>
    <t>إشعار2</t>
  </si>
  <si>
    <t>إعذار</t>
  </si>
  <si>
    <t>شطب</t>
  </si>
  <si>
    <t>ملاحظة</t>
  </si>
  <si>
    <t>ملاحظات و اقتراحات مستشار التربية</t>
  </si>
  <si>
    <t>النظافة</t>
  </si>
  <si>
    <t>الزيارات</t>
  </si>
  <si>
    <t>العيادة</t>
  </si>
  <si>
    <t>اسم المريض:</t>
  </si>
  <si>
    <t>اسم المرافق</t>
  </si>
  <si>
    <t>س الذهاب:..9.30</t>
  </si>
  <si>
    <r>
      <t>س الإياب:</t>
    </r>
    <r>
      <rPr>
        <sz val="8"/>
        <color indexed="8"/>
        <rFont val="AF_Hijaz"/>
        <charset val="178"/>
      </rPr>
      <t>.</t>
    </r>
  </si>
  <si>
    <t>الحوادث</t>
  </si>
  <si>
    <t xml:space="preserve"> </t>
  </si>
  <si>
    <t>الدخول في أول أكتوبر</t>
  </si>
  <si>
    <t>مجموع الغيابات</t>
  </si>
  <si>
    <t>الحاضرون</t>
  </si>
  <si>
    <t>نسبة الغياب</t>
  </si>
  <si>
    <t>الخروج</t>
  </si>
  <si>
    <t>الأساتذة</t>
  </si>
  <si>
    <t xml:space="preserve">الدخول  </t>
  </si>
  <si>
    <t>المشرفون</t>
  </si>
  <si>
    <t>التلاميذ</t>
  </si>
  <si>
    <t>مستشار التربية</t>
  </si>
  <si>
    <t>ملاحظات مدير المتوسطة</t>
  </si>
  <si>
    <t>مدير المؤسسة</t>
  </si>
  <si>
    <t>الإمضاء</t>
  </si>
  <si>
    <t>يرجى كتابة اسم المؤسسة</t>
  </si>
  <si>
    <t>متوسطة ,,,,,,,,,,,,,,,,,,,,,,,,,,,,,,</t>
  </si>
  <si>
    <t>المستوى</t>
  </si>
  <si>
    <t>الاسم</t>
  </si>
  <si>
    <t xml:space="preserve">الأقسام </t>
  </si>
  <si>
    <t>عدد التلاميذ</t>
  </si>
  <si>
    <t xml:space="preserve">عدد أعوان التربية </t>
  </si>
  <si>
    <t>المواد</t>
  </si>
  <si>
    <t xml:space="preserve">أرجو إدخال جميع المعلومات </t>
  </si>
  <si>
    <t>1 متوسط</t>
  </si>
  <si>
    <t>مزوار كمال</t>
  </si>
  <si>
    <t>رياضيات</t>
  </si>
  <si>
    <t>الاقسام و الاساتذة و عدد تلاميذ كل قسم</t>
  </si>
  <si>
    <t>2 متوسط</t>
  </si>
  <si>
    <t>ستي مرزوق</t>
  </si>
  <si>
    <t>فرنسية</t>
  </si>
  <si>
    <t>3متوسط</t>
  </si>
  <si>
    <t xml:space="preserve">إنجليزية </t>
  </si>
  <si>
    <t>4 متوسط</t>
  </si>
  <si>
    <t>بكدي بركان</t>
  </si>
  <si>
    <t>ت إسلامية</t>
  </si>
  <si>
    <t>بوجلال محي دين</t>
  </si>
  <si>
    <t>عبدون قديم</t>
  </si>
  <si>
    <t>خ</t>
  </si>
  <si>
    <t xml:space="preserve">ع طبيعية </t>
  </si>
  <si>
    <t>بومفتاح بن صواق</t>
  </si>
  <si>
    <t>ن</t>
  </si>
  <si>
    <t>ع تكنولوجيا</t>
  </si>
  <si>
    <t>مغربي هوارية</t>
  </si>
  <si>
    <t>ت بدنية</t>
  </si>
  <si>
    <t>ت تشكيلية</t>
  </si>
  <si>
    <t>هيشور محمد</t>
  </si>
  <si>
    <t>شريقي حورية</t>
  </si>
  <si>
    <t>إعلام آلــي</t>
  </si>
  <si>
    <t>تربية موسيقية</t>
  </si>
  <si>
    <t>للتواصل مع المصمم</t>
  </si>
  <si>
    <t>0663,58,02,14</t>
  </si>
  <si>
    <t>3م3</t>
  </si>
  <si>
    <t>4م1</t>
  </si>
  <si>
    <t>4م2</t>
  </si>
  <si>
    <t>...................................................................................................................................</t>
  </si>
  <si>
    <t>مجموع</t>
  </si>
  <si>
    <t>مجموع.ع</t>
  </si>
  <si>
    <t xml:space="preserve">                 </t>
  </si>
  <si>
    <t>اجتماعيات</t>
  </si>
  <si>
    <t>العزوني أمينة</t>
  </si>
  <si>
    <t>الأحد</t>
  </si>
  <si>
    <t>ياوورت</t>
  </si>
  <si>
    <t>بورزين فاطمة</t>
  </si>
  <si>
    <t>رقيق عبد القادر</t>
  </si>
  <si>
    <t>قائمة التلاميذ</t>
  </si>
  <si>
    <t>ستار فاطيمة</t>
  </si>
  <si>
    <t>تبينة نسرين</t>
  </si>
  <si>
    <t>فيجل أيوب</t>
  </si>
  <si>
    <t>قدوس أحمد بن علي</t>
  </si>
  <si>
    <t>بحار راضية</t>
  </si>
  <si>
    <t>بركاك أبو بكر أيوب</t>
  </si>
  <si>
    <t>بركاك عبير</t>
  </si>
  <si>
    <t>بومفتاح نور الهدى</t>
  </si>
  <si>
    <t>تبينة عبد العزيز</t>
  </si>
  <si>
    <t>تبينة قادة</t>
  </si>
  <si>
    <t>درار شيماء</t>
  </si>
  <si>
    <t>دلة خير الدين</t>
  </si>
  <si>
    <t>دهان هشام</t>
  </si>
  <si>
    <t>زعتر حليمة</t>
  </si>
  <si>
    <t>عالم هبة مختارية</t>
  </si>
  <si>
    <t>عبدون سيف الدين أيوب</t>
  </si>
  <si>
    <t>فرعون مريم</t>
  </si>
  <si>
    <t>فيجل إخلاص</t>
  </si>
  <si>
    <t>قدوس مريم</t>
  </si>
  <si>
    <t>كعبور فاطيمة</t>
  </si>
  <si>
    <t>هايل مريم</t>
  </si>
  <si>
    <t>وافريغ يسرى</t>
  </si>
  <si>
    <t>العزوني بشرى</t>
  </si>
  <si>
    <t>بركاك أية</t>
  </si>
  <si>
    <t>بركاك عبلة</t>
  </si>
  <si>
    <t>بركاك نور الهدى</t>
  </si>
  <si>
    <t>بوشدة محمد</t>
  </si>
  <si>
    <t>حماش أمينة</t>
  </si>
  <si>
    <t>دهان أيمن</t>
  </si>
  <si>
    <t>دوار أسماء</t>
  </si>
  <si>
    <t>فرعون سنوسي</t>
  </si>
  <si>
    <t>قدار إلياس</t>
  </si>
  <si>
    <t>كعبور فاطمة</t>
  </si>
  <si>
    <t>مباركي إيمان</t>
  </si>
  <si>
    <t>وافريغ أيمن</t>
  </si>
  <si>
    <t>وافريغ حنان</t>
  </si>
  <si>
    <t>وفريغ أمال</t>
  </si>
  <si>
    <t>وفريغ اية</t>
  </si>
  <si>
    <t>وفريغ حياة</t>
  </si>
  <si>
    <t>وفريغ كوثر</t>
  </si>
  <si>
    <t>بركاك أنصار الإسلام</t>
  </si>
  <si>
    <t>بركاك بسملة</t>
  </si>
  <si>
    <t>بركاك ريان</t>
  </si>
  <si>
    <t>بركاك وفاء</t>
  </si>
  <si>
    <t>بن ديدة طاهر</t>
  </si>
  <si>
    <t>بوشدة بشرى</t>
  </si>
  <si>
    <t>دوار محمد عبد القادر</t>
  </si>
  <si>
    <t>زعتر قادة أيوب</t>
  </si>
  <si>
    <t>شيخ زهرة</t>
  </si>
  <si>
    <t>فيجل زكريا محمد</t>
  </si>
  <si>
    <t>قدوس أسامة</t>
  </si>
  <si>
    <t>قلال دعاء</t>
  </si>
  <si>
    <t>كعبور رانيا</t>
  </si>
  <si>
    <t>مدرار عمر</t>
  </si>
  <si>
    <t>نجاري إبراهيم</t>
  </si>
  <si>
    <t>بركاك رياض</t>
  </si>
  <si>
    <t>بركاك عز الدين</t>
  </si>
  <si>
    <t>بركاك محمد الأمين</t>
  </si>
  <si>
    <t>بركاك منال</t>
  </si>
  <si>
    <t>بن سعادة مروة</t>
  </si>
  <si>
    <t>بومفتاح عومرية</t>
  </si>
  <si>
    <t>بومفتاح محمد</t>
  </si>
  <si>
    <t>زعتر فاطمة الزهراء</t>
  </si>
  <si>
    <t>ستار بن سواق</t>
  </si>
  <si>
    <t>عبدون حفصة</t>
  </si>
  <si>
    <t>عبدون مريم سهام</t>
  </si>
  <si>
    <t>فيجل جواد العوني</t>
  </si>
  <si>
    <t>قدوس كريم</t>
  </si>
  <si>
    <t>مزوار منال سامية</t>
  </si>
  <si>
    <t>مغربي هبة الرحمن</t>
  </si>
  <si>
    <t>وافريغ صبرين</t>
  </si>
  <si>
    <t>بحار وصال</t>
  </si>
  <si>
    <t>بركاك عبد القادر</t>
  </si>
  <si>
    <t>بن ديخة نور الهدى</t>
  </si>
  <si>
    <t>بورزين عبد القادر</t>
  </si>
  <si>
    <t>بومفتاح دعاء</t>
  </si>
  <si>
    <t>درار إبراهيم الخليل</t>
  </si>
  <si>
    <t>درار ياسر</t>
  </si>
  <si>
    <t>دلة ملوكة</t>
  </si>
  <si>
    <t>زعتر محمد الأمين</t>
  </si>
  <si>
    <t>عبدون علاء الدين</t>
  </si>
  <si>
    <t>فرعون أسماء</t>
  </si>
  <si>
    <t>فرعون محمد</t>
  </si>
  <si>
    <t>فريد محمد</t>
  </si>
  <si>
    <t>قرين نريمان</t>
  </si>
  <si>
    <t>كعبور خديجة</t>
  </si>
  <si>
    <t>مسدوة عادل</t>
  </si>
  <si>
    <t>نعاس محمد</t>
  </si>
  <si>
    <t>هايل أحمد</t>
  </si>
  <si>
    <t>وافريغ بسمة</t>
  </si>
  <si>
    <t>بركاك دعاء</t>
  </si>
  <si>
    <t>بركاك نسرين</t>
  </si>
  <si>
    <t>بركاك نور الدين</t>
  </si>
  <si>
    <t>بن سعادة مريم</t>
  </si>
  <si>
    <t>بن سهلة رضوان</t>
  </si>
  <si>
    <t>بوجلال رفيق</t>
  </si>
  <si>
    <t>بوعبد الله هديل بشرى</t>
  </si>
  <si>
    <t>تبينة عبد الحق</t>
  </si>
  <si>
    <t>تبينة فريدة</t>
  </si>
  <si>
    <t>دلة محي الدين</t>
  </si>
  <si>
    <t>دوار عونية</t>
  </si>
  <si>
    <t>زواية طيب</t>
  </si>
  <si>
    <t>عبدون بهاء الدين هيثم</t>
  </si>
  <si>
    <t>عبدون وليد</t>
  </si>
  <si>
    <t>فرعون منال</t>
  </si>
  <si>
    <t>فرعون نور الهدى</t>
  </si>
  <si>
    <t>مدرار حياة</t>
  </si>
  <si>
    <t>مغربي سيد احمد</t>
  </si>
  <si>
    <t>وافريغ وليد</t>
  </si>
  <si>
    <t>بركاك آمينة</t>
  </si>
  <si>
    <t>بركاك فاطيمة</t>
  </si>
  <si>
    <t>بركاك وئام فاطمة الزهراء</t>
  </si>
  <si>
    <t>بومفتاح أحمد</t>
  </si>
  <si>
    <t>بومفتاح أيوب عبد الجليل</t>
  </si>
  <si>
    <t>بومفتاح حامد</t>
  </si>
  <si>
    <t>بومفتاح عيسى</t>
  </si>
  <si>
    <t>تبينة كلثوم</t>
  </si>
  <si>
    <t>تبينة وئام</t>
  </si>
  <si>
    <t>تبينة يونس خليل</t>
  </si>
  <si>
    <t>دلة نبيل</t>
  </si>
  <si>
    <t>دوار بدرة هاجر</t>
  </si>
  <si>
    <t>زلبون زكرياء</t>
  </si>
  <si>
    <t>ستار هشام</t>
  </si>
  <si>
    <t>فريد أمينة</t>
  </si>
  <si>
    <t>فيجل نور الهدى</t>
  </si>
  <si>
    <t>قدوس جيلالي</t>
  </si>
  <si>
    <t>كعبور آية الرحمن</t>
  </si>
  <si>
    <t>كعبور مريم</t>
  </si>
  <si>
    <t>سلاطة</t>
  </si>
  <si>
    <t>09-08</t>
  </si>
  <si>
    <t>10-09</t>
  </si>
  <si>
    <t>11-10</t>
  </si>
  <si>
    <t>12-11</t>
  </si>
  <si>
    <t>14 -13</t>
  </si>
  <si>
    <t>15 -14</t>
  </si>
  <si>
    <t>1م1</t>
  </si>
  <si>
    <t>بركاك زينب</t>
  </si>
  <si>
    <t>بوخالفة جواد</t>
  </si>
  <si>
    <t>دلة حليمة</t>
  </si>
  <si>
    <t>1م2</t>
  </si>
  <si>
    <t>بن سعده أحلام فاطمة</t>
  </si>
  <si>
    <t>بن سعادة هاجر</t>
  </si>
  <si>
    <t>عبدلي بلحاج محمد</t>
  </si>
  <si>
    <t>نابي عثمان محمد منير</t>
  </si>
  <si>
    <t>بركاك ريمة</t>
  </si>
  <si>
    <t>بن ديدة عبد الحق</t>
  </si>
  <si>
    <t>بورزين أحمد</t>
  </si>
  <si>
    <t>تبينة يوسف عبد الهادي</t>
  </si>
  <si>
    <t>حميدي رضا</t>
  </si>
  <si>
    <t>دلة رضوان</t>
  </si>
  <si>
    <t>دوار علي</t>
  </si>
  <si>
    <t>زعتر مختارية</t>
  </si>
  <si>
    <t>سعيداني محمد الصحراوي</t>
  </si>
  <si>
    <t>عبدون رضوان</t>
  </si>
  <si>
    <t>عبدون محمد</t>
  </si>
  <si>
    <t>فرعون أمين</t>
  </si>
  <si>
    <t>فيجل آمينة</t>
  </si>
  <si>
    <t>كعبور العربي</t>
  </si>
  <si>
    <t>كعبور محمد</t>
  </si>
  <si>
    <t>مصطفاي شيراز</t>
  </si>
  <si>
    <t>وافريغ آنيسة</t>
  </si>
  <si>
    <t>وافريغ رميسة</t>
  </si>
  <si>
    <t>وافريغ شرين</t>
  </si>
  <si>
    <t>وافريغ علي</t>
  </si>
  <si>
    <t>بحار وسام</t>
  </si>
  <si>
    <t>بن سعادة ملحة آسيا</t>
  </si>
  <si>
    <t>بوشدة  خديجة</t>
  </si>
  <si>
    <t>خليج ياسين</t>
  </si>
  <si>
    <t>دوار لخضر</t>
  </si>
  <si>
    <t>قدار رحاب</t>
  </si>
  <si>
    <t>مدرار محمد الامين</t>
  </si>
  <si>
    <t>بالعالية محمد عبد القادر</t>
  </si>
  <si>
    <t>بركاك أسماء</t>
  </si>
  <si>
    <t>بركاك دنيا حليمة</t>
  </si>
  <si>
    <t>بركاك سناء</t>
  </si>
  <si>
    <t>بركاك عبد الرزاق</t>
  </si>
  <si>
    <t>بركاك عبد الكريم</t>
  </si>
  <si>
    <t>بركاك محمد</t>
  </si>
  <si>
    <t>بركاك مختار</t>
  </si>
  <si>
    <t>بن سعدة دعاء</t>
  </si>
  <si>
    <t>بوشدة نوال</t>
  </si>
  <si>
    <t>بوعبد الله نذير</t>
  </si>
  <si>
    <t>بومفتاح نبية</t>
  </si>
  <si>
    <t>تبينة آية</t>
  </si>
  <si>
    <t>دلة ربيع</t>
  </si>
  <si>
    <t>دهان محمد</t>
  </si>
  <si>
    <t>دوار شكيب خليل</t>
  </si>
  <si>
    <t>دوار يونس عبد الجليل</t>
  </si>
  <si>
    <t>عبدون عبد الهادي</t>
  </si>
  <si>
    <t>فيل دعاء</t>
  </si>
  <si>
    <t>قدوس ابراهيم</t>
  </si>
  <si>
    <t>قدوس علي</t>
  </si>
  <si>
    <t>مباركي محمد</t>
  </si>
  <si>
    <t>مزوار  ايمان</t>
  </si>
  <si>
    <t>هايل أسماء</t>
  </si>
  <si>
    <t>وافريغ محمد</t>
  </si>
  <si>
    <t>16 -15</t>
  </si>
  <si>
    <t>استدراك</t>
  </si>
  <si>
    <t xml:space="preserve">ملاحظات </t>
  </si>
  <si>
    <t>بونوالة عيسى</t>
  </si>
  <si>
    <t>رزقي مصطفى</t>
  </si>
  <si>
    <t>منصب شاغر</t>
  </si>
  <si>
    <t>قبلي مريم</t>
  </si>
  <si>
    <t>هيشور لحسن</t>
  </si>
  <si>
    <t>حمص + بيض</t>
  </si>
  <si>
    <t>ندوة تربوية من تأطير السيد بكي بركان بحضور أساتذة المقاطعة المستوى الثالثة متوسط</t>
  </si>
  <si>
    <t>الجنس</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</si>
</sst>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yyyy/mm/dd"/>
    <numFmt numFmtId="166" formatCode="[$-1010000]yyyy/mm/dd;@"/>
  </numFmts>
  <fonts count="66">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charset val="178"/>
      <scheme val="minor"/>
    </font>
    <font>
      <sz val="14"/>
      <color theme="1"/>
      <name val="ae_AlMateen"/>
      <family val="1"/>
    </font>
    <font>
      <b/>
      <sz val="14"/>
      <color theme="1"/>
      <name val="Calibri"/>
      <family val="2"/>
      <scheme val="minor"/>
    </font>
    <font>
      <sz val="12"/>
      <color theme="1"/>
      <name val="ae_AlMateen"/>
      <family val="1"/>
    </font>
    <font>
      <sz val="11"/>
      <color rgb="FFFF0000"/>
      <name val="ae_AlMateen"/>
      <family val="1"/>
    </font>
    <font>
      <sz val="12"/>
      <color rgb="FF002060"/>
      <name val="Bernard MT Condensed"/>
      <family val="1"/>
    </font>
    <font>
      <b/>
      <sz val="11"/>
      <color theme="1"/>
      <name val="ae_AlMateen"/>
      <charset val="178"/>
    </font>
    <font>
      <sz val="11"/>
      <color theme="1"/>
      <name val="ae_AlMateen"/>
      <family val="1"/>
    </font>
    <font>
      <sz val="12"/>
      <color theme="1"/>
      <name val="Bernard MT Condensed"/>
      <family val="1"/>
    </font>
    <font>
      <sz val="11"/>
      <color theme="1"/>
      <name val="Bernard MT Condensed"/>
      <family val="1"/>
    </font>
    <font>
      <sz val="11"/>
      <color theme="3" tint="0.39997558519241921"/>
      <name val="ae_AlMateen"/>
      <family val="1"/>
    </font>
    <font>
      <b/>
      <sz val="18"/>
      <color theme="1"/>
      <name val="ae_AlMateen"/>
      <charset val="178"/>
    </font>
    <font>
      <b/>
      <sz val="10"/>
      <color theme="1"/>
      <name val="Calibri"/>
      <family val="2"/>
      <scheme val="minor"/>
    </font>
    <font>
      <sz val="14"/>
      <color theme="1"/>
      <name val="Bernard MT Condensed"/>
      <family val="1"/>
    </font>
    <font>
      <sz val="10"/>
      <name val="Arial"/>
      <family val="2"/>
    </font>
    <font>
      <sz val="12"/>
      <color theme="1"/>
      <name val="Times New Roman"/>
      <family val="1"/>
    </font>
    <font>
      <b/>
      <sz val="10"/>
      <color rgb="FFFF0000"/>
      <name val="Bernard MT Condensed"/>
      <family val="1"/>
    </font>
    <font>
      <sz val="10"/>
      <color theme="1"/>
      <name val="Bernard MT Condensed"/>
      <family val="1"/>
    </font>
    <font>
      <b/>
      <sz val="10"/>
      <color rgb="FFFF0000"/>
      <name val="Calibri"/>
      <family val="2"/>
      <scheme val="minor"/>
    </font>
    <font>
      <b/>
      <sz val="10"/>
      <color theme="1"/>
      <name val="Calibri"/>
      <family val="2"/>
      <charset val="178"/>
      <scheme val="minor"/>
    </font>
    <font>
      <b/>
      <sz val="10"/>
      <color theme="1"/>
      <name val="Bernard MT Condensed"/>
      <family val="1"/>
    </font>
    <font>
      <sz val="12"/>
      <color theme="1"/>
      <name val="ae_Rasheeq"/>
      <family val="1"/>
    </font>
    <font>
      <b/>
      <sz val="12"/>
      <color theme="1"/>
      <name val="ae_Rasheeq"/>
      <charset val="178"/>
    </font>
    <font>
      <b/>
      <sz val="12"/>
      <color theme="1"/>
      <name val="Calibri"/>
      <family val="2"/>
      <scheme val="minor"/>
    </font>
    <font>
      <sz val="14"/>
      <color theme="1"/>
      <name val="ae_Rasheeq"/>
      <family val="1"/>
    </font>
    <font>
      <sz val="11"/>
      <color theme="1"/>
      <name val="AF_Taif Normal"/>
      <charset val="178"/>
    </font>
    <font>
      <sz val="9"/>
      <color theme="1"/>
      <name val="Calibri"/>
      <family val="2"/>
      <charset val="178"/>
      <scheme val="minor"/>
    </font>
    <font>
      <b/>
      <sz val="9"/>
      <color theme="1"/>
      <name val="Calibri"/>
      <family val="2"/>
      <scheme val="minor"/>
    </font>
    <font>
      <sz val="9"/>
      <color theme="1"/>
      <name val="Calibri"/>
      <family val="2"/>
      <scheme val="minor"/>
    </font>
    <font>
      <u val="double"/>
      <sz val="9"/>
      <color theme="1"/>
      <name val="Calibri"/>
      <family val="2"/>
      <charset val="178"/>
      <scheme val="minor"/>
    </font>
    <font>
      <b/>
      <sz val="11"/>
      <color theme="1"/>
      <name val="ae_Rasheeq"/>
      <charset val="178"/>
    </font>
    <font>
      <sz val="10"/>
      <color theme="1"/>
      <name val="ae_AlMateen"/>
      <family val="1"/>
    </font>
    <font>
      <sz val="11"/>
      <color theme="1"/>
      <name val="ae_Rasheeq"/>
      <family val="1"/>
    </font>
    <font>
      <sz val="9"/>
      <color theme="1"/>
      <name val="ae_AlMateen"/>
      <family val="1"/>
    </font>
    <font>
      <sz val="8"/>
      <color theme="1"/>
      <name val="Calibri"/>
      <family val="2"/>
      <scheme val="minor"/>
    </font>
    <font>
      <sz val="9"/>
      <color theme="1"/>
      <name val="ae_Rasheeq"/>
      <family val="1"/>
    </font>
    <font>
      <sz val="8"/>
      <color theme="1"/>
      <name val="ae_Rasheeq"/>
      <family val="1"/>
    </font>
    <font>
      <sz val="8"/>
      <color indexed="8"/>
      <name val="AF_Hijaz"/>
      <charset val="178"/>
    </font>
    <font>
      <b/>
      <sz val="8"/>
      <color indexed="81"/>
      <name val="Tahoma"/>
      <family val="2"/>
    </font>
    <font>
      <sz val="8"/>
      <color indexed="81"/>
      <name val="Tahoma"/>
      <family val="2"/>
    </font>
    <font>
      <sz val="20"/>
      <color theme="1"/>
      <name val="Calibri"/>
      <family val="2"/>
      <scheme val="minor"/>
    </font>
    <font>
      <sz val="14"/>
      <color theme="1"/>
      <name val="Calibri"/>
      <family val="2"/>
      <scheme val="minor"/>
    </font>
    <font>
      <b/>
      <sz val="14"/>
      <color rgb="FFFF0000"/>
      <name val="Calibri"/>
      <family val="2"/>
      <scheme val="minor"/>
    </font>
    <font>
      <b/>
      <sz val="22"/>
      <color theme="1"/>
      <name val="Calibri"/>
      <family val="2"/>
      <scheme val="minor"/>
    </font>
    <font>
      <sz val="10"/>
      <color indexed="8"/>
      <name val="Arial"/>
      <family val="2"/>
    </font>
    <font>
      <sz val="11"/>
      <color indexed="8"/>
      <name val="Arabic Transparent"/>
      <charset val="178"/>
    </font>
    <font>
      <sz val="14"/>
      <color theme="1"/>
      <name val="Times New Roman"/>
      <family val="1"/>
    </font>
    <font>
      <sz val="12"/>
      <color theme="1"/>
      <name val="Calibri"/>
      <family val="2"/>
      <scheme val="minor"/>
    </font>
    <font>
      <sz val="13"/>
      <color theme="1"/>
      <name val="Calibri"/>
      <family val="2"/>
      <scheme val="minor"/>
    </font>
    <font>
      <sz val="26"/>
      <color theme="1"/>
      <name val="Calibri"/>
      <family val="2"/>
      <scheme val="minor"/>
    </font>
    <font>
      <sz val="36"/>
      <color theme="1"/>
      <name val="Calibri"/>
      <family val="2"/>
      <scheme val="minor"/>
    </font>
    <font>
      <sz val="5"/>
      <color theme="1"/>
      <name val="Bernard MT Condensed"/>
      <family val="1"/>
    </font>
    <font>
      <b/>
      <sz val="11"/>
      <color theme="1"/>
      <name val="ae_AlMateen"/>
    </font>
    <font>
      <sz val="10"/>
      <color indexed="8"/>
      <name val="Arial"/>
      <family val="2"/>
    </font>
    <font>
      <sz val="9"/>
      <color indexed="8"/>
      <name val="Arial"/>
      <family val="2"/>
    </font>
    <font>
      <b/>
      <sz val="18"/>
      <name val="Arial"/>
      <family val="2"/>
    </font>
    <font>
      <b/>
      <sz val="14"/>
      <name val="Arial"/>
      <family val="2"/>
    </font>
    <font>
      <b/>
      <sz val="12"/>
      <name val="Arial"/>
      <family val="2"/>
    </font>
    <font>
      <sz val="11"/>
      <color theme="1"/>
      <name val="Calibri"/>
      <family val="2"/>
      <charset val="178"/>
      <scheme val="minor"/>
    </font>
    <font>
      <b/>
      <sz val="10"/>
      <color indexed="8"/>
      <name val="DejaVu Serif"/>
    </font>
    <font>
      <sz val="10"/>
      <color rgb="FFFF0000"/>
      <name val="Calibri"/>
      <family val="2"/>
      <charset val="178"/>
      <scheme val="minor"/>
    </font>
    <font>
      <sz val="8"/>
      <name val="Calibri"/>
      <family val="2"/>
      <scheme val="minor"/>
    </font>
    <font>
      <b/>
      <sz val="12"/>
      <color theme="1"/>
      <name val="ae_Rasheeq"/>
    </font>
  </fonts>
  <fills count="13">
    <fill>
      <patternFill patternType="none"/>
    </fill>
    <fill>
      <patternFill patternType="gray125"/>
    </fill>
    <fill>
      <patternFill patternType="solid">
        <fgColor rgb="FFFFC000"/>
        <bgColor indexed="64"/>
      </patternFill>
    </fill>
    <fill>
      <patternFill patternType="solid">
        <fgColor theme="0" tint="-0.14999847407452621"/>
        <bgColor indexed="64"/>
      </patternFill>
    </fill>
    <fill>
      <patternFill patternType="solid">
        <fgColor rgb="FF00B0F0"/>
        <bgColor indexed="64"/>
      </patternFill>
    </fill>
    <fill>
      <patternFill patternType="solid">
        <fgColor theme="9" tint="0.79998168889431442"/>
        <bgColor indexed="64"/>
      </patternFill>
    </fill>
    <fill>
      <patternFill patternType="solid">
        <fgColor rgb="FFFFFF00"/>
        <bgColor indexed="64"/>
      </patternFill>
    </fill>
    <fill>
      <patternFill patternType="solid">
        <fgColor theme="9" tint="0.59999389629810485"/>
        <bgColor indexed="64"/>
      </patternFill>
    </fill>
    <fill>
      <patternFill patternType="solid">
        <fgColor theme="6" tint="-0.249977111117893"/>
        <bgColor indexed="64"/>
      </patternFill>
    </fill>
    <fill>
      <patternFill patternType="solid">
        <fgColor theme="5" tint="0.39997558519241921"/>
        <bgColor indexed="64"/>
      </patternFill>
    </fill>
    <fill>
      <patternFill patternType="solid">
        <fgColor rgb="FFFF0000"/>
        <bgColor indexed="64"/>
      </patternFill>
    </fill>
    <fill>
      <patternFill patternType="solid">
        <fgColor theme="8" tint="0.79998168889431442"/>
        <bgColor indexed="64"/>
      </patternFill>
    </fill>
    <fill>
      <patternFill patternType="solid">
        <fgColor theme="2" tint="-0.249977111117893"/>
        <bgColor indexed="64"/>
      </patternFill>
    </fill>
  </fills>
  <borders count="85">
    <border>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double">
        <color indexed="64"/>
      </left>
      <right style="double">
        <color indexed="64"/>
      </right>
      <top style="double">
        <color indexed="64"/>
      </top>
      <bottom style="double">
        <color indexed="64"/>
      </bottom>
      <diagonal/>
    </border>
    <border>
      <left style="medium">
        <color indexed="64"/>
      </left>
      <right style="thin">
        <color indexed="64"/>
      </right>
      <top style="double">
        <color indexed="64"/>
      </top>
      <bottom/>
      <diagonal/>
    </border>
    <border>
      <left style="thin">
        <color indexed="64"/>
      </left>
      <right/>
      <top style="double">
        <color indexed="64"/>
      </top>
      <bottom style="thin">
        <color indexed="64"/>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double">
        <color indexed="64"/>
      </right>
      <top/>
      <bottom style="double">
        <color indexed="64"/>
      </bottom>
      <diagonal/>
    </border>
    <border>
      <left/>
      <right style="thin">
        <color indexed="64"/>
      </right>
      <top/>
      <bottom style="double">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right/>
      <top/>
      <bottom style="double">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top/>
      <bottom style="double">
        <color indexed="64"/>
      </bottom>
      <diagonal/>
    </border>
    <border>
      <left/>
      <right style="double">
        <color indexed="64"/>
      </right>
      <top/>
      <bottom style="double">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style="thin">
        <color indexed="64"/>
      </right>
      <top style="double">
        <color indexed="64"/>
      </top>
      <bottom style="thin">
        <color indexed="64"/>
      </bottom>
      <diagonal/>
    </border>
    <border>
      <left/>
      <right style="thin">
        <color indexed="64"/>
      </right>
      <top style="thin">
        <color indexed="64"/>
      </top>
      <bottom style="double">
        <color indexed="64"/>
      </bottom>
      <diagonal/>
    </border>
    <border>
      <left style="double">
        <color indexed="64"/>
      </left>
      <right/>
      <top/>
      <bottom/>
      <diagonal/>
    </border>
    <border>
      <left/>
      <right style="double">
        <color indexed="64"/>
      </right>
      <top/>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right style="thin">
        <color indexed="64"/>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double">
        <color indexed="64"/>
      </right>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style="thin">
        <color indexed="64"/>
      </right>
      <top/>
      <bottom/>
      <diagonal/>
    </border>
    <border>
      <left style="thin">
        <color indexed="64"/>
      </left>
      <right/>
      <top/>
      <bottom/>
      <diagonal/>
    </border>
    <border>
      <left style="thin">
        <color indexed="64"/>
      </left>
      <right style="double">
        <color indexed="64"/>
      </right>
      <top/>
      <bottom/>
      <diagonal/>
    </border>
    <border>
      <left style="double">
        <color indexed="64"/>
      </left>
      <right style="double">
        <color indexed="64"/>
      </right>
      <top style="double">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22"/>
      </left>
      <right style="thin">
        <color indexed="22"/>
      </right>
      <top style="thin">
        <color indexed="22"/>
      </top>
      <bottom style="thin">
        <color indexed="22"/>
      </bottom>
      <diagonal/>
    </border>
    <border>
      <left style="double">
        <color indexed="8"/>
      </left>
      <right style="double">
        <color indexed="8"/>
      </right>
      <top style="double">
        <color indexed="8"/>
      </top>
      <bottom style="double">
        <color indexed="8"/>
      </bottom>
      <diagonal/>
    </border>
    <border>
      <left style="double">
        <color indexed="64"/>
      </left>
      <right/>
      <top style="thin">
        <color indexed="64"/>
      </top>
      <bottom style="thin">
        <color indexed="64"/>
      </bottom>
      <diagonal/>
    </border>
    <border>
      <left style="double">
        <color indexed="64"/>
      </left>
      <right/>
      <top/>
      <bottom style="thin">
        <color indexed="64"/>
      </bottom>
      <diagonal/>
    </border>
    <border>
      <left/>
      <right style="double">
        <color indexed="64"/>
      </right>
      <top/>
      <bottom style="thin">
        <color indexed="64"/>
      </bottom>
      <diagonal/>
    </border>
    <border>
      <left/>
      <right style="thin">
        <color indexed="64"/>
      </right>
      <top style="double">
        <color indexed="64"/>
      </top>
      <bottom/>
      <diagonal/>
    </border>
    <border>
      <left/>
      <right style="thin">
        <color indexed="22"/>
      </right>
      <top style="thin">
        <color indexed="22"/>
      </top>
      <bottom style="thin">
        <color indexed="22"/>
      </bottom>
      <diagonal/>
    </border>
  </borders>
  <cellStyleXfs count="5">
    <xf numFmtId="0" fontId="0" fillId="0" borderId="0"/>
    <xf numFmtId="0" fontId="17" fillId="0" borderId="0"/>
    <xf numFmtId="0" fontId="47" fillId="0" borderId="0"/>
    <xf numFmtId="0" fontId="56" fillId="0" borderId="0"/>
    <xf numFmtId="0" fontId="61" fillId="0" borderId="0"/>
  </cellStyleXfs>
  <cellXfs count="280">
    <xf numFmtId="0" fontId="0" fillId="0" borderId="0" xfId="0"/>
    <xf numFmtId="0" fontId="3" fillId="0" borderId="0" xfId="0" applyFont="1"/>
    <xf numFmtId="0" fontId="5" fillId="0" borderId="0" xfId="0" applyFont="1"/>
    <xf numFmtId="0" fontId="9" fillId="0" borderId="0" xfId="0" applyFont="1"/>
    <xf numFmtId="0" fontId="12" fillId="0" borderId="0" xfId="0" applyFont="1" applyAlignment="1">
      <alignment horizontal="center"/>
    </xf>
    <xf numFmtId="0" fontId="13" fillId="0" borderId="0" xfId="0" applyFont="1"/>
    <xf numFmtId="0" fontId="12" fillId="0" borderId="0" xfId="0" applyFont="1"/>
    <xf numFmtId="0" fontId="14" fillId="0" borderId="0" xfId="0" applyFont="1" applyAlignment="1">
      <alignment horizontal="center" vertical="center"/>
    </xf>
    <xf numFmtId="0" fontId="3" fillId="0" borderId="11" xfId="0" applyFont="1" applyBorder="1"/>
    <xf numFmtId="0" fontId="3" fillId="0" borderId="18" xfId="0" applyFont="1" applyBorder="1"/>
    <xf numFmtId="0" fontId="15" fillId="0" borderId="19" xfId="0" applyFont="1" applyBorder="1" applyAlignment="1">
      <alignment horizontal="center"/>
    </xf>
    <xf numFmtId="0" fontId="15" fillId="0" borderId="20" xfId="0" applyFont="1" applyBorder="1" applyAlignment="1">
      <alignment horizontal="center"/>
    </xf>
    <xf numFmtId="0" fontId="15" fillId="0" borderId="21" xfId="0" applyFont="1" applyBorder="1" applyAlignment="1">
      <alignment horizontal="center"/>
    </xf>
    <xf numFmtId="0" fontId="15" fillId="0" borderId="22" xfId="0" applyFont="1" applyBorder="1" applyAlignment="1">
      <alignment horizontal="center"/>
    </xf>
    <xf numFmtId="0" fontId="15" fillId="0" borderId="23" xfId="0" applyFont="1" applyBorder="1" applyAlignment="1">
      <alignment horizontal="center"/>
    </xf>
    <xf numFmtId="0" fontId="15" fillId="0" borderId="24" xfId="0" applyFont="1" applyBorder="1" applyAlignment="1">
      <alignment horizontal="center"/>
    </xf>
    <xf numFmtId="0" fontId="15" fillId="0" borderId="17" xfId="0" applyFont="1" applyBorder="1" applyAlignment="1">
      <alignment horizontal="center"/>
    </xf>
    <xf numFmtId="0" fontId="15" fillId="0" borderId="25" xfId="0" applyFont="1" applyBorder="1" applyAlignment="1">
      <alignment horizontal="center"/>
    </xf>
    <xf numFmtId="0" fontId="15" fillId="0" borderId="26" xfId="0" applyFont="1" applyBorder="1" applyAlignment="1">
      <alignment horizontal="center"/>
    </xf>
    <xf numFmtId="0" fontId="3" fillId="0" borderId="28" xfId="0" applyFont="1" applyBorder="1"/>
    <xf numFmtId="0" fontId="18" fillId="0" borderId="5" xfId="1" applyFont="1" applyBorder="1" applyAlignment="1" applyProtection="1">
      <alignment horizontal="center" vertical="center"/>
      <protection locked="0"/>
    </xf>
    <xf numFmtId="0" fontId="19" fillId="0" borderId="29" xfId="0" applyFont="1" applyBorder="1" applyAlignment="1">
      <alignment horizontal="center"/>
    </xf>
    <xf numFmtId="0" fontId="20" fillId="0" borderId="30" xfId="0" applyFont="1" applyBorder="1" applyAlignment="1">
      <alignment horizontal="center"/>
    </xf>
    <xf numFmtId="0" fontId="20" fillId="0" borderId="31" xfId="0" applyFont="1" applyBorder="1" applyAlignment="1">
      <alignment horizontal="center"/>
    </xf>
    <xf numFmtId="0" fontId="19" fillId="0" borderId="32" xfId="0" applyFont="1" applyBorder="1" applyAlignment="1">
      <alignment horizontal="center"/>
    </xf>
    <xf numFmtId="0" fontId="20" fillId="0" borderId="33" xfId="0" applyFont="1" applyBorder="1" applyAlignment="1">
      <alignment horizontal="center"/>
    </xf>
    <xf numFmtId="0" fontId="3" fillId="0" borderId="34" xfId="0" applyFont="1" applyBorder="1" applyAlignment="1">
      <alignment horizontal="center" wrapText="1"/>
    </xf>
    <xf numFmtId="0" fontId="3" fillId="0" borderId="33" xfId="0" applyFont="1" applyBorder="1" applyAlignment="1">
      <alignment horizontal="center"/>
    </xf>
    <xf numFmtId="0" fontId="3" fillId="0" borderId="34" xfId="0" applyFont="1" applyBorder="1" applyAlignment="1">
      <alignment horizontal="center"/>
    </xf>
    <xf numFmtId="0" fontId="21" fillId="0" borderId="32" xfId="0" applyFont="1" applyBorder="1" applyAlignment="1">
      <alignment horizontal="center"/>
    </xf>
    <xf numFmtId="0" fontId="3" fillId="0" borderId="2" xfId="0" applyFont="1" applyBorder="1"/>
    <xf numFmtId="0" fontId="20" fillId="0" borderId="36" xfId="0" applyFont="1" applyBorder="1" applyAlignment="1">
      <alignment horizontal="center"/>
    </xf>
    <xf numFmtId="0" fontId="19" fillId="0" borderId="5" xfId="0" applyFont="1" applyBorder="1" applyAlignment="1">
      <alignment horizontal="center"/>
    </xf>
    <xf numFmtId="0" fontId="20" fillId="0" borderId="37" xfId="0" applyFont="1" applyBorder="1" applyAlignment="1">
      <alignment horizontal="center"/>
    </xf>
    <xf numFmtId="0" fontId="3" fillId="0" borderId="37" xfId="0" applyFont="1" applyBorder="1" applyAlignment="1">
      <alignment horizontal="center"/>
    </xf>
    <xf numFmtId="0" fontId="3" fillId="0" borderId="36" xfId="0" applyFont="1" applyBorder="1" applyAlignment="1">
      <alignment horizontal="center"/>
    </xf>
    <xf numFmtId="0" fontId="21" fillId="0" borderId="5" xfId="0" applyFont="1" applyBorder="1" applyAlignment="1">
      <alignment horizontal="center"/>
    </xf>
    <xf numFmtId="0" fontId="23" fillId="0" borderId="24" xfId="0" applyFont="1" applyBorder="1" applyAlignment="1">
      <alignment horizontal="center"/>
    </xf>
    <xf numFmtId="0" fontId="23" fillId="0" borderId="22" xfId="0" applyFont="1" applyBorder="1" applyAlignment="1">
      <alignment horizontal="center"/>
    </xf>
    <xf numFmtId="0" fontId="23" fillId="0" borderId="23" xfId="0" applyFont="1" applyBorder="1" applyAlignment="1">
      <alignment horizontal="center"/>
    </xf>
    <xf numFmtId="0" fontId="22" fillId="0" borderId="22" xfId="0" applyFont="1" applyBorder="1" applyAlignment="1">
      <alignment horizontal="center"/>
    </xf>
    <xf numFmtId="0" fontId="22" fillId="0" borderId="23" xfId="0" applyFont="1" applyBorder="1" applyAlignment="1">
      <alignment horizontal="center"/>
    </xf>
    <xf numFmtId="0" fontId="3" fillId="0" borderId="38" xfId="0" applyFont="1" applyBorder="1"/>
    <xf numFmtId="0" fontId="20" fillId="0" borderId="34" xfId="0" applyFont="1" applyBorder="1" applyAlignment="1">
      <alignment horizontal="center"/>
    </xf>
    <xf numFmtId="0" fontId="23" fillId="0" borderId="17" xfId="0" applyFont="1" applyBorder="1" applyAlignment="1">
      <alignment horizontal="center"/>
    </xf>
    <xf numFmtId="0" fontId="23" fillId="0" borderId="25" xfId="0" applyFont="1" applyBorder="1" applyAlignment="1">
      <alignment horizontal="center"/>
    </xf>
    <xf numFmtId="0" fontId="23" fillId="0" borderId="39" xfId="0" applyFont="1" applyBorder="1" applyAlignment="1">
      <alignment horizontal="center"/>
    </xf>
    <xf numFmtId="0" fontId="23" fillId="0" borderId="40" xfId="0" applyFont="1" applyBorder="1" applyAlignment="1">
      <alignment horizontal="center"/>
    </xf>
    <xf numFmtId="0" fontId="23" fillId="0" borderId="41" xfId="0" applyFont="1" applyBorder="1" applyAlignment="1">
      <alignment horizontal="center"/>
    </xf>
    <xf numFmtId="0" fontId="15" fillId="0" borderId="40" xfId="0" applyFont="1" applyBorder="1" applyAlignment="1">
      <alignment horizontal="center"/>
    </xf>
    <xf numFmtId="0" fontId="15" fillId="0" borderId="41" xfId="0" applyFont="1" applyBorder="1" applyAlignment="1">
      <alignment horizontal="center"/>
    </xf>
    <xf numFmtId="0" fontId="15" fillId="0" borderId="39" xfId="0" applyFont="1" applyBorder="1" applyAlignment="1">
      <alignment horizontal="center"/>
    </xf>
    <xf numFmtId="0" fontId="3" fillId="0" borderId="39" xfId="0" applyFont="1" applyBorder="1" applyAlignment="1">
      <alignment horizontal="center"/>
    </xf>
    <xf numFmtId="0" fontId="3" fillId="0" borderId="44" xfId="0" applyFont="1" applyBorder="1"/>
    <xf numFmtId="0" fontId="26" fillId="0" borderId="9" xfId="0" applyFont="1" applyBorder="1" applyAlignment="1">
      <alignment horizontal="center"/>
    </xf>
    <xf numFmtId="0" fontId="2" fillId="0" borderId="9" xfId="0" applyFont="1" applyBorder="1" applyAlignment="1">
      <alignment horizontal="center"/>
    </xf>
    <xf numFmtId="0" fontId="29" fillId="0" borderId="0" xfId="0" applyFont="1"/>
    <xf numFmtId="0" fontId="31" fillId="0" borderId="66" xfId="0" applyFont="1" applyBorder="1" applyAlignment="1">
      <alignment horizontal="center"/>
    </xf>
    <xf numFmtId="0" fontId="31" fillId="0" borderId="67" xfId="0" applyFont="1" applyBorder="1" applyAlignment="1">
      <alignment horizontal="center"/>
    </xf>
    <xf numFmtId="0" fontId="0" fillId="0" borderId="9" xfId="0" applyBorder="1"/>
    <xf numFmtId="0" fontId="0" fillId="0" borderId="70" xfId="0" applyBorder="1"/>
    <xf numFmtId="0" fontId="37" fillId="0" borderId="70" xfId="0" applyFont="1" applyBorder="1"/>
    <xf numFmtId="0" fontId="12" fillId="0" borderId="74" xfId="0" applyFont="1" applyBorder="1"/>
    <xf numFmtId="0" fontId="12" fillId="0" borderId="71" xfId="0" applyFont="1" applyBorder="1"/>
    <xf numFmtId="0" fontId="44" fillId="6" borderId="5" xfId="0" applyFont="1" applyFill="1" applyBorder="1" applyAlignment="1">
      <alignment horizontal="center" vertical="center"/>
    </xf>
    <xf numFmtId="0" fontId="26" fillId="6" borderId="2" xfId="0" applyFont="1" applyFill="1" applyBorder="1"/>
    <xf numFmtId="0" fontId="26" fillId="6" borderId="9" xfId="0" applyFont="1" applyFill="1" applyBorder="1"/>
    <xf numFmtId="0" fontId="0" fillId="7" borderId="3" xfId="0" applyFill="1" applyBorder="1" applyAlignment="1">
      <alignment horizontal="center" vertical="center"/>
    </xf>
    <xf numFmtId="0" fontId="45" fillId="6" borderId="5" xfId="0" applyFont="1" applyFill="1" applyBorder="1" applyAlignment="1">
      <alignment horizontal="center"/>
    </xf>
    <xf numFmtId="0" fontId="44" fillId="0" borderId="5" xfId="0" applyFont="1" applyBorder="1" applyAlignment="1">
      <alignment horizontal="center" vertical="center" readingOrder="2"/>
    </xf>
    <xf numFmtId="0" fontId="48" fillId="0" borderId="78" xfId="2" applyFont="1" applyBorder="1" applyAlignment="1">
      <alignment wrapText="1"/>
    </xf>
    <xf numFmtId="0" fontId="49" fillId="2" borderId="2" xfId="0" applyFont="1" applyFill="1" applyBorder="1" applyAlignment="1" applyProtection="1">
      <alignment horizontal="center" readingOrder="2"/>
      <protection locked="0"/>
    </xf>
    <xf numFmtId="0" fontId="44" fillId="0" borderId="9" xfId="0" applyFont="1" applyBorder="1" applyAlignment="1" applyProtection="1">
      <alignment horizontal="center"/>
      <protection locked="0"/>
    </xf>
    <xf numFmtId="0" fontId="0" fillId="7" borderId="3" xfId="0" applyFill="1" applyBorder="1" applyAlignment="1" applyProtection="1">
      <alignment horizontal="center" vertical="center"/>
      <protection locked="0"/>
    </xf>
    <xf numFmtId="0" fontId="0" fillId="8" borderId="5" xfId="0" applyFill="1" applyBorder="1"/>
    <xf numFmtId="0" fontId="44" fillId="0" borderId="70" xfId="0" applyFont="1" applyBorder="1" applyAlignment="1">
      <alignment horizontal="center" vertical="center" readingOrder="2"/>
    </xf>
    <xf numFmtId="0" fontId="44" fillId="0" borderId="5" xfId="0" applyFont="1" applyBorder="1" applyAlignment="1">
      <alignment horizontal="center" vertical="center"/>
    </xf>
    <xf numFmtId="0" fontId="0" fillId="9" borderId="5" xfId="0" applyFill="1" applyBorder="1" applyAlignment="1">
      <alignment horizontal="center" vertical="center"/>
    </xf>
    <xf numFmtId="0" fontId="50" fillId="0" borderId="71" xfId="0" applyFont="1" applyBorder="1" applyAlignment="1">
      <alignment vertical="center"/>
    </xf>
    <xf numFmtId="0" fontId="50" fillId="0" borderId="0" xfId="0" applyFont="1" applyAlignment="1">
      <alignment vertical="center"/>
    </xf>
    <xf numFmtId="0" fontId="44" fillId="2" borderId="5" xfId="0" applyFont="1" applyFill="1" applyBorder="1" applyAlignment="1" applyProtection="1">
      <alignment horizontal="center"/>
      <protection locked="0"/>
    </xf>
    <xf numFmtId="0" fontId="49" fillId="10" borderId="2" xfId="0" applyFont="1" applyFill="1" applyBorder="1" applyAlignment="1" applyProtection="1">
      <alignment horizontal="center" readingOrder="2"/>
      <protection locked="0"/>
    </xf>
    <xf numFmtId="0" fontId="44" fillId="0" borderId="9" xfId="0" applyFont="1" applyBorder="1" applyAlignment="1" applyProtection="1">
      <alignment horizontal="left" vertical="center"/>
      <protection locked="0"/>
    </xf>
    <xf numFmtId="0" fontId="51" fillId="0" borderId="5" xfId="0" applyFont="1" applyBorder="1" applyProtection="1">
      <protection locked="0"/>
    </xf>
    <xf numFmtId="0" fontId="0" fillId="8" borderId="5" xfId="0" applyFill="1" applyBorder="1" applyProtection="1">
      <protection locked="0"/>
    </xf>
    <xf numFmtId="0" fontId="49" fillId="4" borderId="2" xfId="0" applyFont="1" applyFill="1" applyBorder="1" applyAlignment="1" applyProtection="1">
      <alignment horizontal="center" readingOrder="2"/>
      <protection locked="0"/>
    </xf>
    <xf numFmtId="0" fontId="44" fillId="0" borderId="9" xfId="0" applyFont="1" applyBorder="1" applyAlignment="1" applyProtection="1">
      <alignment horizontal="right" vertical="center"/>
      <protection locked="0"/>
    </xf>
    <xf numFmtId="0" fontId="44" fillId="7" borderId="5" xfId="0" applyFont="1" applyFill="1" applyBorder="1" applyAlignment="1">
      <alignment horizontal="center" vertical="center"/>
    </xf>
    <xf numFmtId="0" fontId="44" fillId="0" borderId="65" xfId="0" applyFont="1" applyBorder="1" applyAlignment="1" applyProtection="1">
      <alignment horizontal="right" vertical="center"/>
      <protection locked="0"/>
    </xf>
    <xf numFmtId="0" fontId="57" fillId="6" borderId="5" xfId="3" applyFont="1" applyFill="1" applyBorder="1" applyAlignment="1">
      <alignment horizontal="center" wrapText="1"/>
    </xf>
    <xf numFmtId="0" fontId="59" fillId="11" borderId="5" xfId="0" applyFont="1" applyFill="1" applyBorder="1" applyAlignment="1">
      <alignment horizontal="center" vertical="center"/>
    </xf>
    <xf numFmtId="0" fontId="60" fillId="12" borderId="5" xfId="0" applyFont="1" applyFill="1" applyBorder="1"/>
    <xf numFmtId="0" fontId="63" fillId="0" borderId="34" xfId="0" applyFont="1" applyBorder="1" applyAlignment="1">
      <alignment horizontal="center" wrapText="1"/>
    </xf>
    <xf numFmtId="0" fontId="62" fillId="0" borderId="79" xfId="0" applyFont="1" applyBorder="1" applyAlignment="1">
      <alignment vertical="center"/>
    </xf>
    <xf numFmtId="0" fontId="30" fillId="0" borderId="9" xfId="0" applyFont="1" applyBorder="1" applyAlignment="1">
      <alignment horizontal="center"/>
    </xf>
    <xf numFmtId="0" fontId="22" fillId="0" borderId="24" xfId="0" applyFont="1" applyBorder="1" applyAlignment="1">
      <alignment horizontal="center"/>
    </xf>
    <xf numFmtId="0" fontId="35" fillId="0" borderId="0" xfId="0" applyFont="1" applyAlignment="1">
      <alignment horizontal="center"/>
    </xf>
    <xf numFmtId="0" fontId="0" fillId="2" borderId="5" xfId="0" applyFill="1" applyBorder="1" applyAlignment="1">
      <alignment horizontal="center"/>
    </xf>
    <xf numFmtId="0" fontId="48" fillId="0" borderId="84" xfId="2" applyFont="1" applyBorder="1" applyAlignment="1">
      <alignment wrapText="1"/>
    </xf>
    <xf numFmtId="0" fontId="48" fillId="6" borderId="5" xfId="2" applyFont="1" applyFill="1" applyBorder="1" applyAlignment="1">
      <alignment horizontal="center" wrapText="1"/>
    </xf>
    <xf numFmtId="0" fontId="2" fillId="0" borderId="5" xfId="0" applyFont="1" applyBorder="1" applyAlignment="1">
      <alignment horizontal="center"/>
    </xf>
    <xf numFmtId="0" fontId="35" fillId="0" borderId="74" xfId="0" applyFont="1" applyBorder="1" applyAlignment="1">
      <alignment horizontal="center" vertical="top"/>
    </xf>
    <xf numFmtId="0" fontId="35" fillId="0" borderId="75" xfId="0" applyFont="1" applyBorder="1" applyAlignment="1">
      <alignment horizontal="center" vertical="top"/>
    </xf>
    <xf numFmtId="0" fontId="35" fillId="0" borderId="76" xfId="0" applyFont="1" applyBorder="1" applyAlignment="1">
      <alignment horizontal="center" vertical="top"/>
    </xf>
    <xf numFmtId="0" fontId="35" fillId="0" borderId="71" xfId="0" applyFont="1" applyBorder="1" applyAlignment="1">
      <alignment horizontal="center" vertical="top"/>
    </xf>
    <xf numFmtId="0" fontId="35" fillId="0" borderId="0" xfId="0" applyFont="1" applyAlignment="1">
      <alignment horizontal="center" vertical="top"/>
    </xf>
    <xf numFmtId="0" fontId="35" fillId="0" borderId="1" xfId="0" applyFont="1" applyBorder="1" applyAlignment="1">
      <alignment horizontal="center" vertical="top"/>
    </xf>
    <xf numFmtId="0" fontId="35" fillId="0" borderId="38" xfId="0" applyFont="1" applyBorder="1" applyAlignment="1">
      <alignment horizontal="center" vertical="top"/>
    </xf>
    <xf numFmtId="0" fontId="35" fillId="0" borderId="77" xfId="0" applyFont="1" applyBorder="1" applyAlignment="1">
      <alignment horizontal="center" vertical="top"/>
    </xf>
    <xf numFmtId="0" fontId="35" fillId="0" borderId="35" xfId="0" applyFont="1" applyBorder="1" applyAlignment="1">
      <alignment horizontal="center" vertical="top"/>
    </xf>
    <xf numFmtId="0" fontId="54" fillId="0" borderId="0" xfId="0" applyFont="1" applyAlignment="1">
      <alignment horizontal="center"/>
    </xf>
    <xf numFmtId="0" fontId="54" fillId="0" borderId="1" xfId="0" applyFont="1" applyBorder="1" applyAlignment="1">
      <alignment horizontal="center"/>
    </xf>
    <xf numFmtId="0" fontId="0" fillId="0" borderId="38" xfId="0" applyBorder="1" applyAlignment="1">
      <alignment horizontal="center"/>
    </xf>
    <xf numFmtId="0" fontId="0" fillId="0" borderId="77" xfId="0" applyBorder="1" applyAlignment="1">
      <alignment horizontal="center"/>
    </xf>
    <xf numFmtId="0" fontId="0" fillId="0" borderId="35" xfId="0" applyBorder="1" applyAlignment="1">
      <alignment horizontal="center"/>
    </xf>
    <xf numFmtId="0" fontId="10" fillId="0" borderId="9" xfId="0" applyFont="1" applyBorder="1" applyAlignment="1">
      <alignment horizontal="right"/>
    </xf>
    <xf numFmtId="0" fontId="20" fillId="0" borderId="68" xfId="0" applyFont="1" applyBorder="1" applyAlignment="1">
      <alignment horizontal="center"/>
    </xf>
    <xf numFmtId="0" fontId="20" fillId="0" borderId="65" xfId="0" applyFont="1" applyBorder="1" applyAlignment="1">
      <alignment horizontal="center"/>
    </xf>
    <xf numFmtId="2" fontId="20" fillId="0" borderId="68" xfId="0" applyNumberFormat="1" applyFont="1" applyBorder="1" applyAlignment="1">
      <alignment horizontal="center" vertical="center"/>
    </xf>
    <xf numFmtId="2" fontId="20" fillId="0" borderId="65" xfId="0" applyNumberFormat="1" applyFont="1" applyBorder="1" applyAlignment="1">
      <alignment horizontal="center" vertical="center"/>
    </xf>
    <xf numFmtId="0" fontId="9" fillId="0" borderId="5" xfId="0" applyFont="1" applyBorder="1" applyAlignment="1">
      <alignment horizontal="center"/>
    </xf>
    <xf numFmtId="0" fontId="10" fillId="0" borderId="5" xfId="0" applyFont="1" applyBorder="1" applyAlignment="1">
      <alignment horizontal="center"/>
    </xf>
    <xf numFmtId="0" fontId="10" fillId="0" borderId="9" xfId="0" applyFont="1" applyBorder="1" applyAlignment="1">
      <alignment horizontal="center"/>
    </xf>
    <xf numFmtId="0" fontId="12" fillId="0" borderId="68" xfId="0" applyFont="1" applyBorder="1" applyAlignment="1">
      <alignment horizontal="center" vertical="center"/>
    </xf>
    <xf numFmtId="0" fontId="12" fillId="0" borderId="65" xfId="0" applyFont="1" applyBorder="1" applyAlignment="1">
      <alignment horizontal="center" vertical="center"/>
    </xf>
    <xf numFmtId="0" fontId="9" fillId="0" borderId="9" xfId="0" applyFont="1" applyBorder="1" applyAlignment="1">
      <alignment horizontal="center"/>
    </xf>
    <xf numFmtId="0" fontId="37" fillId="0" borderId="70" xfId="0" applyFont="1" applyBorder="1" applyAlignment="1">
      <alignment horizontal="right"/>
    </xf>
    <xf numFmtId="0" fontId="39" fillId="0" borderId="70" xfId="0" applyFont="1" applyBorder="1" applyAlignment="1">
      <alignment horizontal="right"/>
    </xf>
    <xf numFmtId="0" fontId="39" fillId="0" borderId="72" xfId="0" applyFont="1" applyBorder="1" applyAlignment="1">
      <alignment horizontal="right"/>
    </xf>
    <xf numFmtId="0" fontId="33" fillId="0" borderId="46" xfId="0" applyFont="1" applyBorder="1" applyAlignment="1">
      <alignment horizontal="center"/>
    </xf>
    <xf numFmtId="0" fontId="33" fillId="0" borderId="47" xfId="0" applyFont="1" applyBorder="1" applyAlignment="1">
      <alignment horizontal="center"/>
    </xf>
    <xf numFmtId="0" fontId="33" fillId="0" borderId="48" xfId="0" applyFont="1" applyBorder="1" applyAlignment="1">
      <alignment horizontal="center"/>
    </xf>
    <xf numFmtId="0" fontId="33" fillId="0" borderId="81" xfId="0" applyFont="1" applyBorder="1" applyAlignment="1">
      <alignment horizontal="center"/>
    </xf>
    <xf numFmtId="0" fontId="33" fillId="0" borderId="77" xfId="0" applyFont="1" applyBorder="1" applyAlignment="1">
      <alignment horizontal="center"/>
    </xf>
    <xf numFmtId="0" fontId="33" fillId="0" borderId="82" xfId="0" applyFont="1" applyBorder="1" applyAlignment="1">
      <alignment horizontal="center"/>
    </xf>
    <xf numFmtId="0" fontId="34" fillId="0" borderId="73" xfId="0" applyFont="1" applyBorder="1" applyAlignment="1">
      <alignment horizontal="center"/>
    </xf>
    <xf numFmtId="0" fontId="34" fillId="0" borderId="9" xfId="0" applyFont="1" applyBorder="1" applyAlignment="1">
      <alignment horizontal="center"/>
    </xf>
    <xf numFmtId="0" fontId="0" fillId="0" borderId="46" xfId="0" applyBorder="1" applyAlignment="1">
      <alignment horizontal="center"/>
    </xf>
    <xf numFmtId="0" fontId="0" fillId="0" borderId="47" xfId="0" applyBorder="1" applyAlignment="1">
      <alignment horizontal="center"/>
    </xf>
    <xf numFmtId="0" fontId="0" fillId="0" borderId="48" xfId="0" applyBorder="1" applyAlignment="1">
      <alignment horizontal="center"/>
    </xf>
    <xf numFmtId="0" fontId="65" fillId="0" borderId="59" xfId="0" applyFont="1" applyBorder="1" applyAlignment="1">
      <alignment horizontal="center" vertical="center"/>
    </xf>
    <xf numFmtId="0" fontId="65" fillId="0" borderId="0" xfId="0" applyFont="1" applyBorder="1" applyAlignment="1">
      <alignment horizontal="center" vertical="center"/>
    </xf>
    <xf numFmtId="0" fontId="65" fillId="0" borderId="60" xfId="0" applyFont="1" applyBorder="1" applyAlignment="1">
      <alignment horizontal="center" vertical="center"/>
    </xf>
    <xf numFmtId="0" fontId="65" fillId="0" borderId="52" xfId="0" applyFont="1" applyBorder="1" applyAlignment="1">
      <alignment horizontal="center" vertical="center"/>
    </xf>
    <xf numFmtId="0" fontId="65" fillId="0" borderId="45" xfId="0" applyFont="1" applyBorder="1" applyAlignment="1">
      <alignment horizontal="center" vertical="center"/>
    </xf>
    <xf numFmtId="0" fontId="65" fillId="0" borderId="53" xfId="0" applyFont="1" applyBorder="1" applyAlignment="1">
      <alignment horizontal="center" vertical="center"/>
    </xf>
    <xf numFmtId="0" fontId="0" fillId="0" borderId="68" xfId="0" applyBorder="1" applyAlignment="1">
      <alignment horizontal="center"/>
    </xf>
    <xf numFmtId="0" fontId="0" fillId="0" borderId="69" xfId="0" applyBorder="1" applyAlignment="1">
      <alignment horizontal="center"/>
    </xf>
    <xf numFmtId="0" fontId="0" fillId="0" borderId="65" xfId="0" applyBorder="1" applyAlignment="1">
      <alignment horizontal="center"/>
    </xf>
    <xf numFmtId="0" fontId="9" fillId="0" borderId="0" xfId="0" applyFont="1" applyAlignment="1">
      <alignment horizontal="right"/>
    </xf>
    <xf numFmtId="0" fontId="33" fillId="0" borderId="9" xfId="0" applyFont="1" applyBorder="1" applyAlignment="1">
      <alignment horizontal="center"/>
    </xf>
    <xf numFmtId="0" fontId="34" fillId="0" borderId="68" xfId="0" applyFont="1" applyBorder="1" applyAlignment="1">
      <alignment horizontal="right"/>
    </xf>
    <xf numFmtId="0" fontId="34" fillId="0" borderId="69" xfId="0" applyFont="1" applyBorder="1" applyAlignment="1">
      <alignment horizontal="right"/>
    </xf>
    <xf numFmtId="0" fontId="34" fillId="0" borderId="65" xfId="0" applyFont="1" applyBorder="1" applyAlignment="1">
      <alignment horizontal="right"/>
    </xf>
    <xf numFmtId="0" fontId="36" fillId="0" borderId="70" xfId="0" applyFont="1" applyBorder="1" applyAlignment="1">
      <alignment horizontal="center"/>
    </xf>
    <xf numFmtId="0" fontId="37" fillId="0" borderId="70" xfId="0" applyFont="1" applyBorder="1" applyAlignment="1">
      <alignment horizontal="center"/>
    </xf>
    <xf numFmtId="0" fontId="38" fillId="0" borderId="71" xfId="0" applyFont="1" applyBorder="1" applyAlignment="1">
      <alignment horizontal="center"/>
    </xf>
    <xf numFmtId="0" fontId="38" fillId="0" borderId="0" xfId="0" applyFont="1" applyAlignment="1">
      <alignment horizontal="center"/>
    </xf>
    <xf numFmtId="0" fontId="37" fillId="0" borderId="0" xfId="0" applyFont="1" applyAlignment="1">
      <alignment horizontal="center"/>
    </xf>
    <xf numFmtId="0" fontId="37" fillId="0" borderId="1" xfId="0" applyFont="1" applyBorder="1" applyAlignment="1">
      <alignment horizontal="center"/>
    </xf>
    <xf numFmtId="0" fontId="29" fillId="0" borderId="3" xfId="0" applyFont="1" applyBorder="1" applyAlignment="1">
      <alignment horizontal="right"/>
    </xf>
    <xf numFmtId="0" fontId="29" fillId="0" borderId="5" xfId="0" applyFont="1" applyBorder="1" applyAlignment="1">
      <alignment horizontal="right"/>
    </xf>
    <xf numFmtId="49" fontId="3" fillId="0" borderId="5" xfId="0" applyNumberFormat="1" applyFont="1" applyBorder="1" applyAlignment="1">
      <alignment horizontal="center" vertical="center" readingOrder="1"/>
    </xf>
    <xf numFmtId="0" fontId="3" fillId="0" borderId="5" xfId="0" applyFont="1" applyBorder="1"/>
    <xf numFmtId="49" fontId="0" fillId="0" borderId="5" xfId="0" applyNumberFormat="1" applyBorder="1" applyAlignment="1">
      <alignment horizontal="center" vertical="center" readingOrder="1"/>
    </xf>
    <xf numFmtId="0" fontId="0" fillId="0" borderId="5" xfId="0" applyBorder="1"/>
    <xf numFmtId="164" fontId="32" fillId="0" borderId="5" xfId="0" applyNumberFormat="1" applyFont="1" applyBorder="1" applyAlignment="1">
      <alignment horizontal="center"/>
    </xf>
    <xf numFmtId="164" fontId="29" fillId="0" borderId="32" xfId="0" applyNumberFormat="1" applyFont="1" applyBorder="1" applyAlignment="1">
      <alignment horizontal="center"/>
    </xf>
    <xf numFmtId="0" fontId="29" fillId="0" borderId="5" xfId="0" applyFont="1" applyBorder="1" applyAlignment="1">
      <alignment horizontal="center"/>
    </xf>
    <xf numFmtId="0" fontId="29" fillId="0" borderId="80" xfId="0" applyFont="1" applyBorder="1" applyAlignment="1">
      <alignment horizontal="right"/>
    </xf>
    <xf numFmtId="0" fontId="29" fillId="0" borderId="4" xfId="0" applyFont="1" applyBorder="1" applyAlignment="1">
      <alignment horizontal="right"/>
    </xf>
    <xf numFmtId="0" fontId="0" fillId="0" borderId="9" xfId="0" applyBorder="1" applyAlignment="1">
      <alignment horizontal="center" vertical="center"/>
    </xf>
    <xf numFmtId="0" fontId="1" fillId="0" borderId="9" xfId="0" applyFont="1" applyBorder="1" applyAlignment="1">
      <alignment horizontal="center" vertical="center"/>
    </xf>
    <xf numFmtId="0" fontId="0" fillId="0" borderId="68" xfId="0" applyBorder="1" applyAlignment="1">
      <alignment horizontal="center" vertical="center"/>
    </xf>
    <xf numFmtId="0" fontId="0" fillId="0" borderId="69" xfId="0" applyBorder="1" applyAlignment="1">
      <alignment horizontal="center" vertical="center"/>
    </xf>
    <xf numFmtId="0" fontId="0" fillId="0" borderId="65" xfId="0" applyBorder="1" applyAlignment="1">
      <alignment horizontal="center" vertical="center"/>
    </xf>
    <xf numFmtId="0" fontId="9" fillId="0" borderId="0" xfId="0" applyFont="1" applyAlignment="1">
      <alignment horizontal="center"/>
    </xf>
    <xf numFmtId="0" fontId="30" fillId="0" borderId="65" xfId="0" applyFont="1" applyBorder="1" applyAlignment="1">
      <alignment horizontal="center"/>
    </xf>
    <xf numFmtId="0" fontId="30" fillId="0" borderId="9" xfId="0" applyFont="1" applyBorder="1" applyAlignment="1">
      <alignment horizontal="center"/>
    </xf>
    <xf numFmtId="49" fontId="30" fillId="0" borderId="9" xfId="0" applyNumberFormat="1" applyFont="1" applyBorder="1" applyAlignment="1">
      <alignment horizontal="center"/>
    </xf>
    <xf numFmtId="49" fontId="30" fillId="0" borderId="9" xfId="0" applyNumberFormat="1" applyFont="1" applyBorder="1" applyAlignment="1">
      <alignment horizontal="center" readingOrder="2"/>
    </xf>
    <xf numFmtId="0" fontId="0" fillId="0" borderId="46" xfId="0" applyBorder="1" applyAlignment="1">
      <alignment horizontal="center" vertical="center"/>
    </xf>
    <xf numFmtId="0" fontId="1" fillId="0" borderId="47" xfId="0" applyFont="1" applyBorder="1" applyAlignment="1">
      <alignment horizontal="center" vertical="center"/>
    </xf>
    <xf numFmtId="0" fontId="1" fillId="0" borderId="48" xfId="0" applyFont="1" applyBorder="1" applyAlignment="1">
      <alignment horizontal="center" vertical="center"/>
    </xf>
    <xf numFmtId="0" fontId="4" fillId="0" borderId="49" xfId="0" applyFont="1" applyBorder="1" applyAlignment="1">
      <alignment horizontal="center" vertical="top"/>
    </xf>
    <xf numFmtId="0" fontId="4" fillId="0" borderId="50" xfId="0" applyFont="1" applyBorder="1" applyAlignment="1">
      <alignment horizontal="center" vertical="top"/>
    </xf>
    <xf numFmtId="0" fontId="4" fillId="0" borderId="51" xfId="0" applyFont="1" applyBorder="1" applyAlignment="1">
      <alignment horizontal="center" vertical="top"/>
    </xf>
    <xf numFmtId="0" fontId="4" fillId="0" borderId="54" xfId="0" applyFont="1" applyBorder="1" applyAlignment="1">
      <alignment horizontal="center" vertical="top"/>
    </xf>
    <xf numFmtId="0" fontId="4" fillId="0" borderId="55" xfId="0" applyFont="1" applyBorder="1" applyAlignment="1">
      <alignment horizontal="center" vertical="top"/>
    </xf>
    <xf numFmtId="0" fontId="4" fillId="0" borderId="56" xfId="0" applyFont="1" applyBorder="1" applyAlignment="1">
      <alignment horizontal="center" vertical="top"/>
    </xf>
    <xf numFmtId="0" fontId="28" fillId="0" borderId="57" xfId="0" applyFont="1" applyBorder="1" applyAlignment="1">
      <alignment horizontal="center" vertical="center"/>
    </xf>
    <xf numFmtId="0" fontId="28" fillId="0" borderId="50" xfId="0" applyFont="1" applyBorder="1" applyAlignment="1">
      <alignment horizontal="center" vertical="center"/>
    </xf>
    <xf numFmtId="0" fontId="28" fillId="0" borderId="51" xfId="0" applyFont="1" applyBorder="1" applyAlignment="1">
      <alignment horizontal="center" vertical="center"/>
    </xf>
    <xf numFmtId="0" fontId="28" fillId="0" borderId="58" xfId="0" applyFont="1" applyBorder="1" applyAlignment="1">
      <alignment horizontal="center" vertical="center"/>
    </xf>
    <xf numFmtId="0" fontId="28" fillId="0" borderId="55" xfId="0" applyFont="1" applyBorder="1" applyAlignment="1">
      <alignment horizontal="center" vertical="center"/>
    </xf>
    <xf numFmtId="0" fontId="28" fillId="0" borderId="56" xfId="0" applyFont="1" applyBorder="1" applyAlignment="1">
      <alignment horizontal="center" vertical="center"/>
    </xf>
    <xf numFmtId="0" fontId="1" fillId="0" borderId="46" xfId="0" applyFont="1" applyBorder="1" applyAlignment="1">
      <alignment horizontal="center" vertical="center"/>
    </xf>
    <xf numFmtId="0" fontId="25" fillId="0" borderId="9" xfId="0" applyFont="1" applyBorder="1" applyAlignment="1">
      <alignment horizontal="center" vertical="center"/>
    </xf>
    <xf numFmtId="0" fontId="2" fillId="0" borderId="68" xfId="0" applyFont="1" applyBorder="1" applyAlignment="1">
      <alignment horizontal="center"/>
    </xf>
    <xf numFmtId="0" fontId="2" fillId="0" borderId="69" xfId="0" applyFont="1" applyBorder="1" applyAlignment="1">
      <alignment horizontal="center"/>
    </xf>
    <xf numFmtId="0" fontId="2" fillId="0" borderId="65" xfId="0" applyFont="1" applyBorder="1" applyAlignment="1">
      <alignment horizontal="center"/>
    </xf>
    <xf numFmtId="0" fontId="24" fillId="0" borderId="52" xfId="0" applyFont="1" applyBorder="1" applyAlignment="1">
      <alignment horizontal="center" vertical="center"/>
    </xf>
    <xf numFmtId="0" fontId="24" fillId="0" borderId="45" xfId="0" applyFont="1" applyBorder="1" applyAlignment="1">
      <alignment horizontal="center" vertical="center"/>
    </xf>
    <xf numFmtId="0" fontId="24" fillId="0" borderId="53" xfId="0" applyFont="1" applyBorder="1" applyAlignment="1">
      <alignment horizontal="center" vertical="center"/>
    </xf>
    <xf numFmtId="0" fontId="27" fillId="0" borderId="9" xfId="0" applyFont="1" applyBorder="1" applyAlignment="1">
      <alignment horizontal="center" vertical="center"/>
    </xf>
    <xf numFmtId="0" fontId="28" fillId="0" borderId="47" xfId="0" applyFont="1" applyBorder="1" applyAlignment="1">
      <alignment horizontal="center" vertical="center"/>
    </xf>
    <xf numFmtId="0" fontId="28" fillId="0" borderId="83" xfId="0" applyFont="1" applyBorder="1" applyAlignment="1">
      <alignment horizontal="center" vertical="center"/>
    </xf>
    <xf numFmtId="0" fontId="28" fillId="0" borderId="45" xfId="0" applyFont="1" applyBorder="1" applyAlignment="1">
      <alignment horizontal="center" vertical="center"/>
    </xf>
    <xf numFmtId="0" fontId="28" fillId="0" borderId="16" xfId="0" applyFont="1" applyBorder="1" applyAlignment="1">
      <alignment horizontal="center" vertical="center"/>
    </xf>
    <xf numFmtId="0" fontId="24" fillId="0" borderId="46" xfId="0" applyFont="1" applyBorder="1" applyAlignment="1">
      <alignment horizontal="center" vertical="center"/>
    </xf>
    <xf numFmtId="0" fontId="24" fillId="0" borderId="47" xfId="0" applyFont="1" applyBorder="1" applyAlignment="1">
      <alignment horizontal="center" vertical="center"/>
    </xf>
    <xf numFmtId="0" fontId="24" fillId="0" borderId="48" xfId="0" applyFont="1" applyBorder="1" applyAlignment="1">
      <alignment horizontal="center" vertical="center"/>
    </xf>
    <xf numFmtId="0" fontId="24" fillId="0" borderId="59" xfId="0" applyFont="1" applyBorder="1" applyAlignment="1">
      <alignment horizontal="center" vertical="center"/>
    </xf>
    <xf numFmtId="0" fontId="24" fillId="0" borderId="0" xfId="0" applyFont="1" applyAlignment="1">
      <alignment horizontal="center" vertical="center"/>
    </xf>
    <xf numFmtId="0" fontId="24" fillId="0" borderId="60" xfId="0" applyFont="1" applyBorder="1" applyAlignment="1">
      <alignment horizontal="center" vertical="center"/>
    </xf>
    <xf numFmtId="0" fontId="4" fillId="0" borderId="61" xfId="0" applyFont="1" applyBorder="1" applyAlignment="1">
      <alignment horizontal="center" vertical="top"/>
    </xf>
    <xf numFmtId="0" fontId="4" fillId="0" borderId="62" xfId="0" applyFont="1" applyBorder="1" applyAlignment="1">
      <alignment horizontal="center" vertical="top"/>
    </xf>
    <xf numFmtId="0" fontId="4" fillId="0" borderId="63" xfId="0" applyFont="1" applyBorder="1" applyAlignment="1">
      <alignment horizontal="center" vertical="top"/>
    </xf>
    <xf numFmtId="0" fontId="28" fillId="0" borderId="64" xfId="0" applyFont="1" applyBorder="1" applyAlignment="1">
      <alignment horizontal="center" vertical="center"/>
    </xf>
    <xf numFmtId="0" fontId="28" fillId="0" borderId="62" xfId="0" applyFont="1" applyBorder="1" applyAlignment="1">
      <alignment horizontal="center" vertical="center"/>
    </xf>
    <xf numFmtId="0" fontId="28" fillId="0" borderId="63" xfId="0" applyFont="1" applyBorder="1" applyAlignment="1">
      <alignment horizontal="center" vertical="center"/>
    </xf>
    <xf numFmtId="0" fontId="10" fillId="0" borderId="45" xfId="0" applyFont="1" applyBorder="1" applyAlignment="1">
      <alignment horizontal="right"/>
    </xf>
    <xf numFmtId="0" fontId="25" fillId="0" borderId="46" xfId="0" applyFont="1" applyBorder="1" applyAlignment="1">
      <alignment horizontal="center" vertical="center"/>
    </xf>
    <xf numFmtId="0" fontId="25" fillId="0" borderId="47" xfId="0" applyFont="1" applyBorder="1" applyAlignment="1">
      <alignment horizontal="center" vertical="center"/>
    </xf>
    <xf numFmtId="0" fontId="0" fillId="0" borderId="2" xfId="0" applyBorder="1" applyAlignment="1">
      <alignment horizontal="center"/>
    </xf>
    <xf numFmtId="0" fontId="0" fillId="0" borderId="4" xfId="0" applyBorder="1" applyAlignment="1">
      <alignment horizontal="center"/>
    </xf>
    <xf numFmtId="0" fontId="0" fillId="0" borderId="3" xfId="0" applyBorder="1" applyAlignment="1">
      <alignment horizontal="center"/>
    </xf>
    <xf numFmtId="0" fontId="31" fillId="0" borderId="2" xfId="0" applyFont="1" applyBorder="1" applyAlignment="1">
      <alignment horizontal="center"/>
    </xf>
    <xf numFmtId="0" fontId="22" fillId="0" borderId="24" xfId="0" applyFont="1" applyBorder="1" applyAlignment="1">
      <alignment horizontal="center"/>
    </xf>
    <xf numFmtId="0" fontId="22" fillId="0" borderId="18" xfId="0" applyFont="1" applyBorder="1" applyAlignment="1">
      <alignment horizontal="center"/>
    </xf>
    <xf numFmtId="0" fontId="16" fillId="0" borderId="27" xfId="0" applyFont="1" applyBorder="1" applyAlignment="1">
      <alignment horizontal="center" vertical="center"/>
    </xf>
    <xf numFmtId="0" fontId="16" fillId="0" borderId="1" xfId="0" applyFont="1" applyBorder="1" applyAlignment="1">
      <alignment horizontal="center" vertical="center"/>
    </xf>
    <xf numFmtId="0" fontId="16" fillId="0" borderId="35" xfId="0" applyFont="1" applyBorder="1" applyAlignment="1">
      <alignment horizontal="center" vertical="center"/>
    </xf>
    <xf numFmtId="0" fontId="15" fillId="0" borderId="42" xfId="0" applyFont="1" applyBorder="1" applyAlignment="1">
      <alignment horizontal="center"/>
    </xf>
    <xf numFmtId="0" fontId="15" fillId="0" borderId="43" xfId="0" applyFont="1" applyBorder="1" applyAlignment="1">
      <alignment horizontal="center"/>
    </xf>
    <xf numFmtId="0" fontId="15" fillId="0" borderId="0" xfId="0" applyFont="1" applyAlignment="1">
      <alignment horizontal="center"/>
    </xf>
    <xf numFmtId="0" fontId="55" fillId="3" borderId="12" xfId="0" applyFont="1" applyFill="1" applyBorder="1" applyAlignment="1">
      <alignment horizontal="center"/>
    </xf>
    <xf numFmtId="0" fontId="55" fillId="3" borderId="13" xfId="0" applyFont="1" applyFill="1" applyBorder="1" applyAlignment="1">
      <alignment horizontal="center"/>
    </xf>
    <xf numFmtId="0" fontId="55" fillId="3" borderId="15" xfId="0" applyFont="1" applyFill="1" applyBorder="1" applyAlignment="1">
      <alignment horizontal="center"/>
    </xf>
    <xf numFmtId="0" fontId="55" fillId="0" borderId="12" xfId="0" applyFont="1" applyBorder="1" applyAlignment="1">
      <alignment horizontal="center"/>
    </xf>
    <xf numFmtId="0" fontId="55" fillId="0" borderId="13" xfId="0" applyFont="1" applyBorder="1" applyAlignment="1">
      <alignment horizontal="center"/>
    </xf>
    <xf numFmtId="0" fontId="55" fillId="0" borderId="15" xfId="0" applyFont="1" applyBorder="1" applyAlignment="1">
      <alignment horizontal="center"/>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4" fillId="0" borderId="9" xfId="0" applyFont="1" applyBorder="1" applyAlignment="1">
      <alignment horizontal="center"/>
    </xf>
    <xf numFmtId="0" fontId="3" fillId="0" borderId="10" xfId="0" applyFont="1" applyBorder="1" applyAlignment="1">
      <alignment horizontal="center"/>
    </xf>
    <xf numFmtId="0" fontId="3" fillId="0" borderId="17" xfId="0" applyFont="1" applyBorder="1" applyAlignment="1">
      <alignment horizontal="center"/>
    </xf>
    <xf numFmtId="0" fontId="55" fillId="0" borderId="9" xfId="0" applyFont="1" applyBorder="1" applyAlignment="1">
      <alignment horizontal="center"/>
    </xf>
    <xf numFmtId="0" fontId="55" fillId="3" borderId="14" xfId="0" applyFont="1" applyFill="1" applyBorder="1" applyAlignment="1">
      <alignment horizontal="center"/>
    </xf>
    <xf numFmtId="0" fontId="55" fillId="0" borderId="16" xfId="0" applyFont="1" applyBorder="1" applyAlignment="1">
      <alignment horizontal="center"/>
    </xf>
    <xf numFmtId="0" fontId="55" fillId="0" borderId="14" xfId="0" applyFont="1" applyBorder="1" applyAlignment="1">
      <alignment horizontal="center"/>
    </xf>
    <xf numFmtId="0" fontId="4" fillId="0" borderId="0" xfId="0" applyFont="1" applyAlignment="1">
      <alignment horizontal="center"/>
    </xf>
    <xf numFmtId="0" fontId="5" fillId="0" borderId="0" xfId="0" applyFont="1" applyAlignment="1">
      <alignment horizontal="center"/>
    </xf>
    <xf numFmtId="0" fontId="6" fillId="0" borderId="0" xfId="0" applyFont="1" applyAlignment="1">
      <alignment horizontal="right"/>
    </xf>
    <xf numFmtId="0" fontId="6" fillId="0" borderId="1" xfId="0" applyFont="1" applyBorder="1" applyAlignment="1">
      <alignment horizontal="right"/>
    </xf>
    <xf numFmtId="0" fontId="7" fillId="0" borderId="2" xfId="0" applyFont="1" applyBorder="1" applyAlignment="1">
      <alignment horizontal="center" vertical="center"/>
    </xf>
    <xf numFmtId="0" fontId="7" fillId="0" borderId="3" xfId="0" applyFont="1" applyBorder="1" applyAlignment="1">
      <alignment horizontal="center" vertical="center"/>
    </xf>
    <xf numFmtId="164" fontId="8" fillId="2" borderId="2" xfId="0" applyNumberFormat="1" applyFont="1" applyFill="1" applyBorder="1" applyAlignment="1">
      <alignment horizontal="center" vertical="center" shrinkToFit="1" readingOrder="2"/>
    </xf>
    <xf numFmtId="164" fontId="8" fillId="2" borderId="4" xfId="0" applyNumberFormat="1" applyFont="1" applyFill="1" applyBorder="1" applyAlignment="1">
      <alignment horizontal="center" vertical="center" shrinkToFit="1" readingOrder="2"/>
    </xf>
    <xf numFmtId="164" fontId="8" fillId="2" borderId="3" xfId="0" applyNumberFormat="1" applyFont="1" applyFill="1" applyBorder="1" applyAlignment="1">
      <alignment horizontal="center" vertical="center" shrinkToFit="1" readingOrder="2"/>
    </xf>
    <xf numFmtId="0" fontId="10" fillId="0" borderId="0" xfId="0" applyFont="1" applyAlignment="1">
      <alignment horizontal="right"/>
    </xf>
    <xf numFmtId="0" fontId="11" fillId="0" borderId="2" xfId="0" applyFont="1" applyBorder="1" applyAlignment="1">
      <alignment horizontal="center"/>
    </xf>
    <xf numFmtId="0" fontId="11" fillId="0" borderId="3" xfId="0" applyFont="1" applyBorder="1" applyAlignment="1">
      <alignment horizontal="center"/>
    </xf>
    <xf numFmtId="0" fontId="3" fillId="0" borderId="0" xfId="0" applyFont="1" applyAlignment="1">
      <alignment horizontal="center"/>
    </xf>
    <xf numFmtId="0" fontId="26" fillId="0" borderId="71" xfId="0" applyFont="1" applyBorder="1" applyAlignment="1">
      <alignment horizontal="center" vertical="center"/>
    </xf>
    <xf numFmtId="0" fontId="26" fillId="0" borderId="0" xfId="0" applyFont="1" applyAlignment="1">
      <alignment horizontal="center" vertical="center"/>
    </xf>
    <xf numFmtId="0" fontId="52" fillId="0" borderId="71" xfId="0" applyFont="1" applyBorder="1" applyAlignment="1">
      <alignment horizontal="center"/>
    </xf>
    <xf numFmtId="0" fontId="52" fillId="0" borderId="0" xfId="0" applyFont="1" applyAlignment="1">
      <alignment horizontal="center"/>
    </xf>
    <xf numFmtId="0" fontId="53" fillId="6" borderId="71" xfId="0" applyFont="1" applyFill="1" applyBorder="1" applyAlignment="1">
      <alignment horizontal="center"/>
    </xf>
    <xf numFmtId="0" fontId="53" fillId="6" borderId="0" xfId="0" applyFont="1" applyFill="1" applyAlignment="1">
      <alignment horizontal="center"/>
    </xf>
    <xf numFmtId="0" fontId="43" fillId="4" borderId="0" xfId="0" applyFont="1" applyFill="1" applyAlignment="1">
      <alignment horizontal="center" vertical="center"/>
    </xf>
    <xf numFmtId="0" fontId="43" fillId="5" borderId="0" xfId="0" applyFont="1" applyFill="1" applyAlignment="1" applyProtection="1">
      <alignment horizontal="center" vertical="center"/>
      <protection locked="0"/>
    </xf>
    <xf numFmtId="0" fontId="46" fillId="0" borderId="71" xfId="0" applyFont="1" applyBorder="1" applyAlignment="1">
      <alignment horizontal="center" vertical="center"/>
    </xf>
    <xf numFmtId="0" fontId="46" fillId="0" borderId="0" xfId="0" applyFont="1" applyAlignment="1">
      <alignment horizontal="center" vertical="center"/>
    </xf>
    <xf numFmtId="0" fontId="58" fillId="6" borderId="0" xfId="0" applyFont="1" applyFill="1" applyAlignment="1">
      <alignment horizontal="center" vertical="center"/>
    </xf>
    <xf numFmtId="0" fontId="3" fillId="0" borderId="5" xfId="0" applyNumberFormat="1" applyFont="1" applyBorder="1" applyAlignment="1">
      <alignment horizontal="center" vertical="center" readingOrder="1"/>
    </xf>
    <xf numFmtId="0" fontId="3" fillId="0" borderId="5" xfId="0" applyNumberFormat="1" applyFont="1" applyBorder="1"/>
    <xf numFmtId="166" fontId="29" fillId="0" borderId="5" xfId="0" applyNumberFormat="1" applyFont="1" applyBorder="1" applyAlignment="1">
      <alignment horizontal="center" vertical="center" readingOrder="1"/>
    </xf>
    <xf numFmtId="166" fontId="29" fillId="0" borderId="5" xfId="0" applyNumberFormat="1" applyFont="1" applyBorder="1"/>
  </cellXfs>
  <cellStyles count="5">
    <cellStyle name="Normal" xfId="0" builtinId="0"/>
    <cellStyle name="Normal 2" xfId="1"/>
    <cellStyle name="Normal 3" xfId="4"/>
    <cellStyle name="Normal_Feuil1" xfId="3"/>
    <cellStyle name="Normal_معلومات"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1578;&#1602;&#1585;&#1610;&#1585;%20&#1575;&#1604;&#1605;&#1587;&#1578;&#1588;&#1575;&#1585;&#1577;2022&#158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التلاميد"/>
      <sheetName val="التقرير"/>
      <sheetName val="التقرير (2)"/>
      <sheetName val="1ثا"/>
      <sheetName val="2ثا"/>
      <sheetName val="3ثا"/>
      <sheetName val="feuil1"/>
      <sheetName val="Feuil2"/>
    </sheetNames>
    <sheetDataSet>
      <sheetData sheetId="0" refreshError="1"/>
      <sheetData sheetId="1" refreshError="1"/>
      <sheetData sheetId="2" refreshError="1"/>
      <sheetData sheetId="3"/>
      <sheetData sheetId="4" refreshError="1"/>
      <sheetData sheetId="5" refreshError="1"/>
      <sheetData sheetId="6">
        <row r="2">
          <cell r="A2" t="str">
            <v>استدعاء</v>
          </cell>
          <cell r="B2" t="str">
            <v>_1آ_1</v>
          </cell>
          <cell r="C2" t="str">
            <v>_1l_1</v>
          </cell>
          <cell r="D2" t="str">
            <v>مومن حسين</v>
          </cell>
          <cell r="F2" t="str">
            <v>اللغة_العربية</v>
          </cell>
        </row>
        <row r="3">
          <cell r="A3" t="str">
            <v>تثبيت</v>
          </cell>
          <cell r="B3" t="str">
            <v>_1آ_2</v>
          </cell>
          <cell r="C3" t="str">
            <v>_1l_2</v>
          </cell>
          <cell r="D3" t="str">
            <v>برقوق الحاج علي</v>
          </cell>
          <cell r="F3" t="str">
            <v>اللغة_الفرنسية</v>
          </cell>
        </row>
        <row r="4">
          <cell r="A4" t="str">
            <v>بدون مبرر</v>
          </cell>
          <cell r="B4" t="str">
            <v>_1آ_3</v>
          </cell>
          <cell r="C4" t="str">
            <v>_1l_3</v>
          </cell>
          <cell r="D4" t="str">
            <v>ويتار صورية</v>
          </cell>
          <cell r="F4" t="str">
            <v>اللغة_الحية</v>
          </cell>
        </row>
        <row r="5">
          <cell r="A5" t="str">
            <v>ش/ط</v>
          </cell>
          <cell r="B5" t="str">
            <v>_1ع_1</v>
          </cell>
          <cell r="C5" t="str">
            <v>_1s_1</v>
          </cell>
          <cell r="D5" t="str">
            <v>بوطاوس فاطمة</v>
          </cell>
          <cell r="F5" t="str">
            <v xml:space="preserve">الفلسفة </v>
          </cell>
        </row>
        <row r="6">
          <cell r="A6" t="str">
            <v>حالة وفاة</v>
          </cell>
          <cell r="B6" t="str">
            <v>_1ع_2</v>
          </cell>
          <cell r="C6" t="str">
            <v>_1s_2</v>
          </cell>
          <cell r="F6" t="str">
            <v>العلوم_الاجتماعية</v>
          </cell>
        </row>
        <row r="7">
          <cell r="A7" t="str">
            <v>ندوة تربوية</v>
          </cell>
          <cell r="B7" t="str">
            <v>_1ع_3</v>
          </cell>
          <cell r="C7" t="str">
            <v>_1s_3</v>
          </cell>
          <cell r="F7" t="str">
            <v>العلوم_الشرعية</v>
          </cell>
        </row>
        <row r="8">
          <cell r="A8" t="str">
            <v>عطلة أمومة</v>
          </cell>
          <cell r="B8" t="str">
            <v>_1ع_4</v>
          </cell>
          <cell r="C8" t="str">
            <v>_1s_4</v>
          </cell>
          <cell r="F8" t="str">
            <v>الرياضيات</v>
          </cell>
        </row>
        <row r="9">
          <cell r="A9" t="str">
            <v>طلب غياب</v>
          </cell>
          <cell r="B9" t="str">
            <v>_1ع_5</v>
          </cell>
          <cell r="C9" t="str">
            <v>_1s_5</v>
          </cell>
          <cell r="F9" t="str">
            <v>الفيزياء</v>
          </cell>
        </row>
        <row r="10">
          <cell r="B10" t="str">
            <v>_1ع_6</v>
          </cell>
          <cell r="C10" t="str">
            <v>_1s_6</v>
          </cell>
          <cell r="F10" t="str">
            <v>العلوم_الطبيعية</v>
          </cell>
        </row>
        <row r="11">
          <cell r="B11" t="str">
            <v>_2آ_1</v>
          </cell>
          <cell r="C11" t="str">
            <v>_2l_1</v>
          </cell>
          <cell r="F11" t="str">
            <v>التربية_البدنية</v>
          </cell>
        </row>
        <row r="12">
          <cell r="B12" t="str">
            <v>_2آ_2</v>
          </cell>
          <cell r="C12" t="str">
            <v>_2l_2</v>
          </cell>
          <cell r="F12" t="str">
            <v>الهندسة_المدنية</v>
          </cell>
        </row>
        <row r="13">
          <cell r="B13" t="str">
            <v>_2آ_3</v>
          </cell>
          <cell r="C13" t="str">
            <v>_2l_3</v>
          </cell>
          <cell r="F13" t="str">
            <v>الاعلام_الالي</v>
          </cell>
        </row>
        <row r="14">
          <cell r="B14" t="str">
            <v>_2ت_ر</v>
          </cell>
          <cell r="C14" t="str">
            <v>_2t_m</v>
          </cell>
          <cell r="F14" t="str">
            <v>الإقتصاد</v>
          </cell>
        </row>
        <row r="15">
          <cell r="B15" t="str">
            <v>_2ت_ق</v>
          </cell>
          <cell r="C15" t="str">
            <v>_2g_</v>
          </cell>
          <cell r="F15" t="str">
            <v>الهندسة_الميكانيكية</v>
          </cell>
        </row>
        <row r="16">
          <cell r="B16" t="str">
            <v>_2ع_1</v>
          </cell>
          <cell r="C16" t="str">
            <v>_2s_1</v>
          </cell>
          <cell r="F16" t="str">
            <v>التكنولوجيا</v>
          </cell>
        </row>
        <row r="17">
          <cell r="B17" t="str">
            <v>_2ع_2</v>
          </cell>
          <cell r="C17" t="str">
            <v>_2s_2</v>
          </cell>
        </row>
        <row r="18">
          <cell r="B18" t="str">
            <v>_2ع_3</v>
          </cell>
          <cell r="C18" t="str">
            <v>_2s_3</v>
          </cell>
        </row>
        <row r="19">
          <cell r="B19" t="str">
            <v>_3آ_1</v>
          </cell>
          <cell r="C19" t="str">
            <v>_3l_1</v>
          </cell>
        </row>
        <row r="20">
          <cell r="B20" t="str">
            <v>_3آ_2</v>
          </cell>
          <cell r="C20" t="str">
            <v>_3l_2</v>
          </cell>
        </row>
        <row r="21">
          <cell r="B21" t="str">
            <v>_3آ_3</v>
          </cell>
          <cell r="C21" t="str">
            <v>_3l_3</v>
          </cell>
        </row>
        <row r="22">
          <cell r="B22" t="str">
            <v>_3ت_ر</v>
          </cell>
          <cell r="C22" t="str">
            <v>_3t_m</v>
          </cell>
        </row>
        <row r="23">
          <cell r="B23" t="str">
            <v>_3ت_ق</v>
          </cell>
          <cell r="C23" t="str">
            <v>_3g_</v>
          </cell>
        </row>
        <row r="24">
          <cell r="B24" t="str">
            <v>_3ع_1</v>
          </cell>
          <cell r="C24" t="str">
            <v>_3s_1</v>
          </cell>
        </row>
        <row r="25">
          <cell r="B25" t="str">
            <v>_3ع_2</v>
          </cell>
          <cell r="C25" t="str">
            <v>_3s_2</v>
          </cell>
        </row>
        <row r="26">
          <cell r="B26" t="str">
            <v>_3ع_3</v>
          </cell>
          <cell r="C26" t="str">
            <v>_3s_3</v>
          </cell>
        </row>
      </sheetData>
      <sheetData sheetId="7" refreshError="1"/>
    </sheetDataSet>
  </externalBook>
</externalLink>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AA124"/>
  <sheetViews>
    <sheetView rightToLeft="1" tabSelected="1" view="pageBreakPreview" topLeftCell="A40" zoomScaleNormal="100" zoomScaleSheetLayoutView="100" workbookViewId="0">
      <selection activeCell="V56" sqref="V56:X56"/>
    </sheetView>
  </sheetViews>
  <sheetFormatPr defaultColWidth="9" defaultRowHeight="15"/>
  <cols>
    <col min="1" max="1" width="4.42578125" customWidth="1"/>
    <col min="2" max="2" width="6.28515625" customWidth="1"/>
    <col min="3" max="9" width="4.42578125" customWidth="1"/>
    <col min="10" max="10" width="5" customWidth="1"/>
    <col min="11" max="11" width="4.42578125" customWidth="1"/>
    <col min="12" max="12" width="4.85546875" customWidth="1"/>
    <col min="13" max="13" width="4.42578125" customWidth="1"/>
    <col min="14" max="14" width="4.85546875" customWidth="1"/>
    <col min="15" max="15" width="4.42578125" customWidth="1"/>
    <col min="16" max="16" width="4.7109375" customWidth="1"/>
    <col min="17" max="17" width="4.42578125" customWidth="1"/>
    <col min="18" max="19" width="5" customWidth="1"/>
    <col min="20" max="20" width="4.42578125" customWidth="1"/>
    <col min="21" max="21" width="2.7109375" customWidth="1"/>
    <col min="22" max="23" width="3.42578125" customWidth="1"/>
    <col min="24" max="24" width="2.7109375" bestFit="1" customWidth="1"/>
    <col min="257" max="257" width="4.42578125" customWidth="1"/>
    <col min="258" max="258" width="6.28515625" customWidth="1"/>
    <col min="259" max="265" width="4.42578125" customWidth="1"/>
    <col min="266" max="266" width="5" customWidth="1"/>
    <col min="267" max="267" width="4.42578125" customWidth="1"/>
    <col min="268" max="268" width="4.85546875" customWidth="1"/>
    <col min="269" max="269" width="4.42578125" customWidth="1"/>
    <col min="270" max="270" width="4.85546875" customWidth="1"/>
    <col min="271" max="271" width="4.42578125" customWidth="1"/>
    <col min="272" max="272" width="4.7109375" customWidth="1"/>
    <col min="273" max="273" width="4.42578125" customWidth="1"/>
    <col min="274" max="274" width="5" customWidth="1"/>
    <col min="275" max="276" width="4.42578125" customWidth="1"/>
    <col min="277" max="277" width="2.7109375" customWidth="1"/>
    <col min="278" max="279" width="3.42578125" customWidth="1"/>
    <col min="280" max="280" width="0" hidden="1" customWidth="1"/>
    <col min="513" max="513" width="4.42578125" customWidth="1"/>
    <col min="514" max="514" width="6.28515625" customWidth="1"/>
    <col min="515" max="521" width="4.42578125" customWidth="1"/>
    <col min="522" max="522" width="5" customWidth="1"/>
    <col min="523" max="523" width="4.42578125" customWidth="1"/>
    <col min="524" max="524" width="4.85546875" customWidth="1"/>
    <col min="525" max="525" width="4.42578125" customWidth="1"/>
    <col min="526" max="526" width="4.85546875" customWidth="1"/>
    <col min="527" max="527" width="4.42578125" customWidth="1"/>
    <col min="528" max="528" width="4.7109375" customWidth="1"/>
    <col min="529" max="529" width="4.42578125" customWidth="1"/>
    <col min="530" max="530" width="5" customWidth="1"/>
    <col min="531" max="532" width="4.42578125" customWidth="1"/>
    <col min="533" max="533" width="2.7109375" customWidth="1"/>
    <col min="534" max="535" width="3.42578125" customWidth="1"/>
    <col min="536" max="536" width="0" hidden="1" customWidth="1"/>
    <col min="769" max="769" width="4.42578125" customWidth="1"/>
    <col min="770" max="770" width="6.28515625" customWidth="1"/>
    <col min="771" max="777" width="4.42578125" customWidth="1"/>
    <col min="778" max="778" width="5" customWidth="1"/>
    <col min="779" max="779" width="4.42578125" customWidth="1"/>
    <col min="780" max="780" width="4.85546875" customWidth="1"/>
    <col min="781" max="781" width="4.42578125" customWidth="1"/>
    <col min="782" max="782" width="4.85546875" customWidth="1"/>
    <col min="783" max="783" width="4.42578125" customWidth="1"/>
    <col min="784" max="784" width="4.7109375" customWidth="1"/>
    <col min="785" max="785" width="4.42578125" customWidth="1"/>
    <col min="786" max="786" width="5" customWidth="1"/>
    <col min="787" max="788" width="4.42578125" customWidth="1"/>
    <col min="789" max="789" width="2.7109375" customWidth="1"/>
    <col min="790" max="791" width="3.42578125" customWidth="1"/>
    <col min="792" max="792" width="0" hidden="1" customWidth="1"/>
    <col min="1025" max="1025" width="4.42578125" customWidth="1"/>
    <col min="1026" max="1026" width="6.28515625" customWidth="1"/>
    <col min="1027" max="1033" width="4.42578125" customWidth="1"/>
    <col min="1034" max="1034" width="5" customWidth="1"/>
    <col min="1035" max="1035" width="4.42578125" customWidth="1"/>
    <col min="1036" max="1036" width="4.85546875" customWidth="1"/>
    <col min="1037" max="1037" width="4.42578125" customWidth="1"/>
    <col min="1038" max="1038" width="4.85546875" customWidth="1"/>
    <col min="1039" max="1039" width="4.42578125" customWidth="1"/>
    <col min="1040" max="1040" width="4.7109375" customWidth="1"/>
    <col min="1041" max="1041" width="4.42578125" customWidth="1"/>
    <col min="1042" max="1042" width="5" customWidth="1"/>
    <col min="1043" max="1044" width="4.42578125" customWidth="1"/>
    <col min="1045" max="1045" width="2.7109375" customWidth="1"/>
    <col min="1046" max="1047" width="3.42578125" customWidth="1"/>
    <col min="1048" max="1048" width="0" hidden="1" customWidth="1"/>
    <col min="1281" max="1281" width="4.42578125" customWidth="1"/>
    <col min="1282" max="1282" width="6.28515625" customWidth="1"/>
    <col min="1283" max="1289" width="4.42578125" customWidth="1"/>
    <col min="1290" max="1290" width="5" customWidth="1"/>
    <col min="1291" max="1291" width="4.42578125" customWidth="1"/>
    <col min="1292" max="1292" width="4.85546875" customWidth="1"/>
    <col min="1293" max="1293" width="4.42578125" customWidth="1"/>
    <col min="1294" max="1294" width="4.85546875" customWidth="1"/>
    <col min="1295" max="1295" width="4.42578125" customWidth="1"/>
    <col min="1296" max="1296" width="4.7109375" customWidth="1"/>
    <col min="1297" max="1297" width="4.42578125" customWidth="1"/>
    <col min="1298" max="1298" width="5" customWidth="1"/>
    <col min="1299" max="1300" width="4.42578125" customWidth="1"/>
    <col min="1301" max="1301" width="2.7109375" customWidth="1"/>
    <col min="1302" max="1303" width="3.42578125" customWidth="1"/>
    <col min="1304" max="1304" width="0" hidden="1" customWidth="1"/>
    <col min="1537" max="1537" width="4.42578125" customWidth="1"/>
    <col min="1538" max="1538" width="6.28515625" customWidth="1"/>
    <col min="1539" max="1545" width="4.42578125" customWidth="1"/>
    <col min="1546" max="1546" width="5" customWidth="1"/>
    <col min="1547" max="1547" width="4.42578125" customWidth="1"/>
    <col min="1548" max="1548" width="4.85546875" customWidth="1"/>
    <col min="1549" max="1549" width="4.42578125" customWidth="1"/>
    <col min="1550" max="1550" width="4.85546875" customWidth="1"/>
    <col min="1551" max="1551" width="4.42578125" customWidth="1"/>
    <col min="1552" max="1552" width="4.7109375" customWidth="1"/>
    <col min="1553" max="1553" width="4.42578125" customWidth="1"/>
    <col min="1554" max="1554" width="5" customWidth="1"/>
    <col min="1555" max="1556" width="4.42578125" customWidth="1"/>
    <col min="1557" max="1557" width="2.7109375" customWidth="1"/>
    <col min="1558" max="1559" width="3.42578125" customWidth="1"/>
    <col min="1560" max="1560" width="0" hidden="1" customWidth="1"/>
    <col min="1793" max="1793" width="4.42578125" customWidth="1"/>
    <col min="1794" max="1794" width="6.28515625" customWidth="1"/>
    <col min="1795" max="1801" width="4.42578125" customWidth="1"/>
    <col min="1802" max="1802" width="5" customWidth="1"/>
    <col min="1803" max="1803" width="4.42578125" customWidth="1"/>
    <col min="1804" max="1804" width="4.85546875" customWidth="1"/>
    <col min="1805" max="1805" width="4.42578125" customWidth="1"/>
    <col min="1806" max="1806" width="4.85546875" customWidth="1"/>
    <col min="1807" max="1807" width="4.42578125" customWidth="1"/>
    <col min="1808" max="1808" width="4.7109375" customWidth="1"/>
    <col min="1809" max="1809" width="4.42578125" customWidth="1"/>
    <col min="1810" max="1810" width="5" customWidth="1"/>
    <col min="1811" max="1812" width="4.42578125" customWidth="1"/>
    <col min="1813" max="1813" width="2.7109375" customWidth="1"/>
    <col min="1814" max="1815" width="3.42578125" customWidth="1"/>
    <col min="1816" max="1816" width="0" hidden="1" customWidth="1"/>
    <col min="2049" max="2049" width="4.42578125" customWidth="1"/>
    <col min="2050" max="2050" width="6.28515625" customWidth="1"/>
    <col min="2051" max="2057" width="4.42578125" customWidth="1"/>
    <col min="2058" max="2058" width="5" customWidth="1"/>
    <col min="2059" max="2059" width="4.42578125" customWidth="1"/>
    <col min="2060" max="2060" width="4.85546875" customWidth="1"/>
    <col min="2061" max="2061" width="4.42578125" customWidth="1"/>
    <col min="2062" max="2062" width="4.85546875" customWidth="1"/>
    <col min="2063" max="2063" width="4.42578125" customWidth="1"/>
    <col min="2064" max="2064" width="4.7109375" customWidth="1"/>
    <col min="2065" max="2065" width="4.42578125" customWidth="1"/>
    <col min="2066" max="2066" width="5" customWidth="1"/>
    <col min="2067" max="2068" width="4.42578125" customWidth="1"/>
    <col min="2069" max="2069" width="2.7109375" customWidth="1"/>
    <col min="2070" max="2071" width="3.42578125" customWidth="1"/>
    <col min="2072" max="2072" width="0" hidden="1" customWidth="1"/>
    <col min="2305" max="2305" width="4.42578125" customWidth="1"/>
    <col min="2306" max="2306" width="6.28515625" customWidth="1"/>
    <col min="2307" max="2313" width="4.42578125" customWidth="1"/>
    <col min="2314" max="2314" width="5" customWidth="1"/>
    <col min="2315" max="2315" width="4.42578125" customWidth="1"/>
    <col min="2316" max="2316" width="4.85546875" customWidth="1"/>
    <col min="2317" max="2317" width="4.42578125" customWidth="1"/>
    <col min="2318" max="2318" width="4.85546875" customWidth="1"/>
    <col min="2319" max="2319" width="4.42578125" customWidth="1"/>
    <col min="2320" max="2320" width="4.7109375" customWidth="1"/>
    <col min="2321" max="2321" width="4.42578125" customWidth="1"/>
    <col min="2322" max="2322" width="5" customWidth="1"/>
    <col min="2323" max="2324" width="4.42578125" customWidth="1"/>
    <col min="2325" max="2325" width="2.7109375" customWidth="1"/>
    <col min="2326" max="2327" width="3.42578125" customWidth="1"/>
    <col min="2328" max="2328" width="0" hidden="1" customWidth="1"/>
    <col min="2561" max="2561" width="4.42578125" customWidth="1"/>
    <col min="2562" max="2562" width="6.28515625" customWidth="1"/>
    <col min="2563" max="2569" width="4.42578125" customWidth="1"/>
    <col min="2570" max="2570" width="5" customWidth="1"/>
    <col min="2571" max="2571" width="4.42578125" customWidth="1"/>
    <col min="2572" max="2572" width="4.85546875" customWidth="1"/>
    <col min="2573" max="2573" width="4.42578125" customWidth="1"/>
    <col min="2574" max="2574" width="4.85546875" customWidth="1"/>
    <col min="2575" max="2575" width="4.42578125" customWidth="1"/>
    <col min="2576" max="2576" width="4.7109375" customWidth="1"/>
    <col min="2577" max="2577" width="4.42578125" customWidth="1"/>
    <col min="2578" max="2578" width="5" customWidth="1"/>
    <col min="2579" max="2580" width="4.42578125" customWidth="1"/>
    <col min="2581" max="2581" width="2.7109375" customWidth="1"/>
    <col min="2582" max="2583" width="3.42578125" customWidth="1"/>
    <col min="2584" max="2584" width="0" hidden="1" customWidth="1"/>
    <col min="2817" max="2817" width="4.42578125" customWidth="1"/>
    <col min="2818" max="2818" width="6.28515625" customWidth="1"/>
    <col min="2819" max="2825" width="4.42578125" customWidth="1"/>
    <col min="2826" max="2826" width="5" customWidth="1"/>
    <col min="2827" max="2827" width="4.42578125" customWidth="1"/>
    <col min="2828" max="2828" width="4.85546875" customWidth="1"/>
    <col min="2829" max="2829" width="4.42578125" customWidth="1"/>
    <col min="2830" max="2830" width="4.85546875" customWidth="1"/>
    <col min="2831" max="2831" width="4.42578125" customWidth="1"/>
    <col min="2832" max="2832" width="4.7109375" customWidth="1"/>
    <col min="2833" max="2833" width="4.42578125" customWidth="1"/>
    <col min="2834" max="2834" width="5" customWidth="1"/>
    <col min="2835" max="2836" width="4.42578125" customWidth="1"/>
    <col min="2837" max="2837" width="2.7109375" customWidth="1"/>
    <col min="2838" max="2839" width="3.42578125" customWidth="1"/>
    <col min="2840" max="2840" width="0" hidden="1" customWidth="1"/>
    <col min="3073" max="3073" width="4.42578125" customWidth="1"/>
    <col min="3074" max="3074" width="6.28515625" customWidth="1"/>
    <col min="3075" max="3081" width="4.42578125" customWidth="1"/>
    <col min="3082" max="3082" width="5" customWidth="1"/>
    <col min="3083" max="3083" width="4.42578125" customWidth="1"/>
    <col min="3084" max="3084" width="4.85546875" customWidth="1"/>
    <col min="3085" max="3085" width="4.42578125" customWidth="1"/>
    <col min="3086" max="3086" width="4.85546875" customWidth="1"/>
    <col min="3087" max="3087" width="4.42578125" customWidth="1"/>
    <col min="3088" max="3088" width="4.7109375" customWidth="1"/>
    <col min="3089" max="3089" width="4.42578125" customWidth="1"/>
    <col min="3090" max="3090" width="5" customWidth="1"/>
    <col min="3091" max="3092" width="4.42578125" customWidth="1"/>
    <col min="3093" max="3093" width="2.7109375" customWidth="1"/>
    <col min="3094" max="3095" width="3.42578125" customWidth="1"/>
    <col min="3096" max="3096" width="0" hidden="1" customWidth="1"/>
    <col min="3329" max="3329" width="4.42578125" customWidth="1"/>
    <col min="3330" max="3330" width="6.28515625" customWidth="1"/>
    <col min="3331" max="3337" width="4.42578125" customWidth="1"/>
    <col min="3338" max="3338" width="5" customWidth="1"/>
    <col min="3339" max="3339" width="4.42578125" customWidth="1"/>
    <col min="3340" max="3340" width="4.85546875" customWidth="1"/>
    <col min="3341" max="3341" width="4.42578125" customWidth="1"/>
    <col min="3342" max="3342" width="4.85546875" customWidth="1"/>
    <col min="3343" max="3343" width="4.42578125" customWidth="1"/>
    <col min="3344" max="3344" width="4.7109375" customWidth="1"/>
    <col min="3345" max="3345" width="4.42578125" customWidth="1"/>
    <col min="3346" max="3346" width="5" customWidth="1"/>
    <col min="3347" max="3348" width="4.42578125" customWidth="1"/>
    <col min="3349" max="3349" width="2.7109375" customWidth="1"/>
    <col min="3350" max="3351" width="3.42578125" customWidth="1"/>
    <col min="3352" max="3352" width="0" hidden="1" customWidth="1"/>
    <col min="3585" max="3585" width="4.42578125" customWidth="1"/>
    <col min="3586" max="3586" width="6.28515625" customWidth="1"/>
    <col min="3587" max="3593" width="4.42578125" customWidth="1"/>
    <col min="3594" max="3594" width="5" customWidth="1"/>
    <col min="3595" max="3595" width="4.42578125" customWidth="1"/>
    <col min="3596" max="3596" width="4.85546875" customWidth="1"/>
    <col min="3597" max="3597" width="4.42578125" customWidth="1"/>
    <col min="3598" max="3598" width="4.85546875" customWidth="1"/>
    <col min="3599" max="3599" width="4.42578125" customWidth="1"/>
    <col min="3600" max="3600" width="4.7109375" customWidth="1"/>
    <col min="3601" max="3601" width="4.42578125" customWidth="1"/>
    <col min="3602" max="3602" width="5" customWidth="1"/>
    <col min="3603" max="3604" width="4.42578125" customWidth="1"/>
    <col min="3605" max="3605" width="2.7109375" customWidth="1"/>
    <col min="3606" max="3607" width="3.42578125" customWidth="1"/>
    <col min="3608" max="3608" width="0" hidden="1" customWidth="1"/>
    <col min="3841" max="3841" width="4.42578125" customWidth="1"/>
    <col min="3842" max="3842" width="6.28515625" customWidth="1"/>
    <col min="3843" max="3849" width="4.42578125" customWidth="1"/>
    <col min="3850" max="3850" width="5" customWidth="1"/>
    <col min="3851" max="3851" width="4.42578125" customWidth="1"/>
    <col min="3852" max="3852" width="4.85546875" customWidth="1"/>
    <col min="3853" max="3853" width="4.42578125" customWidth="1"/>
    <col min="3854" max="3854" width="4.85546875" customWidth="1"/>
    <col min="3855" max="3855" width="4.42578125" customWidth="1"/>
    <col min="3856" max="3856" width="4.7109375" customWidth="1"/>
    <col min="3857" max="3857" width="4.42578125" customWidth="1"/>
    <col min="3858" max="3858" width="5" customWidth="1"/>
    <col min="3859" max="3860" width="4.42578125" customWidth="1"/>
    <col min="3861" max="3861" width="2.7109375" customWidth="1"/>
    <col min="3862" max="3863" width="3.42578125" customWidth="1"/>
    <col min="3864" max="3864" width="0" hidden="1" customWidth="1"/>
    <col min="4097" max="4097" width="4.42578125" customWidth="1"/>
    <col min="4098" max="4098" width="6.28515625" customWidth="1"/>
    <col min="4099" max="4105" width="4.42578125" customWidth="1"/>
    <col min="4106" max="4106" width="5" customWidth="1"/>
    <col min="4107" max="4107" width="4.42578125" customWidth="1"/>
    <col min="4108" max="4108" width="4.85546875" customWidth="1"/>
    <col min="4109" max="4109" width="4.42578125" customWidth="1"/>
    <col min="4110" max="4110" width="4.85546875" customWidth="1"/>
    <col min="4111" max="4111" width="4.42578125" customWidth="1"/>
    <col min="4112" max="4112" width="4.7109375" customWidth="1"/>
    <col min="4113" max="4113" width="4.42578125" customWidth="1"/>
    <col min="4114" max="4114" width="5" customWidth="1"/>
    <col min="4115" max="4116" width="4.42578125" customWidth="1"/>
    <col min="4117" max="4117" width="2.7109375" customWidth="1"/>
    <col min="4118" max="4119" width="3.42578125" customWidth="1"/>
    <col min="4120" max="4120" width="0" hidden="1" customWidth="1"/>
    <col min="4353" max="4353" width="4.42578125" customWidth="1"/>
    <col min="4354" max="4354" width="6.28515625" customWidth="1"/>
    <col min="4355" max="4361" width="4.42578125" customWidth="1"/>
    <col min="4362" max="4362" width="5" customWidth="1"/>
    <col min="4363" max="4363" width="4.42578125" customWidth="1"/>
    <col min="4364" max="4364" width="4.85546875" customWidth="1"/>
    <col min="4365" max="4365" width="4.42578125" customWidth="1"/>
    <col min="4366" max="4366" width="4.85546875" customWidth="1"/>
    <col min="4367" max="4367" width="4.42578125" customWidth="1"/>
    <col min="4368" max="4368" width="4.7109375" customWidth="1"/>
    <col min="4369" max="4369" width="4.42578125" customWidth="1"/>
    <col min="4370" max="4370" width="5" customWidth="1"/>
    <col min="4371" max="4372" width="4.42578125" customWidth="1"/>
    <col min="4373" max="4373" width="2.7109375" customWidth="1"/>
    <col min="4374" max="4375" width="3.42578125" customWidth="1"/>
    <col min="4376" max="4376" width="0" hidden="1" customWidth="1"/>
    <col min="4609" max="4609" width="4.42578125" customWidth="1"/>
    <col min="4610" max="4610" width="6.28515625" customWidth="1"/>
    <col min="4611" max="4617" width="4.42578125" customWidth="1"/>
    <col min="4618" max="4618" width="5" customWidth="1"/>
    <col min="4619" max="4619" width="4.42578125" customWidth="1"/>
    <col min="4620" max="4620" width="4.85546875" customWidth="1"/>
    <col min="4621" max="4621" width="4.42578125" customWidth="1"/>
    <col min="4622" max="4622" width="4.85546875" customWidth="1"/>
    <col min="4623" max="4623" width="4.42578125" customWidth="1"/>
    <col min="4624" max="4624" width="4.7109375" customWidth="1"/>
    <col min="4625" max="4625" width="4.42578125" customWidth="1"/>
    <col min="4626" max="4626" width="5" customWidth="1"/>
    <col min="4627" max="4628" width="4.42578125" customWidth="1"/>
    <col min="4629" max="4629" width="2.7109375" customWidth="1"/>
    <col min="4630" max="4631" width="3.42578125" customWidth="1"/>
    <col min="4632" max="4632" width="0" hidden="1" customWidth="1"/>
    <col min="4865" max="4865" width="4.42578125" customWidth="1"/>
    <col min="4866" max="4866" width="6.28515625" customWidth="1"/>
    <col min="4867" max="4873" width="4.42578125" customWidth="1"/>
    <col min="4874" max="4874" width="5" customWidth="1"/>
    <col min="4875" max="4875" width="4.42578125" customWidth="1"/>
    <col min="4876" max="4876" width="4.85546875" customWidth="1"/>
    <col min="4877" max="4877" width="4.42578125" customWidth="1"/>
    <col min="4878" max="4878" width="4.85546875" customWidth="1"/>
    <col min="4879" max="4879" width="4.42578125" customWidth="1"/>
    <col min="4880" max="4880" width="4.7109375" customWidth="1"/>
    <col min="4881" max="4881" width="4.42578125" customWidth="1"/>
    <col min="4882" max="4882" width="5" customWidth="1"/>
    <col min="4883" max="4884" width="4.42578125" customWidth="1"/>
    <col min="4885" max="4885" width="2.7109375" customWidth="1"/>
    <col min="4886" max="4887" width="3.42578125" customWidth="1"/>
    <col min="4888" max="4888" width="0" hidden="1" customWidth="1"/>
    <col min="5121" max="5121" width="4.42578125" customWidth="1"/>
    <col min="5122" max="5122" width="6.28515625" customWidth="1"/>
    <col min="5123" max="5129" width="4.42578125" customWidth="1"/>
    <col min="5130" max="5130" width="5" customWidth="1"/>
    <col min="5131" max="5131" width="4.42578125" customWidth="1"/>
    <col min="5132" max="5132" width="4.85546875" customWidth="1"/>
    <col min="5133" max="5133" width="4.42578125" customWidth="1"/>
    <col min="5134" max="5134" width="4.85546875" customWidth="1"/>
    <col min="5135" max="5135" width="4.42578125" customWidth="1"/>
    <col min="5136" max="5136" width="4.7109375" customWidth="1"/>
    <col min="5137" max="5137" width="4.42578125" customWidth="1"/>
    <col min="5138" max="5138" width="5" customWidth="1"/>
    <col min="5139" max="5140" width="4.42578125" customWidth="1"/>
    <col min="5141" max="5141" width="2.7109375" customWidth="1"/>
    <col min="5142" max="5143" width="3.42578125" customWidth="1"/>
    <col min="5144" max="5144" width="0" hidden="1" customWidth="1"/>
    <col min="5377" max="5377" width="4.42578125" customWidth="1"/>
    <col min="5378" max="5378" width="6.28515625" customWidth="1"/>
    <col min="5379" max="5385" width="4.42578125" customWidth="1"/>
    <col min="5386" max="5386" width="5" customWidth="1"/>
    <col min="5387" max="5387" width="4.42578125" customWidth="1"/>
    <col min="5388" max="5388" width="4.85546875" customWidth="1"/>
    <col min="5389" max="5389" width="4.42578125" customWidth="1"/>
    <col min="5390" max="5390" width="4.85546875" customWidth="1"/>
    <col min="5391" max="5391" width="4.42578125" customWidth="1"/>
    <col min="5392" max="5392" width="4.7109375" customWidth="1"/>
    <col min="5393" max="5393" width="4.42578125" customWidth="1"/>
    <col min="5394" max="5394" width="5" customWidth="1"/>
    <col min="5395" max="5396" width="4.42578125" customWidth="1"/>
    <col min="5397" max="5397" width="2.7109375" customWidth="1"/>
    <col min="5398" max="5399" width="3.42578125" customWidth="1"/>
    <col min="5400" max="5400" width="0" hidden="1" customWidth="1"/>
    <col min="5633" max="5633" width="4.42578125" customWidth="1"/>
    <col min="5634" max="5634" width="6.28515625" customWidth="1"/>
    <col min="5635" max="5641" width="4.42578125" customWidth="1"/>
    <col min="5642" max="5642" width="5" customWidth="1"/>
    <col min="5643" max="5643" width="4.42578125" customWidth="1"/>
    <col min="5644" max="5644" width="4.85546875" customWidth="1"/>
    <col min="5645" max="5645" width="4.42578125" customWidth="1"/>
    <col min="5646" max="5646" width="4.85546875" customWidth="1"/>
    <col min="5647" max="5647" width="4.42578125" customWidth="1"/>
    <col min="5648" max="5648" width="4.7109375" customWidth="1"/>
    <col min="5649" max="5649" width="4.42578125" customWidth="1"/>
    <col min="5650" max="5650" width="5" customWidth="1"/>
    <col min="5651" max="5652" width="4.42578125" customWidth="1"/>
    <col min="5653" max="5653" width="2.7109375" customWidth="1"/>
    <col min="5654" max="5655" width="3.42578125" customWidth="1"/>
    <col min="5656" max="5656" width="0" hidden="1" customWidth="1"/>
    <col min="5889" max="5889" width="4.42578125" customWidth="1"/>
    <col min="5890" max="5890" width="6.28515625" customWidth="1"/>
    <col min="5891" max="5897" width="4.42578125" customWidth="1"/>
    <col min="5898" max="5898" width="5" customWidth="1"/>
    <col min="5899" max="5899" width="4.42578125" customWidth="1"/>
    <col min="5900" max="5900" width="4.85546875" customWidth="1"/>
    <col min="5901" max="5901" width="4.42578125" customWidth="1"/>
    <col min="5902" max="5902" width="4.85546875" customWidth="1"/>
    <col min="5903" max="5903" width="4.42578125" customWidth="1"/>
    <col min="5904" max="5904" width="4.7109375" customWidth="1"/>
    <col min="5905" max="5905" width="4.42578125" customWidth="1"/>
    <col min="5906" max="5906" width="5" customWidth="1"/>
    <col min="5907" max="5908" width="4.42578125" customWidth="1"/>
    <col min="5909" max="5909" width="2.7109375" customWidth="1"/>
    <col min="5910" max="5911" width="3.42578125" customWidth="1"/>
    <col min="5912" max="5912" width="0" hidden="1" customWidth="1"/>
    <col min="6145" max="6145" width="4.42578125" customWidth="1"/>
    <col min="6146" max="6146" width="6.28515625" customWidth="1"/>
    <col min="6147" max="6153" width="4.42578125" customWidth="1"/>
    <col min="6154" max="6154" width="5" customWidth="1"/>
    <col min="6155" max="6155" width="4.42578125" customWidth="1"/>
    <col min="6156" max="6156" width="4.85546875" customWidth="1"/>
    <col min="6157" max="6157" width="4.42578125" customWidth="1"/>
    <col min="6158" max="6158" width="4.85546875" customWidth="1"/>
    <col min="6159" max="6159" width="4.42578125" customWidth="1"/>
    <col min="6160" max="6160" width="4.7109375" customWidth="1"/>
    <col min="6161" max="6161" width="4.42578125" customWidth="1"/>
    <col min="6162" max="6162" width="5" customWidth="1"/>
    <col min="6163" max="6164" width="4.42578125" customWidth="1"/>
    <col min="6165" max="6165" width="2.7109375" customWidth="1"/>
    <col min="6166" max="6167" width="3.42578125" customWidth="1"/>
    <col min="6168" max="6168" width="0" hidden="1" customWidth="1"/>
    <col min="6401" max="6401" width="4.42578125" customWidth="1"/>
    <col min="6402" max="6402" width="6.28515625" customWidth="1"/>
    <col min="6403" max="6409" width="4.42578125" customWidth="1"/>
    <col min="6410" max="6410" width="5" customWidth="1"/>
    <col min="6411" max="6411" width="4.42578125" customWidth="1"/>
    <col min="6412" max="6412" width="4.85546875" customWidth="1"/>
    <col min="6413" max="6413" width="4.42578125" customWidth="1"/>
    <col min="6414" max="6414" width="4.85546875" customWidth="1"/>
    <col min="6415" max="6415" width="4.42578125" customWidth="1"/>
    <col min="6416" max="6416" width="4.7109375" customWidth="1"/>
    <col min="6417" max="6417" width="4.42578125" customWidth="1"/>
    <col min="6418" max="6418" width="5" customWidth="1"/>
    <col min="6419" max="6420" width="4.42578125" customWidth="1"/>
    <col min="6421" max="6421" width="2.7109375" customWidth="1"/>
    <col min="6422" max="6423" width="3.42578125" customWidth="1"/>
    <col min="6424" max="6424" width="0" hidden="1" customWidth="1"/>
    <col min="6657" max="6657" width="4.42578125" customWidth="1"/>
    <col min="6658" max="6658" width="6.28515625" customWidth="1"/>
    <col min="6659" max="6665" width="4.42578125" customWidth="1"/>
    <col min="6666" max="6666" width="5" customWidth="1"/>
    <col min="6667" max="6667" width="4.42578125" customWidth="1"/>
    <col min="6668" max="6668" width="4.85546875" customWidth="1"/>
    <col min="6669" max="6669" width="4.42578125" customWidth="1"/>
    <col min="6670" max="6670" width="4.85546875" customWidth="1"/>
    <col min="6671" max="6671" width="4.42578125" customWidth="1"/>
    <col min="6672" max="6672" width="4.7109375" customWidth="1"/>
    <col min="6673" max="6673" width="4.42578125" customWidth="1"/>
    <col min="6674" max="6674" width="5" customWidth="1"/>
    <col min="6675" max="6676" width="4.42578125" customWidth="1"/>
    <col min="6677" max="6677" width="2.7109375" customWidth="1"/>
    <col min="6678" max="6679" width="3.42578125" customWidth="1"/>
    <col min="6680" max="6680" width="0" hidden="1" customWidth="1"/>
    <col min="6913" max="6913" width="4.42578125" customWidth="1"/>
    <col min="6914" max="6914" width="6.28515625" customWidth="1"/>
    <col min="6915" max="6921" width="4.42578125" customWidth="1"/>
    <col min="6922" max="6922" width="5" customWidth="1"/>
    <col min="6923" max="6923" width="4.42578125" customWidth="1"/>
    <col min="6924" max="6924" width="4.85546875" customWidth="1"/>
    <col min="6925" max="6925" width="4.42578125" customWidth="1"/>
    <col min="6926" max="6926" width="4.85546875" customWidth="1"/>
    <col min="6927" max="6927" width="4.42578125" customWidth="1"/>
    <col min="6928" max="6928" width="4.7109375" customWidth="1"/>
    <col min="6929" max="6929" width="4.42578125" customWidth="1"/>
    <col min="6930" max="6930" width="5" customWidth="1"/>
    <col min="6931" max="6932" width="4.42578125" customWidth="1"/>
    <col min="6933" max="6933" width="2.7109375" customWidth="1"/>
    <col min="6934" max="6935" width="3.42578125" customWidth="1"/>
    <col min="6936" max="6936" width="0" hidden="1" customWidth="1"/>
    <col min="7169" max="7169" width="4.42578125" customWidth="1"/>
    <col min="7170" max="7170" width="6.28515625" customWidth="1"/>
    <col min="7171" max="7177" width="4.42578125" customWidth="1"/>
    <col min="7178" max="7178" width="5" customWidth="1"/>
    <col min="7179" max="7179" width="4.42578125" customWidth="1"/>
    <col min="7180" max="7180" width="4.85546875" customWidth="1"/>
    <col min="7181" max="7181" width="4.42578125" customWidth="1"/>
    <col min="7182" max="7182" width="4.85546875" customWidth="1"/>
    <col min="7183" max="7183" width="4.42578125" customWidth="1"/>
    <col min="7184" max="7184" width="4.7109375" customWidth="1"/>
    <col min="7185" max="7185" width="4.42578125" customWidth="1"/>
    <col min="7186" max="7186" width="5" customWidth="1"/>
    <col min="7187" max="7188" width="4.42578125" customWidth="1"/>
    <col min="7189" max="7189" width="2.7109375" customWidth="1"/>
    <col min="7190" max="7191" width="3.42578125" customWidth="1"/>
    <col min="7192" max="7192" width="0" hidden="1" customWidth="1"/>
    <col min="7425" max="7425" width="4.42578125" customWidth="1"/>
    <col min="7426" max="7426" width="6.28515625" customWidth="1"/>
    <col min="7427" max="7433" width="4.42578125" customWidth="1"/>
    <col min="7434" max="7434" width="5" customWidth="1"/>
    <col min="7435" max="7435" width="4.42578125" customWidth="1"/>
    <col min="7436" max="7436" width="4.85546875" customWidth="1"/>
    <col min="7437" max="7437" width="4.42578125" customWidth="1"/>
    <col min="7438" max="7438" width="4.85546875" customWidth="1"/>
    <col min="7439" max="7439" width="4.42578125" customWidth="1"/>
    <col min="7440" max="7440" width="4.7109375" customWidth="1"/>
    <col min="7441" max="7441" width="4.42578125" customWidth="1"/>
    <col min="7442" max="7442" width="5" customWidth="1"/>
    <col min="7443" max="7444" width="4.42578125" customWidth="1"/>
    <col min="7445" max="7445" width="2.7109375" customWidth="1"/>
    <col min="7446" max="7447" width="3.42578125" customWidth="1"/>
    <col min="7448" max="7448" width="0" hidden="1" customWidth="1"/>
    <col min="7681" max="7681" width="4.42578125" customWidth="1"/>
    <col min="7682" max="7682" width="6.28515625" customWidth="1"/>
    <col min="7683" max="7689" width="4.42578125" customWidth="1"/>
    <col min="7690" max="7690" width="5" customWidth="1"/>
    <col min="7691" max="7691" width="4.42578125" customWidth="1"/>
    <col min="7692" max="7692" width="4.85546875" customWidth="1"/>
    <col min="7693" max="7693" width="4.42578125" customWidth="1"/>
    <col min="7694" max="7694" width="4.85546875" customWidth="1"/>
    <col min="7695" max="7695" width="4.42578125" customWidth="1"/>
    <col min="7696" max="7696" width="4.7109375" customWidth="1"/>
    <col min="7697" max="7697" width="4.42578125" customWidth="1"/>
    <col min="7698" max="7698" width="5" customWidth="1"/>
    <col min="7699" max="7700" width="4.42578125" customWidth="1"/>
    <col min="7701" max="7701" width="2.7109375" customWidth="1"/>
    <col min="7702" max="7703" width="3.42578125" customWidth="1"/>
    <col min="7704" max="7704" width="0" hidden="1" customWidth="1"/>
    <col min="7937" max="7937" width="4.42578125" customWidth="1"/>
    <col min="7938" max="7938" width="6.28515625" customWidth="1"/>
    <col min="7939" max="7945" width="4.42578125" customWidth="1"/>
    <col min="7946" max="7946" width="5" customWidth="1"/>
    <col min="7947" max="7947" width="4.42578125" customWidth="1"/>
    <col min="7948" max="7948" width="4.85546875" customWidth="1"/>
    <col min="7949" max="7949" width="4.42578125" customWidth="1"/>
    <col min="7950" max="7950" width="4.85546875" customWidth="1"/>
    <col min="7951" max="7951" width="4.42578125" customWidth="1"/>
    <col min="7952" max="7952" width="4.7109375" customWidth="1"/>
    <col min="7953" max="7953" width="4.42578125" customWidth="1"/>
    <col min="7954" max="7954" width="5" customWidth="1"/>
    <col min="7955" max="7956" width="4.42578125" customWidth="1"/>
    <col min="7957" max="7957" width="2.7109375" customWidth="1"/>
    <col min="7958" max="7959" width="3.42578125" customWidth="1"/>
    <col min="7960" max="7960" width="0" hidden="1" customWidth="1"/>
    <col min="8193" max="8193" width="4.42578125" customWidth="1"/>
    <col min="8194" max="8194" width="6.28515625" customWidth="1"/>
    <col min="8195" max="8201" width="4.42578125" customWidth="1"/>
    <col min="8202" max="8202" width="5" customWidth="1"/>
    <col min="8203" max="8203" width="4.42578125" customWidth="1"/>
    <col min="8204" max="8204" width="4.85546875" customWidth="1"/>
    <col min="8205" max="8205" width="4.42578125" customWidth="1"/>
    <col min="8206" max="8206" width="4.85546875" customWidth="1"/>
    <col min="8207" max="8207" width="4.42578125" customWidth="1"/>
    <col min="8208" max="8208" width="4.7109375" customWidth="1"/>
    <col min="8209" max="8209" width="4.42578125" customWidth="1"/>
    <col min="8210" max="8210" width="5" customWidth="1"/>
    <col min="8211" max="8212" width="4.42578125" customWidth="1"/>
    <col min="8213" max="8213" width="2.7109375" customWidth="1"/>
    <col min="8214" max="8215" width="3.42578125" customWidth="1"/>
    <col min="8216" max="8216" width="0" hidden="1" customWidth="1"/>
    <col min="8449" max="8449" width="4.42578125" customWidth="1"/>
    <col min="8450" max="8450" width="6.28515625" customWidth="1"/>
    <col min="8451" max="8457" width="4.42578125" customWidth="1"/>
    <col min="8458" max="8458" width="5" customWidth="1"/>
    <col min="8459" max="8459" width="4.42578125" customWidth="1"/>
    <col min="8460" max="8460" width="4.85546875" customWidth="1"/>
    <col min="8461" max="8461" width="4.42578125" customWidth="1"/>
    <col min="8462" max="8462" width="4.85546875" customWidth="1"/>
    <col min="8463" max="8463" width="4.42578125" customWidth="1"/>
    <col min="8464" max="8464" width="4.7109375" customWidth="1"/>
    <col min="8465" max="8465" width="4.42578125" customWidth="1"/>
    <col min="8466" max="8466" width="5" customWidth="1"/>
    <col min="8467" max="8468" width="4.42578125" customWidth="1"/>
    <col min="8469" max="8469" width="2.7109375" customWidth="1"/>
    <col min="8470" max="8471" width="3.42578125" customWidth="1"/>
    <col min="8472" max="8472" width="0" hidden="1" customWidth="1"/>
    <col min="8705" max="8705" width="4.42578125" customWidth="1"/>
    <col min="8706" max="8706" width="6.28515625" customWidth="1"/>
    <col min="8707" max="8713" width="4.42578125" customWidth="1"/>
    <col min="8714" max="8714" width="5" customWidth="1"/>
    <col min="8715" max="8715" width="4.42578125" customWidth="1"/>
    <col min="8716" max="8716" width="4.85546875" customWidth="1"/>
    <col min="8717" max="8717" width="4.42578125" customWidth="1"/>
    <col min="8718" max="8718" width="4.85546875" customWidth="1"/>
    <col min="8719" max="8719" width="4.42578125" customWidth="1"/>
    <col min="8720" max="8720" width="4.7109375" customWidth="1"/>
    <col min="8721" max="8721" width="4.42578125" customWidth="1"/>
    <col min="8722" max="8722" width="5" customWidth="1"/>
    <col min="8723" max="8724" width="4.42578125" customWidth="1"/>
    <col min="8725" max="8725" width="2.7109375" customWidth="1"/>
    <col min="8726" max="8727" width="3.42578125" customWidth="1"/>
    <col min="8728" max="8728" width="0" hidden="1" customWidth="1"/>
    <col min="8961" max="8961" width="4.42578125" customWidth="1"/>
    <col min="8962" max="8962" width="6.28515625" customWidth="1"/>
    <col min="8963" max="8969" width="4.42578125" customWidth="1"/>
    <col min="8970" max="8970" width="5" customWidth="1"/>
    <col min="8971" max="8971" width="4.42578125" customWidth="1"/>
    <col min="8972" max="8972" width="4.85546875" customWidth="1"/>
    <col min="8973" max="8973" width="4.42578125" customWidth="1"/>
    <col min="8974" max="8974" width="4.85546875" customWidth="1"/>
    <col min="8975" max="8975" width="4.42578125" customWidth="1"/>
    <col min="8976" max="8976" width="4.7109375" customWidth="1"/>
    <col min="8977" max="8977" width="4.42578125" customWidth="1"/>
    <col min="8978" max="8978" width="5" customWidth="1"/>
    <col min="8979" max="8980" width="4.42578125" customWidth="1"/>
    <col min="8981" max="8981" width="2.7109375" customWidth="1"/>
    <col min="8982" max="8983" width="3.42578125" customWidth="1"/>
    <col min="8984" max="8984" width="0" hidden="1" customWidth="1"/>
    <col min="9217" max="9217" width="4.42578125" customWidth="1"/>
    <col min="9218" max="9218" width="6.28515625" customWidth="1"/>
    <col min="9219" max="9225" width="4.42578125" customWidth="1"/>
    <col min="9226" max="9226" width="5" customWidth="1"/>
    <col min="9227" max="9227" width="4.42578125" customWidth="1"/>
    <col min="9228" max="9228" width="4.85546875" customWidth="1"/>
    <col min="9229" max="9229" width="4.42578125" customWidth="1"/>
    <col min="9230" max="9230" width="4.85546875" customWidth="1"/>
    <col min="9231" max="9231" width="4.42578125" customWidth="1"/>
    <col min="9232" max="9232" width="4.7109375" customWidth="1"/>
    <col min="9233" max="9233" width="4.42578125" customWidth="1"/>
    <col min="9234" max="9234" width="5" customWidth="1"/>
    <col min="9235" max="9236" width="4.42578125" customWidth="1"/>
    <col min="9237" max="9237" width="2.7109375" customWidth="1"/>
    <col min="9238" max="9239" width="3.42578125" customWidth="1"/>
    <col min="9240" max="9240" width="0" hidden="1" customWidth="1"/>
    <col min="9473" max="9473" width="4.42578125" customWidth="1"/>
    <col min="9474" max="9474" width="6.28515625" customWidth="1"/>
    <col min="9475" max="9481" width="4.42578125" customWidth="1"/>
    <col min="9482" max="9482" width="5" customWidth="1"/>
    <col min="9483" max="9483" width="4.42578125" customWidth="1"/>
    <col min="9484" max="9484" width="4.85546875" customWidth="1"/>
    <col min="9485" max="9485" width="4.42578125" customWidth="1"/>
    <col min="9486" max="9486" width="4.85546875" customWidth="1"/>
    <col min="9487" max="9487" width="4.42578125" customWidth="1"/>
    <col min="9488" max="9488" width="4.7109375" customWidth="1"/>
    <col min="9489" max="9489" width="4.42578125" customWidth="1"/>
    <col min="9490" max="9490" width="5" customWidth="1"/>
    <col min="9491" max="9492" width="4.42578125" customWidth="1"/>
    <col min="9493" max="9493" width="2.7109375" customWidth="1"/>
    <col min="9494" max="9495" width="3.42578125" customWidth="1"/>
    <col min="9496" max="9496" width="0" hidden="1" customWidth="1"/>
    <col min="9729" max="9729" width="4.42578125" customWidth="1"/>
    <col min="9730" max="9730" width="6.28515625" customWidth="1"/>
    <col min="9731" max="9737" width="4.42578125" customWidth="1"/>
    <col min="9738" max="9738" width="5" customWidth="1"/>
    <col min="9739" max="9739" width="4.42578125" customWidth="1"/>
    <col min="9740" max="9740" width="4.85546875" customWidth="1"/>
    <col min="9741" max="9741" width="4.42578125" customWidth="1"/>
    <col min="9742" max="9742" width="4.85546875" customWidth="1"/>
    <col min="9743" max="9743" width="4.42578125" customWidth="1"/>
    <col min="9744" max="9744" width="4.7109375" customWidth="1"/>
    <col min="9745" max="9745" width="4.42578125" customWidth="1"/>
    <col min="9746" max="9746" width="5" customWidth="1"/>
    <col min="9747" max="9748" width="4.42578125" customWidth="1"/>
    <col min="9749" max="9749" width="2.7109375" customWidth="1"/>
    <col min="9750" max="9751" width="3.42578125" customWidth="1"/>
    <col min="9752" max="9752" width="0" hidden="1" customWidth="1"/>
    <col min="9985" max="9985" width="4.42578125" customWidth="1"/>
    <col min="9986" max="9986" width="6.28515625" customWidth="1"/>
    <col min="9987" max="9993" width="4.42578125" customWidth="1"/>
    <col min="9994" max="9994" width="5" customWidth="1"/>
    <col min="9995" max="9995" width="4.42578125" customWidth="1"/>
    <col min="9996" max="9996" width="4.85546875" customWidth="1"/>
    <col min="9997" max="9997" width="4.42578125" customWidth="1"/>
    <col min="9998" max="9998" width="4.85546875" customWidth="1"/>
    <col min="9999" max="9999" width="4.42578125" customWidth="1"/>
    <col min="10000" max="10000" width="4.7109375" customWidth="1"/>
    <col min="10001" max="10001" width="4.42578125" customWidth="1"/>
    <col min="10002" max="10002" width="5" customWidth="1"/>
    <col min="10003" max="10004" width="4.42578125" customWidth="1"/>
    <col min="10005" max="10005" width="2.7109375" customWidth="1"/>
    <col min="10006" max="10007" width="3.42578125" customWidth="1"/>
    <col min="10008" max="10008" width="0" hidden="1" customWidth="1"/>
    <col min="10241" max="10241" width="4.42578125" customWidth="1"/>
    <col min="10242" max="10242" width="6.28515625" customWidth="1"/>
    <col min="10243" max="10249" width="4.42578125" customWidth="1"/>
    <col min="10250" max="10250" width="5" customWidth="1"/>
    <col min="10251" max="10251" width="4.42578125" customWidth="1"/>
    <col min="10252" max="10252" width="4.85546875" customWidth="1"/>
    <col min="10253" max="10253" width="4.42578125" customWidth="1"/>
    <col min="10254" max="10254" width="4.85546875" customWidth="1"/>
    <col min="10255" max="10255" width="4.42578125" customWidth="1"/>
    <col min="10256" max="10256" width="4.7109375" customWidth="1"/>
    <col min="10257" max="10257" width="4.42578125" customWidth="1"/>
    <col min="10258" max="10258" width="5" customWidth="1"/>
    <col min="10259" max="10260" width="4.42578125" customWidth="1"/>
    <col min="10261" max="10261" width="2.7109375" customWidth="1"/>
    <col min="10262" max="10263" width="3.42578125" customWidth="1"/>
    <col min="10264" max="10264" width="0" hidden="1" customWidth="1"/>
    <col min="10497" max="10497" width="4.42578125" customWidth="1"/>
    <col min="10498" max="10498" width="6.28515625" customWidth="1"/>
    <col min="10499" max="10505" width="4.42578125" customWidth="1"/>
    <col min="10506" max="10506" width="5" customWidth="1"/>
    <col min="10507" max="10507" width="4.42578125" customWidth="1"/>
    <col min="10508" max="10508" width="4.85546875" customWidth="1"/>
    <col min="10509" max="10509" width="4.42578125" customWidth="1"/>
    <col min="10510" max="10510" width="4.85546875" customWidth="1"/>
    <col min="10511" max="10511" width="4.42578125" customWidth="1"/>
    <col min="10512" max="10512" width="4.7109375" customWidth="1"/>
    <col min="10513" max="10513" width="4.42578125" customWidth="1"/>
    <col min="10514" max="10514" width="5" customWidth="1"/>
    <col min="10515" max="10516" width="4.42578125" customWidth="1"/>
    <col min="10517" max="10517" width="2.7109375" customWidth="1"/>
    <col min="10518" max="10519" width="3.42578125" customWidth="1"/>
    <col min="10520" max="10520" width="0" hidden="1" customWidth="1"/>
    <col min="10753" max="10753" width="4.42578125" customWidth="1"/>
    <col min="10754" max="10754" width="6.28515625" customWidth="1"/>
    <col min="10755" max="10761" width="4.42578125" customWidth="1"/>
    <col min="10762" max="10762" width="5" customWidth="1"/>
    <col min="10763" max="10763" width="4.42578125" customWidth="1"/>
    <col min="10764" max="10764" width="4.85546875" customWidth="1"/>
    <col min="10765" max="10765" width="4.42578125" customWidth="1"/>
    <col min="10766" max="10766" width="4.85546875" customWidth="1"/>
    <col min="10767" max="10767" width="4.42578125" customWidth="1"/>
    <col min="10768" max="10768" width="4.7109375" customWidth="1"/>
    <col min="10769" max="10769" width="4.42578125" customWidth="1"/>
    <col min="10770" max="10770" width="5" customWidth="1"/>
    <col min="10771" max="10772" width="4.42578125" customWidth="1"/>
    <col min="10773" max="10773" width="2.7109375" customWidth="1"/>
    <col min="10774" max="10775" width="3.42578125" customWidth="1"/>
    <col min="10776" max="10776" width="0" hidden="1" customWidth="1"/>
    <col min="11009" max="11009" width="4.42578125" customWidth="1"/>
    <col min="11010" max="11010" width="6.28515625" customWidth="1"/>
    <col min="11011" max="11017" width="4.42578125" customWidth="1"/>
    <col min="11018" max="11018" width="5" customWidth="1"/>
    <col min="11019" max="11019" width="4.42578125" customWidth="1"/>
    <col min="11020" max="11020" width="4.85546875" customWidth="1"/>
    <col min="11021" max="11021" width="4.42578125" customWidth="1"/>
    <col min="11022" max="11022" width="4.85546875" customWidth="1"/>
    <col min="11023" max="11023" width="4.42578125" customWidth="1"/>
    <col min="11024" max="11024" width="4.7109375" customWidth="1"/>
    <col min="11025" max="11025" width="4.42578125" customWidth="1"/>
    <col min="11026" max="11026" width="5" customWidth="1"/>
    <col min="11027" max="11028" width="4.42578125" customWidth="1"/>
    <col min="11029" max="11029" width="2.7109375" customWidth="1"/>
    <col min="11030" max="11031" width="3.42578125" customWidth="1"/>
    <col min="11032" max="11032" width="0" hidden="1" customWidth="1"/>
    <col min="11265" max="11265" width="4.42578125" customWidth="1"/>
    <col min="11266" max="11266" width="6.28515625" customWidth="1"/>
    <col min="11267" max="11273" width="4.42578125" customWidth="1"/>
    <col min="11274" max="11274" width="5" customWidth="1"/>
    <col min="11275" max="11275" width="4.42578125" customWidth="1"/>
    <col min="11276" max="11276" width="4.85546875" customWidth="1"/>
    <col min="11277" max="11277" width="4.42578125" customWidth="1"/>
    <col min="11278" max="11278" width="4.85546875" customWidth="1"/>
    <col min="11279" max="11279" width="4.42578125" customWidth="1"/>
    <col min="11280" max="11280" width="4.7109375" customWidth="1"/>
    <col min="11281" max="11281" width="4.42578125" customWidth="1"/>
    <col min="11282" max="11282" width="5" customWidth="1"/>
    <col min="11283" max="11284" width="4.42578125" customWidth="1"/>
    <col min="11285" max="11285" width="2.7109375" customWidth="1"/>
    <col min="11286" max="11287" width="3.42578125" customWidth="1"/>
    <col min="11288" max="11288" width="0" hidden="1" customWidth="1"/>
    <col min="11521" max="11521" width="4.42578125" customWidth="1"/>
    <col min="11522" max="11522" width="6.28515625" customWidth="1"/>
    <col min="11523" max="11529" width="4.42578125" customWidth="1"/>
    <col min="11530" max="11530" width="5" customWidth="1"/>
    <col min="11531" max="11531" width="4.42578125" customWidth="1"/>
    <col min="11532" max="11532" width="4.85546875" customWidth="1"/>
    <col min="11533" max="11533" width="4.42578125" customWidth="1"/>
    <col min="11534" max="11534" width="4.85546875" customWidth="1"/>
    <col min="11535" max="11535" width="4.42578125" customWidth="1"/>
    <col min="11536" max="11536" width="4.7109375" customWidth="1"/>
    <col min="11537" max="11537" width="4.42578125" customWidth="1"/>
    <col min="11538" max="11538" width="5" customWidth="1"/>
    <col min="11539" max="11540" width="4.42578125" customWidth="1"/>
    <col min="11541" max="11541" width="2.7109375" customWidth="1"/>
    <col min="11542" max="11543" width="3.42578125" customWidth="1"/>
    <col min="11544" max="11544" width="0" hidden="1" customWidth="1"/>
    <col min="11777" max="11777" width="4.42578125" customWidth="1"/>
    <col min="11778" max="11778" width="6.28515625" customWidth="1"/>
    <col min="11779" max="11785" width="4.42578125" customWidth="1"/>
    <col min="11786" max="11786" width="5" customWidth="1"/>
    <col min="11787" max="11787" width="4.42578125" customWidth="1"/>
    <col min="11788" max="11788" width="4.85546875" customWidth="1"/>
    <col min="11789" max="11789" width="4.42578125" customWidth="1"/>
    <col min="11790" max="11790" width="4.85546875" customWidth="1"/>
    <col min="11791" max="11791" width="4.42578125" customWidth="1"/>
    <col min="11792" max="11792" width="4.7109375" customWidth="1"/>
    <col min="11793" max="11793" width="4.42578125" customWidth="1"/>
    <col min="11794" max="11794" width="5" customWidth="1"/>
    <col min="11795" max="11796" width="4.42578125" customWidth="1"/>
    <col min="11797" max="11797" width="2.7109375" customWidth="1"/>
    <col min="11798" max="11799" width="3.42578125" customWidth="1"/>
    <col min="11800" max="11800" width="0" hidden="1" customWidth="1"/>
    <col min="12033" max="12033" width="4.42578125" customWidth="1"/>
    <col min="12034" max="12034" width="6.28515625" customWidth="1"/>
    <col min="12035" max="12041" width="4.42578125" customWidth="1"/>
    <col min="12042" max="12042" width="5" customWidth="1"/>
    <col min="12043" max="12043" width="4.42578125" customWidth="1"/>
    <col min="12044" max="12044" width="4.85546875" customWidth="1"/>
    <col min="12045" max="12045" width="4.42578125" customWidth="1"/>
    <col min="12046" max="12046" width="4.85546875" customWidth="1"/>
    <col min="12047" max="12047" width="4.42578125" customWidth="1"/>
    <col min="12048" max="12048" width="4.7109375" customWidth="1"/>
    <col min="12049" max="12049" width="4.42578125" customWidth="1"/>
    <col min="12050" max="12050" width="5" customWidth="1"/>
    <col min="12051" max="12052" width="4.42578125" customWidth="1"/>
    <col min="12053" max="12053" width="2.7109375" customWidth="1"/>
    <col min="12054" max="12055" width="3.42578125" customWidth="1"/>
    <col min="12056" max="12056" width="0" hidden="1" customWidth="1"/>
    <col min="12289" max="12289" width="4.42578125" customWidth="1"/>
    <col min="12290" max="12290" width="6.28515625" customWidth="1"/>
    <col min="12291" max="12297" width="4.42578125" customWidth="1"/>
    <col min="12298" max="12298" width="5" customWidth="1"/>
    <col min="12299" max="12299" width="4.42578125" customWidth="1"/>
    <col min="12300" max="12300" width="4.85546875" customWidth="1"/>
    <col min="12301" max="12301" width="4.42578125" customWidth="1"/>
    <col min="12302" max="12302" width="4.85546875" customWidth="1"/>
    <col min="12303" max="12303" width="4.42578125" customWidth="1"/>
    <col min="12304" max="12304" width="4.7109375" customWidth="1"/>
    <col min="12305" max="12305" width="4.42578125" customWidth="1"/>
    <col min="12306" max="12306" width="5" customWidth="1"/>
    <col min="12307" max="12308" width="4.42578125" customWidth="1"/>
    <col min="12309" max="12309" width="2.7109375" customWidth="1"/>
    <col min="12310" max="12311" width="3.42578125" customWidth="1"/>
    <col min="12312" max="12312" width="0" hidden="1" customWidth="1"/>
    <col min="12545" max="12545" width="4.42578125" customWidth="1"/>
    <col min="12546" max="12546" width="6.28515625" customWidth="1"/>
    <col min="12547" max="12553" width="4.42578125" customWidth="1"/>
    <col min="12554" max="12554" width="5" customWidth="1"/>
    <col min="12555" max="12555" width="4.42578125" customWidth="1"/>
    <col min="12556" max="12556" width="4.85546875" customWidth="1"/>
    <col min="12557" max="12557" width="4.42578125" customWidth="1"/>
    <col min="12558" max="12558" width="4.85546875" customWidth="1"/>
    <col min="12559" max="12559" width="4.42578125" customWidth="1"/>
    <col min="12560" max="12560" width="4.7109375" customWidth="1"/>
    <col min="12561" max="12561" width="4.42578125" customWidth="1"/>
    <col min="12562" max="12562" width="5" customWidth="1"/>
    <col min="12563" max="12564" width="4.42578125" customWidth="1"/>
    <col min="12565" max="12565" width="2.7109375" customWidth="1"/>
    <col min="12566" max="12567" width="3.42578125" customWidth="1"/>
    <col min="12568" max="12568" width="0" hidden="1" customWidth="1"/>
    <col min="12801" max="12801" width="4.42578125" customWidth="1"/>
    <col min="12802" max="12802" width="6.28515625" customWidth="1"/>
    <col min="12803" max="12809" width="4.42578125" customWidth="1"/>
    <col min="12810" max="12810" width="5" customWidth="1"/>
    <col min="12811" max="12811" width="4.42578125" customWidth="1"/>
    <col min="12812" max="12812" width="4.85546875" customWidth="1"/>
    <col min="12813" max="12813" width="4.42578125" customWidth="1"/>
    <col min="12814" max="12814" width="4.85546875" customWidth="1"/>
    <col min="12815" max="12815" width="4.42578125" customWidth="1"/>
    <col min="12816" max="12816" width="4.7109375" customWidth="1"/>
    <col min="12817" max="12817" width="4.42578125" customWidth="1"/>
    <col min="12818" max="12818" width="5" customWidth="1"/>
    <col min="12819" max="12820" width="4.42578125" customWidth="1"/>
    <col min="12821" max="12821" width="2.7109375" customWidth="1"/>
    <col min="12822" max="12823" width="3.42578125" customWidth="1"/>
    <col min="12824" max="12824" width="0" hidden="1" customWidth="1"/>
    <col min="13057" max="13057" width="4.42578125" customWidth="1"/>
    <col min="13058" max="13058" width="6.28515625" customWidth="1"/>
    <col min="13059" max="13065" width="4.42578125" customWidth="1"/>
    <col min="13066" max="13066" width="5" customWidth="1"/>
    <col min="13067" max="13067" width="4.42578125" customWidth="1"/>
    <col min="13068" max="13068" width="4.85546875" customWidth="1"/>
    <col min="13069" max="13069" width="4.42578125" customWidth="1"/>
    <col min="13070" max="13070" width="4.85546875" customWidth="1"/>
    <col min="13071" max="13071" width="4.42578125" customWidth="1"/>
    <col min="13072" max="13072" width="4.7109375" customWidth="1"/>
    <col min="13073" max="13073" width="4.42578125" customWidth="1"/>
    <col min="13074" max="13074" width="5" customWidth="1"/>
    <col min="13075" max="13076" width="4.42578125" customWidth="1"/>
    <col min="13077" max="13077" width="2.7109375" customWidth="1"/>
    <col min="13078" max="13079" width="3.42578125" customWidth="1"/>
    <col min="13080" max="13080" width="0" hidden="1" customWidth="1"/>
    <col min="13313" max="13313" width="4.42578125" customWidth="1"/>
    <col min="13314" max="13314" width="6.28515625" customWidth="1"/>
    <col min="13315" max="13321" width="4.42578125" customWidth="1"/>
    <col min="13322" max="13322" width="5" customWidth="1"/>
    <col min="13323" max="13323" width="4.42578125" customWidth="1"/>
    <col min="13324" max="13324" width="4.85546875" customWidth="1"/>
    <col min="13325" max="13325" width="4.42578125" customWidth="1"/>
    <col min="13326" max="13326" width="4.85546875" customWidth="1"/>
    <col min="13327" max="13327" width="4.42578125" customWidth="1"/>
    <col min="13328" max="13328" width="4.7109375" customWidth="1"/>
    <col min="13329" max="13329" width="4.42578125" customWidth="1"/>
    <col min="13330" max="13330" width="5" customWidth="1"/>
    <col min="13331" max="13332" width="4.42578125" customWidth="1"/>
    <col min="13333" max="13333" width="2.7109375" customWidth="1"/>
    <col min="13334" max="13335" width="3.42578125" customWidth="1"/>
    <col min="13336" max="13336" width="0" hidden="1" customWidth="1"/>
    <col min="13569" max="13569" width="4.42578125" customWidth="1"/>
    <col min="13570" max="13570" width="6.28515625" customWidth="1"/>
    <col min="13571" max="13577" width="4.42578125" customWidth="1"/>
    <col min="13578" max="13578" width="5" customWidth="1"/>
    <col min="13579" max="13579" width="4.42578125" customWidth="1"/>
    <col min="13580" max="13580" width="4.85546875" customWidth="1"/>
    <col min="13581" max="13581" width="4.42578125" customWidth="1"/>
    <col min="13582" max="13582" width="4.85546875" customWidth="1"/>
    <col min="13583" max="13583" width="4.42578125" customWidth="1"/>
    <col min="13584" max="13584" width="4.7109375" customWidth="1"/>
    <col min="13585" max="13585" width="4.42578125" customWidth="1"/>
    <col min="13586" max="13586" width="5" customWidth="1"/>
    <col min="13587" max="13588" width="4.42578125" customWidth="1"/>
    <col min="13589" max="13589" width="2.7109375" customWidth="1"/>
    <col min="13590" max="13591" width="3.42578125" customWidth="1"/>
    <col min="13592" max="13592" width="0" hidden="1" customWidth="1"/>
    <col min="13825" max="13825" width="4.42578125" customWidth="1"/>
    <col min="13826" max="13826" width="6.28515625" customWidth="1"/>
    <col min="13827" max="13833" width="4.42578125" customWidth="1"/>
    <col min="13834" max="13834" width="5" customWidth="1"/>
    <col min="13835" max="13835" width="4.42578125" customWidth="1"/>
    <col min="13836" max="13836" width="4.85546875" customWidth="1"/>
    <col min="13837" max="13837" width="4.42578125" customWidth="1"/>
    <col min="13838" max="13838" width="4.85546875" customWidth="1"/>
    <col min="13839" max="13839" width="4.42578125" customWidth="1"/>
    <col min="13840" max="13840" width="4.7109375" customWidth="1"/>
    <col min="13841" max="13841" width="4.42578125" customWidth="1"/>
    <col min="13842" max="13842" width="5" customWidth="1"/>
    <col min="13843" max="13844" width="4.42578125" customWidth="1"/>
    <col min="13845" max="13845" width="2.7109375" customWidth="1"/>
    <col min="13846" max="13847" width="3.42578125" customWidth="1"/>
    <col min="13848" max="13848" width="0" hidden="1" customWidth="1"/>
    <col min="14081" max="14081" width="4.42578125" customWidth="1"/>
    <col min="14082" max="14082" width="6.28515625" customWidth="1"/>
    <col min="14083" max="14089" width="4.42578125" customWidth="1"/>
    <col min="14090" max="14090" width="5" customWidth="1"/>
    <col min="14091" max="14091" width="4.42578125" customWidth="1"/>
    <col min="14092" max="14092" width="4.85546875" customWidth="1"/>
    <col min="14093" max="14093" width="4.42578125" customWidth="1"/>
    <col min="14094" max="14094" width="4.85546875" customWidth="1"/>
    <col min="14095" max="14095" width="4.42578125" customWidth="1"/>
    <col min="14096" max="14096" width="4.7109375" customWidth="1"/>
    <col min="14097" max="14097" width="4.42578125" customWidth="1"/>
    <col min="14098" max="14098" width="5" customWidth="1"/>
    <col min="14099" max="14100" width="4.42578125" customWidth="1"/>
    <col min="14101" max="14101" width="2.7109375" customWidth="1"/>
    <col min="14102" max="14103" width="3.42578125" customWidth="1"/>
    <col min="14104" max="14104" width="0" hidden="1" customWidth="1"/>
    <col min="14337" max="14337" width="4.42578125" customWidth="1"/>
    <col min="14338" max="14338" width="6.28515625" customWidth="1"/>
    <col min="14339" max="14345" width="4.42578125" customWidth="1"/>
    <col min="14346" max="14346" width="5" customWidth="1"/>
    <col min="14347" max="14347" width="4.42578125" customWidth="1"/>
    <col min="14348" max="14348" width="4.85546875" customWidth="1"/>
    <col min="14349" max="14349" width="4.42578125" customWidth="1"/>
    <col min="14350" max="14350" width="4.85546875" customWidth="1"/>
    <col min="14351" max="14351" width="4.42578125" customWidth="1"/>
    <col min="14352" max="14352" width="4.7109375" customWidth="1"/>
    <col min="14353" max="14353" width="4.42578125" customWidth="1"/>
    <col min="14354" max="14354" width="5" customWidth="1"/>
    <col min="14355" max="14356" width="4.42578125" customWidth="1"/>
    <col min="14357" max="14357" width="2.7109375" customWidth="1"/>
    <col min="14358" max="14359" width="3.42578125" customWidth="1"/>
    <col min="14360" max="14360" width="0" hidden="1" customWidth="1"/>
    <col min="14593" max="14593" width="4.42578125" customWidth="1"/>
    <col min="14594" max="14594" width="6.28515625" customWidth="1"/>
    <col min="14595" max="14601" width="4.42578125" customWidth="1"/>
    <col min="14602" max="14602" width="5" customWidth="1"/>
    <col min="14603" max="14603" width="4.42578125" customWidth="1"/>
    <col min="14604" max="14604" width="4.85546875" customWidth="1"/>
    <col min="14605" max="14605" width="4.42578125" customWidth="1"/>
    <col min="14606" max="14606" width="4.85546875" customWidth="1"/>
    <col min="14607" max="14607" width="4.42578125" customWidth="1"/>
    <col min="14608" max="14608" width="4.7109375" customWidth="1"/>
    <col min="14609" max="14609" width="4.42578125" customWidth="1"/>
    <col min="14610" max="14610" width="5" customWidth="1"/>
    <col min="14611" max="14612" width="4.42578125" customWidth="1"/>
    <col min="14613" max="14613" width="2.7109375" customWidth="1"/>
    <col min="14614" max="14615" width="3.42578125" customWidth="1"/>
    <col min="14616" max="14616" width="0" hidden="1" customWidth="1"/>
    <col min="14849" max="14849" width="4.42578125" customWidth="1"/>
    <col min="14850" max="14850" width="6.28515625" customWidth="1"/>
    <col min="14851" max="14857" width="4.42578125" customWidth="1"/>
    <col min="14858" max="14858" width="5" customWidth="1"/>
    <col min="14859" max="14859" width="4.42578125" customWidth="1"/>
    <col min="14860" max="14860" width="4.85546875" customWidth="1"/>
    <col min="14861" max="14861" width="4.42578125" customWidth="1"/>
    <col min="14862" max="14862" width="4.85546875" customWidth="1"/>
    <col min="14863" max="14863" width="4.42578125" customWidth="1"/>
    <col min="14864" max="14864" width="4.7109375" customWidth="1"/>
    <col min="14865" max="14865" width="4.42578125" customWidth="1"/>
    <col min="14866" max="14866" width="5" customWidth="1"/>
    <col min="14867" max="14868" width="4.42578125" customWidth="1"/>
    <col min="14869" max="14869" width="2.7109375" customWidth="1"/>
    <col min="14870" max="14871" width="3.42578125" customWidth="1"/>
    <col min="14872" max="14872" width="0" hidden="1" customWidth="1"/>
    <col min="15105" max="15105" width="4.42578125" customWidth="1"/>
    <col min="15106" max="15106" width="6.28515625" customWidth="1"/>
    <col min="15107" max="15113" width="4.42578125" customWidth="1"/>
    <col min="15114" max="15114" width="5" customWidth="1"/>
    <col min="15115" max="15115" width="4.42578125" customWidth="1"/>
    <col min="15116" max="15116" width="4.85546875" customWidth="1"/>
    <col min="15117" max="15117" width="4.42578125" customWidth="1"/>
    <col min="15118" max="15118" width="4.85546875" customWidth="1"/>
    <col min="15119" max="15119" width="4.42578125" customWidth="1"/>
    <col min="15120" max="15120" width="4.7109375" customWidth="1"/>
    <col min="15121" max="15121" width="4.42578125" customWidth="1"/>
    <col min="15122" max="15122" width="5" customWidth="1"/>
    <col min="15123" max="15124" width="4.42578125" customWidth="1"/>
    <col min="15125" max="15125" width="2.7109375" customWidth="1"/>
    <col min="15126" max="15127" width="3.42578125" customWidth="1"/>
    <col min="15128" max="15128" width="0" hidden="1" customWidth="1"/>
    <col min="15361" max="15361" width="4.42578125" customWidth="1"/>
    <col min="15362" max="15362" width="6.28515625" customWidth="1"/>
    <col min="15363" max="15369" width="4.42578125" customWidth="1"/>
    <col min="15370" max="15370" width="5" customWidth="1"/>
    <col min="15371" max="15371" width="4.42578125" customWidth="1"/>
    <col min="15372" max="15372" width="4.85546875" customWidth="1"/>
    <col min="15373" max="15373" width="4.42578125" customWidth="1"/>
    <col min="15374" max="15374" width="4.85546875" customWidth="1"/>
    <col min="15375" max="15375" width="4.42578125" customWidth="1"/>
    <col min="15376" max="15376" width="4.7109375" customWidth="1"/>
    <col min="15377" max="15377" width="4.42578125" customWidth="1"/>
    <col min="15378" max="15378" width="5" customWidth="1"/>
    <col min="15379" max="15380" width="4.42578125" customWidth="1"/>
    <col min="15381" max="15381" width="2.7109375" customWidth="1"/>
    <col min="15382" max="15383" width="3.42578125" customWidth="1"/>
    <col min="15384" max="15384" width="0" hidden="1" customWidth="1"/>
    <col min="15617" max="15617" width="4.42578125" customWidth="1"/>
    <col min="15618" max="15618" width="6.28515625" customWidth="1"/>
    <col min="15619" max="15625" width="4.42578125" customWidth="1"/>
    <col min="15626" max="15626" width="5" customWidth="1"/>
    <col min="15627" max="15627" width="4.42578125" customWidth="1"/>
    <col min="15628" max="15628" width="4.85546875" customWidth="1"/>
    <col min="15629" max="15629" width="4.42578125" customWidth="1"/>
    <col min="15630" max="15630" width="4.85546875" customWidth="1"/>
    <col min="15631" max="15631" width="4.42578125" customWidth="1"/>
    <col min="15632" max="15632" width="4.7109375" customWidth="1"/>
    <col min="15633" max="15633" width="4.42578125" customWidth="1"/>
    <col min="15634" max="15634" width="5" customWidth="1"/>
    <col min="15635" max="15636" width="4.42578125" customWidth="1"/>
    <col min="15637" max="15637" width="2.7109375" customWidth="1"/>
    <col min="15638" max="15639" width="3.42578125" customWidth="1"/>
    <col min="15640" max="15640" width="0" hidden="1" customWidth="1"/>
    <col min="15873" max="15873" width="4.42578125" customWidth="1"/>
    <col min="15874" max="15874" width="6.28515625" customWidth="1"/>
    <col min="15875" max="15881" width="4.42578125" customWidth="1"/>
    <col min="15882" max="15882" width="5" customWidth="1"/>
    <col min="15883" max="15883" width="4.42578125" customWidth="1"/>
    <col min="15884" max="15884" width="4.85546875" customWidth="1"/>
    <col min="15885" max="15885" width="4.42578125" customWidth="1"/>
    <col min="15886" max="15886" width="4.85546875" customWidth="1"/>
    <col min="15887" max="15887" width="4.42578125" customWidth="1"/>
    <col min="15888" max="15888" width="4.7109375" customWidth="1"/>
    <col min="15889" max="15889" width="4.42578125" customWidth="1"/>
    <col min="15890" max="15890" width="5" customWidth="1"/>
    <col min="15891" max="15892" width="4.42578125" customWidth="1"/>
    <col min="15893" max="15893" width="2.7109375" customWidth="1"/>
    <col min="15894" max="15895" width="3.42578125" customWidth="1"/>
    <col min="15896" max="15896" width="0" hidden="1" customWidth="1"/>
    <col min="16129" max="16129" width="4.42578125" customWidth="1"/>
    <col min="16130" max="16130" width="6.28515625" customWidth="1"/>
    <col min="16131" max="16137" width="4.42578125" customWidth="1"/>
    <col min="16138" max="16138" width="5" customWidth="1"/>
    <col min="16139" max="16139" width="4.42578125" customWidth="1"/>
    <col min="16140" max="16140" width="4.85546875" customWidth="1"/>
    <col min="16141" max="16141" width="4.42578125" customWidth="1"/>
    <col min="16142" max="16142" width="4.85546875" customWidth="1"/>
    <col min="16143" max="16143" width="4.42578125" customWidth="1"/>
    <col min="16144" max="16144" width="4.7109375" customWidth="1"/>
    <col min="16145" max="16145" width="4.42578125" customWidth="1"/>
    <col min="16146" max="16146" width="5" customWidth="1"/>
    <col min="16147" max="16148" width="4.42578125" customWidth="1"/>
    <col min="16149" max="16149" width="2.7109375" customWidth="1"/>
    <col min="16150" max="16151" width="3.42578125" customWidth="1"/>
    <col min="16152" max="16152" width="0" hidden="1" customWidth="1"/>
  </cols>
  <sheetData>
    <row r="1" spans="1:21" ht="18.75">
      <c r="A1" s="1"/>
      <c r="B1" s="1"/>
      <c r="C1" s="1"/>
      <c r="D1" s="1"/>
      <c r="E1" s="252" t="s">
        <v>0</v>
      </c>
      <c r="F1" s="252"/>
      <c r="G1" s="252"/>
      <c r="H1" s="252"/>
      <c r="I1" s="252"/>
      <c r="J1" s="252"/>
      <c r="K1" s="252"/>
      <c r="L1" s="252"/>
      <c r="M1" s="252"/>
      <c r="N1" s="1"/>
      <c r="O1" s="1"/>
      <c r="P1" s="1"/>
      <c r="Q1" s="1"/>
      <c r="R1" s="1"/>
      <c r="S1" s="1"/>
      <c r="T1" s="1"/>
    </row>
    <row r="2" spans="1:21" ht="15.75" customHeight="1">
      <c r="A2" s="1"/>
      <c r="B2" s="1"/>
      <c r="C2" s="1"/>
      <c r="D2" s="1"/>
      <c r="E2" s="1"/>
      <c r="F2" s="1"/>
      <c r="G2" s="253" t="s">
        <v>1</v>
      </c>
      <c r="H2" s="253"/>
      <c r="I2" s="253"/>
      <c r="J2" s="253"/>
      <c r="K2" s="253"/>
      <c r="L2" s="2"/>
      <c r="M2" s="1"/>
      <c r="N2" s="254" t="s">
        <v>2</v>
      </c>
      <c r="O2" s="255"/>
      <c r="P2" s="256" t="s">
        <v>129</v>
      </c>
      <c r="Q2" s="257"/>
      <c r="R2" s="258">
        <v>45046</v>
      </c>
      <c r="S2" s="259"/>
      <c r="T2" s="260"/>
    </row>
    <row r="3" spans="1:21" ht="15.75">
      <c r="A3" s="149" t="s">
        <v>3</v>
      </c>
      <c r="B3" s="149"/>
      <c r="C3" s="149"/>
      <c r="D3" s="149"/>
      <c r="E3" s="149"/>
      <c r="F3" s="3"/>
      <c r="G3" s="3"/>
      <c r="H3" s="1"/>
      <c r="I3" s="1"/>
      <c r="J3" s="1"/>
      <c r="K3" s="1"/>
      <c r="L3" s="1"/>
      <c r="M3" s="1"/>
      <c r="N3" s="261" t="s">
        <v>4</v>
      </c>
      <c r="O3" s="261"/>
      <c r="P3" s="262">
        <v>16</v>
      </c>
      <c r="Q3" s="263"/>
      <c r="R3" s="4" t="s">
        <v>126</v>
      </c>
      <c r="S3" s="5"/>
      <c r="T3" s="6"/>
    </row>
    <row r="4" spans="1:21" ht="15.75" thickBot="1">
      <c r="A4" s="149" t="s">
        <v>5</v>
      </c>
      <c r="B4" s="149"/>
      <c r="C4" s="149"/>
      <c r="D4" s="149"/>
      <c r="E4" s="149"/>
      <c r="F4" s="149"/>
      <c r="G4" s="149"/>
      <c r="H4" s="1"/>
      <c r="I4" s="1"/>
      <c r="J4" s="1"/>
      <c r="K4" s="1"/>
      <c r="L4" s="1"/>
      <c r="M4" s="1"/>
      <c r="N4" s="1"/>
      <c r="O4" s="1"/>
      <c r="P4" s="264" t="s">
        <v>6</v>
      </c>
      <c r="Q4" s="264"/>
      <c r="R4" s="264"/>
      <c r="S4" s="1"/>
      <c r="T4" s="1"/>
    </row>
    <row r="5" spans="1:21" ht="25.5" customHeight="1" thickBot="1">
      <c r="A5" s="1"/>
      <c r="B5" s="1"/>
      <c r="C5" s="1"/>
      <c r="D5" s="1"/>
      <c r="E5" s="1"/>
      <c r="F5" s="1"/>
      <c r="G5" s="242" t="s">
        <v>7</v>
      </c>
      <c r="H5" s="243"/>
      <c r="I5" s="243"/>
      <c r="J5" s="243"/>
      <c r="K5" s="243"/>
      <c r="L5" s="243"/>
      <c r="M5" s="243"/>
      <c r="N5" s="243"/>
      <c r="O5" s="244"/>
      <c r="P5" s="1"/>
      <c r="Q5" s="1"/>
      <c r="R5" s="1"/>
      <c r="S5" s="1"/>
      <c r="T5" s="1"/>
    </row>
    <row r="6" spans="1:21" ht="25.5" customHeight="1" thickBot="1">
      <c r="A6" s="1"/>
      <c r="B6" s="1"/>
      <c r="C6" s="1"/>
      <c r="D6" s="1"/>
      <c r="E6" s="1"/>
      <c r="F6" s="1"/>
      <c r="G6" s="7"/>
      <c r="H6" s="7"/>
      <c r="I6" s="7"/>
      <c r="J6" s="7"/>
      <c r="K6" s="7"/>
      <c r="L6" s="7"/>
      <c r="M6" s="7"/>
      <c r="N6" s="7"/>
      <c r="O6" s="7"/>
      <c r="P6" s="1"/>
      <c r="Q6" s="1"/>
      <c r="R6" s="1"/>
      <c r="S6" s="1"/>
      <c r="T6" s="1"/>
    </row>
    <row r="7" spans="1:21" ht="16.5" customHeight="1" thickTop="1" thickBot="1">
      <c r="A7" s="1"/>
      <c r="B7" s="1"/>
      <c r="C7" s="245" t="s">
        <v>8</v>
      </c>
      <c r="D7" s="245"/>
      <c r="E7" s="245"/>
      <c r="F7" s="245"/>
      <c r="G7" s="245"/>
      <c r="H7" s="245"/>
      <c r="I7" s="245"/>
      <c r="J7" s="245"/>
      <c r="K7" s="245"/>
      <c r="L7" s="245" t="s">
        <v>9</v>
      </c>
      <c r="M7" s="245"/>
      <c r="N7" s="245"/>
      <c r="O7" s="245"/>
      <c r="P7" s="245"/>
      <c r="Q7" s="245"/>
      <c r="R7" s="245"/>
      <c r="S7" s="245"/>
      <c r="T7" s="245"/>
      <c r="U7" s="1"/>
    </row>
    <row r="8" spans="1:21" ht="16.5" thickTop="1" thickBot="1">
      <c r="A8" s="246" t="s">
        <v>10</v>
      </c>
      <c r="B8" s="8" t="s">
        <v>11</v>
      </c>
      <c r="C8" s="248" t="s">
        <v>12</v>
      </c>
      <c r="D8" s="248"/>
      <c r="E8" s="248"/>
      <c r="F8" s="236" t="s">
        <v>13</v>
      </c>
      <c r="G8" s="237"/>
      <c r="H8" s="249"/>
      <c r="I8" s="239" t="s">
        <v>14</v>
      </c>
      <c r="J8" s="240"/>
      <c r="K8" s="241"/>
      <c r="L8" s="250" t="s">
        <v>12</v>
      </c>
      <c r="M8" s="240"/>
      <c r="N8" s="251"/>
      <c r="O8" s="236" t="s">
        <v>13</v>
      </c>
      <c r="P8" s="237"/>
      <c r="Q8" s="238"/>
      <c r="R8" s="239" t="s">
        <v>14</v>
      </c>
      <c r="S8" s="240"/>
      <c r="T8" s="241"/>
      <c r="U8" s="1"/>
    </row>
    <row r="9" spans="1:21" ht="16.5" thickTop="1" thickBot="1">
      <c r="A9" s="247"/>
      <c r="B9" s="9" t="s">
        <v>15</v>
      </c>
      <c r="C9" s="10" t="s">
        <v>16</v>
      </c>
      <c r="D9" s="11" t="s">
        <v>17</v>
      </c>
      <c r="E9" s="12" t="s">
        <v>18</v>
      </c>
      <c r="F9" s="10" t="s">
        <v>16</v>
      </c>
      <c r="G9" s="11" t="s">
        <v>17</v>
      </c>
      <c r="H9" s="12" t="s">
        <v>18</v>
      </c>
      <c r="I9" s="10" t="s">
        <v>16</v>
      </c>
      <c r="J9" s="13" t="s">
        <v>17</v>
      </c>
      <c r="K9" s="14" t="s">
        <v>18</v>
      </c>
      <c r="L9" s="15" t="s">
        <v>16</v>
      </c>
      <c r="M9" s="13" t="s">
        <v>17</v>
      </c>
      <c r="N9" s="14" t="s">
        <v>18</v>
      </c>
      <c r="O9" s="15" t="s">
        <v>16</v>
      </c>
      <c r="P9" s="13" t="s">
        <v>17</v>
      </c>
      <c r="Q9" s="14" t="s">
        <v>18</v>
      </c>
      <c r="R9" s="16" t="s">
        <v>16</v>
      </c>
      <c r="S9" s="17" t="s">
        <v>17</v>
      </c>
      <c r="T9" s="18" t="s">
        <v>18</v>
      </c>
      <c r="U9" s="1"/>
    </row>
    <row r="10" spans="1:21" ht="18.75" customHeight="1" thickBot="1">
      <c r="A10" s="230" t="s">
        <v>19</v>
      </c>
      <c r="B10" s="19" t="s">
        <v>121</v>
      </c>
      <c r="C10" s="20">
        <v>8</v>
      </c>
      <c r="D10" s="21">
        <v>19</v>
      </c>
      <c r="E10" s="22">
        <f>SUM(C10:D10)</f>
        <v>27</v>
      </c>
      <c r="F10" s="23">
        <v>0</v>
      </c>
      <c r="G10" s="21">
        <v>3</v>
      </c>
      <c r="H10" s="22">
        <f>SUM(F10:G10)</f>
        <v>3</v>
      </c>
      <c r="I10" s="23">
        <f>C10+F10</f>
        <v>8</v>
      </c>
      <c r="J10" s="24">
        <f>D10+G10</f>
        <v>22</v>
      </c>
      <c r="K10" s="25">
        <f>SUM(I10:J10)</f>
        <v>30</v>
      </c>
      <c r="L10" s="26">
        <f>SUMPRODUCT((E55:E86="4م1")*(G55:G86="ن")*(V55:V86="ذ"))</f>
        <v>1</v>
      </c>
      <c r="M10" s="92">
        <f>SUMPRODUCT((E55:E86="4م1")*(G55:G86="ن")*(V55:V86="أ"))</f>
        <v>0</v>
      </c>
      <c r="N10" s="27">
        <f>SUM(L10:M10)</f>
        <v>1</v>
      </c>
      <c r="O10" s="28">
        <f>SUMPRODUCT((E55:E86="4م1")*(G55:G86="خ")*(V55:V86="ذ"))</f>
        <v>0</v>
      </c>
      <c r="P10" s="29">
        <f>SUMPRODUCT((E55:E86="4م1")*(G55:G86="خ")*(V55:V86="أ"))</f>
        <v>0</v>
      </c>
      <c r="Q10" s="27">
        <f>SUM(O10:P10)</f>
        <v>0</v>
      </c>
      <c r="R10" s="28">
        <f>L10+O10</f>
        <v>1</v>
      </c>
      <c r="S10" s="29">
        <f>M10+P10</f>
        <v>0</v>
      </c>
      <c r="T10" s="27">
        <f>SUM(R10:S10)</f>
        <v>1</v>
      </c>
      <c r="U10" s="1"/>
    </row>
    <row r="11" spans="1:21" ht="16.5" thickBot="1">
      <c r="A11" s="231"/>
      <c r="B11" s="19"/>
      <c r="C11" s="20"/>
      <c r="D11" s="21"/>
      <c r="E11" s="22">
        <f>SUM(C11:D11)</f>
        <v>0</v>
      </c>
      <c r="F11" s="23">
        <v>0</v>
      </c>
      <c r="G11" s="21">
        <v>0</v>
      </c>
      <c r="H11" s="22">
        <f>SUM(F11:G11)</f>
        <v>0</v>
      </c>
      <c r="I11" s="23">
        <f>C11+F11</f>
        <v>0</v>
      </c>
      <c r="J11" s="24">
        <f>D11+G11</f>
        <v>0</v>
      </c>
      <c r="K11" s="25">
        <f>SUM(I11:J11)</f>
        <v>0</v>
      </c>
      <c r="L11" s="26">
        <f>SUMPRODUCT((E55:E86="4م1ف2")*(G55:G86="ن")*(V55:V86="ذ"))</f>
        <v>0</v>
      </c>
      <c r="M11" s="92">
        <f>SUMPRODUCT((E55:E86="4م1ف2")*(G55:G86="ن")*(V55:V86="أ"))</f>
        <v>0</v>
      </c>
      <c r="N11" s="27">
        <f>SUM(L11:M11)</f>
        <v>0</v>
      </c>
      <c r="O11" s="28">
        <f>SUMPRODUCT((E55:E86="4م1ف2")*(G55:G86="خ")*(V55:V86="ذ"))</f>
        <v>0</v>
      </c>
      <c r="P11" s="29">
        <f>SUMPRODUCT((E55:E86="4م1ف2")*(G55:G86="خ")*(V55:V86="أ"))</f>
        <v>0</v>
      </c>
      <c r="Q11" s="27">
        <f>SUM(O11:P11)</f>
        <v>0</v>
      </c>
      <c r="R11" s="28">
        <f>L11+O11</f>
        <v>0</v>
      </c>
      <c r="S11" s="29">
        <f>M11+P11</f>
        <v>0</v>
      </c>
      <c r="T11" s="27">
        <f>SUM(R11:S11)</f>
        <v>0</v>
      </c>
      <c r="U11" s="1"/>
    </row>
    <row r="12" spans="1:21">
      <c r="A12" s="232"/>
      <c r="B12" s="30"/>
      <c r="C12" s="31"/>
      <c r="D12" s="32"/>
      <c r="E12" s="22"/>
      <c r="F12" s="31"/>
      <c r="G12" s="32"/>
      <c r="H12" s="33"/>
      <c r="I12" s="23"/>
      <c r="J12" s="32"/>
      <c r="K12" s="25"/>
      <c r="L12" s="26"/>
      <c r="M12" s="26"/>
      <c r="N12" s="34"/>
      <c r="O12" s="35"/>
      <c r="P12" s="36"/>
      <c r="Q12" s="34"/>
      <c r="R12" s="35"/>
      <c r="S12" s="36"/>
      <c r="T12" s="34"/>
      <c r="U12" s="1"/>
    </row>
    <row r="13" spans="1:21" ht="15.75" thickBot="1">
      <c r="A13" s="228" t="s">
        <v>124</v>
      </c>
      <c r="B13" s="229"/>
      <c r="C13" s="37">
        <f t="shared" ref="C13:K13" si="0">SUM(C10:C12)</f>
        <v>8</v>
      </c>
      <c r="D13" s="38">
        <f t="shared" si="0"/>
        <v>19</v>
      </c>
      <c r="E13" s="39">
        <f t="shared" si="0"/>
        <v>27</v>
      </c>
      <c r="F13" s="37">
        <f t="shared" si="0"/>
        <v>0</v>
      </c>
      <c r="G13" s="38">
        <f t="shared" si="0"/>
        <v>3</v>
      </c>
      <c r="H13" s="39">
        <f t="shared" si="0"/>
        <v>3</v>
      </c>
      <c r="I13" s="37">
        <f t="shared" si="0"/>
        <v>8</v>
      </c>
      <c r="J13" s="38">
        <f t="shared" si="0"/>
        <v>22</v>
      </c>
      <c r="K13" s="39">
        <f t="shared" si="0"/>
        <v>30</v>
      </c>
      <c r="L13" s="95">
        <f>L11+L10</f>
        <v>1</v>
      </c>
      <c r="M13" s="40">
        <f>M11+M10</f>
        <v>0</v>
      </c>
      <c r="N13" s="41">
        <f>N10+N11</f>
        <v>1</v>
      </c>
      <c r="O13" s="95">
        <f>SUM(O10:O11)</f>
        <v>0</v>
      </c>
      <c r="P13" s="40">
        <f>SUM(P10:P11)</f>
        <v>0</v>
      </c>
      <c r="Q13" s="41">
        <f>Q10+Q11</f>
        <v>0</v>
      </c>
      <c r="R13" s="95">
        <f>SUM(R10:R11)</f>
        <v>1</v>
      </c>
      <c r="S13" s="40">
        <f>SUM(S10:S11)</f>
        <v>0</v>
      </c>
      <c r="T13" s="34">
        <f>SUM(R13:S13)</f>
        <v>1</v>
      </c>
      <c r="U13" s="1"/>
    </row>
    <row r="14" spans="1:21">
      <c r="A14" s="230" t="s">
        <v>20</v>
      </c>
      <c r="B14" s="42" t="s">
        <v>21</v>
      </c>
      <c r="C14" s="43">
        <v>15</v>
      </c>
      <c r="D14" s="24">
        <v>19</v>
      </c>
      <c r="E14" s="25">
        <f t="shared" ref="E14:E24" si="1">SUM(C14:D14)</f>
        <v>34</v>
      </c>
      <c r="F14" s="43">
        <v>0</v>
      </c>
      <c r="G14" s="24">
        <v>1</v>
      </c>
      <c r="H14" s="25">
        <f t="shared" ref="H14:H24" si="2">SUM(F14:G14)</f>
        <v>1</v>
      </c>
      <c r="I14" s="43">
        <f>C14+F14</f>
        <v>15</v>
      </c>
      <c r="J14" s="24">
        <f>D14+G14</f>
        <v>20</v>
      </c>
      <c r="K14" s="25">
        <f>SUM(I14:J14)</f>
        <v>35</v>
      </c>
      <c r="L14" s="28">
        <f>SUMPRODUCT((E55:E86="3م1")*(G55:G86="ن")*(V55:V86="ذ"))</f>
        <v>1</v>
      </c>
      <c r="M14" s="29">
        <f>SUMPRODUCT((E55:E86="3م1")*(G55:G86="ن")*(V55:V86="أ"))</f>
        <v>0</v>
      </c>
      <c r="N14" s="27">
        <f>SUM(L14:M14)</f>
        <v>1</v>
      </c>
      <c r="O14" s="28">
        <f>SUMPRODUCT((E55:E86="3م1")*(G55:G86="خ")*(V55:V86="ذ"))</f>
        <v>0</v>
      </c>
      <c r="P14" s="29">
        <f>SUMPRODUCT((E55:E86="3م1")*(G55:G86="خ")*(V55:V86="أ"))</f>
        <v>0</v>
      </c>
      <c r="Q14" s="27">
        <f>SUM(O14:P14)</f>
        <v>0</v>
      </c>
      <c r="R14" s="28">
        <f>L14+O14</f>
        <v>1</v>
      </c>
      <c r="S14" s="29">
        <f>M14+P14</f>
        <v>0</v>
      </c>
      <c r="T14" s="27">
        <f>SUM(R14:S14)</f>
        <v>1</v>
      </c>
      <c r="U14" s="1"/>
    </row>
    <row r="15" spans="1:21">
      <c r="A15" s="231"/>
      <c r="B15" s="42"/>
      <c r="C15" s="43"/>
      <c r="D15" s="24"/>
      <c r="E15" s="25">
        <f t="shared" si="1"/>
        <v>0</v>
      </c>
      <c r="F15" s="43"/>
      <c r="G15" s="24"/>
      <c r="H15" s="25">
        <f t="shared" si="2"/>
        <v>0</v>
      </c>
      <c r="I15" s="43">
        <f>C15+F15</f>
        <v>0</v>
      </c>
      <c r="J15" s="24">
        <f>D15+G15</f>
        <v>0</v>
      </c>
      <c r="K15" s="25">
        <f>SUM(I15:J15)</f>
        <v>0</v>
      </c>
      <c r="L15" s="28">
        <f>SUMPRODUCT((E55:E86="3م2")*(G55:G86="ن")*(V56:V87="ذ"))</f>
        <v>0</v>
      </c>
      <c r="M15" s="29">
        <v>0</v>
      </c>
      <c r="N15" s="27">
        <f>SUM(L15:M15)</f>
        <v>0</v>
      </c>
      <c r="O15" s="28">
        <f>SUMPRODUCT((E55:E86="3م2")*(G55:G86="خ")*(V55:V86="ذ"))</f>
        <v>0</v>
      </c>
      <c r="P15" s="29">
        <f>SUMPRODUCT((E55:E86="3م2")*(G55:G86="خ")*(V55:V86="أ"))</f>
        <v>0</v>
      </c>
      <c r="Q15" s="27">
        <f>SUM(O15:P15)</f>
        <v>0</v>
      </c>
      <c r="R15" s="28">
        <f>L15+O15</f>
        <v>0</v>
      </c>
      <c r="S15" s="29">
        <f>M15+P15</f>
        <v>0</v>
      </c>
      <c r="T15" s="27">
        <f>SUM(R15:S15)</f>
        <v>0</v>
      </c>
      <c r="U15" s="1"/>
    </row>
    <row r="16" spans="1:21">
      <c r="A16" s="232"/>
      <c r="B16" s="30"/>
      <c r="C16" s="31"/>
      <c r="D16" s="32"/>
      <c r="E16" s="33"/>
      <c r="F16" s="31"/>
      <c r="G16" s="32"/>
      <c r="H16" s="33"/>
      <c r="I16" s="31"/>
      <c r="J16" s="32"/>
      <c r="K16" s="33"/>
      <c r="L16" s="35"/>
      <c r="M16" s="36"/>
      <c r="N16" s="34"/>
      <c r="O16" s="35"/>
      <c r="P16" s="36"/>
      <c r="Q16" s="34"/>
      <c r="R16" s="35"/>
      <c r="S16" s="36"/>
      <c r="T16" s="34"/>
      <c r="U16" s="1"/>
    </row>
    <row r="17" spans="1:27" ht="15.75" thickBot="1">
      <c r="A17" s="228" t="s">
        <v>124</v>
      </c>
      <c r="B17" s="229"/>
      <c r="C17" s="37">
        <f>SUM(C14:C16)</f>
        <v>15</v>
      </c>
      <c r="D17" s="38">
        <f>SUM(D14:D16)</f>
        <v>19</v>
      </c>
      <c r="E17" s="39">
        <f>E14+E15+E16</f>
        <v>34</v>
      </c>
      <c r="F17" s="37">
        <f>SUM(F14:F16)</f>
        <v>0</v>
      </c>
      <c r="G17" s="38">
        <f>SUM(G14:G16)</f>
        <v>1</v>
      </c>
      <c r="H17" s="39">
        <f>H14+H15+H16</f>
        <v>1</v>
      </c>
      <c r="I17" s="37">
        <f>SUM(I14:I16)</f>
        <v>15</v>
      </c>
      <c r="J17" s="38">
        <f>SUM(J14:J16)</f>
        <v>20</v>
      </c>
      <c r="K17" s="39">
        <f>SUM(I17:J17)</f>
        <v>35</v>
      </c>
      <c r="L17" s="95">
        <f>SUM(L14:L16)</f>
        <v>1</v>
      </c>
      <c r="M17" s="40">
        <f>SUM(M14:M16)</f>
        <v>0</v>
      </c>
      <c r="N17" s="41">
        <f>N14+N15+N16</f>
        <v>1</v>
      </c>
      <c r="O17" s="95">
        <f>SUM(O14:O16)</f>
        <v>0</v>
      </c>
      <c r="P17" s="40">
        <f>SUM(P14:P16)</f>
        <v>0</v>
      </c>
      <c r="Q17" s="41">
        <f>Q14+Q15+Q16</f>
        <v>0</v>
      </c>
      <c r="R17" s="95">
        <f>SUM(R14:R16)</f>
        <v>1</v>
      </c>
      <c r="S17" s="40">
        <f>SUM(S14:S16)</f>
        <v>0</v>
      </c>
      <c r="T17" s="41">
        <f>Q17+N17</f>
        <v>1</v>
      </c>
      <c r="U17" s="1"/>
    </row>
    <row r="18" spans="1:27">
      <c r="A18" s="230" t="s">
        <v>23</v>
      </c>
      <c r="B18" s="42" t="s">
        <v>24</v>
      </c>
      <c r="C18" s="43">
        <v>16</v>
      </c>
      <c r="D18" s="24">
        <v>12</v>
      </c>
      <c r="E18" s="25">
        <f t="shared" si="1"/>
        <v>28</v>
      </c>
      <c r="F18" s="43">
        <v>0</v>
      </c>
      <c r="G18" s="24">
        <v>2</v>
      </c>
      <c r="H18" s="25">
        <f t="shared" si="2"/>
        <v>2</v>
      </c>
      <c r="I18" s="43">
        <f>C18+F18</f>
        <v>16</v>
      </c>
      <c r="J18" s="24">
        <f>D18+G18</f>
        <v>14</v>
      </c>
      <c r="K18" s="25">
        <f t="shared" ref="K18:K25" si="3">SUM(I18:J18)</f>
        <v>30</v>
      </c>
      <c r="L18" s="28">
        <f>SUMPRODUCT((E55:E86="2م1")*(G55:G86="ن")*(V55:V86="ذ"))</f>
        <v>0</v>
      </c>
      <c r="M18" s="29">
        <f>SUMPRODUCT((E55:E86="2م1")*(G55:G86="ن")*(V55:V86="أ"))</f>
        <v>0</v>
      </c>
      <c r="N18" s="27">
        <f>SUM(L18:M18)</f>
        <v>0</v>
      </c>
      <c r="O18" s="28">
        <f>SUMPRODUCT((E55:E86="2م1")*(G55:G86="خ")*(V55:V86="ذ"))</f>
        <v>0</v>
      </c>
      <c r="P18" s="29">
        <f>SUMPRODUCT((E55:E86="2م1")*(G55:G86="خ")*(V55:V86="أ"))</f>
        <v>0</v>
      </c>
      <c r="Q18" s="27">
        <f>SUM(O18:P18)</f>
        <v>0</v>
      </c>
      <c r="R18" s="28">
        <f>L18+O18</f>
        <v>0</v>
      </c>
      <c r="S18" s="29">
        <f>M18+P18</f>
        <v>0</v>
      </c>
      <c r="T18" s="27">
        <f>S18+R18</f>
        <v>0</v>
      </c>
      <c r="U18" s="1"/>
    </row>
    <row r="19" spans="1:27">
      <c r="A19" s="231"/>
      <c r="B19" s="42" t="s">
        <v>25</v>
      </c>
      <c r="C19" s="31">
        <v>14</v>
      </c>
      <c r="D19" s="32">
        <v>13</v>
      </c>
      <c r="E19" s="33">
        <f t="shared" si="1"/>
        <v>27</v>
      </c>
      <c r="F19" s="31">
        <v>1</v>
      </c>
      <c r="G19" s="32">
        <v>2</v>
      </c>
      <c r="H19" s="33">
        <f t="shared" si="2"/>
        <v>3</v>
      </c>
      <c r="I19" s="31">
        <f>C19+F19</f>
        <v>15</v>
      </c>
      <c r="J19" s="32">
        <f>D19+G19</f>
        <v>15</v>
      </c>
      <c r="K19" s="33">
        <f t="shared" si="3"/>
        <v>30</v>
      </c>
      <c r="L19" s="35">
        <f>SUMPRODUCT((E55:E86="2م2")*(G55:G86="ن")*(V55:V86="ذ"))</f>
        <v>0</v>
      </c>
      <c r="M19" s="36">
        <f>SUMPRODUCT((E55:E86="2م2")*(G55:G86="ن")*(V55:V86="أ"))</f>
        <v>0</v>
      </c>
      <c r="N19" s="34">
        <f>SUM(L19:M19)</f>
        <v>0</v>
      </c>
      <c r="O19" s="35">
        <f>SUMPRODUCT((E55:E86="2م2")*(G55:G86="خ")*(V55:V86="ذ"))</f>
        <v>0</v>
      </c>
      <c r="P19" s="36">
        <f>SUMPRODUCT((E55:E86="2م2")*(G55:G86="خ")*(V55:V86="أ"))</f>
        <v>0</v>
      </c>
      <c r="Q19" s="34">
        <f>SUM(O19:P19)</f>
        <v>0</v>
      </c>
      <c r="R19" s="35">
        <f>L19+O19</f>
        <v>0</v>
      </c>
      <c r="S19" s="36">
        <f>M19+P19</f>
        <v>0</v>
      </c>
      <c r="T19" s="34">
        <f>SUM(R19:S19)</f>
        <v>0</v>
      </c>
      <c r="U19" s="1"/>
    </row>
    <row r="20" spans="1:27">
      <c r="A20" s="232"/>
      <c r="B20" s="30"/>
      <c r="C20" s="31"/>
      <c r="D20" s="32"/>
      <c r="E20" s="33"/>
      <c r="F20" s="31"/>
      <c r="G20" s="32"/>
      <c r="H20" s="33"/>
      <c r="I20" s="31"/>
      <c r="J20" s="32"/>
      <c r="K20" s="33"/>
      <c r="L20" s="35"/>
      <c r="M20" s="36"/>
      <c r="N20" s="34"/>
      <c r="O20" s="35"/>
      <c r="P20" s="36"/>
      <c r="Q20" s="34"/>
      <c r="R20" s="35"/>
      <c r="S20" s="36"/>
      <c r="T20" s="34"/>
      <c r="U20" s="1"/>
    </row>
    <row r="21" spans="1:27" ht="15.75" thickBot="1">
      <c r="A21" s="228" t="s">
        <v>124</v>
      </c>
      <c r="B21" s="229"/>
      <c r="C21" s="37">
        <f t="shared" ref="C21:J21" si="4">SUM(C18:C20)</f>
        <v>30</v>
      </c>
      <c r="D21" s="38">
        <f t="shared" si="4"/>
        <v>25</v>
      </c>
      <c r="E21" s="39">
        <f t="shared" si="4"/>
        <v>55</v>
      </c>
      <c r="F21" s="37">
        <f t="shared" si="4"/>
        <v>1</v>
      </c>
      <c r="G21" s="38">
        <f t="shared" si="4"/>
        <v>4</v>
      </c>
      <c r="H21" s="39">
        <f t="shared" si="4"/>
        <v>5</v>
      </c>
      <c r="I21" s="37">
        <f t="shared" si="4"/>
        <v>31</v>
      </c>
      <c r="J21" s="38">
        <f t="shared" si="4"/>
        <v>29</v>
      </c>
      <c r="K21" s="39">
        <f t="shared" si="3"/>
        <v>60</v>
      </c>
      <c r="L21" s="95">
        <f t="shared" ref="L21:T21" si="5">SUM(L18:L20)</f>
        <v>0</v>
      </c>
      <c r="M21" s="40">
        <f t="shared" si="5"/>
        <v>0</v>
      </c>
      <c r="N21" s="41">
        <f t="shared" si="5"/>
        <v>0</v>
      </c>
      <c r="O21" s="95">
        <f t="shared" si="5"/>
        <v>0</v>
      </c>
      <c r="P21" s="40">
        <f t="shared" si="5"/>
        <v>0</v>
      </c>
      <c r="Q21" s="41">
        <f t="shared" si="5"/>
        <v>0</v>
      </c>
      <c r="R21" s="95">
        <f t="shared" si="5"/>
        <v>0</v>
      </c>
      <c r="S21" s="40">
        <f t="shared" si="5"/>
        <v>0</v>
      </c>
      <c r="T21" s="41">
        <f t="shared" si="5"/>
        <v>0</v>
      </c>
      <c r="U21" s="1"/>
    </row>
    <row r="22" spans="1:27">
      <c r="A22" s="230" t="s">
        <v>26</v>
      </c>
      <c r="B22" s="42" t="s">
        <v>269</v>
      </c>
      <c r="C22" s="43">
        <v>17</v>
      </c>
      <c r="D22" s="24">
        <v>8</v>
      </c>
      <c r="E22" s="25">
        <f t="shared" si="1"/>
        <v>25</v>
      </c>
      <c r="F22" s="43">
        <v>3</v>
      </c>
      <c r="G22" s="24">
        <v>3</v>
      </c>
      <c r="H22" s="25">
        <f t="shared" si="2"/>
        <v>6</v>
      </c>
      <c r="I22" s="43">
        <f t="shared" ref="I22:J24" si="6">C22+F22</f>
        <v>20</v>
      </c>
      <c r="J22" s="24">
        <f t="shared" si="6"/>
        <v>11</v>
      </c>
      <c r="K22" s="25">
        <f t="shared" si="3"/>
        <v>31</v>
      </c>
      <c r="L22" s="28">
        <f>SUMPRODUCT((E55:E86="1م1")*(G55:G86="ن")*(V55:V86="ذ"))</f>
        <v>0</v>
      </c>
      <c r="M22" s="29">
        <f>SUMPRODUCT((E55:E86="1م1")*(G55:G86="ن")*(V55:V86="أ"))</f>
        <v>0</v>
      </c>
      <c r="N22" s="27">
        <f>SUM(L22:M22)</f>
        <v>0</v>
      </c>
      <c r="O22" s="28">
        <f>SUMPRODUCT((E55:E86="1م1")*(G55:G86="خ")*(V55:V86="ذ"))</f>
        <v>0</v>
      </c>
      <c r="P22" s="29">
        <f>SUMPRODUCT((E55:E86="1م1")*(G55:G86="خ")*(V55:V86="أ"))</f>
        <v>0</v>
      </c>
      <c r="Q22" s="27">
        <f>SUM(O22:P22)</f>
        <v>0</v>
      </c>
      <c r="R22" s="28">
        <f t="shared" ref="R22:S24" si="7">L22+O22</f>
        <v>0</v>
      </c>
      <c r="S22" s="29">
        <f t="shared" si="7"/>
        <v>0</v>
      </c>
      <c r="T22" s="27">
        <f>SUM(R22:S22)</f>
        <v>0</v>
      </c>
      <c r="U22" s="1"/>
    </row>
    <row r="23" spans="1:27">
      <c r="A23" s="231"/>
      <c r="B23" s="30" t="s">
        <v>273</v>
      </c>
      <c r="C23" s="31">
        <v>20</v>
      </c>
      <c r="D23" s="32">
        <v>11</v>
      </c>
      <c r="E23" s="33">
        <f t="shared" si="1"/>
        <v>31</v>
      </c>
      <c r="F23" s="31">
        <v>0</v>
      </c>
      <c r="G23" s="32">
        <v>0</v>
      </c>
      <c r="H23" s="33">
        <f t="shared" si="2"/>
        <v>0</v>
      </c>
      <c r="I23" s="43">
        <f t="shared" si="6"/>
        <v>20</v>
      </c>
      <c r="J23" s="24">
        <f t="shared" si="6"/>
        <v>11</v>
      </c>
      <c r="K23" s="25">
        <f>SUM(I23:J23)</f>
        <v>31</v>
      </c>
      <c r="L23" s="35">
        <f>SUMPRODUCT((E55:E86="1م2")*(G55:G86="ن")*(V55:V86="ذ"))</f>
        <v>1</v>
      </c>
      <c r="M23" s="36">
        <f>SUMPRODUCT((E55:E86="1م2")*(G55:G86="ن")*(V55:V86="أ"))</f>
        <v>0</v>
      </c>
      <c r="N23" s="34">
        <f>SUM(L23:M23)</f>
        <v>1</v>
      </c>
      <c r="O23" s="35">
        <f>SUMPRODUCT((E55:E86="1م2")*(G55:G86="خ")*(V55:V86="ذ"))</f>
        <v>0</v>
      </c>
      <c r="P23" s="36">
        <f>SUMPRODUCT((E55:E86="1م2")*(G55:G86="خ")*(V55:V86="أ"))</f>
        <v>0</v>
      </c>
      <c r="Q23" s="34">
        <f>SUM(O23:P23)</f>
        <v>0</v>
      </c>
      <c r="R23" s="35">
        <f t="shared" si="7"/>
        <v>1</v>
      </c>
      <c r="S23" s="36">
        <f t="shared" si="7"/>
        <v>0</v>
      </c>
      <c r="T23" s="34">
        <f>SUM(R23:S23)</f>
        <v>1</v>
      </c>
      <c r="U23" s="1"/>
      <c r="AA23" t="s">
        <v>27</v>
      </c>
    </row>
    <row r="24" spans="1:27">
      <c r="A24" s="232"/>
      <c r="B24" s="30"/>
      <c r="C24" s="31"/>
      <c r="D24" s="32"/>
      <c r="E24" s="33">
        <f t="shared" si="1"/>
        <v>0</v>
      </c>
      <c r="F24" s="31">
        <v>0</v>
      </c>
      <c r="G24" s="32">
        <v>0</v>
      </c>
      <c r="H24" s="33">
        <f t="shared" si="2"/>
        <v>0</v>
      </c>
      <c r="I24" s="31">
        <f t="shared" si="6"/>
        <v>0</v>
      </c>
      <c r="J24" s="24">
        <f t="shared" si="6"/>
        <v>0</v>
      </c>
      <c r="K24" s="33">
        <f>SUM(E24:E24)</f>
        <v>0</v>
      </c>
      <c r="L24" s="35">
        <f>SUMPRODUCT((E56:E87="1م2ف2")*(G56:G87="ن")*(V56:V87="ذ"))</f>
        <v>0</v>
      </c>
      <c r="M24" s="36">
        <f>SUMPRODUCT((E56:E87="1م2ف2")*(G56:G87="ن")*(V56:V87="أ"))</f>
        <v>0</v>
      </c>
      <c r="N24" s="34">
        <f>SUM(L24:M24)</f>
        <v>0</v>
      </c>
      <c r="O24" s="35">
        <f>SUMPRODUCT((E55:E86="1م2ف2")*(G55:G86="خ")*(V55:V86="ذ"))</f>
        <v>0</v>
      </c>
      <c r="P24" s="36">
        <f>SUMPRODUCT((E55:E86="1م2ف2")*(G55:G86="خ")*(V55:V86="أ"))</f>
        <v>0</v>
      </c>
      <c r="Q24" s="34">
        <f>SUM(O24:P24)</f>
        <v>0</v>
      </c>
      <c r="R24" s="35">
        <f t="shared" si="7"/>
        <v>0</v>
      </c>
      <c r="S24" s="36">
        <f t="shared" si="7"/>
        <v>0</v>
      </c>
      <c r="T24" s="34">
        <f>SUM(R24:S24)</f>
        <v>0</v>
      </c>
      <c r="U24" s="1"/>
    </row>
    <row r="25" spans="1:27" ht="15.75" thickBot="1">
      <c r="A25" s="228" t="s">
        <v>124</v>
      </c>
      <c r="B25" s="229"/>
      <c r="C25" s="37">
        <f t="shared" ref="C25:J25" si="8">SUM(C22:C24)</f>
        <v>37</v>
      </c>
      <c r="D25" s="38">
        <f t="shared" si="8"/>
        <v>19</v>
      </c>
      <c r="E25" s="39">
        <f t="shared" si="8"/>
        <v>56</v>
      </c>
      <c r="F25" s="37">
        <f t="shared" si="8"/>
        <v>3</v>
      </c>
      <c r="G25" s="38">
        <f t="shared" si="8"/>
        <v>3</v>
      </c>
      <c r="H25" s="39">
        <f t="shared" si="8"/>
        <v>6</v>
      </c>
      <c r="I25" s="37">
        <f t="shared" si="8"/>
        <v>40</v>
      </c>
      <c r="J25" s="38">
        <f t="shared" si="8"/>
        <v>22</v>
      </c>
      <c r="K25" s="39">
        <f t="shared" si="3"/>
        <v>62</v>
      </c>
      <c r="L25" s="95">
        <f t="shared" ref="L25:S25" si="9">SUM(L22:L24)</f>
        <v>1</v>
      </c>
      <c r="M25" s="40">
        <f t="shared" si="9"/>
        <v>0</v>
      </c>
      <c r="N25" s="41">
        <f t="shared" si="9"/>
        <v>1</v>
      </c>
      <c r="O25" s="95">
        <f t="shared" si="9"/>
        <v>0</v>
      </c>
      <c r="P25" s="40">
        <f t="shared" si="9"/>
        <v>0</v>
      </c>
      <c r="Q25" s="41">
        <f t="shared" si="9"/>
        <v>0</v>
      </c>
      <c r="R25" s="95">
        <f t="shared" si="9"/>
        <v>1</v>
      </c>
      <c r="S25" s="40">
        <f t="shared" si="9"/>
        <v>0</v>
      </c>
      <c r="T25" s="41">
        <f>SUM(R25:S25)</f>
        <v>1</v>
      </c>
      <c r="U25" s="1"/>
    </row>
    <row r="26" spans="1:27" ht="15.75" thickBot="1">
      <c r="A26" s="228" t="s">
        <v>125</v>
      </c>
      <c r="B26" s="229"/>
      <c r="C26" s="44">
        <f>C13+C17+C21+C25</f>
        <v>90</v>
      </c>
      <c r="D26" s="45">
        <f>D13+D17+D21+D25</f>
        <v>82</v>
      </c>
      <c r="E26" s="46">
        <f>E13+E17+E21+E25</f>
        <v>172</v>
      </c>
      <c r="F26" s="47">
        <f>F13+F17+F21+F25</f>
        <v>4</v>
      </c>
      <c r="G26" s="48">
        <f>G25+G21+G17+G13</f>
        <v>11</v>
      </c>
      <c r="H26" s="46">
        <f>H13+H17+H21+H25</f>
        <v>15</v>
      </c>
      <c r="I26" s="47">
        <f>I13+I17+I21+I25</f>
        <v>94</v>
      </c>
      <c r="J26" s="48">
        <f>J13+J17+J21+J25</f>
        <v>93</v>
      </c>
      <c r="K26" s="46">
        <f>K25+K21+K17+K13</f>
        <v>187</v>
      </c>
      <c r="L26" s="49">
        <f>L13+L17+L21+L25</f>
        <v>3</v>
      </c>
      <c r="M26" s="50">
        <f>M25+M21+M17+M13</f>
        <v>0</v>
      </c>
      <c r="N26" s="51">
        <f>N13+N17+N21+N25</f>
        <v>3</v>
      </c>
      <c r="O26" s="49">
        <f>O13+O17+O21+O25</f>
        <v>0</v>
      </c>
      <c r="P26" s="50">
        <f>P13+P17+P21+P25</f>
        <v>0</v>
      </c>
      <c r="Q26" s="51">
        <f>P26+O26</f>
        <v>0</v>
      </c>
      <c r="R26" s="49">
        <f>R13+R17+R21+R25</f>
        <v>3</v>
      </c>
      <c r="S26" s="50">
        <f>S13+S17+S21+S25</f>
        <v>0</v>
      </c>
      <c r="T26" s="52">
        <f>T25+T21+T17+T13</f>
        <v>3</v>
      </c>
      <c r="U26" s="1"/>
    </row>
    <row r="27" spans="1:27">
      <c r="A27" s="233" t="s">
        <v>28</v>
      </c>
      <c r="B27" s="234"/>
      <c r="C27" s="234"/>
      <c r="D27" s="234"/>
      <c r="E27" s="235"/>
      <c r="F27" s="235"/>
      <c r="G27" s="235"/>
      <c r="H27" s="235"/>
      <c r="I27" s="1"/>
      <c r="J27" s="1"/>
      <c r="K27" s="1"/>
      <c r="L27" s="1"/>
      <c r="M27" s="1"/>
      <c r="N27" s="1"/>
      <c r="O27" s="1"/>
      <c r="P27" s="1"/>
      <c r="Q27" s="1"/>
      <c r="R27" s="1"/>
      <c r="S27" s="1"/>
      <c r="T27" s="53"/>
    </row>
    <row r="28" spans="1:27">
      <c r="A28" s="164" t="s">
        <v>29</v>
      </c>
      <c r="B28" s="165"/>
      <c r="C28" s="164" t="s">
        <v>30</v>
      </c>
      <c r="D28" s="165"/>
      <c r="E28" s="164" t="s">
        <v>263</v>
      </c>
      <c r="F28" s="165"/>
      <c r="G28" s="164" t="s">
        <v>264</v>
      </c>
      <c r="H28" s="165"/>
      <c r="I28" s="164" t="s">
        <v>265</v>
      </c>
      <c r="J28" s="165"/>
      <c r="K28" s="164" t="s">
        <v>266</v>
      </c>
      <c r="L28" s="165"/>
      <c r="M28" s="164" t="s">
        <v>267</v>
      </c>
      <c r="N28" s="165" t="s">
        <v>31</v>
      </c>
      <c r="O28" s="164" t="s">
        <v>268</v>
      </c>
      <c r="P28" s="165" t="s">
        <v>31</v>
      </c>
      <c r="Q28" s="164" t="s">
        <v>330</v>
      </c>
      <c r="R28" s="165" t="s">
        <v>31</v>
      </c>
      <c r="S28" s="164"/>
      <c r="T28" s="165"/>
      <c r="U28" s="224" t="s">
        <v>32</v>
      </c>
      <c r="V28" s="225"/>
      <c r="W28" s="226"/>
    </row>
    <row r="29" spans="1:27">
      <c r="A29" s="162"/>
      <c r="B29" s="163"/>
      <c r="C29" s="162"/>
      <c r="D29" s="163"/>
      <c r="E29" s="164"/>
      <c r="F29" s="165"/>
      <c r="G29" s="164"/>
      <c r="H29" s="165"/>
      <c r="I29" s="164"/>
      <c r="J29" s="165"/>
      <c r="K29" s="164"/>
      <c r="L29" s="165"/>
      <c r="M29" s="164"/>
      <c r="N29" s="165"/>
      <c r="O29" s="164"/>
      <c r="P29" s="165"/>
      <c r="Q29" s="164"/>
      <c r="R29" s="165"/>
      <c r="S29" s="164"/>
      <c r="T29" s="165"/>
      <c r="U29" s="227"/>
      <c r="V29" s="225"/>
      <c r="W29" s="226"/>
    </row>
    <row r="30" spans="1:27">
      <c r="A30" s="162"/>
      <c r="B30" s="163"/>
      <c r="C30" s="162"/>
      <c r="D30" s="163"/>
      <c r="E30" s="164"/>
      <c r="F30" s="165"/>
      <c r="G30" s="164"/>
      <c r="H30" s="165"/>
      <c r="I30" s="164"/>
      <c r="J30" s="165"/>
      <c r="K30" s="164"/>
      <c r="L30" s="165"/>
      <c r="M30" s="164"/>
      <c r="N30" s="165"/>
      <c r="O30" s="164"/>
      <c r="P30" s="165"/>
      <c r="Q30" s="164"/>
      <c r="R30" s="165"/>
      <c r="S30" s="164"/>
      <c r="T30" s="165"/>
      <c r="U30" s="227"/>
      <c r="V30" s="225"/>
      <c r="W30" s="226"/>
    </row>
    <row r="31" spans="1:27" ht="12.75" customHeight="1">
      <c r="A31" s="162"/>
      <c r="B31" s="163"/>
      <c r="C31" s="162"/>
      <c r="D31" s="163"/>
      <c r="E31" s="164"/>
      <c r="F31" s="165"/>
      <c r="G31" s="164"/>
      <c r="H31" s="165"/>
      <c r="I31" s="164"/>
      <c r="J31" s="165"/>
      <c r="K31" s="164"/>
      <c r="L31" s="165"/>
      <c r="M31" s="164"/>
      <c r="N31" s="165"/>
      <c r="O31" s="164"/>
      <c r="P31" s="165"/>
      <c r="Q31" s="164"/>
      <c r="R31" s="165"/>
      <c r="S31" s="164"/>
      <c r="T31" s="165"/>
      <c r="U31" s="224"/>
      <c r="V31" s="225"/>
      <c r="W31" s="226"/>
    </row>
    <row r="32" spans="1:27">
      <c r="A32" s="162"/>
      <c r="B32" s="163"/>
      <c r="C32" s="162"/>
      <c r="D32" s="163"/>
      <c r="E32" s="164"/>
      <c r="F32" s="165"/>
      <c r="G32" s="164"/>
      <c r="H32" s="165"/>
      <c r="I32" s="164"/>
      <c r="J32" s="165"/>
      <c r="K32" s="164"/>
      <c r="L32" s="165"/>
      <c r="M32" s="164"/>
      <c r="N32" s="165"/>
      <c r="O32" s="164"/>
      <c r="P32" s="165"/>
      <c r="Q32" s="164"/>
      <c r="R32" s="165"/>
      <c r="S32" s="164"/>
      <c r="T32" s="165"/>
      <c r="U32" s="224"/>
      <c r="V32" s="225"/>
      <c r="W32" s="226"/>
    </row>
    <row r="33" spans="1:23">
      <c r="A33" s="162"/>
      <c r="B33" s="163"/>
      <c r="C33" s="162"/>
      <c r="D33" s="163"/>
      <c r="E33" s="164"/>
      <c r="F33" s="165"/>
      <c r="G33" s="164"/>
      <c r="H33" s="165"/>
      <c r="I33" s="164"/>
      <c r="J33" s="165"/>
      <c r="K33" s="164"/>
      <c r="L33" s="165"/>
      <c r="M33" s="164"/>
      <c r="N33" s="165"/>
      <c r="O33" s="164"/>
      <c r="P33" s="165"/>
      <c r="Q33" s="164"/>
      <c r="R33" s="165"/>
      <c r="S33" s="164"/>
      <c r="T33" s="165"/>
      <c r="U33" s="224"/>
      <c r="V33" s="225"/>
      <c r="W33" s="226"/>
    </row>
    <row r="34" spans="1:23">
      <c r="A34" s="162"/>
      <c r="B34" s="163"/>
      <c r="C34" s="162"/>
      <c r="D34" s="163"/>
      <c r="E34" s="164"/>
      <c r="F34" s="165"/>
      <c r="G34" s="164"/>
      <c r="H34" s="165"/>
      <c r="I34" s="164"/>
      <c r="J34" s="165"/>
      <c r="K34" s="164"/>
      <c r="L34" s="165"/>
      <c r="M34" s="164"/>
      <c r="N34" s="165"/>
      <c r="O34" s="164"/>
      <c r="P34" s="165"/>
      <c r="Q34" s="164"/>
      <c r="R34" s="165"/>
      <c r="S34" s="164"/>
      <c r="T34" s="165"/>
      <c r="U34" s="224"/>
      <c r="V34" s="225"/>
      <c r="W34" s="226"/>
    </row>
    <row r="35" spans="1:23">
      <c r="A35" s="162"/>
      <c r="B35" s="163"/>
      <c r="C35" s="162"/>
      <c r="D35" s="163"/>
      <c r="E35" s="164"/>
      <c r="F35" s="165"/>
      <c r="G35" s="164"/>
      <c r="H35" s="165"/>
      <c r="I35" s="164"/>
      <c r="J35" s="165"/>
      <c r="K35" s="164"/>
      <c r="L35" s="165"/>
      <c r="M35" s="164"/>
      <c r="N35" s="165"/>
      <c r="O35" s="164"/>
      <c r="P35" s="165"/>
      <c r="Q35" s="164"/>
      <c r="R35" s="165"/>
      <c r="S35" s="164"/>
      <c r="T35" s="165"/>
      <c r="U35" s="224"/>
      <c r="V35" s="225"/>
      <c r="W35" s="226"/>
    </row>
    <row r="36" spans="1:23" ht="15.75" customHeight="1">
      <c r="A36" s="162"/>
      <c r="B36" s="163"/>
      <c r="C36" s="162"/>
      <c r="D36" s="163"/>
      <c r="E36" s="164"/>
      <c r="F36" s="165"/>
      <c r="G36" s="164"/>
      <c r="H36" s="165"/>
      <c r="I36" s="164"/>
      <c r="J36" s="165"/>
      <c r="K36" s="164"/>
      <c r="L36" s="165"/>
      <c r="M36" s="164"/>
      <c r="N36" s="165"/>
      <c r="O36" s="164"/>
      <c r="P36" s="165"/>
      <c r="Q36" s="164"/>
      <c r="R36" s="165"/>
      <c r="S36" s="164"/>
      <c r="T36" s="165"/>
      <c r="U36" s="224"/>
      <c r="V36" s="225"/>
      <c r="W36" s="226"/>
    </row>
    <row r="37" spans="1:23" ht="17.25" customHeight="1">
      <c r="A37" s="162"/>
      <c r="B37" s="163"/>
      <c r="C37" s="162"/>
      <c r="D37" s="163"/>
      <c r="E37" s="164"/>
      <c r="F37" s="165"/>
      <c r="G37" s="164"/>
      <c r="H37" s="165"/>
      <c r="I37" s="164"/>
      <c r="J37" s="165"/>
      <c r="K37" s="164"/>
      <c r="L37" s="165"/>
      <c r="M37" s="164"/>
      <c r="N37" s="165"/>
      <c r="O37" s="164"/>
      <c r="P37" s="165"/>
      <c r="Q37" s="164"/>
      <c r="R37" s="165"/>
      <c r="S37" s="164"/>
      <c r="T37" s="165"/>
      <c r="U37" s="224"/>
      <c r="V37" s="225"/>
      <c r="W37" s="226"/>
    </row>
    <row r="38" spans="1:23" ht="16.5" customHeight="1">
      <c r="A38" s="162"/>
      <c r="B38" s="163"/>
      <c r="C38" s="162"/>
      <c r="D38" s="163"/>
      <c r="E38" s="164"/>
      <c r="F38" s="165"/>
      <c r="G38" s="164"/>
      <c r="H38" s="165"/>
      <c r="I38" s="164"/>
      <c r="J38" s="165"/>
      <c r="K38" s="164"/>
      <c r="L38" s="165"/>
      <c r="M38" s="164"/>
      <c r="N38" s="165"/>
      <c r="O38" s="164"/>
      <c r="P38" s="165"/>
      <c r="Q38" s="164"/>
      <c r="R38" s="165"/>
      <c r="S38" s="164"/>
      <c r="T38" s="165"/>
      <c r="U38" s="224"/>
      <c r="V38" s="225"/>
      <c r="W38" s="226"/>
    </row>
    <row r="39" spans="1:23" ht="16.5" customHeight="1">
      <c r="A39" s="162"/>
      <c r="B39" s="163"/>
      <c r="C39" s="162"/>
      <c r="D39" s="163"/>
      <c r="E39" s="164"/>
      <c r="F39" s="165"/>
      <c r="G39" s="164"/>
      <c r="H39" s="165"/>
      <c r="I39" s="164"/>
      <c r="J39" s="165"/>
      <c r="K39" s="164"/>
      <c r="L39" s="165"/>
      <c r="M39" s="164"/>
      <c r="N39" s="165"/>
      <c r="O39" s="164"/>
      <c r="P39" s="165"/>
      <c r="Q39" s="164"/>
      <c r="R39" s="165"/>
      <c r="S39" s="164"/>
      <c r="T39" s="165"/>
      <c r="U39" s="224"/>
      <c r="V39" s="225"/>
      <c r="W39" s="226"/>
    </row>
    <row r="40" spans="1:23" ht="17.25" customHeight="1" thickBot="1">
      <c r="A40" s="176" t="s">
        <v>35</v>
      </c>
      <c r="B40" s="176"/>
      <c r="C40" s="176"/>
      <c r="D40" s="176"/>
      <c r="E40" s="176"/>
      <c r="F40" s="176"/>
      <c r="G40" s="176"/>
    </row>
    <row r="41" spans="1:23" ht="6.75" hidden="1" customHeight="1"/>
    <row r="42" spans="1:23" ht="17.25" thickTop="1" thickBot="1">
      <c r="A42" s="221" t="s">
        <v>36</v>
      </c>
      <c r="B42" s="221"/>
      <c r="C42" s="221"/>
      <c r="D42" s="221"/>
      <c r="E42" s="221"/>
      <c r="F42" s="221"/>
      <c r="G42" s="221"/>
      <c r="I42" s="209" t="s">
        <v>37</v>
      </c>
      <c r="J42" s="210"/>
      <c r="K42" s="211"/>
      <c r="L42" s="197" t="s">
        <v>38</v>
      </c>
      <c r="M42" s="197"/>
      <c r="N42" s="197"/>
      <c r="O42" s="197"/>
      <c r="P42" s="197"/>
      <c r="R42" s="222" t="s">
        <v>39</v>
      </c>
      <c r="S42" s="223"/>
      <c r="T42" s="223"/>
      <c r="U42" s="222" t="s">
        <v>9</v>
      </c>
      <c r="V42" s="223"/>
      <c r="W42" s="223"/>
    </row>
    <row r="43" spans="1:23" ht="12" customHeight="1" thickTop="1" thickBot="1">
      <c r="A43" s="184" t="s">
        <v>40</v>
      </c>
      <c r="B43" s="185"/>
      <c r="C43" s="185"/>
      <c r="D43" s="186"/>
      <c r="E43" s="184" t="s">
        <v>41</v>
      </c>
      <c r="F43" s="185"/>
      <c r="G43" s="185"/>
      <c r="I43" s="201"/>
      <c r="J43" s="202"/>
      <c r="K43" s="203"/>
      <c r="L43" s="137" t="s">
        <v>262</v>
      </c>
      <c r="M43" s="138"/>
      <c r="N43" s="138"/>
      <c r="O43" s="138"/>
      <c r="P43" s="139"/>
      <c r="R43" s="54" t="s">
        <v>16</v>
      </c>
      <c r="S43" s="55" t="s">
        <v>17</v>
      </c>
      <c r="T43" s="55" t="s">
        <v>42</v>
      </c>
      <c r="U43" s="55" t="s">
        <v>16</v>
      </c>
      <c r="V43" s="55" t="s">
        <v>17</v>
      </c>
      <c r="W43" s="55" t="s">
        <v>42</v>
      </c>
    </row>
    <row r="44" spans="1:23" ht="9.75" customHeight="1" thickTop="1" thickBot="1">
      <c r="A44" s="187"/>
      <c r="B44" s="188"/>
      <c r="C44" s="188"/>
      <c r="D44" s="189"/>
      <c r="E44" s="187"/>
      <c r="F44" s="188"/>
      <c r="G44" s="188"/>
      <c r="I44" s="204" t="s">
        <v>43</v>
      </c>
      <c r="J44" s="204"/>
      <c r="K44" s="204"/>
      <c r="L44" s="197" t="s">
        <v>44</v>
      </c>
      <c r="M44" s="197"/>
      <c r="N44" s="197"/>
      <c r="O44" s="197"/>
      <c r="P44" s="197"/>
      <c r="R44" s="171">
        <f>C26</f>
        <v>90</v>
      </c>
      <c r="S44" s="171">
        <f>D26</f>
        <v>82</v>
      </c>
      <c r="T44" s="171">
        <f>R44+S44</f>
        <v>172</v>
      </c>
      <c r="U44" s="171">
        <v>1</v>
      </c>
      <c r="V44" s="171">
        <v>1</v>
      </c>
      <c r="W44" s="171">
        <f>SUM(U44:V45)</f>
        <v>2</v>
      </c>
    </row>
    <row r="45" spans="1:23" ht="14.25" customHeight="1" thickTop="1" thickBot="1">
      <c r="A45" s="205"/>
      <c r="B45" s="205"/>
      <c r="C45" s="205"/>
      <c r="D45" s="206"/>
      <c r="E45" s="190"/>
      <c r="F45" s="191"/>
      <c r="G45" s="192"/>
      <c r="I45" s="204"/>
      <c r="J45" s="204"/>
      <c r="K45" s="204"/>
      <c r="L45" s="137" t="s">
        <v>338</v>
      </c>
      <c r="M45" s="138"/>
      <c r="N45" s="138"/>
      <c r="O45" s="138"/>
      <c r="P45" s="139"/>
      <c r="R45" s="171"/>
      <c r="S45" s="171"/>
      <c r="T45" s="171"/>
      <c r="U45" s="171"/>
      <c r="V45" s="171"/>
      <c r="W45" s="171"/>
    </row>
    <row r="46" spans="1:23" ht="17.25" customHeight="1" thickTop="1" thickBot="1">
      <c r="A46" s="207"/>
      <c r="B46" s="207"/>
      <c r="C46" s="207"/>
      <c r="D46" s="208"/>
      <c r="E46" s="193"/>
      <c r="F46" s="194"/>
      <c r="G46" s="195"/>
      <c r="I46" s="209" t="s">
        <v>337</v>
      </c>
      <c r="J46" s="210"/>
      <c r="K46" s="211"/>
      <c r="L46" s="181"/>
      <c r="M46" s="182"/>
      <c r="N46" s="182"/>
      <c r="O46" s="182"/>
      <c r="P46" s="183"/>
      <c r="R46" s="56"/>
      <c r="S46" s="56"/>
      <c r="T46" s="56"/>
      <c r="V46" t="s">
        <v>45</v>
      </c>
    </row>
    <row r="47" spans="1:23" ht="6.75" customHeight="1" thickTop="1" thickBot="1">
      <c r="A47" s="184"/>
      <c r="B47" s="185"/>
      <c r="C47" s="185"/>
      <c r="D47" s="186"/>
      <c r="E47" s="190"/>
      <c r="F47" s="191"/>
      <c r="G47" s="192"/>
      <c r="I47" s="212"/>
      <c r="J47" s="213"/>
      <c r="K47" s="214"/>
      <c r="L47" s="196"/>
      <c r="M47" s="182"/>
      <c r="N47" s="182"/>
      <c r="O47" s="182"/>
      <c r="P47" s="183"/>
      <c r="R47" s="56"/>
      <c r="S47" s="56"/>
      <c r="T47" s="56"/>
    </row>
    <row r="48" spans="1:23" ht="17.25" customHeight="1" thickTop="1" thickBot="1">
      <c r="A48" s="187"/>
      <c r="B48" s="188"/>
      <c r="C48" s="188"/>
      <c r="D48" s="189"/>
      <c r="E48" s="193"/>
      <c r="F48" s="194"/>
      <c r="G48" s="195"/>
      <c r="I48" s="212"/>
      <c r="J48" s="213"/>
      <c r="K48" s="214"/>
      <c r="L48" s="197" t="s">
        <v>46</v>
      </c>
      <c r="M48" s="197"/>
      <c r="N48" s="197"/>
      <c r="O48" s="197"/>
      <c r="P48" s="197"/>
      <c r="R48" s="198"/>
      <c r="S48" s="199"/>
      <c r="T48" s="199"/>
      <c r="U48" s="199"/>
      <c r="V48" s="199"/>
      <c r="W48" s="200"/>
    </row>
    <row r="49" spans="1:26" ht="22.5" customHeight="1" thickTop="1" thickBot="1">
      <c r="A49" s="215"/>
      <c r="B49" s="216"/>
      <c r="C49" s="216"/>
      <c r="D49" s="217"/>
      <c r="E49" s="218"/>
      <c r="F49" s="219"/>
      <c r="G49" s="220"/>
      <c r="I49" s="201"/>
      <c r="J49" s="202"/>
      <c r="K49" s="203"/>
      <c r="L49" s="171" t="s">
        <v>130</v>
      </c>
      <c r="M49" s="172"/>
      <c r="N49" s="172"/>
      <c r="O49" s="172"/>
      <c r="P49" s="172"/>
      <c r="R49" s="173"/>
      <c r="S49" s="174"/>
      <c r="T49" s="174"/>
      <c r="U49" s="174"/>
      <c r="V49" s="174"/>
      <c r="W49" s="175"/>
    </row>
    <row r="50" spans="1:26" ht="8.25" customHeight="1" thickTop="1">
      <c r="A50" s="56"/>
      <c r="B50" s="56"/>
      <c r="C50" s="56"/>
      <c r="D50" s="56"/>
      <c r="E50" s="56"/>
      <c r="F50" s="56"/>
      <c r="G50" s="56"/>
      <c r="I50" t="s">
        <v>69</v>
      </c>
    </row>
    <row r="51" spans="1:26" ht="14.25" customHeight="1">
      <c r="A51" s="56"/>
      <c r="B51" s="56"/>
      <c r="C51" s="56"/>
      <c r="D51" s="56"/>
      <c r="E51" s="56"/>
      <c r="F51" s="56"/>
      <c r="G51" s="56"/>
      <c r="H51" s="56"/>
      <c r="I51" s="56"/>
      <c r="J51" s="56"/>
      <c r="K51" s="56"/>
      <c r="L51" s="56"/>
      <c r="M51" s="56"/>
      <c r="N51" s="56"/>
      <c r="O51" s="56"/>
      <c r="P51" s="56"/>
      <c r="Q51" s="56"/>
      <c r="R51" s="56"/>
      <c r="S51" s="56"/>
      <c r="T51" s="56"/>
    </row>
    <row r="52" spans="1:26" ht="12.75" hidden="1" customHeight="1">
      <c r="A52" s="56"/>
      <c r="B52" s="56"/>
      <c r="C52" s="56"/>
      <c r="D52" s="56"/>
      <c r="E52" s="56"/>
      <c r="F52" s="56"/>
      <c r="G52" s="56"/>
      <c r="H52" s="56"/>
      <c r="I52" s="56"/>
      <c r="J52" s="56"/>
      <c r="K52" s="56"/>
      <c r="L52" s="56"/>
      <c r="M52" s="56"/>
      <c r="N52" s="56"/>
      <c r="O52" s="56"/>
      <c r="P52" s="56"/>
      <c r="Q52" s="56"/>
      <c r="R52" s="56"/>
      <c r="S52" s="56"/>
      <c r="T52" s="56"/>
    </row>
    <row r="53" spans="1:26" ht="18" customHeight="1" thickBot="1">
      <c r="A53" s="176" t="s">
        <v>47</v>
      </c>
      <c r="B53" s="176"/>
      <c r="C53" s="176"/>
      <c r="D53" s="176"/>
      <c r="E53" s="176"/>
      <c r="F53" s="1"/>
      <c r="G53" s="1"/>
      <c r="H53" s="1"/>
      <c r="I53" s="1"/>
      <c r="J53" s="1"/>
      <c r="K53" s="1"/>
      <c r="L53" s="1"/>
      <c r="M53" s="1" t="s">
        <v>48</v>
      </c>
      <c r="N53" s="1"/>
      <c r="O53" s="1"/>
      <c r="P53" s="1"/>
      <c r="Q53" s="1"/>
      <c r="R53" s="1"/>
      <c r="S53" s="1"/>
      <c r="T53" s="1"/>
      <c r="Z53" t="s">
        <v>49</v>
      </c>
    </row>
    <row r="54" spans="1:26" ht="16.5" thickTop="1" thickBot="1">
      <c r="A54" s="94" t="s">
        <v>50</v>
      </c>
      <c r="B54" s="177" t="s">
        <v>51</v>
      </c>
      <c r="C54" s="178"/>
      <c r="D54" s="178"/>
      <c r="E54" s="179" t="s">
        <v>52</v>
      </c>
      <c r="F54" s="179"/>
      <c r="G54" s="180" t="s">
        <v>53</v>
      </c>
      <c r="H54" s="180"/>
      <c r="I54" s="180" t="s">
        <v>54</v>
      </c>
      <c r="J54" s="180"/>
      <c r="K54" s="180" t="s">
        <v>55</v>
      </c>
      <c r="L54" s="180"/>
      <c r="M54" s="180" t="s">
        <v>56</v>
      </c>
      <c r="N54" s="180"/>
      <c r="O54" s="180" t="s">
        <v>57</v>
      </c>
      <c r="P54" s="180"/>
      <c r="Q54" s="180" t="s">
        <v>58</v>
      </c>
      <c r="R54" s="180"/>
      <c r="S54" s="180" t="s">
        <v>59</v>
      </c>
      <c r="T54" s="180"/>
      <c r="U54" s="180"/>
      <c r="V54" s="180" t="s">
        <v>340</v>
      </c>
      <c r="W54" s="180"/>
      <c r="X54" s="180"/>
    </row>
    <row r="55" spans="1:26" ht="15.75" thickTop="1">
      <c r="A55" s="57">
        <v>1</v>
      </c>
      <c r="B55" s="169" t="s">
        <v>274</v>
      </c>
      <c r="C55" s="170"/>
      <c r="D55" s="160"/>
      <c r="E55" s="276" t="str">
        <f>IF($B55="","",VLOOKUP($B55,معلومات!$B$12:$E$203,2,FALSE))</f>
        <v>4م1</v>
      </c>
      <c r="F55" s="277"/>
      <c r="G55" s="276" t="str">
        <f>IF($B55="","",VLOOKUP($B55,معلومات!$B$12:$E$203,3,FALSE))</f>
        <v>ن</v>
      </c>
      <c r="H55" s="277"/>
      <c r="I55" s="278"/>
      <c r="J55" s="279"/>
      <c r="K55" s="167"/>
      <c r="L55" s="167"/>
      <c r="M55" s="167"/>
      <c r="N55" s="167"/>
      <c r="O55" s="167"/>
      <c r="P55" s="167"/>
      <c r="Q55" s="167"/>
      <c r="R55" s="167"/>
      <c r="S55" s="168"/>
      <c r="T55" s="168"/>
      <c r="U55" s="168"/>
      <c r="V55" s="168" t="str">
        <f>IF($B55="","",VLOOKUP($B55,معلومات!$B$12:$E$203,4,FALSE))</f>
        <v>ذ</v>
      </c>
      <c r="W55" s="168"/>
      <c r="X55" s="168"/>
    </row>
    <row r="56" spans="1:26">
      <c r="A56" s="58">
        <v>2</v>
      </c>
      <c r="B56" s="169" t="s">
        <v>174</v>
      </c>
      <c r="C56" s="170"/>
      <c r="D56" s="160"/>
      <c r="E56" s="276" t="str">
        <f>IF($B56="","",VLOOKUP($B56,معلومات!$B$12:$E$203,2,FALSE))</f>
        <v>3م1</v>
      </c>
      <c r="F56" s="277"/>
      <c r="G56" s="276" t="str">
        <f>IF($B56="","",VLOOKUP($B56,معلومات!$B$12:$E$203,3,FALSE))</f>
        <v>ن</v>
      </c>
      <c r="H56" s="277"/>
      <c r="I56" s="278"/>
      <c r="J56" s="279"/>
      <c r="K56" s="167"/>
      <c r="L56" s="167"/>
      <c r="M56" s="167"/>
      <c r="N56" s="167"/>
      <c r="O56" s="167"/>
      <c r="P56" s="167"/>
      <c r="Q56" s="167"/>
      <c r="R56" s="167"/>
      <c r="S56" s="168"/>
      <c r="T56" s="168"/>
      <c r="U56" s="168"/>
      <c r="V56" s="168" t="str">
        <f>IF($B56="","",VLOOKUP($B56,معلومات!$B$12:$E$203,4,FALSE))</f>
        <v>ذ</v>
      </c>
      <c r="W56" s="168"/>
      <c r="X56" s="168"/>
    </row>
    <row r="57" spans="1:26">
      <c r="A57" s="58">
        <v>3</v>
      </c>
      <c r="B57" s="169" t="s">
        <v>329</v>
      </c>
      <c r="C57" s="170"/>
      <c r="D57" s="160"/>
      <c r="E57" s="276" t="str">
        <f>IF($B57="","",VLOOKUP($B57,معلومات!$B$12:$E$203,2,FALSE))</f>
        <v>1م2</v>
      </c>
      <c r="F57" s="277"/>
      <c r="G57" s="276" t="str">
        <f>IF($B57="","",VLOOKUP($B57,معلومات!$B$12:$E$203,3,FALSE))</f>
        <v>ن</v>
      </c>
      <c r="H57" s="277"/>
      <c r="I57" s="276"/>
      <c r="J57" s="277"/>
      <c r="K57" s="167"/>
      <c r="L57" s="167"/>
      <c r="M57" s="167"/>
      <c r="N57" s="167"/>
      <c r="O57" s="167"/>
      <c r="P57" s="167"/>
      <c r="Q57" s="167"/>
      <c r="R57" s="167"/>
      <c r="S57" s="168"/>
      <c r="T57" s="168"/>
      <c r="U57" s="168"/>
      <c r="V57" s="168" t="str">
        <f>IF($B57="","",VLOOKUP($B57,معلومات!$B$12:$E$203,4,FALSE))</f>
        <v>ذ</v>
      </c>
      <c r="W57" s="168"/>
      <c r="X57" s="168"/>
    </row>
    <row r="58" spans="1:26">
      <c r="A58" s="58">
        <v>4</v>
      </c>
      <c r="B58" s="169"/>
      <c r="C58" s="170"/>
      <c r="D58" s="160"/>
      <c r="E58" s="276" t="str">
        <f>IF($B58="","",VLOOKUP($B58,معلومات!$B$12:$E$203,2,FALSE))</f>
        <v/>
      </c>
      <c r="F58" s="277"/>
      <c r="G58" s="276" t="str">
        <f>IF($B58="","",VLOOKUP($B58,معلومات!$B$12:$E$203,3,FALSE))</f>
        <v/>
      </c>
      <c r="H58" s="277"/>
      <c r="I58" s="276"/>
      <c r="J58" s="277"/>
      <c r="K58" s="167"/>
      <c r="L58" s="167"/>
      <c r="M58" s="167"/>
      <c r="N58" s="167"/>
      <c r="O58" s="167"/>
      <c r="P58" s="167"/>
      <c r="Q58" s="167"/>
      <c r="R58" s="167"/>
      <c r="S58" s="168"/>
      <c r="T58" s="168"/>
      <c r="U58" s="168"/>
      <c r="V58" s="168" t="str">
        <f>IF($B58="","",VLOOKUP($B58,معلومات!$B$12:$E$203,4,FALSE))</f>
        <v/>
      </c>
      <c r="W58" s="168"/>
      <c r="X58" s="168"/>
    </row>
    <row r="59" spans="1:26">
      <c r="A59" s="58">
        <v>5</v>
      </c>
      <c r="B59" s="169"/>
      <c r="C59" s="170"/>
      <c r="D59" s="160"/>
      <c r="E59" s="276" t="str">
        <f>IF($B59="","",VLOOKUP($B59,معلومات!$B$12:$E$203,2,FALSE))</f>
        <v/>
      </c>
      <c r="F59" s="277"/>
      <c r="G59" s="276" t="str">
        <f>IF($B59="","",VLOOKUP($B59,معلومات!$B$12:$E$203,3,FALSE))</f>
        <v/>
      </c>
      <c r="H59" s="277"/>
      <c r="I59" s="276"/>
      <c r="J59" s="277"/>
      <c r="K59" s="167"/>
      <c r="L59" s="167"/>
      <c r="M59" s="167"/>
      <c r="N59" s="167"/>
      <c r="O59" s="167"/>
      <c r="P59" s="167"/>
      <c r="Q59" s="167"/>
      <c r="R59" s="167"/>
      <c r="S59" s="168"/>
      <c r="T59" s="168"/>
      <c r="U59" s="168"/>
      <c r="V59" s="168" t="str">
        <f>IF($B59="","",VLOOKUP($B59,معلومات!$B$12:$E$203,4,FALSE))</f>
        <v/>
      </c>
      <c r="W59" s="168"/>
      <c r="X59" s="168"/>
    </row>
    <row r="60" spans="1:26">
      <c r="A60" s="58">
        <v>6</v>
      </c>
      <c r="B60" s="169"/>
      <c r="C60" s="170"/>
      <c r="D60" s="160"/>
      <c r="E60" s="276" t="str">
        <f>IF($B60="","",VLOOKUP($B60,معلومات!$B$12:$E$203,2,FALSE))</f>
        <v/>
      </c>
      <c r="F60" s="277"/>
      <c r="G60" s="276" t="str">
        <f>IF($B60="","",VLOOKUP($B60,معلومات!$B$12:$E$203,3,FALSE))</f>
        <v/>
      </c>
      <c r="H60" s="277"/>
      <c r="I60" s="276"/>
      <c r="J60" s="277"/>
      <c r="K60" s="167"/>
      <c r="L60" s="167"/>
      <c r="M60" s="167"/>
      <c r="N60" s="167"/>
      <c r="O60" s="167"/>
      <c r="P60" s="167"/>
      <c r="Q60" s="167"/>
      <c r="R60" s="167"/>
      <c r="S60" s="168"/>
      <c r="T60" s="168"/>
      <c r="U60" s="168"/>
      <c r="V60" s="168" t="str">
        <f>IF($B60="","",VLOOKUP($B60,معلومات!$B$12:$E$203,4,FALSE))</f>
        <v/>
      </c>
      <c r="W60" s="168"/>
      <c r="X60" s="168"/>
    </row>
    <row r="61" spans="1:26">
      <c r="A61" s="58">
        <v>7</v>
      </c>
      <c r="B61" s="169"/>
      <c r="C61" s="170"/>
      <c r="D61" s="160"/>
      <c r="E61" s="276" t="str">
        <f>IF($B61="","",VLOOKUP($B61,معلومات!$B$12:$E$203,2,FALSE))</f>
        <v/>
      </c>
      <c r="F61" s="277"/>
      <c r="G61" s="276" t="str">
        <f>IF($B61="","",VLOOKUP($B61,معلومات!$B$12:$E$203,3,FALSE))</f>
        <v/>
      </c>
      <c r="H61" s="277"/>
      <c r="I61" s="276"/>
      <c r="J61" s="277"/>
      <c r="K61" s="167"/>
      <c r="L61" s="167"/>
      <c r="M61" s="167"/>
      <c r="N61" s="167"/>
      <c r="O61" s="167"/>
      <c r="P61" s="167"/>
      <c r="Q61" s="167"/>
      <c r="R61" s="167"/>
      <c r="S61" s="168"/>
      <c r="T61" s="168"/>
      <c r="U61" s="168"/>
      <c r="V61" s="168" t="str">
        <f>IF($B61="","",VLOOKUP($B61,معلومات!$B$12:$E$203,4,FALSE))</f>
        <v/>
      </c>
      <c r="W61" s="168"/>
      <c r="X61" s="168"/>
    </row>
    <row r="62" spans="1:26">
      <c r="A62" s="58">
        <v>8</v>
      </c>
      <c r="B62" s="169"/>
      <c r="C62" s="170"/>
      <c r="D62" s="160"/>
      <c r="E62" s="276" t="str">
        <f>IF($B62="","",VLOOKUP($B62,معلومات!$B$12:$E$203,2,FALSE))</f>
        <v/>
      </c>
      <c r="F62" s="277"/>
      <c r="G62" s="276" t="str">
        <f>IF($B62="","",VLOOKUP($B62,معلومات!$B$12:$E$203,3,FALSE))</f>
        <v/>
      </c>
      <c r="H62" s="277"/>
      <c r="I62" s="276"/>
      <c r="J62" s="277"/>
      <c r="K62" s="167"/>
      <c r="L62" s="167"/>
      <c r="M62" s="167"/>
      <c r="N62" s="167"/>
      <c r="O62" s="167"/>
      <c r="P62" s="167"/>
      <c r="Q62" s="167"/>
      <c r="R62" s="167"/>
      <c r="S62" s="168"/>
      <c r="T62" s="168"/>
      <c r="U62" s="168"/>
      <c r="V62" s="168" t="str">
        <f>IF($B62="","",VLOOKUP($B62,معلومات!$B$12:$E$203,4,FALSE))</f>
        <v/>
      </c>
      <c r="W62" s="168"/>
      <c r="X62" s="168"/>
    </row>
    <row r="63" spans="1:26">
      <c r="A63" s="58">
        <v>9</v>
      </c>
      <c r="B63" s="169"/>
      <c r="C63" s="170"/>
      <c r="D63" s="160"/>
      <c r="E63" s="276" t="str">
        <f>IF($B63="","",VLOOKUP($B63,معلومات!$B$12:$E$203,2,FALSE))</f>
        <v/>
      </c>
      <c r="F63" s="277"/>
      <c r="G63" s="276" t="str">
        <f>IF($B63="","",VLOOKUP($B63,معلومات!$B$12:$E$203,3,FALSE))</f>
        <v/>
      </c>
      <c r="H63" s="277"/>
      <c r="I63" s="276"/>
      <c r="J63" s="277"/>
      <c r="K63" s="166"/>
      <c r="L63" s="166"/>
      <c r="M63" s="167"/>
      <c r="N63" s="167"/>
      <c r="O63" s="167"/>
      <c r="P63" s="167"/>
      <c r="Q63" s="167"/>
      <c r="R63" s="167"/>
      <c r="S63" s="168"/>
      <c r="T63" s="168"/>
      <c r="U63" s="168"/>
      <c r="V63" s="168" t="str">
        <f>IF($B63="","",VLOOKUP($B63,معلومات!$B$12:$E$203,4,FALSE))</f>
        <v/>
      </c>
      <c r="W63" s="168"/>
      <c r="X63" s="168"/>
    </row>
    <row r="64" spans="1:26">
      <c r="A64" s="58">
        <v>10</v>
      </c>
      <c r="B64" s="169"/>
      <c r="C64" s="170"/>
      <c r="D64" s="160"/>
      <c r="E64" s="276" t="str">
        <f>IF($B64="","",VLOOKUP($B64,معلومات!$B$12:$E$203,2,FALSE))</f>
        <v/>
      </c>
      <c r="F64" s="277"/>
      <c r="G64" s="276" t="str">
        <f>IF($B64="","",VLOOKUP($B64,معلومات!$B$12:$E$203,3,FALSE))</f>
        <v/>
      </c>
      <c r="H64" s="277"/>
      <c r="I64" s="276"/>
      <c r="J64" s="277"/>
      <c r="K64" s="166"/>
      <c r="L64" s="166"/>
      <c r="M64" s="167"/>
      <c r="N64" s="167"/>
      <c r="O64" s="167"/>
      <c r="P64" s="167"/>
      <c r="Q64" s="167"/>
      <c r="R64" s="167"/>
      <c r="S64" s="168"/>
      <c r="T64" s="168"/>
      <c r="U64" s="168"/>
      <c r="V64" s="168" t="str">
        <f>IF($B64="","",VLOOKUP($B64,معلومات!$B$12:$E$203,4,FALSE))</f>
        <v/>
      </c>
      <c r="W64" s="168"/>
      <c r="X64" s="168"/>
    </row>
    <row r="65" spans="1:24">
      <c r="A65" s="58">
        <v>11</v>
      </c>
      <c r="B65" s="169"/>
      <c r="C65" s="170"/>
      <c r="D65" s="160"/>
      <c r="E65" s="276" t="str">
        <f>IF($B65="","",VLOOKUP($B65,معلومات!$B$12:$E$203,2,FALSE))</f>
        <v/>
      </c>
      <c r="F65" s="277"/>
      <c r="G65" s="276" t="str">
        <f>IF($B65="","",VLOOKUP($B65,معلومات!$B$12:$E$203,3,FALSE))</f>
        <v/>
      </c>
      <c r="H65" s="277"/>
      <c r="I65" s="276"/>
      <c r="J65" s="277"/>
      <c r="K65" s="166"/>
      <c r="L65" s="166"/>
      <c r="M65" s="167"/>
      <c r="N65" s="167"/>
      <c r="O65" s="167"/>
      <c r="P65" s="167"/>
      <c r="Q65" s="167"/>
      <c r="R65" s="167"/>
      <c r="S65" s="168"/>
      <c r="T65" s="168"/>
      <c r="U65" s="168"/>
      <c r="V65" s="168" t="str">
        <f>IF($B65="","",VLOOKUP($B65,معلومات!$B$12:$E$203,4,FALSE))</f>
        <v/>
      </c>
      <c r="W65" s="168"/>
      <c r="X65" s="168"/>
    </row>
    <row r="66" spans="1:24">
      <c r="A66" s="58">
        <v>12</v>
      </c>
      <c r="B66" s="169"/>
      <c r="C66" s="170"/>
      <c r="D66" s="160"/>
      <c r="E66" s="276" t="str">
        <f>IF($B66="","",VLOOKUP($B66,معلومات!$B$12:$E$203,2,FALSE))</f>
        <v/>
      </c>
      <c r="F66" s="277"/>
      <c r="G66" s="276" t="str">
        <f>IF($B66="","",VLOOKUP($B66,معلومات!$B$12:$E$203,3,FALSE))</f>
        <v/>
      </c>
      <c r="H66" s="277"/>
      <c r="I66" s="276"/>
      <c r="J66" s="277"/>
      <c r="K66" s="166"/>
      <c r="L66" s="166"/>
      <c r="M66" s="167"/>
      <c r="N66" s="167"/>
      <c r="O66" s="167"/>
      <c r="P66" s="167"/>
      <c r="Q66" s="167"/>
      <c r="R66" s="167"/>
      <c r="S66" s="168"/>
      <c r="T66" s="168"/>
      <c r="U66" s="168"/>
      <c r="V66" s="168" t="str">
        <f>IF($B66="","",VLOOKUP($B66,معلومات!$B$12:$E$203,4,FALSE))</f>
        <v/>
      </c>
      <c r="W66" s="168"/>
      <c r="X66" s="168"/>
    </row>
    <row r="67" spans="1:24">
      <c r="A67" s="58">
        <v>13</v>
      </c>
      <c r="B67" s="169"/>
      <c r="C67" s="170"/>
      <c r="D67" s="160"/>
      <c r="E67" s="276" t="str">
        <f>IF($B67="","",VLOOKUP($B67,معلومات!$B$12:$E$203,2,FALSE))</f>
        <v/>
      </c>
      <c r="F67" s="277"/>
      <c r="G67" s="276" t="str">
        <f>IF($B67="","",VLOOKUP($B67,معلومات!$B$12:$E$203,3,FALSE))</f>
        <v/>
      </c>
      <c r="H67" s="277"/>
      <c r="I67" s="276"/>
      <c r="J67" s="277"/>
      <c r="K67" s="166"/>
      <c r="L67" s="166"/>
      <c r="M67" s="167"/>
      <c r="N67" s="167"/>
      <c r="O67" s="167"/>
      <c r="P67" s="167"/>
      <c r="Q67" s="167"/>
      <c r="R67" s="167"/>
      <c r="S67" s="168"/>
      <c r="T67" s="168"/>
      <c r="U67" s="168"/>
      <c r="V67" s="168" t="str">
        <f>IF($B67="","",VLOOKUP($B67,معلومات!$B$12:$E$203,4,FALSE))</f>
        <v/>
      </c>
      <c r="W67" s="168"/>
      <c r="X67" s="168"/>
    </row>
    <row r="68" spans="1:24">
      <c r="A68" s="58">
        <v>14</v>
      </c>
      <c r="B68" s="169"/>
      <c r="C68" s="170"/>
      <c r="D68" s="160"/>
      <c r="E68" s="276" t="str">
        <f>IF($B68="","",VLOOKUP($B68,معلومات!$B$12:$E$203,2,FALSE))</f>
        <v/>
      </c>
      <c r="F68" s="277"/>
      <c r="G68" s="276" t="str">
        <f>IF($B68="","",VLOOKUP($B68,معلومات!$B$12:$E$203,3,FALSE))</f>
        <v/>
      </c>
      <c r="H68" s="277"/>
      <c r="I68" s="276"/>
      <c r="J68" s="277"/>
      <c r="K68" s="166"/>
      <c r="L68" s="166"/>
      <c r="M68" s="167"/>
      <c r="N68" s="167"/>
      <c r="O68" s="167"/>
      <c r="P68" s="167"/>
      <c r="Q68" s="167"/>
      <c r="R68" s="167"/>
      <c r="S68" s="168"/>
      <c r="T68" s="168"/>
      <c r="U68" s="168"/>
      <c r="V68" s="168" t="str">
        <f>IF($B68="","",VLOOKUP($B68,معلومات!$B$12:$E$203,4,FALSE))</f>
        <v/>
      </c>
      <c r="W68" s="168"/>
      <c r="X68" s="168"/>
    </row>
    <row r="69" spans="1:24">
      <c r="A69" s="58">
        <v>15</v>
      </c>
      <c r="B69" s="169"/>
      <c r="C69" s="170"/>
      <c r="D69" s="160"/>
      <c r="E69" s="276" t="str">
        <f>IF($B69="","",VLOOKUP($B69,معلومات!$B$12:$E$203,2,FALSE))</f>
        <v/>
      </c>
      <c r="F69" s="277"/>
      <c r="G69" s="276" t="str">
        <f>IF($B69="","",VLOOKUP($B69,معلومات!$B$12:$E$203,3,FALSE))</f>
        <v/>
      </c>
      <c r="H69" s="277"/>
      <c r="I69" s="276"/>
      <c r="J69" s="277"/>
      <c r="K69" s="166"/>
      <c r="L69" s="166"/>
      <c r="M69" s="167"/>
      <c r="N69" s="167"/>
      <c r="O69" s="167"/>
      <c r="P69" s="167"/>
      <c r="Q69" s="167"/>
      <c r="R69" s="167"/>
      <c r="S69" s="168"/>
      <c r="T69" s="168"/>
      <c r="U69" s="168"/>
      <c r="V69" s="168" t="str">
        <f>IF($B69="","",VLOOKUP($B69,معلومات!$B$12:$E$203,4,FALSE))</f>
        <v/>
      </c>
      <c r="W69" s="168"/>
      <c r="X69" s="168"/>
    </row>
    <row r="70" spans="1:24">
      <c r="A70" s="58">
        <v>16</v>
      </c>
      <c r="B70" s="169"/>
      <c r="C70" s="170"/>
      <c r="D70" s="160"/>
      <c r="E70" s="276" t="str">
        <f>IF($B70="","",VLOOKUP($B70,معلومات!$B$12:$E$203,2,FALSE))</f>
        <v/>
      </c>
      <c r="F70" s="277"/>
      <c r="G70" s="276" t="str">
        <f>IF($B70="","",VLOOKUP($B70,معلومات!$B$12:$E$203,3,FALSE))</f>
        <v/>
      </c>
      <c r="H70" s="277"/>
      <c r="I70" s="276"/>
      <c r="J70" s="277"/>
      <c r="K70" s="166"/>
      <c r="L70" s="166"/>
      <c r="M70" s="167"/>
      <c r="N70" s="167"/>
      <c r="O70" s="167"/>
      <c r="P70" s="167"/>
      <c r="Q70" s="167"/>
      <c r="R70" s="167"/>
      <c r="S70" s="168"/>
      <c r="T70" s="168"/>
      <c r="U70" s="168"/>
      <c r="V70" s="168" t="str">
        <f>IF($B70="","",VLOOKUP($B70,معلومات!$B$12:$E$203,4,FALSE))</f>
        <v/>
      </c>
      <c r="W70" s="168"/>
      <c r="X70" s="168"/>
    </row>
    <row r="71" spans="1:24">
      <c r="A71" s="58">
        <v>17</v>
      </c>
      <c r="B71" s="160"/>
      <c r="C71" s="161"/>
      <c r="D71" s="161"/>
      <c r="E71" s="276" t="str">
        <f>IF($B71="","",VLOOKUP($B71,معلومات!$B$12:$E$203,2,FALSE))</f>
        <v/>
      </c>
      <c r="F71" s="277"/>
      <c r="G71" s="276" t="str">
        <f>IF($B71="","",VLOOKUP($B71,معلومات!$B$12:$E$203,3,FALSE))</f>
        <v/>
      </c>
      <c r="H71" s="277"/>
      <c r="I71" s="276"/>
      <c r="J71" s="277"/>
      <c r="K71" s="166"/>
      <c r="L71" s="166"/>
      <c r="M71" s="167"/>
      <c r="N71" s="167"/>
      <c r="O71" s="167"/>
      <c r="P71" s="167"/>
      <c r="Q71" s="167"/>
      <c r="R71" s="167"/>
      <c r="S71" s="168"/>
      <c r="T71" s="168"/>
      <c r="U71" s="168"/>
      <c r="V71" s="168" t="str">
        <f>IF($B71="","",VLOOKUP($B71,معلومات!$B$12:$E$203,4,FALSE))</f>
        <v/>
      </c>
      <c r="W71" s="168"/>
      <c r="X71" s="168"/>
    </row>
    <row r="72" spans="1:24">
      <c r="A72" s="58">
        <v>18</v>
      </c>
      <c r="B72" s="160"/>
      <c r="C72" s="161"/>
      <c r="D72" s="161"/>
      <c r="E72" s="276" t="str">
        <f>IF($B72="","",VLOOKUP($B72,معلومات!$B$12:$E$203,2,FALSE))</f>
        <v/>
      </c>
      <c r="F72" s="277"/>
      <c r="G72" s="276" t="str">
        <f>IF($B72="","",VLOOKUP($B72,معلومات!$B$12:$E$203,3,FALSE))</f>
        <v/>
      </c>
      <c r="H72" s="277"/>
      <c r="I72" s="276"/>
      <c r="J72" s="277"/>
      <c r="K72" s="166"/>
      <c r="L72" s="166"/>
      <c r="M72" s="167"/>
      <c r="N72" s="167"/>
      <c r="O72" s="167"/>
      <c r="P72" s="167"/>
      <c r="Q72" s="167"/>
      <c r="R72" s="167"/>
      <c r="S72" s="168"/>
      <c r="T72" s="168"/>
      <c r="U72" s="168"/>
      <c r="V72" s="168" t="str">
        <f>IF($B72="","",VLOOKUP($B72,معلومات!$B$12:$E$203,4,FALSE))</f>
        <v/>
      </c>
      <c r="W72" s="168"/>
      <c r="X72" s="168"/>
    </row>
    <row r="73" spans="1:24">
      <c r="A73" s="58">
        <v>19</v>
      </c>
      <c r="B73" s="160"/>
      <c r="C73" s="161"/>
      <c r="D73" s="161"/>
      <c r="E73" s="276" t="str">
        <f>IF($B73="","",VLOOKUP($B73,معلومات!$B$12:$E$203,2,FALSE))</f>
        <v/>
      </c>
      <c r="F73" s="277"/>
      <c r="G73" s="276" t="str">
        <f>IF($B73="","",VLOOKUP($B73,معلومات!$B$12:$E$203,3,FALSE))</f>
        <v/>
      </c>
      <c r="H73" s="277"/>
      <c r="I73" s="276"/>
      <c r="J73" s="277"/>
      <c r="K73" s="166"/>
      <c r="L73" s="166"/>
      <c r="M73" s="167"/>
      <c r="N73" s="167"/>
      <c r="O73" s="167"/>
      <c r="P73" s="167"/>
      <c r="Q73" s="167"/>
      <c r="R73" s="167"/>
      <c r="S73" s="168"/>
      <c r="T73" s="168"/>
      <c r="U73" s="168"/>
      <c r="V73" s="168" t="str">
        <f>IF($B73="","",VLOOKUP($B73,معلومات!$B$12:$E$203,4,FALSE))</f>
        <v/>
      </c>
      <c r="W73" s="168"/>
      <c r="X73" s="168"/>
    </row>
    <row r="74" spans="1:24">
      <c r="A74" s="58">
        <v>20</v>
      </c>
      <c r="B74" s="160"/>
      <c r="C74" s="161"/>
      <c r="D74" s="161"/>
      <c r="E74" s="276" t="str">
        <f>IF($B74="","",VLOOKUP($B74,معلومات!$B$12:$E$203,2,FALSE))</f>
        <v/>
      </c>
      <c r="F74" s="277"/>
      <c r="G74" s="276" t="str">
        <f>IF($B74="","",VLOOKUP($B74,معلومات!$B$12:$E$203,3,FALSE))</f>
        <v/>
      </c>
      <c r="H74" s="277"/>
      <c r="I74" s="276"/>
      <c r="J74" s="277"/>
      <c r="K74" s="166"/>
      <c r="L74" s="166"/>
      <c r="M74" s="167"/>
      <c r="N74" s="167"/>
      <c r="O74" s="167"/>
      <c r="P74" s="167"/>
      <c r="Q74" s="167"/>
      <c r="R74" s="167"/>
      <c r="S74" s="168"/>
      <c r="T74" s="168"/>
      <c r="U74" s="168"/>
      <c r="V74" s="168" t="str">
        <f>IF($B74="","",VLOOKUP($B74,معلومات!$B$12:$E$203,4,FALSE))</f>
        <v/>
      </c>
      <c r="W74" s="168"/>
      <c r="X74" s="168"/>
    </row>
    <row r="75" spans="1:24">
      <c r="A75" s="58">
        <v>21</v>
      </c>
      <c r="B75" s="160"/>
      <c r="C75" s="161"/>
      <c r="D75" s="161"/>
      <c r="E75" s="276" t="str">
        <f>IF($B75="","",VLOOKUP($B75,معلومات!$B$12:$E$203,2,FALSE))</f>
        <v/>
      </c>
      <c r="F75" s="277"/>
      <c r="G75" s="276" t="str">
        <f>IF($B75="","",VLOOKUP($B75,معلومات!$B$12:$E$203,3,FALSE))</f>
        <v/>
      </c>
      <c r="H75" s="277"/>
      <c r="I75" s="276"/>
      <c r="J75" s="277"/>
      <c r="K75" s="166"/>
      <c r="L75" s="166"/>
      <c r="M75" s="167"/>
      <c r="N75" s="167"/>
      <c r="O75" s="167"/>
      <c r="P75" s="167"/>
      <c r="Q75" s="167"/>
      <c r="R75" s="167"/>
      <c r="S75" s="168"/>
      <c r="T75" s="168"/>
      <c r="U75" s="168"/>
      <c r="V75" s="168" t="str">
        <f>IF($B75="","",VLOOKUP($B75,معلومات!$B$12:$E$203,4,FALSE))</f>
        <v/>
      </c>
      <c r="W75" s="168"/>
      <c r="X75" s="168"/>
    </row>
    <row r="76" spans="1:24">
      <c r="A76" s="58">
        <v>22</v>
      </c>
      <c r="B76" s="160"/>
      <c r="C76" s="161"/>
      <c r="D76" s="161"/>
      <c r="E76" s="276" t="str">
        <f>IF($B76="","",VLOOKUP($B76,معلومات!$B$12:$E$203,2,FALSE))</f>
        <v/>
      </c>
      <c r="F76" s="277"/>
      <c r="G76" s="276" t="str">
        <f>IF($B76="","",VLOOKUP($B76,معلومات!$B$12:$E$203,3,FALSE))</f>
        <v/>
      </c>
      <c r="H76" s="277"/>
      <c r="I76" s="276"/>
      <c r="J76" s="277"/>
      <c r="K76" s="166"/>
      <c r="L76" s="166"/>
      <c r="M76" s="167"/>
      <c r="N76" s="167"/>
      <c r="O76" s="167"/>
      <c r="P76" s="167"/>
      <c r="Q76" s="168"/>
      <c r="R76" s="168"/>
      <c r="S76" s="168"/>
      <c r="T76" s="168"/>
      <c r="U76" s="168"/>
      <c r="V76" s="168" t="str">
        <f>IF($B76="","",VLOOKUP($B76,معلومات!$B$12:$E$203,4,FALSE))</f>
        <v/>
      </c>
      <c r="W76" s="168"/>
      <c r="X76" s="168"/>
    </row>
    <row r="77" spans="1:24">
      <c r="A77" s="58">
        <v>23</v>
      </c>
      <c r="B77" s="160"/>
      <c r="C77" s="161"/>
      <c r="D77" s="161"/>
      <c r="E77" s="276" t="str">
        <f>IF($B77="","",VLOOKUP($B77,معلومات!$B$12:$E$203,2,FALSE))</f>
        <v/>
      </c>
      <c r="F77" s="277"/>
      <c r="G77" s="276" t="str">
        <f>IF($B77="","",VLOOKUP($B77,معلومات!$B$12:$E$203,3,FALSE))</f>
        <v/>
      </c>
      <c r="H77" s="277"/>
      <c r="I77" s="276"/>
      <c r="J77" s="277"/>
      <c r="K77" s="166"/>
      <c r="L77" s="166"/>
      <c r="M77" s="167"/>
      <c r="N77" s="167"/>
      <c r="O77" s="167"/>
      <c r="P77" s="167"/>
      <c r="Q77" s="168"/>
      <c r="R77" s="168"/>
      <c r="S77" s="168"/>
      <c r="T77" s="168"/>
      <c r="U77" s="168"/>
      <c r="V77" s="168" t="str">
        <f>IF($B77="","",VLOOKUP($B77,معلومات!$B$12:$E$203,4,FALSE))</f>
        <v/>
      </c>
      <c r="W77" s="168"/>
      <c r="X77" s="168"/>
    </row>
    <row r="78" spans="1:24">
      <c r="A78" s="58">
        <v>24</v>
      </c>
      <c r="B78" s="160"/>
      <c r="C78" s="161"/>
      <c r="D78" s="161"/>
      <c r="E78" s="276" t="str">
        <f>IF($B78="","",VLOOKUP($B78,معلومات!$B$12:$E$203,2,FALSE))</f>
        <v/>
      </c>
      <c r="F78" s="277"/>
      <c r="G78" s="276" t="str">
        <f>IF($B78="","",VLOOKUP($B78,معلومات!$B$12:$E$203,3,FALSE))</f>
        <v/>
      </c>
      <c r="H78" s="277"/>
      <c r="I78" s="276"/>
      <c r="J78" s="277"/>
      <c r="K78" s="166"/>
      <c r="L78" s="166"/>
      <c r="M78" s="167"/>
      <c r="N78" s="167"/>
      <c r="O78" s="167"/>
      <c r="P78" s="167"/>
      <c r="Q78" s="168"/>
      <c r="R78" s="168"/>
      <c r="S78" s="168"/>
      <c r="T78" s="168"/>
      <c r="U78" s="168"/>
      <c r="V78" s="168" t="str">
        <f>IF($B78="","",VLOOKUP($B78,معلومات!$B$12:$E$203,4,FALSE))</f>
        <v/>
      </c>
      <c r="W78" s="168"/>
      <c r="X78" s="168"/>
    </row>
    <row r="79" spans="1:24">
      <c r="A79" s="56"/>
      <c r="B79" s="56"/>
      <c r="C79" s="56"/>
      <c r="D79" s="56"/>
      <c r="E79" s="56"/>
      <c r="F79" s="56"/>
      <c r="G79" s="56"/>
      <c r="H79" s="56"/>
      <c r="I79" s="56"/>
      <c r="J79" s="56"/>
      <c r="K79" s="56"/>
      <c r="L79" s="56"/>
      <c r="M79" s="56"/>
      <c r="N79" s="56"/>
      <c r="O79" s="56"/>
      <c r="P79" s="56"/>
      <c r="Q79" s="56"/>
      <c r="R79" s="56"/>
      <c r="S79" s="56"/>
      <c r="T79" s="56"/>
    </row>
    <row r="80" spans="1:24" ht="15.75" thickBot="1">
      <c r="A80" s="149" t="s">
        <v>60</v>
      </c>
      <c r="B80" s="149"/>
      <c r="C80" s="149"/>
      <c r="D80" s="149"/>
      <c r="E80" s="149"/>
      <c r="F80" s="149"/>
      <c r="G80" s="149"/>
    </row>
    <row r="81" spans="1:20" ht="16.5" thickTop="1" thickBot="1">
      <c r="A81" s="59">
        <v>1</v>
      </c>
      <c r="B81" s="150" t="s">
        <v>61</v>
      </c>
      <c r="C81" s="150"/>
      <c r="D81" s="150"/>
      <c r="E81" s="122"/>
      <c r="F81" s="122"/>
      <c r="G81" s="122"/>
      <c r="H81" s="122"/>
      <c r="I81" s="122"/>
      <c r="J81" s="122"/>
      <c r="K81" s="122"/>
      <c r="L81" s="122"/>
      <c r="M81" s="122"/>
      <c r="N81" s="122"/>
      <c r="O81" s="122"/>
      <c r="P81" s="122"/>
      <c r="Q81" s="122"/>
      <c r="R81" s="122"/>
      <c r="S81" s="122"/>
      <c r="T81" s="122"/>
    </row>
    <row r="82" spans="1:20" ht="16.5" thickTop="1" thickBot="1">
      <c r="A82" s="59">
        <v>2</v>
      </c>
      <c r="B82" s="150" t="s">
        <v>62</v>
      </c>
      <c r="C82" s="150" t="s">
        <v>62</v>
      </c>
      <c r="D82" s="150"/>
      <c r="E82" s="151" t="s">
        <v>339</v>
      </c>
      <c r="F82" s="152"/>
      <c r="G82" s="152"/>
      <c r="H82" s="152"/>
      <c r="I82" s="152"/>
      <c r="J82" s="152"/>
      <c r="K82" s="152"/>
      <c r="L82" s="152"/>
      <c r="M82" s="152"/>
      <c r="N82" s="152"/>
      <c r="O82" s="152"/>
      <c r="P82" s="152"/>
      <c r="Q82" s="152"/>
      <c r="R82" s="152"/>
      <c r="S82" s="152"/>
      <c r="T82" s="153"/>
    </row>
    <row r="83" spans="1:20" ht="16.5" thickTop="1" thickBot="1">
      <c r="A83" s="59">
        <v>3</v>
      </c>
      <c r="B83" s="150" t="s">
        <v>63</v>
      </c>
      <c r="C83" s="150" t="s">
        <v>63</v>
      </c>
      <c r="D83" s="150"/>
      <c r="E83" s="96"/>
      <c r="F83" s="154" t="s">
        <v>64</v>
      </c>
      <c r="G83" s="154"/>
      <c r="H83" s="155"/>
      <c r="I83" s="155"/>
      <c r="J83" s="60" t="s">
        <v>52</v>
      </c>
      <c r="K83" s="61"/>
      <c r="L83" s="156" t="s">
        <v>65</v>
      </c>
      <c r="M83" s="157"/>
      <c r="N83" s="158"/>
      <c r="O83" s="158"/>
      <c r="P83" s="159"/>
      <c r="Q83" s="126" t="s">
        <v>66</v>
      </c>
      <c r="R83" s="126"/>
      <c r="S83" s="127" t="s">
        <v>67</v>
      </c>
      <c r="T83" s="128"/>
    </row>
    <row r="84" spans="1:20" ht="16.5" thickTop="1" thickBot="1">
      <c r="A84" s="59">
        <v>4</v>
      </c>
      <c r="B84" s="129" t="s">
        <v>68</v>
      </c>
      <c r="C84" s="130"/>
      <c r="D84" s="131"/>
      <c r="E84" s="135"/>
      <c r="F84" s="136"/>
      <c r="G84" s="136"/>
      <c r="H84" s="136"/>
      <c r="I84" s="136"/>
      <c r="J84" s="136"/>
      <c r="K84" s="136"/>
      <c r="L84" s="136"/>
      <c r="M84" s="136"/>
      <c r="N84" s="136"/>
      <c r="O84" s="136"/>
      <c r="P84" s="136"/>
      <c r="Q84" s="136"/>
      <c r="R84" s="136"/>
      <c r="S84" s="136"/>
      <c r="T84" s="136"/>
    </row>
    <row r="85" spans="1:20" ht="18" customHeight="1" thickTop="1" thickBot="1">
      <c r="A85" s="59">
        <v>5</v>
      </c>
      <c r="B85" s="132"/>
      <c r="C85" s="133"/>
      <c r="D85" s="134"/>
      <c r="E85" s="137"/>
      <c r="F85" s="138"/>
      <c r="G85" s="138"/>
      <c r="H85" s="138"/>
      <c r="I85" s="138"/>
      <c r="J85" s="138"/>
      <c r="K85" s="138"/>
      <c r="L85" s="138"/>
      <c r="M85" s="138"/>
      <c r="N85" s="138"/>
      <c r="O85" s="138"/>
      <c r="P85" s="138"/>
      <c r="Q85" s="138"/>
      <c r="R85" s="138"/>
      <c r="S85" s="138"/>
      <c r="T85" s="139"/>
    </row>
    <row r="86" spans="1:20" ht="17.25" customHeight="1" thickTop="1" thickBot="1">
      <c r="A86" s="59"/>
      <c r="B86" s="140" t="s">
        <v>332</v>
      </c>
      <c r="C86" s="141"/>
      <c r="D86" s="142"/>
      <c r="E86" s="137"/>
      <c r="F86" s="138"/>
      <c r="G86" s="138"/>
      <c r="H86" s="138"/>
      <c r="I86" s="138"/>
      <c r="J86" s="138"/>
      <c r="K86" s="138"/>
      <c r="L86" s="138"/>
      <c r="M86" s="138"/>
      <c r="N86" s="138"/>
      <c r="O86" s="138"/>
      <c r="P86" s="138"/>
      <c r="Q86" s="138"/>
      <c r="R86" s="138"/>
      <c r="S86" s="138"/>
      <c r="T86" s="139"/>
    </row>
    <row r="87" spans="1:20" ht="16.5" customHeight="1" thickTop="1" thickBot="1">
      <c r="A87" s="59"/>
      <c r="B87" s="140"/>
      <c r="C87" s="141"/>
      <c r="D87" s="142"/>
      <c r="E87" s="137"/>
      <c r="F87" s="138"/>
      <c r="G87" s="138"/>
      <c r="H87" s="138"/>
      <c r="I87" s="138"/>
      <c r="J87" s="138"/>
      <c r="K87" s="138"/>
      <c r="L87" s="138"/>
      <c r="M87" s="138"/>
      <c r="N87" s="138"/>
      <c r="O87" s="138"/>
      <c r="P87" s="138"/>
      <c r="Q87" s="138"/>
      <c r="R87" s="138"/>
      <c r="S87" s="138"/>
      <c r="T87" s="139"/>
    </row>
    <row r="88" spans="1:20" ht="15.75" customHeight="1" thickTop="1" thickBot="1">
      <c r="A88" s="59"/>
      <c r="B88" s="143"/>
      <c r="C88" s="144"/>
      <c r="D88" s="145"/>
      <c r="E88" s="146"/>
      <c r="F88" s="147"/>
      <c r="G88" s="147"/>
      <c r="H88" s="147"/>
      <c r="I88" s="147"/>
      <c r="J88" s="147"/>
      <c r="K88" s="147"/>
      <c r="L88" s="147"/>
      <c r="M88" s="147"/>
      <c r="N88" s="147"/>
      <c r="O88" s="147"/>
      <c r="P88" s="147"/>
      <c r="Q88" s="147"/>
      <c r="R88" s="147"/>
      <c r="S88" s="147"/>
      <c r="T88" s="148"/>
    </row>
    <row r="89" spans="1:20" ht="16.5" thickTop="1" thickBot="1">
      <c r="A89" s="1"/>
      <c r="B89" s="1"/>
      <c r="C89" s="1"/>
      <c r="D89" s="1"/>
      <c r="E89" s="1"/>
      <c r="F89" s="1"/>
      <c r="G89" s="1"/>
      <c r="H89" s="1"/>
      <c r="I89" s="1"/>
      <c r="J89" s="1"/>
      <c r="K89" s="1"/>
      <c r="L89" s="1"/>
      <c r="M89" s="1"/>
      <c r="N89" s="1"/>
      <c r="O89" s="1"/>
      <c r="P89" s="1"/>
      <c r="Q89" s="1"/>
      <c r="R89" s="1"/>
      <c r="S89" s="1"/>
    </row>
    <row r="90" spans="1:20" ht="16.5" thickTop="1" thickBot="1">
      <c r="A90" s="1"/>
      <c r="B90" s="122" t="s">
        <v>70</v>
      </c>
      <c r="C90" s="122"/>
      <c r="D90" s="122"/>
      <c r="E90" s="122"/>
      <c r="F90" s="122"/>
      <c r="G90" s="122"/>
      <c r="H90" s="123">
        <v>191</v>
      </c>
      <c r="I90" s="124"/>
      <c r="J90" s="59"/>
      <c r="L90" s="125" t="s">
        <v>71</v>
      </c>
      <c r="M90" s="125"/>
      <c r="N90" s="125"/>
      <c r="O90" s="125" t="s">
        <v>72</v>
      </c>
      <c r="P90" s="125"/>
      <c r="Q90" s="125" t="s">
        <v>9</v>
      </c>
      <c r="R90" s="125"/>
      <c r="S90" s="125" t="s">
        <v>73</v>
      </c>
      <c r="T90" s="125"/>
    </row>
    <row r="91" spans="1:20" ht="16.5" thickTop="1" thickBot="1">
      <c r="A91" s="1"/>
      <c r="B91" s="122" t="s">
        <v>74</v>
      </c>
      <c r="C91" s="122"/>
      <c r="D91" s="122"/>
      <c r="E91" s="122"/>
      <c r="F91" s="122"/>
      <c r="G91" s="122"/>
      <c r="H91" s="123">
        <v>5</v>
      </c>
      <c r="I91" s="124"/>
      <c r="J91" s="59"/>
      <c r="L91" s="115" t="s">
        <v>75</v>
      </c>
      <c r="M91" s="115"/>
      <c r="N91" s="115"/>
      <c r="O91" s="116">
        <v>9</v>
      </c>
      <c r="P91" s="117"/>
      <c r="Q91" s="116">
        <f>COUNTA(A29:A39)</f>
        <v>0</v>
      </c>
      <c r="R91" s="117"/>
      <c r="S91" s="118">
        <f>Q91*100/O91</f>
        <v>0</v>
      </c>
      <c r="T91" s="119"/>
    </row>
    <row r="92" spans="1:20" ht="16.5" thickTop="1" thickBot="1">
      <c r="A92" s="1"/>
      <c r="B92" s="122" t="s">
        <v>76</v>
      </c>
      <c r="C92" s="122"/>
      <c r="D92" s="122"/>
      <c r="E92" s="122"/>
      <c r="F92" s="122"/>
      <c r="G92" s="122"/>
      <c r="H92" s="123">
        <v>2</v>
      </c>
      <c r="I92" s="124"/>
      <c r="J92" s="59"/>
      <c r="L92" s="115" t="s">
        <v>77</v>
      </c>
      <c r="M92" s="115"/>
      <c r="N92" s="115"/>
      <c r="O92" s="116">
        <v>1</v>
      </c>
      <c r="P92" s="117"/>
      <c r="Q92" s="116">
        <f>COUNTA(A45:A49)</f>
        <v>0</v>
      </c>
      <c r="R92" s="117"/>
      <c r="S92" s="118">
        <f>Q92*100/3</f>
        <v>0</v>
      </c>
      <c r="T92" s="119"/>
    </row>
    <row r="93" spans="1:20" ht="16.5" thickTop="1" thickBot="1">
      <c r="A93" s="1"/>
      <c r="L93" s="115" t="s">
        <v>78</v>
      </c>
      <c r="M93" s="115"/>
      <c r="N93" s="115"/>
      <c r="O93" s="116">
        <f>K26</f>
        <v>187</v>
      </c>
      <c r="P93" s="117"/>
      <c r="Q93" s="116">
        <f>COUNTA(B55:B78)</f>
        <v>3</v>
      </c>
      <c r="R93" s="117"/>
      <c r="S93" s="118">
        <f>Q93*100/339</f>
        <v>0.88495575221238942</v>
      </c>
      <c r="T93" s="119"/>
    </row>
    <row r="94" spans="1:20" ht="15.75" thickTop="1">
      <c r="A94" s="56"/>
      <c r="B94" s="120" t="s">
        <v>79</v>
      </c>
      <c r="C94" s="120"/>
      <c r="D94" s="120"/>
      <c r="E94" s="120"/>
      <c r="F94" s="121" t="s">
        <v>80</v>
      </c>
      <c r="G94" s="121"/>
      <c r="H94" s="121"/>
      <c r="I94" s="121"/>
      <c r="J94" s="121"/>
      <c r="K94" s="121"/>
      <c r="L94" s="121"/>
      <c r="M94" s="121"/>
      <c r="N94" s="121"/>
      <c r="O94" s="121"/>
      <c r="P94" s="120" t="s">
        <v>81</v>
      </c>
      <c r="Q94" s="120"/>
      <c r="R94" s="120"/>
      <c r="S94" s="120"/>
      <c r="T94" s="56"/>
    </row>
    <row r="95" spans="1:20" ht="15" customHeight="1">
      <c r="A95" s="56"/>
      <c r="B95" s="101" t="s">
        <v>82</v>
      </c>
      <c r="C95" s="102"/>
      <c r="D95" s="102"/>
      <c r="E95" s="103"/>
      <c r="F95" s="62">
        <v>-1</v>
      </c>
      <c r="G95" s="110" t="s">
        <v>123</v>
      </c>
      <c r="H95" s="110"/>
      <c r="I95" s="110"/>
      <c r="J95" s="110"/>
      <c r="K95" s="110"/>
      <c r="L95" s="110"/>
      <c r="M95" s="110"/>
      <c r="N95" s="110"/>
      <c r="O95" s="111"/>
      <c r="P95" s="101" t="s">
        <v>82</v>
      </c>
      <c r="Q95" s="102"/>
      <c r="R95" s="102"/>
      <c r="S95" s="103"/>
      <c r="T95" s="56"/>
    </row>
    <row r="96" spans="1:20" ht="15" customHeight="1">
      <c r="A96" s="56"/>
      <c r="B96" s="104"/>
      <c r="C96" s="105"/>
      <c r="D96" s="105"/>
      <c r="E96" s="106"/>
      <c r="F96" s="63">
        <v>-2</v>
      </c>
      <c r="G96" s="110" t="s">
        <v>123</v>
      </c>
      <c r="H96" s="110"/>
      <c r="I96" s="110"/>
      <c r="J96" s="110"/>
      <c r="K96" s="110"/>
      <c r="L96" s="110"/>
      <c r="M96" s="110"/>
      <c r="N96" s="110"/>
      <c r="O96" s="111"/>
      <c r="P96" s="104"/>
      <c r="Q96" s="105"/>
      <c r="R96" s="105"/>
      <c r="S96" s="106"/>
      <c r="T96" s="56"/>
    </row>
    <row r="97" spans="1:20" ht="15" customHeight="1">
      <c r="A97" s="1"/>
      <c r="B97" s="104"/>
      <c r="C97" s="105"/>
      <c r="D97" s="105"/>
      <c r="E97" s="106"/>
      <c r="F97" s="63">
        <v>-3</v>
      </c>
      <c r="G97" s="110" t="s">
        <v>123</v>
      </c>
      <c r="H97" s="110"/>
      <c r="I97" s="110"/>
      <c r="J97" s="110"/>
      <c r="K97" s="110"/>
      <c r="L97" s="110"/>
      <c r="M97" s="110"/>
      <c r="N97" s="110"/>
      <c r="O97" s="111"/>
      <c r="P97" s="104"/>
      <c r="Q97" s="105"/>
      <c r="R97" s="105"/>
      <c r="S97" s="106"/>
      <c r="T97" s="1"/>
    </row>
    <row r="98" spans="1:20">
      <c r="A98" s="56"/>
      <c r="B98" s="107"/>
      <c r="C98" s="108"/>
      <c r="D98" s="108"/>
      <c r="E98" s="109"/>
      <c r="F98" s="112"/>
      <c r="G98" s="113"/>
      <c r="H98" s="113"/>
      <c r="I98" s="113"/>
      <c r="J98" s="113"/>
      <c r="K98" s="113"/>
      <c r="L98" s="113"/>
      <c r="M98" s="113"/>
      <c r="N98" s="113"/>
      <c r="O98" s="114"/>
      <c r="P98" s="107"/>
      <c r="Q98" s="108"/>
      <c r="R98" s="108"/>
      <c r="S98" s="109"/>
      <c r="T98" s="56"/>
    </row>
    <row r="99" spans="1:20">
      <c r="A99" s="56"/>
      <c r="B99" s="56"/>
      <c r="C99" s="56"/>
      <c r="D99" s="56"/>
      <c r="E99" s="56"/>
      <c r="F99" s="56"/>
      <c r="G99" s="56"/>
      <c r="H99" s="56"/>
      <c r="I99" s="56"/>
      <c r="J99" s="56"/>
      <c r="K99" s="56"/>
      <c r="L99" s="56"/>
      <c r="M99" s="56"/>
      <c r="N99" s="56"/>
      <c r="O99" s="56"/>
      <c r="P99" s="56"/>
      <c r="Q99" s="56"/>
      <c r="R99" s="56"/>
      <c r="S99" s="56"/>
      <c r="T99" s="56"/>
    </row>
    <row r="100" spans="1:20">
      <c r="A100" s="56"/>
      <c r="B100" s="56"/>
      <c r="C100" s="56"/>
      <c r="D100" s="56"/>
      <c r="E100" s="56"/>
      <c r="F100" s="56"/>
      <c r="G100" s="56"/>
      <c r="H100" s="56"/>
      <c r="I100" s="56"/>
      <c r="J100" s="56"/>
      <c r="K100" s="56"/>
      <c r="L100" s="56"/>
      <c r="M100" s="56"/>
      <c r="N100" s="56"/>
      <c r="O100" s="56"/>
      <c r="P100" s="56"/>
      <c r="Q100" s="56"/>
      <c r="R100" s="56"/>
      <c r="S100" s="56"/>
      <c r="T100" s="56"/>
    </row>
    <row r="101" spans="1:20">
      <c r="A101" s="56"/>
      <c r="B101" s="56"/>
      <c r="C101" s="56"/>
      <c r="D101" s="56"/>
      <c r="E101" s="56"/>
      <c r="F101" s="56"/>
      <c r="G101" s="56"/>
      <c r="H101" s="56"/>
      <c r="I101" s="56"/>
      <c r="J101" s="56"/>
      <c r="K101" s="56"/>
      <c r="L101" s="56"/>
      <c r="M101" s="56"/>
      <c r="N101" s="56"/>
      <c r="O101" s="56"/>
      <c r="P101" s="56"/>
      <c r="Q101" s="56"/>
      <c r="R101" s="56"/>
      <c r="S101" s="56"/>
      <c r="T101" s="56"/>
    </row>
    <row r="102" spans="1:20">
      <c r="A102" s="56"/>
      <c r="B102" s="56"/>
      <c r="C102" s="56"/>
      <c r="D102" s="56"/>
      <c r="E102" s="56"/>
      <c r="F102" s="56"/>
      <c r="G102" s="56"/>
      <c r="H102" s="56"/>
      <c r="I102" s="56"/>
      <c r="J102" s="56"/>
      <c r="K102" s="56"/>
      <c r="L102" s="56"/>
      <c r="M102" s="56"/>
      <c r="N102" s="56"/>
      <c r="O102" s="56"/>
      <c r="P102" s="56"/>
      <c r="Q102" s="56"/>
      <c r="R102" s="56"/>
      <c r="S102" s="56"/>
      <c r="T102" s="56"/>
    </row>
    <row r="103" spans="1:20">
      <c r="A103" s="56"/>
      <c r="B103" s="56"/>
      <c r="C103" s="56"/>
      <c r="D103" s="56"/>
      <c r="E103" s="56"/>
      <c r="F103" s="56"/>
      <c r="G103" s="56"/>
      <c r="H103" s="56"/>
      <c r="I103" s="56"/>
      <c r="J103" s="56"/>
      <c r="K103" s="56"/>
      <c r="L103" s="56"/>
      <c r="M103" s="56"/>
      <c r="N103" s="56"/>
      <c r="O103" s="56"/>
      <c r="P103" s="56"/>
      <c r="Q103" s="56"/>
      <c r="R103" s="56"/>
      <c r="S103" s="56"/>
      <c r="T103" s="56"/>
    </row>
    <row r="104" spans="1:20">
      <c r="A104" s="56"/>
      <c r="B104" s="56"/>
      <c r="C104" s="56"/>
      <c r="D104" s="56"/>
      <c r="E104" s="56"/>
      <c r="F104" s="56"/>
      <c r="G104" s="56"/>
      <c r="H104" s="56"/>
      <c r="I104" s="56"/>
      <c r="J104" s="56"/>
      <c r="K104" s="56"/>
      <c r="L104" s="56"/>
      <c r="M104" s="56"/>
      <c r="N104" s="56"/>
      <c r="O104" s="56"/>
      <c r="P104" s="56"/>
      <c r="Q104" s="56"/>
      <c r="R104" s="56"/>
      <c r="S104" s="56"/>
      <c r="T104" s="56"/>
    </row>
    <row r="105" spans="1:20">
      <c r="A105" s="56"/>
      <c r="B105" s="56"/>
      <c r="C105" s="56"/>
      <c r="D105" s="56"/>
      <c r="E105" s="56"/>
      <c r="F105" s="56"/>
      <c r="G105" s="56"/>
      <c r="H105" s="56"/>
      <c r="I105" s="56"/>
      <c r="J105" s="56"/>
      <c r="K105" s="56"/>
      <c r="L105" s="56"/>
      <c r="M105" s="56"/>
      <c r="N105" s="56"/>
      <c r="O105" s="56"/>
      <c r="P105" s="56"/>
      <c r="Q105" s="56"/>
      <c r="R105" s="56"/>
      <c r="S105" s="56"/>
      <c r="T105" s="56"/>
    </row>
    <row r="106" spans="1:20">
      <c r="A106" s="56"/>
      <c r="B106" s="56"/>
      <c r="C106" s="56"/>
      <c r="D106" s="56"/>
      <c r="E106" s="56"/>
      <c r="F106" s="56"/>
      <c r="G106" s="56"/>
      <c r="H106" s="56"/>
      <c r="I106" s="56"/>
      <c r="J106" s="56"/>
      <c r="K106" s="56"/>
      <c r="L106" s="56"/>
      <c r="M106" s="56"/>
      <c r="N106" s="56"/>
      <c r="O106" s="56"/>
      <c r="P106" s="56"/>
      <c r="Q106" s="56"/>
      <c r="R106" s="56"/>
      <c r="S106" s="56"/>
      <c r="T106" s="56"/>
    </row>
    <row r="107" spans="1:20">
      <c r="A107" s="56"/>
      <c r="B107" s="56"/>
      <c r="C107" s="56"/>
      <c r="D107" s="56"/>
      <c r="E107" s="56"/>
      <c r="F107" s="56"/>
      <c r="G107" s="56"/>
      <c r="H107" s="56"/>
      <c r="I107" s="56"/>
      <c r="J107" s="56"/>
      <c r="K107" s="56"/>
      <c r="L107" s="56"/>
      <c r="M107" s="56"/>
      <c r="N107" s="56"/>
      <c r="O107" s="56"/>
      <c r="P107" s="56"/>
      <c r="Q107" s="56"/>
      <c r="R107" s="56"/>
      <c r="S107" s="56"/>
      <c r="T107" s="56"/>
    </row>
    <row r="108" spans="1:20">
      <c r="A108" s="56"/>
      <c r="B108" s="56"/>
      <c r="C108" s="56"/>
      <c r="D108" s="56"/>
      <c r="E108" s="56"/>
      <c r="F108" s="56"/>
      <c r="G108" s="56"/>
      <c r="H108" s="56"/>
      <c r="I108" s="56"/>
      <c r="J108" s="56"/>
      <c r="K108" s="56"/>
      <c r="L108" s="56"/>
      <c r="M108" s="56"/>
      <c r="N108" s="56"/>
      <c r="O108" s="56"/>
      <c r="P108" s="56"/>
      <c r="Q108" s="56"/>
      <c r="R108" s="56"/>
      <c r="S108" s="56"/>
      <c r="T108" s="56"/>
    </row>
    <row r="109" spans="1:20">
      <c r="A109" s="56"/>
      <c r="B109" s="56"/>
      <c r="C109" s="56"/>
      <c r="D109" s="56"/>
      <c r="E109" s="56"/>
      <c r="F109" s="56"/>
      <c r="G109" s="56"/>
      <c r="H109" s="56"/>
      <c r="I109" s="56"/>
      <c r="J109" s="56"/>
      <c r="K109" s="56"/>
      <c r="L109" s="56"/>
      <c r="M109" s="56"/>
      <c r="N109" s="56"/>
      <c r="O109" s="56"/>
      <c r="P109" s="56"/>
      <c r="Q109" s="56"/>
      <c r="R109" s="56"/>
      <c r="S109" s="56"/>
      <c r="T109" s="56"/>
    </row>
    <row r="110" spans="1:20">
      <c r="A110" s="56"/>
      <c r="B110" s="56"/>
      <c r="C110" s="56"/>
      <c r="D110" s="56"/>
      <c r="E110" s="56"/>
      <c r="F110" s="56"/>
      <c r="G110" s="56"/>
      <c r="H110" s="56"/>
      <c r="I110" s="56"/>
      <c r="J110" s="56"/>
      <c r="K110" s="56"/>
      <c r="L110" s="56"/>
      <c r="M110" s="56"/>
      <c r="N110" s="56"/>
      <c r="O110" s="56"/>
      <c r="P110" s="56"/>
      <c r="Q110" s="56"/>
      <c r="R110" s="56"/>
      <c r="S110" s="56"/>
      <c r="T110" s="56"/>
    </row>
    <row r="111" spans="1:20">
      <c r="A111" s="56"/>
      <c r="B111" s="56"/>
      <c r="C111" s="56"/>
      <c r="D111" s="56"/>
      <c r="E111" s="56"/>
      <c r="F111" s="56"/>
      <c r="G111" s="56"/>
      <c r="H111" s="56"/>
      <c r="I111" s="56"/>
      <c r="J111" s="56"/>
      <c r="K111" s="56"/>
      <c r="L111" s="56"/>
      <c r="M111" s="56"/>
      <c r="N111" s="56"/>
      <c r="O111" s="56"/>
      <c r="P111" s="56"/>
      <c r="Q111" s="56"/>
      <c r="R111" s="56"/>
      <c r="S111" s="56"/>
      <c r="T111" s="56"/>
    </row>
    <row r="112" spans="1:20">
      <c r="A112" s="56"/>
      <c r="B112" s="56"/>
      <c r="C112" s="56"/>
      <c r="D112" s="56"/>
      <c r="E112" s="56"/>
      <c r="F112" s="56"/>
      <c r="G112" s="56"/>
      <c r="H112" s="56"/>
      <c r="I112" s="56"/>
      <c r="J112" s="56"/>
      <c r="K112" s="56"/>
      <c r="L112" s="56"/>
      <c r="M112" s="56"/>
      <c r="N112" s="56"/>
      <c r="O112" s="56"/>
      <c r="P112" s="56"/>
      <c r="Q112" s="56"/>
      <c r="R112" s="56"/>
      <c r="S112" s="56"/>
      <c r="T112" s="56"/>
    </row>
    <row r="113" spans="1:20">
      <c r="A113" s="56"/>
      <c r="B113" s="56"/>
      <c r="C113" s="56"/>
      <c r="D113" s="56"/>
      <c r="E113" s="56"/>
      <c r="F113" s="56"/>
      <c r="G113" s="56"/>
      <c r="H113" s="56"/>
      <c r="I113" s="56"/>
      <c r="J113" s="56"/>
      <c r="K113" s="56"/>
      <c r="L113" s="56"/>
      <c r="M113" s="56"/>
      <c r="N113" s="56"/>
      <c r="O113" s="56"/>
      <c r="P113" s="56"/>
      <c r="Q113" s="56"/>
      <c r="R113" s="56"/>
      <c r="S113" s="56"/>
      <c r="T113" s="56"/>
    </row>
    <row r="114" spans="1:20">
      <c r="A114" s="56"/>
      <c r="B114" s="56"/>
      <c r="C114" s="56"/>
      <c r="D114" s="56"/>
      <c r="E114" s="56"/>
      <c r="F114" s="56"/>
      <c r="G114" s="56"/>
      <c r="H114" s="56"/>
      <c r="I114" s="56"/>
      <c r="J114" s="56"/>
      <c r="K114" s="56"/>
      <c r="L114" s="56"/>
      <c r="M114" s="56"/>
      <c r="N114" s="56"/>
      <c r="O114" s="56"/>
      <c r="P114" s="56"/>
      <c r="Q114" s="56"/>
      <c r="R114" s="56"/>
      <c r="S114" s="56"/>
      <c r="T114" s="56"/>
    </row>
    <row r="115" spans="1:20">
      <c r="A115" s="56"/>
      <c r="B115" s="56"/>
      <c r="C115" s="56"/>
      <c r="D115" s="56"/>
      <c r="E115" s="56"/>
      <c r="F115" s="56"/>
      <c r="G115" s="56"/>
      <c r="H115" s="56"/>
      <c r="I115" s="56"/>
      <c r="J115" s="56"/>
      <c r="K115" s="56"/>
      <c r="L115" s="56"/>
      <c r="M115" s="56"/>
      <c r="N115" s="56"/>
      <c r="O115" s="56"/>
      <c r="P115" s="56"/>
      <c r="Q115" s="56"/>
      <c r="R115" s="56"/>
      <c r="S115" s="56"/>
      <c r="T115" s="56"/>
    </row>
    <row r="116" spans="1:20">
      <c r="A116" s="56"/>
      <c r="B116" s="56"/>
      <c r="C116" s="56"/>
      <c r="D116" s="56"/>
      <c r="E116" s="56"/>
      <c r="F116" s="56"/>
      <c r="G116" s="56"/>
      <c r="H116" s="56"/>
      <c r="I116" s="56"/>
      <c r="J116" s="56"/>
      <c r="K116" s="56"/>
      <c r="L116" s="56"/>
      <c r="M116" s="56"/>
      <c r="N116" s="56"/>
      <c r="O116" s="56"/>
      <c r="P116" s="56"/>
      <c r="Q116" s="56"/>
      <c r="R116" s="56"/>
      <c r="S116" s="56"/>
      <c r="T116" s="56"/>
    </row>
    <row r="117" spans="1:20">
      <c r="A117" s="56"/>
      <c r="B117" s="56"/>
      <c r="C117" s="56"/>
      <c r="D117" s="56"/>
      <c r="E117" s="56"/>
      <c r="F117" s="56"/>
      <c r="G117" s="56"/>
      <c r="H117" s="56"/>
      <c r="I117" s="56"/>
      <c r="J117" s="56"/>
      <c r="K117" s="56"/>
      <c r="L117" s="56"/>
      <c r="M117" s="56"/>
      <c r="N117" s="56"/>
      <c r="O117" s="56"/>
      <c r="P117" s="56"/>
      <c r="Q117" s="56"/>
      <c r="R117" s="56"/>
      <c r="S117" s="56"/>
      <c r="T117" s="56"/>
    </row>
    <row r="118" spans="1:20">
      <c r="A118" s="56"/>
      <c r="B118" s="56"/>
      <c r="C118" s="56"/>
      <c r="D118" s="56"/>
      <c r="E118" s="56"/>
      <c r="F118" s="56"/>
      <c r="G118" s="56"/>
      <c r="H118" s="56"/>
      <c r="I118" s="56"/>
      <c r="J118" s="56"/>
      <c r="K118" s="56"/>
      <c r="L118" s="56"/>
      <c r="M118" s="56"/>
      <c r="N118" s="56"/>
      <c r="O118" s="56"/>
      <c r="P118" s="56"/>
      <c r="Q118" s="56"/>
      <c r="R118" s="56"/>
      <c r="S118" s="56"/>
      <c r="T118" s="56"/>
    </row>
    <row r="119" spans="1:20">
      <c r="A119" s="56"/>
      <c r="B119" s="56"/>
      <c r="C119" s="56"/>
      <c r="D119" s="56"/>
      <c r="E119" s="56"/>
      <c r="F119" s="56"/>
      <c r="G119" s="56"/>
      <c r="H119" s="56"/>
      <c r="I119" s="56"/>
      <c r="J119" s="56"/>
      <c r="K119" s="56"/>
      <c r="L119" s="56"/>
      <c r="M119" s="56"/>
      <c r="N119" s="56"/>
      <c r="O119" s="56"/>
      <c r="P119" s="56"/>
      <c r="Q119" s="56"/>
      <c r="R119" s="56"/>
      <c r="S119" s="56"/>
      <c r="T119" s="56"/>
    </row>
    <row r="120" spans="1:20">
      <c r="A120" s="56"/>
      <c r="B120" s="56"/>
      <c r="C120" s="56"/>
      <c r="D120" s="56"/>
      <c r="E120" s="56"/>
      <c r="F120" s="56"/>
      <c r="G120" s="56"/>
      <c r="H120" s="56"/>
      <c r="I120" s="56"/>
      <c r="J120" s="56"/>
      <c r="K120" s="56"/>
      <c r="L120" s="56"/>
      <c r="M120" s="56"/>
      <c r="N120" s="56"/>
      <c r="O120" s="56"/>
      <c r="P120" s="56"/>
      <c r="Q120" s="56"/>
      <c r="R120" s="56"/>
      <c r="S120" s="56"/>
      <c r="T120" s="56"/>
    </row>
    <row r="121" spans="1:20">
      <c r="A121" s="56"/>
      <c r="B121" s="56"/>
      <c r="C121" s="56"/>
      <c r="D121" s="56"/>
      <c r="E121" s="56"/>
      <c r="F121" s="56"/>
      <c r="G121" s="56"/>
      <c r="H121" s="56"/>
      <c r="I121" s="56"/>
      <c r="J121" s="56"/>
      <c r="K121" s="56"/>
      <c r="L121" s="56"/>
      <c r="M121" s="56"/>
      <c r="N121" s="56"/>
      <c r="O121" s="56"/>
      <c r="P121" s="56"/>
      <c r="Q121" s="56"/>
      <c r="R121" s="56"/>
      <c r="S121" s="56"/>
      <c r="T121" s="56"/>
    </row>
    <row r="122" spans="1:20">
      <c r="A122" s="56"/>
      <c r="B122" s="56"/>
      <c r="C122" s="56"/>
      <c r="D122" s="56"/>
      <c r="E122" s="56"/>
      <c r="F122" s="56"/>
      <c r="G122" s="56"/>
      <c r="H122" s="56"/>
      <c r="I122" s="56"/>
      <c r="J122" s="56"/>
      <c r="K122" s="56"/>
      <c r="L122" s="56"/>
      <c r="M122" s="56"/>
      <c r="N122" s="56"/>
      <c r="O122" s="56"/>
      <c r="P122" s="56"/>
      <c r="Q122" s="56"/>
      <c r="R122" s="56"/>
      <c r="S122" s="56"/>
      <c r="T122" s="56"/>
    </row>
    <row r="123" spans="1:20">
      <c r="A123" s="56"/>
      <c r="B123" s="56"/>
      <c r="C123" s="56"/>
      <c r="D123" s="56"/>
      <c r="E123" s="56"/>
      <c r="F123" s="56"/>
      <c r="G123" s="56"/>
      <c r="H123" s="56"/>
      <c r="I123" s="56"/>
      <c r="J123" s="56"/>
      <c r="K123" s="56"/>
      <c r="L123" s="56"/>
      <c r="M123" s="56"/>
      <c r="N123" s="56"/>
      <c r="O123" s="56"/>
      <c r="P123" s="56"/>
      <c r="Q123" s="56"/>
      <c r="R123" s="56"/>
      <c r="S123" s="56"/>
      <c r="T123" s="56"/>
    </row>
    <row r="124" spans="1:20">
      <c r="A124" s="56"/>
      <c r="B124" s="56"/>
      <c r="C124" s="56"/>
      <c r="D124" s="56"/>
      <c r="E124" s="56"/>
      <c r="F124" s="56"/>
      <c r="G124" s="56"/>
      <c r="H124" s="56"/>
      <c r="I124" s="56"/>
      <c r="J124" s="56"/>
      <c r="K124" s="56"/>
      <c r="L124" s="56"/>
      <c r="M124" s="56"/>
      <c r="N124" s="56"/>
      <c r="O124" s="56"/>
      <c r="P124" s="56"/>
      <c r="Q124" s="56"/>
      <c r="R124" s="56"/>
      <c r="S124" s="56"/>
      <c r="T124" s="56"/>
    </row>
  </sheetData>
  <mergeCells count="495">
    <mergeCell ref="V73:X73"/>
    <mergeCell ref="V74:X74"/>
    <mergeCell ref="V75:X75"/>
    <mergeCell ref="V76:X76"/>
    <mergeCell ref="V77:X77"/>
    <mergeCell ref="V78:X78"/>
    <mergeCell ref="V64:X64"/>
    <mergeCell ref="V65:X65"/>
    <mergeCell ref="V66:X66"/>
    <mergeCell ref="V67:X67"/>
    <mergeCell ref="V68:X68"/>
    <mergeCell ref="V69:X69"/>
    <mergeCell ref="V70:X70"/>
    <mergeCell ref="V71:X71"/>
    <mergeCell ref="V72:X72"/>
    <mergeCell ref="V55:X55"/>
    <mergeCell ref="V56:X56"/>
    <mergeCell ref="V57:X57"/>
    <mergeCell ref="V58:X58"/>
    <mergeCell ref="V59:X59"/>
    <mergeCell ref="V60:X60"/>
    <mergeCell ref="V61:X61"/>
    <mergeCell ref="V62:X62"/>
    <mergeCell ref="V63:X63"/>
    <mergeCell ref="E1:M1"/>
    <mergeCell ref="G2:K2"/>
    <mergeCell ref="N2:O2"/>
    <mergeCell ref="P2:Q2"/>
    <mergeCell ref="R2:T2"/>
    <mergeCell ref="A3:E3"/>
    <mergeCell ref="N3:O3"/>
    <mergeCell ref="P3:Q3"/>
    <mergeCell ref="A4:G4"/>
    <mergeCell ref="P4:R4"/>
    <mergeCell ref="G5:O5"/>
    <mergeCell ref="C7:K7"/>
    <mergeCell ref="L7:T7"/>
    <mergeCell ref="A8:A9"/>
    <mergeCell ref="C8:E8"/>
    <mergeCell ref="F8:H8"/>
    <mergeCell ref="I8:K8"/>
    <mergeCell ref="L8:N8"/>
    <mergeCell ref="A18:A20"/>
    <mergeCell ref="A21:B21"/>
    <mergeCell ref="A22:A24"/>
    <mergeCell ref="A25:B25"/>
    <mergeCell ref="A26:B26"/>
    <mergeCell ref="A27:H27"/>
    <mergeCell ref="O8:Q8"/>
    <mergeCell ref="R8:T8"/>
    <mergeCell ref="A10:A12"/>
    <mergeCell ref="A13:B13"/>
    <mergeCell ref="A14:A16"/>
    <mergeCell ref="A17:B17"/>
    <mergeCell ref="A29:B29"/>
    <mergeCell ref="C29:D29"/>
    <mergeCell ref="E29:F29"/>
    <mergeCell ref="G29:H29"/>
    <mergeCell ref="I29:J29"/>
    <mergeCell ref="A28:B28"/>
    <mergeCell ref="C28:D28"/>
    <mergeCell ref="E28:F28"/>
    <mergeCell ref="G28:H28"/>
    <mergeCell ref="I28:J28"/>
    <mergeCell ref="K29:L29"/>
    <mergeCell ref="M29:N29"/>
    <mergeCell ref="O29:P29"/>
    <mergeCell ref="Q29:R29"/>
    <mergeCell ref="S29:T29"/>
    <mergeCell ref="U29:W29"/>
    <mergeCell ref="M28:N28"/>
    <mergeCell ref="O28:P28"/>
    <mergeCell ref="Q28:R28"/>
    <mergeCell ref="S28:T28"/>
    <mergeCell ref="U28:W28"/>
    <mergeCell ref="K28:L28"/>
    <mergeCell ref="A31:B31"/>
    <mergeCell ref="C31:D31"/>
    <mergeCell ref="E31:F31"/>
    <mergeCell ref="G31:H31"/>
    <mergeCell ref="I31:J31"/>
    <mergeCell ref="A30:B30"/>
    <mergeCell ref="C30:D30"/>
    <mergeCell ref="E30:F30"/>
    <mergeCell ref="G30:H30"/>
    <mergeCell ref="I30:J30"/>
    <mergeCell ref="K31:L31"/>
    <mergeCell ref="M31:N31"/>
    <mergeCell ref="O31:P31"/>
    <mergeCell ref="Q31:R31"/>
    <mergeCell ref="S31:T31"/>
    <mergeCell ref="U31:W31"/>
    <mergeCell ref="M30:N30"/>
    <mergeCell ref="O30:P30"/>
    <mergeCell ref="Q30:R30"/>
    <mergeCell ref="S30:T30"/>
    <mergeCell ref="U30:W30"/>
    <mergeCell ref="K30:L30"/>
    <mergeCell ref="A33:B33"/>
    <mergeCell ref="C33:D33"/>
    <mergeCell ref="E33:F33"/>
    <mergeCell ref="G33:H33"/>
    <mergeCell ref="I33:J33"/>
    <mergeCell ref="A32:B32"/>
    <mergeCell ref="C32:D32"/>
    <mergeCell ref="E32:F32"/>
    <mergeCell ref="G32:H32"/>
    <mergeCell ref="I32:J32"/>
    <mergeCell ref="K33:L33"/>
    <mergeCell ref="M33:N33"/>
    <mergeCell ref="O33:P33"/>
    <mergeCell ref="Q33:R33"/>
    <mergeCell ref="S33:T33"/>
    <mergeCell ref="U33:W33"/>
    <mergeCell ref="M32:N32"/>
    <mergeCell ref="O32:P32"/>
    <mergeCell ref="Q32:R32"/>
    <mergeCell ref="S32:T32"/>
    <mergeCell ref="U32:W32"/>
    <mergeCell ref="K32:L32"/>
    <mergeCell ref="A35:B35"/>
    <mergeCell ref="C35:D35"/>
    <mergeCell ref="E35:F35"/>
    <mergeCell ref="G35:H35"/>
    <mergeCell ref="I35:J35"/>
    <mergeCell ref="A34:B34"/>
    <mergeCell ref="C34:D34"/>
    <mergeCell ref="E34:F34"/>
    <mergeCell ref="G34:H34"/>
    <mergeCell ref="I34:J34"/>
    <mergeCell ref="K35:L35"/>
    <mergeCell ref="M35:N35"/>
    <mergeCell ref="O35:P35"/>
    <mergeCell ref="Q35:R35"/>
    <mergeCell ref="S35:T35"/>
    <mergeCell ref="U35:W35"/>
    <mergeCell ref="M34:N34"/>
    <mergeCell ref="O34:P34"/>
    <mergeCell ref="Q34:R34"/>
    <mergeCell ref="S34:T34"/>
    <mergeCell ref="U34:W34"/>
    <mergeCell ref="K34:L34"/>
    <mergeCell ref="A37:B37"/>
    <mergeCell ref="C37:D37"/>
    <mergeCell ref="E37:F37"/>
    <mergeCell ref="G37:H37"/>
    <mergeCell ref="I37:J37"/>
    <mergeCell ref="A36:B36"/>
    <mergeCell ref="C36:D36"/>
    <mergeCell ref="E36:F36"/>
    <mergeCell ref="G36:H36"/>
    <mergeCell ref="I36:J36"/>
    <mergeCell ref="K37:L37"/>
    <mergeCell ref="M37:N37"/>
    <mergeCell ref="O37:P37"/>
    <mergeCell ref="Q37:R37"/>
    <mergeCell ref="S37:T37"/>
    <mergeCell ref="U37:W37"/>
    <mergeCell ref="M36:N36"/>
    <mergeCell ref="O36:P36"/>
    <mergeCell ref="Q36:R36"/>
    <mergeCell ref="S36:T36"/>
    <mergeCell ref="U36:W36"/>
    <mergeCell ref="K36:L36"/>
    <mergeCell ref="M38:N38"/>
    <mergeCell ref="O38:P38"/>
    <mergeCell ref="Q38:R38"/>
    <mergeCell ref="S38:T38"/>
    <mergeCell ref="U38:W38"/>
    <mergeCell ref="A39:B39"/>
    <mergeCell ref="C39:D39"/>
    <mergeCell ref="E39:F39"/>
    <mergeCell ref="G39:H39"/>
    <mergeCell ref="I39:J39"/>
    <mergeCell ref="A38:B38"/>
    <mergeCell ref="C38:D38"/>
    <mergeCell ref="E38:F38"/>
    <mergeCell ref="G38:H38"/>
    <mergeCell ref="I38:J38"/>
    <mergeCell ref="K38:L38"/>
    <mergeCell ref="A40:G40"/>
    <mergeCell ref="A42:G42"/>
    <mergeCell ref="I42:K42"/>
    <mergeCell ref="L42:P42"/>
    <mergeCell ref="R42:T42"/>
    <mergeCell ref="U42:W42"/>
    <mergeCell ref="K39:L39"/>
    <mergeCell ref="M39:N39"/>
    <mergeCell ref="O39:P39"/>
    <mergeCell ref="Q39:R39"/>
    <mergeCell ref="S39:T39"/>
    <mergeCell ref="U39:W39"/>
    <mergeCell ref="L46:P46"/>
    <mergeCell ref="A47:D48"/>
    <mergeCell ref="E47:G48"/>
    <mergeCell ref="L47:P47"/>
    <mergeCell ref="L48:P48"/>
    <mergeCell ref="R48:W48"/>
    <mergeCell ref="R44:R45"/>
    <mergeCell ref="S44:S45"/>
    <mergeCell ref="T44:T45"/>
    <mergeCell ref="U44:U45"/>
    <mergeCell ref="V44:V45"/>
    <mergeCell ref="W44:W45"/>
    <mergeCell ref="A43:D44"/>
    <mergeCell ref="E43:G44"/>
    <mergeCell ref="I43:K43"/>
    <mergeCell ref="L43:P43"/>
    <mergeCell ref="I44:K45"/>
    <mergeCell ref="L44:P44"/>
    <mergeCell ref="A45:D46"/>
    <mergeCell ref="E45:G46"/>
    <mergeCell ref="L45:P45"/>
    <mergeCell ref="I46:K49"/>
    <mergeCell ref="A49:D49"/>
    <mergeCell ref="E49:G49"/>
    <mergeCell ref="L49:P49"/>
    <mergeCell ref="R49:W49"/>
    <mergeCell ref="A53:E53"/>
    <mergeCell ref="B54:D54"/>
    <mergeCell ref="E54:F54"/>
    <mergeCell ref="G54:H54"/>
    <mergeCell ref="I54:J54"/>
    <mergeCell ref="K54:L54"/>
    <mergeCell ref="M54:N54"/>
    <mergeCell ref="O54:P54"/>
    <mergeCell ref="Q54:R54"/>
    <mergeCell ref="S54:U54"/>
    <mergeCell ref="V54:X54"/>
    <mergeCell ref="B55:D55"/>
    <mergeCell ref="E55:F55"/>
    <mergeCell ref="G55:H55"/>
    <mergeCell ref="I55:J55"/>
    <mergeCell ref="K55:L55"/>
    <mergeCell ref="M55:N55"/>
    <mergeCell ref="O55:P55"/>
    <mergeCell ref="Q55:R55"/>
    <mergeCell ref="S55:U55"/>
    <mergeCell ref="B56:D56"/>
    <mergeCell ref="E56:F56"/>
    <mergeCell ref="G56:H56"/>
    <mergeCell ref="I56:J56"/>
    <mergeCell ref="K56:L56"/>
    <mergeCell ref="M56:N56"/>
    <mergeCell ref="O56:P56"/>
    <mergeCell ref="Q56:R56"/>
    <mergeCell ref="S56:U56"/>
    <mergeCell ref="B57:D57"/>
    <mergeCell ref="E57:F57"/>
    <mergeCell ref="G57:H57"/>
    <mergeCell ref="I57:J57"/>
    <mergeCell ref="K57:L57"/>
    <mergeCell ref="M57:N57"/>
    <mergeCell ref="O57:P57"/>
    <mergeCell ref="Q57:R57"/>
    <mergeCell ref="S57:U57"/>
    <mergeCell ref="B58:D58"/>
    <mergeCell ref="E58:F58"/>
    <mergeCell ref="G58:H58"/>
    <mergeCell ref="I58:J58"/>
    <mergeCell ref="K58:L58"/>
    <mergeCell ref="M58:N58"/>
    <mergeCell ref="O58:P58"/>
    <mergeCell ref="Q58:R58"/>
    <mergeCell ref="S58:U58"/>
    <mergeCell ref="O59:P59"/>
    <mergeCell ref="Q59:R59"/>
    <mergeCell ref="S59:U59"/>
    <mergeCell ref="B60:D60"/>
    <mergeCell ref="E60:F60"/>
    <mergeCell ref="G60:H60"/>
    <mergeCell ref="I60:J60"/>
    <mergeCell ref="K60:L60"/>
    <mergeCell ref="M60:N60"/>
    <mergeCell ref="O60:P60"/>
    <mergeCell ref="B59:D59"/>
    <mergeCell ref="E59:F59"/>
    <mergeCell ref="G59:H59"/>
    <mergeCell ref="I59:J59"/>
    <mergeCell ref="K59:L59"/>
    <mergeCell ref="M59:N59"/>
    <mergeCell ref="Q60:R60"/>
    <mergeCell ref="S60:U60"/>
    <mergeCell ref="B61:D61"/>
    <mergeCell ref="E61:F61"/>
    <mergeCell ref="G61:H61"/>
    <mergeCell ref="I61:J61"/>
    <mergeCell ref="K61:L61"/>
    <mergeCell ref="M61:N61"/>
    <mergeCell ref="O61:P61"/>
    <mergeCell ref="Q61:R61"/>
    <mergeCell ref="S61:U61"/>
    <mergeCell ref="B62:D62"/>
    <mergeCell ref="E62:F62"/>
    <mergeCell ref="G62:H62"/>
    <mergeCell ref="I62:J62"/>
    <mergeCell ref="K62:L62"/>
    <mergeCell ref="M62:N62"/>
    <mergeCell ref="O62:P62"/>
    <mergeCell ref="Q62:R62"/>
    <mergeCell ref="S62:U62"/>
    <mergeCell ref="O63:P63"/>
    <mergeCell ref="Q63:R63"/>
    <mergeCell ref="S63:U63"/>
    <mergeCell ref="B64:D64"/>
    <mergeCell ref="E64:F64"/>
    <mergeCell ref="G64:H64"/>
    <mergeCell ref="I64:J64"/>
    <mergeCell ref="K64:L64"/>
    <mergeCell ref="M64:N64"/>
    <mergeCell ref="O64:P64"/>
    <mergeCell ref="B63:D63"/>
    <mergeCell ref="E63:F63"/>
    <mergeCell ref="G63:H63"/>
    <mergeCell ref="I63:J63"/>
    <mergeCell ref="K63:L63"/>
    <mergeCell ref="M63:N63"/>
    <mergeCell ref="Q64:R64"/>
    <mergeCell ref="S64:U64"/>
    <mergeCell ref="B65:D65"/>
    <mergeCell ref="E65:F65"/>
    <mergeCell ref="G65:H65"/>
    <mergeCell ref="I65:J65"/>
    <mergeCell ref="K65:L65"/>
    <mergeCell ref="M65:N65"/>
    <mergeCell ref="O65:P65"/>
    <mergeCell ref="Q65:R65"/>
    <mergeCell ref="S65:U65"/>
    <mergeCell ref="B66:D66"/>
    <mergeCell ref="E66:F66"/>
    <mergeCell ref="G66:H66"/>
    <mergeCell ref="I66:J66"/>
    <mergeCell ref="K66:L66"/>
    <mergeCell ref="M66:N66"/>
    <mergeCell ref="O66:P66"/>
    <mergeCell ref="Q66:R66"/>
    <mergeCell ref="S66:U66"/>
    <mergeCell ref="O67:P67"/>
    <mergeCell ref="Q67:R67"/>
    <mergeCell ref="S67:U67"/>
    <mergeCell ref="B68:D68"/>
    <mergeCell ref="E68:F68"/>
    <mergeCell ref="G68:H68"/>
    <mergeCell ref="I68:J68"/>
    <mergeCell ref="K68:L68"/>
    <mergeCell ref="M68:N68"/>
    <mergeCell ref="O68:P68"/>
    <mergeCell ref="B67:D67"/>
    <mergeCell ref="E67:F67"/>
    <mergeCell ref="G67:H67"/>
    <mergeCell ref="I67:J67"/>
    <mergeCell ref="K67:L67"/>
    <mergeCell ref="M67:N67"/>
    <mergeCell ref="Q68:R68"/>
    <mergeCell ref="S68:U68"/>
    <mergeCell ref="B69:D69"/>
    <mergeCell ref="E69:F69"/>
    <mergeCell ref="G69:H69"/>
    <mergeCell ref="I69:J69"/>
    <mergeCell ref="K69:L69"/>
    <mergeCell ref="M69:N69"/>
    <mergeCell ref="O69:P69"/>
    <mergeCell ref="Q69:R69"/>
    <mergeCell ref="S69:U69"/>
    <mergeCell ref="B70:D70"/>
    <mergeCell ref="E70:F70"/>
    <mergeCell ref="G70:H70"/>
    <mergeCell ref="I70:J70"/>
    <mergeCell ref="K70:L70"/>
    <mergeCell ref="M70:N70"/>
    <mergeCell ref="O70:P70"/>
    <mergeCell ref="Q70:R70"/>
    <mergeCell ref="S70:U70"/>
    <mergeCell ref="O71:P71"/>
    <mergeCell ref="Q71:R71"/>
    <mergeCell ref="S71:U71"/>
    <mergeCell ref="B72:D72"/>
    <mergeCell ref="E72:F72"/>
    <mergeCell ref="G72:H72"/>
    <mergeCell ref="I72:J72"/>
    <mergeCell ref="K72:L72"/>
    <mergeCell ref="M72:N72"/>
    <mergeCell ref="O72:P72"/>
    <mergeCell ref="B71:D71"/>
    <mergeCell ref="E71:F71"/>
    <mergeCell ref="G71:H71"/>
    <mergeCell ref="I71:J71"/>
    <mergeCell ref="K71:L71"/>
    <mergeCell ref="M71:N71"/>
    <mergeCell ref="Q72:R72"/>
    <mergeCell ref="S72:U72"/>
    <mergeCell ref="B73:D73"/>
    <mergeCell ref="E73:F73"/>
    <mergeCell ref="G73:H73"/>
    <mergeCell ref="I73:J73"/>
    <mergeCell ref="K73:L73"/>
    <mergeCell ref="M73:N73"/>
    <mergeCell ref="O73:P73"/>
    <mergeCell ref="Q73:R73"/>
    <mergeCell ref="S73:U73"/>
    <mergeCell ref="B74:D74"/>
    <mergeCell ref="E74:F74"/>
    <mergeCell ref="G74:H74"/>
    <mergeCell ref="I74:J74"/>
    <mergeCell ref="K74:L74"/>
    <mergeCell ref="M74:N74"/>
    <mergeCell ref="O74:P74"/>
    <mergeCell ref="Q74:R74"/>
    <mergeCell ref="S74:U74"/>
    <mergeCell ref="O75:P75"/>
    <mergeCell ref="Q75:R75"/>
    <mergeCell ref="S75:U75"/>
    <mergeCell ref="B76:D76"/>
    <mergeCell ref="E76:F76"/>
    <mergeCell ref="G76:H76"/>
    <mergeCell ref="I76:J76"/>
    <mergeCell ref="K76:L76"/>
    <mergeCell ref="M76:N76"/>
    <mergeCell ref="O76:P76"/>
    <mergeCell ref="B75:D75"/>
    <mergeCell ref="E75:F75"/>
    <mergeCell ref="G75:H75"/>
    <mergeCell ref="I75:J75"/>
    <mergeCell ref="K75:L75"/>
    <mergeCell ref="M75:N75"/>
    <mergeCell ref="Q76:R76"/>
    <mergeCell ref="S76:U76"/>
    <mergeCell ref="B77:D77"/>
    <mergeCell ref="E77:F77"/>
    <mergeCell ref="G77:H77"/>
    <mergeCell ref="I77:J77"/>
    <mergeCell ref="K77:L77"/>
    <mergeCell ref="M77:N77"/>
    <mergeCell ref="O77:P77"/>
    <mergeCell ref="Q77:R77"/>
    <mergeCell ref="S77:U77"/>
    <mergeCell ref="B78:D78"/>
    <mergeCell ref="E78:F78"/>
    <mergeCell ref="G78:H78"/>
    <mergeCell ref="I78:J78"/>
    <mergeCell ref="K78:L78"/>
    <mergeCell ref="M78:N78"/>
    <mergeCell ref="O78:P78"/>
    <mergeCell ref="Q78:R78"/>
    <mergeCell ref="S78:U78"/>
    <mergeCell ref="A80:G80"/>
    <mergeCell ref="B81:D81"/>
    <mergeCell ref="E81:T81"/>
    <mergeCell ref="B82:D82"/>
    <mergeCell ref="E82:T82"/>
    <mergeCell ref="B83:D83"/>
    <mergeCell ref="F83:G83"/>
    <mergeCell ref="H83:I83"/>
    <mergeCell ref="L83:M83"/>
    <mergeCell ref="N83:P83"/>
    <mergeCell ref="B90:G90"/>
    <mergeCell ref="H90:I90"/>
    <mergeCell ref="L90:N90"/>
    <mergeCell ref="O90:P90"/>
    <mergeCell ref="Q90:R90"/>
    <mergeCell ref="S90:T90"/>
    <mergeCell ref="Q83:R83"/>
    <mergeCell ref="S83:T83"/>
    <mergeCell ref="B84:D85"/>
    <mergeCell ref="E84:T84"/>
    <mergeCell ref="E85:T85"/>
    <mergeCell ref="B86:D88"/>
    <mergeCell ref="E86:T86"/>
    <mergeCell ref="E87:T87"/>
    <mergeCell ref="E88:T88"/>
    <mergeCell ref="B92:G92"/>
    <mergeCell ref="H92:I92"/>
    <mergeCell ref="L92:N92"/>
    <mergeCell ref="O92:P92"/>
    <mergeCell ref="Q92:R92"/>
    <mergeCell ref="S92:T92"/>
    <mergeCell ref="B91:G91"/>
    <mergeCell ref="H91:I91"/>
    <mergeCell ref="L91:N91"/>
    <mergeCell ref="O91:P91"/>
    <mergeCell ref="Q91:R91"/>
    <mergeCell ref="S91:T91"/>
    <mergeCell ref="B95:E98"/>
    <mergeCell ref="G95:O95"/>
    <mergeCell ref="P95:S98"/>
    <mergeCell ref="G96:O96"/>
    <mergeCell ref="G97:O97"/>
    <mergeCell ref="F98:O98"/>
    <mergeCell ref="L93:N93"/>
    <mergeCell ref="O93:P93"/>
    <mergeCell ref="Q93:R93"/>
    <mergeCell ref="S93:T93"/>
    <mergeCell ref="B94:E94"/>
    <mergeCell ref="F94:O94"/>
    <mergeCell ref="P94:S94"/>
  </mergeCells>
  <dataValidations count="2">
    <dataValidation type="list" allowBlank="1" showInputMessage="1" showErrorMessage="1" sqref="H42:I43 JD42:JE43 SZ42:TA43 ACV42:ACW43 AMR42:AMS43 AWN42:AWO43 BGJ42:BGK43 BQF42:BQG43 CAB42:CAC43 CJX42:CJY43 CTT42:CTU43 DDP42:DDQ43 DNL42:DNM43 DXH42:DXI43 EHD42:EHE43 EQZ42:ERA43 FAV42:FAW43 FKR42:FKS43 FUN42:FUO43 GEJ42:GEK43 GOF42:GOG43 GYB42:GYC43 HHX42:HHY43 HRT42:HRU43 IBP42:IBQ43 ILL42:ILM43 IVH42:IVI43 JFD42:JFE43 JOZ42:JPA43 JYV42:JYW43 KIR42:KIS43 KSN42:KSO43 LCJ42:LCK43 LMF42:LMG43 LWB42:LWC43 MFX42:MFY43 MPT42:MPU43 MZP42:MZQ43 NJL42:NJM43 NTH42:NTI43 ODD42:ODE43 OMZ42:ONA43 OWV42:OWW43 PGR42:PGS43 PQN42:PQO43 QAJ42:QAK43 QKF42:QKG43 QUB42:QUC43 RDX42:RDY43 RNT42:RNU43 RXP42:RXQ43 SHL42:SHM43 SRH42:SRI43 TBD42:TBE43 TKZ42:TLA43 TUV42:TUW43 UER42:UES43 UON42:UOO43 UYJ42:UYK43 VIF42:VIG43 VSB42:VSC43 WBX42:WBY43 WLT42:WLU43 WVP42:WVQ43 H65578:I65579 JD65578:JE65579 SZ65578:TA65579 ACV65578:ACW65579 AMR65578:AMS65579 AWN65578:AWO65579 BGJ65578:BGK65579 BQF65578:BQG65579 CAB65578:CAC65579 CJX65578:CJY65579 CTT65578:CTU65579 DDP65578:DDQ65579 DNL65578:DNM65579 DXH65578:DXI65579 EHD65578:EHE65579 EQZ65578:ERA65579 FAV65578:FAW65579 FKR65578:FKS65579 FUN65578:FUO65579 GEJ65578:GEK65579 GOF65578:GOG65579 GYB65578:GYC65579 HHX65578:HHY65579 HRT65578:HRU65579 IBP65578:IBQ65579 ILL65578:ILM65579 IVH65578:IVI65579 JFD65578:JFE65579 JOZ65578:JPA65579 JYV65578:JYW65579 KIR65578:KIS65579 KSN65578:KSO65579 LCJ65578:LCK65579 LMF65578:LMG65579 LWB65578:LWC65579 MFX65578:MFY65579 MPT65578:MPU65579 MZP65578:MZQ65579 NJL65578:NJM65579 NTH65578:NTI65579 ODD65578:ODE65579 OMZ65578:ONA65579 OWV65578:OWW65579 PGR65578:PGS65579 PQN65578:PQO65579 QAJ65578:QAK65579 QKF65578:QKG65579 QUB65578:QUC65579 RDX65578:RDY65579 RNT65578:RNU65579 RXP65578:RXQ65579 SHL65578:SHM65579 SRH65578:SRI65579 TBD65578:TBE65579 TKZ65578:TLA65579 TUV65578:TUW65579 UER65578:UES65579 UON65578:UOO65579 UYJ65578:UYK65579 VIF65578:VIG65579 VSB65578:VSC65579 WBX65578:WBY65579 WLT65578:WLU65579 WVP65578:WVQ65579 H131114:I131115 JD131114:JE131115 SZ131114:TA131115 ACV131114:ACW131115 AMR131114:AMS131115 AWN131114:AWO131115 BGJ131114:BGK131115 BQF131114:BQG131115 CAB131114:CAC131115 CJX131114:CJY131115 CTT131114:CTU131115 DDP131114:DDQ131115 DNL131114:DNM131115 DXH131114:DXI131115 EHD131114:EHE131115 EQZ131114:ERA131115 FAV131114:FAW131115 FKR131114:FKS131115 FUN131114:FUO131115 GEJ131114:GEK131115 GOF131114:GOG131115 GYB131114:GYC131115 HHX131114:HHY131115 HRT131114:HRU131115 IBP131114:IBQ131115 ILL131114:ILM131115 IVH131114:IVI131115 JFD131114:JFE131115 JOZ131114:JPA131115 JYV131114:JYW131115 KIR131114:KIS131115 KSN131114:KSO131115 LCJ131114:LCK131115 LMF131114:LMG131115 LWB131114:LWC131115 MFX131114:MFY131115 MPT131114:MPU131115 MZP131114:MZQ131115 NJL131114:NJM131115 NTH131114:NTI131115 ODD131114:ODE131115 OMZ131114:ONA131115 OWV131114:OWW131115 PGR131114:PGS131115 PQN131114:PQO131115 QAJ131114:QAK131115 QKF131114:QKG131115 QUB131114:QUC131115 RDX131114:RDY131115 RNT131114:RNU131115 RXP131114:RXQ131115 SHL131114:SHM131115 SRH131114:SRI131115 TBD131114:TBE131115 TKZ131114:TLA131115 TUV131114:TUW131115 UER131114:UES131115 UON131114:UOO131115 UYJ131114:UYK131115 VIF131114:VIG131115 VSB131114:VSC131115 WBX131114:WBY131115 WLT131114:WLU131115 WVP131114:WVQ131115 H196650:I196651 JD196650:JE196651 SZ196650:TA196651 ACV196650:ACW196651 AMR196650:AMS196651 AWN196650:AWO196651 BGJ196650:BGK196651 BQF196650:BQG196651 CAB196650:CAC196651 CJX196650:CJY196651 CTT196650:CTU196651 DDP196650:DDQ196651 DNL196650:DNM196651 DXH196650:DXI196651 EHD196650:EHE196651 EQZ196650:ERA196651 FAV196650:FAW196651 FKR196650:FKS196651 FUN196650:FUO196651 GEJ196650:GEK196651 GOF196650:GOG196651 GYB196650:GYC196651 HHX196650:HHY196651 HRT196650:HRU196651 IBP196650:IBQ196651 ILL196650:ILM196651 IVH196650:IVI196651 JFD196650:JFE196651 JOZ196650:JPA196651 JYV196650:JYW196651 KIR196650:KIS196651 KSN196650:KSO196651 LCJ196650:LCK196651 LMF196650:LMG196651 LWB196650:LWC196651 MFX196650:MFY196651 MPT196650:MPU196651 MZP196650:MZQ196651 NJL196650:NJM196651 NTH196650:NTI196651 ODD196650:ODE196651 OMZ196650:ONA196651 OWV196650:OWW196651 PGR196650:PGS196651 PQN196650:PQO196651 QAJ196650:QAK196651 QKF196650:QKG196651 QUB196650:QUC196651 RDX196650:RDY196651 RNT196650:RNU196651 RXP196650:RXQ196651 SHL196650:SHM196651 SRH196650:SRI196651 TBD196650:TBE196651 TKZ196650:TLA196651 TUV196650:TUW196651 UER196650:UES196651 UON196650:UOO196651 UYJ196650:UYK196651 VIF196650:VIG196651 VSB196650:VSC196651 WBX196650:WBY196651 WLT196650:WLU196651 WVP196650:WVQ196651 H262186:I262187 JD262186:JE262187 SZ262186:TA262187 ACV262186:ACW262187 AMR262186:AMS262187 AWN262186:AWO262187 BGJ262186:BGK262187 BQF262186:BQG262187 CAB262186:CAC262187 CJX262186:CJY262187 CTT262186:CTU262187 DDP262186:DDQ262187 DNL262186:DNM262187 DXH262186:DXI262187 EHD262186:EHE262187 EQZ262186:ERA262187 FAV262186:FAW262187 FKR262186:FKS262187 FUN262186:FUO262187 GEJ262186:GEK262187 GOF262186:GOG262187 GYB262186:GYC262187 HHX262186:HHY262187 HRT262186:HRU262187 IBP262186:IBQ262187 ILL262186:ILM262187 IVH262186:IVI262187 JFD262186:JFE262187 JOZ262186:JPA262187 JYV262186:JYW262187 KIR262186:KIS262187 KSN262186:KSO262187 LCJ262186:LCK262187 LMF262186:LMG262187 LWB262186:LWC262187 MFX262186:MFY262187 MPT262186:MPU262187 MZP262186:MZQ262187 NJL262186:NJM262187 NTH262186:NTI262187 ODD262186:ODE262187 OMZ262186:ONA262187 OWV262186:OWW262187 PGR262186:PGS262187 PQN262186:PQO262187 QAJ262186:QAK262187 QKF262186:QKG262187 QUB262186:QUC262187 RDX262186:RDY262187 RNT262186:RNU262187 RXP262186:RXQ262187 SHL262186:SHM262187 SRH262186:SRI262187 TBD262186:TBE262187 TKZ262186:TLA262187 TUV262186:TUW262187 UER262186:UES262187 UON262186:UOO262187 UYJ262186:UYK262187 VIF262186:VIG262187 VSB262186:VSC262187 WBX262186:WBY262187 WLT262186:WLU262187 WVP262186:WVQ262187 H327722:I327723 JD327722:JE327723 SZ327722:TA327723 ACV327722:ACW327723 AMR327722:AMS327723 AWN327722:AWO327723 BGJ327722:BGK327723 BQF327722:BQG327723 CAB327722:CAC327723 CJX327722:CJY327723 CTT327722:CTU327723 DDP327722:DDQ327723 DNL327722:DNM327723 DXH327722:DXI327723 EHD327722:EHE327723 EQZ327722:ERA327723 FAV327722:FAW327723 FKR327722:FKS327723 FUN327722:FUO327723 GEJ327722:GEK327723 GOF327722:GOG327723 GYB327722:GYC327723 HHX327722:HHY327723 HRT327722:HRU327723 IBP327722:IBQ327723 ILL327722:ILM327723 IVH327722:IVI327723 JFD327722:JFE327723 JOZ327722:JPA327723 JYV327722:JYW327723 KIR327722:KIS327723 KSN327722:KSO327723 LCJ327722:LCK327723 LMF327722:LMG327723 LWB327722:LWC327723 MFX327722:MFY327723 MPT327722:MPU327723 MZP327722:MZQ327723 NJL327722:NJM327723 NTH327722:NTI327723 ODD327722:ODE327723 OMZ327722:ONA327723 OWV327722:OWW327723 PGR327722:PGS327723 PQN327722:PQO327723 QAJ327722:QAK327723 QKF327722:QKG327723 QUB327722:QUC327723 RDX327722:RDY327723 RNT327722:RNU327723 RXP327722:RXQ327723 SHL327722:SHM327723 SRH327722:SRI327723 TBD327722:TBE327723 TKZ327722:TLA327723 TUV327722:TUW327723 UER327722:UES327723 UON327722:UOO327723 UYJ327722:UYK327723 VIF327722:VIG327723 VSB327722:VSC327723 WBX327722:WBY327723 WLT327722:WLU327723 WVP327722:WVQ327723 H393258:I393259 JD393258:JE393259 SZ393258:TA393259 ACV393258:ACW393259 AMR393258:AMS393259 AWN393258:AWO393259 BGJ393258:BGK393259 BQF393258:BQG393259 CAB393258:CAC393259 CJX393258:CJY393259 CTT393258:CTU393259 DDP393258:DDQ393259 DNL393258:DNM393259 DXH393258:DXI393259 EHD393258:EHE393259 EQZ393258:ERA393259 FAV393258:FAW393259 FKR393258:FKS393259 FUN393258:FUO393259 GEJ393258:GEK393259 GOF393258:GOG393259 GYB393258:GYC393259 HHX393258:HHY393259 HRT393258:HRU393259 IBP393258:IBQ393259 ILL393258:ILM393259 IVH393258:IVI393259 JFD393258:JFE393259 JOZ393258:JPA393259 JYV393258:JYW393259 KIR393258:KIS393259 KSN393258:KSO393259 LCJ393258:LCK393259 LMF393258:LMG393259 LWB393258:LWC393259 MFX393258:MFY393259 MPT393258:MPU393259 MZP393258:MZQ393259 NJL393258:NJM393259 NTH393258:NTI393259 ODD393258:ODE393259 OMZ393258:ONA393259 OWV393258:OWW393259 PGR393258:PGS393259 PQN393258:PQO393259 QAJ393258:QAK393259 QKF393258:QKG393259 QUB393258:QUC393259 RDX393258:RDY393259 RNT393258:RNU393259 RXP393258:RXQ393259 SHL393258:SHM393259 SRH393258:SRI393259 TBD393258:TBE393259 TKZ393258:TLA393259 TUV393258:TUW393259 UER393258:UES393259 UON393258:UOO393259 UYJ393258:UYK393259 VIF393258:VIG393259 VSB393258:VSC393259 WBX393258:WBY393259 WLT393258:WLU393259 WVP393258:WVQ393259 H458794:I458795 JD458794:JE458795 SZ458794:TA458795 ACV458794:ACW458795 AMR458794:AMS458795 AWN458794:AWO458795 BGJ458794:BGK458795 BQF458794:BQG458795 CAB458794:CAC458795 CJX458794:CJY458795 CTT458794:CTU458795 DDP458794:DDQ458795 DNL458794:DNM458795 DXH458794:DXI458795 EHD458794:EHE458795 EQZ458794:ERA458795 FAV458794:FAW458795 FKR458794:FKS458795 FUN458794:FUO458795 GEJ458794:GEK458795 GOF458794:GOG458795 GYB458794:GYC458795 HHX458794:HHY458795 HRT458794:HRU458795 IBP458794:IBQ458795 ILL458794:ILM458795 IVH458794:IVI458795 JFD458794:JFE458795 JOZ458794:JPA458795 JYV458794:JYW458795 KIR458794:KIS458795 KSN458794:KSO458795 LCJ458794:LCK458795 LMF458794:LMG458795 LWB458794:LWC458795 MFX458794:MFY458795 MPT458794:MPU458795 MZP458794:MZQ458795 NJL458794:NJM458795 NTH458794:NTI458795 ODD458794:ODE458795 OMZ458794:ONA458795 OWV458794:OWW458795 PGR458794:PGS458795 PQN458794:PQO458795 QAJ458794:QAK458795 QKF458794:QKG458795 QUB458794:QUC458795 RDX458794:RDY458795 RNT458794:RNU458795 RXP458794:RXQ458795 SHL458794:SHM458795 SRH458794:SRI458795 TBD458794:TBE458795 TKZ458794:TLA458795 TUV458794:TUW458795 UER458794:UES458795 UON458794:UOO458795 UYJ458794:UYK458795 VIF458794:VIG458795 VSB458794:VSC458795 WBX458794:WBY458795 WLT458794:WLU458795 WVP458794:WVQ458795 H524330:I524331 JD524330:JE524331 SZ524330:TA524331 ACV524330:ACW524331 AMR524330:AMS524331 AWN524330:AWO524331 BGJ524330:BGK524331 BQF524330:BQG524331 CAB524330:CAC524331 CJX524330:CJY524331 CTT524330:CTU524331 DDP524330:DDQ524331 DNL524330:DNM524331 DXH524330:DXI524331 EHD524330:EHE524331 EQZ524330:ERA524331 FAV524330:FAW524331 FKR524330:FKS524331 FUN524330:FUO524331 GEJ524330:GEK524331 GOF524330:GOG524331 GYB524330:GYC524331 HHX524330:HHY524331 HRT524330:HRU524331 IBP524330:IBQ524331 ILL524330:ILM524331 IVH524330:IVI524331 JFD524330:JFE524331 JOZ524330:JPA524331 JYV524330:JYW524331 KIR524330:KIS524331 KSN524330:KSO524331 LCJ524330:LCK524331 LMF524330:LMG524331 LWB524330:LWC524331 MFX524330:MFY524331 MPT524330:MPU524331 MZP524330:MZQ524331 NJL524330:NJM524331 NTH524330:NTI524331 ODD524330:ODE524331 OMZ524330:ONA524331 OWV524330:OWW524331 PGR524330:PGS524331 PQN524330:PQO524331 QAJ524330:QAK524331 QKF524330:QKG524331 QUB524330:QUC524331 RDX524330:RDY524331 RNT524330:RNU524331 RXP524330:RXQ524331 SHL524330:SHM524331 SRH524330:SRI524331 TBD524330:TBE524331 TKZ524330:TLA524331 TUV524330:TUW524331 UER524330:UES524331 UON524330:UOO524331 UYJ524330:UYK524331 VIF524330:VIG524331 VSB524330:VSC524331 WBX524330:WBY524331 WLT524330:WLU524331 WVP524330:WVQ524331 H589866:I589867 JD589866:JE589867 SZ589866:TA589867 ACV589866:ACW589867 AMR589866:AMS589867 AWN589866:AWO589867 BGJ589866:BGK589867 BQF589866:BQG589867 CAB589866:CAC589867 CJX589866:CJY589867 CTT589866:CTU589867 DDP589866:DDQ589867 DNL589866:DNM589867 DXH589866:DXI589867 EHD589866:EHE589867 EQZ589866:ERA589867 FAV589866:FAW589867 FKR589866:FKS589867 FUN589866:FUO589867 GEJ589866:GEK589867 GOF589866:GOG589867 GYB589866:GYC589867 HHX589866:HHY589867 HRT589866:HRU589867 IBP589866:IBQ589867 ILL589866:ILM589867 IVH589866:IVI589867 JFD589866:JFE589867 JOZ589866:JPA589867 JYV589866:JYW589867 KIR589866:KIS589867 KSN589866:KSO589867 LCJ589866:LCK589867 LMF589866:LMG589867 LWB589866:LWC589867 MFX589866:MFY589867 MPT589866:MPU589867 MZP589866:MZQ589867 NJL589866:NJM589867 NTH589866:NTI589867 ODD589866:ODE589867 OMZ589866:ONA589867 OWV589866:OWW589867 PGR589866:PGS589867 PQN589866:PQO589867 QAJ589866:QAK589867 QKF589866:QKG589867 QUB589866:QUC589867 RDX589866:RDY589867 RNT589866:RNU589867 RXP589866:RXQ589867 SHL589866:SHM589867 SRH589866:SRI589867 TBD589866:TBE589867 TKZ589866:TLA589867 TUV589866:TUW589867 UER589866:UES589867 UON589866:UOO589867 UYJ589866:UYK589867 VIF589866:VIG589867 VSB589866:VSC589867 WBX589866:WBY589867 WLT589866:WLU589867 WVP589866:WVQ589867 H655402:I655403 JD655402:JE655403 SZ655402:TA655403 ACV655402:ACW655403 AMR655402:AMS655403 AWN655402:AWO655403 BGJ655402:BGK655403 BQF655402:BQG655403 CAB655402:CAC655403 CJX655402:CJY655403 CTT655402:CTU655403 DDP655402:DDQ655403 DNL655402:DNM655403 DXH655402:DXI655403 EHD655402:EHE655403 EQZ655402:ERA655403 FAV655402:FAW655403 FKR655402:FKS655403 FUN655402:FUO655403 GEJ655402:GEK655403 GOF655402:GOG655403 GYB655402:GYC655403 HHX655402:HHY655403 HRT655402:HRU655403 IBP655402:IBQ655403 ILL655402:ILM655403 IVH655402:IVI655403 JFD655402:JFE655403 JOZ655402:JPA655403 JYV655402:JYW655403 KIR655402:KIS655403 KSN655402:KSO655403 LCJ655402:LCK655403 LMF655402:LMG655403 LWB655402:LWC655403 MFX655402:MFY655403 MPT655402:MPU655403 MZP655402:MZQ655403 NJL655402:NJM655403 NTH655402:NTI655403 ODD655402:ODE655403 OMZ655402:ONA655403 OWV655402:OWW655403 PGR655402:PGS655403 PQN655402:PQO655403 QAJ655402:QAK655403 QKF655402:QKG655403 QUB655402:QUC655403 RDX655402:RDY655403 RNT655402:RNU655403 RXP655402:RXQ655403 SHL655402:SHM655403 SRH655402:SRI655403 TBD655402:TBE655403 TKZ655402:TLA655403 TUV655402:TUW655403 UER655402:UES655403 UON655402:UOO655403 UYJ655402:UYK655403 VIF655402:VIG655403 VSB655402:VSC655403 WBX655402:WBY655403 WLT655402:WLU655403 WVP655402:WVQ655403 H720938:I720939 JD720938:JE720939 SZ720938:TA720939 ACV720938:ACW720939 AMR720938:AMS720939 AWN720938:AWO720939 BGJ720938:BGK720939 BQF720938:BQG720939 CAB720938:CAC720939 CJX720938:CJY720939 CTT720938:CTU720939 DDP720938:DDQ720939 DNL720938:DNM720939 DXH720938:DXI720939 EHD720938:EHE720939 EQZ720938:ERA720939 FAV720938:FAW720939 FKR720938:FKS720939 FUN720938:FUO720939 GEJ720938:GEK720939 GOF720938:GOG720939 GYB720938:GYC720939 HHX720938:HHY720939 HRT720938:HRU720939 IBP720938:IBQ720939 ILL720938:ILM720939 IVH720938:IVI720939 JFD720938:JFE720939 JOZ720938:JPA720939 JYV720938:JYW720939 KIR720938:KIS720939 KSN720938:KSO720939 LCJ720938:LCK720939 LMF720938:LMG720939 LWB720938:LWC720939 MFX720938:MFY720939 MPT720938:MPU720939 MZP720938:MZQ720939 NJL720938:NJM720939 NTH720938:NTI720939 ODD720938:ODE720939 OMZ720938:ONA720939 OWV720938:OWW720939 PGR720938:PGS720939 PQN720938:PQO720939 QAJ720938:QAK720939 QKF720938:QKG720939 QUB720938:QUC720939 RDX720938:RDY720939 RNT720938:RNU720939 RXP720938:RXQ720939 SHL720938:SHM720939 SRH720938:SRI720939 TBD720938:TBE720939 TKZ720938:TLA720939 TUV720938:TUW720939 UER720938:UES720939 UON720938:UOO720939 UYJ720938:UYK720939 VIF720938:VIG720939 VSB720938:VSC720939 WBX720938:WBY720939 WLT720938:WLU720939 WVP720938:WVQ720939 H786474:I786475 JD786474:JE786475 SZ786474:TA786475 ACV786474:ACW786475 AMR786474:AMS786475 AWN786474:AWO786475 BGJ786474:BGK786475 BQF786474:BQG786475 CAB786474:CAC786475 CJX786474:CJY786475 CTT786474:CTU786475 DDP786474:DDQ786475 DNL786474:DNM786475 DXH786474:DXI786475 EHD786474:EHE786475 EQZ786474:ERA786475 FAV786474:FAW786475 FKR786474:FKS786475 FUN786474:FUO786475 GEJ786474:GEK786475 GOF786474:GOG786475 GYB786474:GYC786475 HHX786474:HHY786475 HRT786474:HRU786475 IBP786474:IBQ786475 ILL786474:ILM786475 IVH786474:IVI786475 JFD786474:JFE786475 JOZ786474:JPA786475 JYV786474:JYW786475 KIR786474:KIS786475 KSN786474:KSO786475 LCJ786474:LCK786475 LMF786474:LMG786475 LWB786474:LWC786475 MFX786474:MFY786475 MPT786474:MPU786475 MZP786474:MZQ786475 NJL786474:NJM786475 NTH786474:NTI786475 ODD786474:ODE786475 OMZ786474:ONA786475 OWV786474:OWW786475 PGR786474:PGS786475 PQN786474:PQO786475 QAJ786474:QAK786475 QKF786474:QKG786475 QUB786474:QUC786475 RDX786474:RDY786475 RNT786474:RNU786475 RXP786474:RXQ786475 SHL786474:SHM786475 SRH786474:SRI786475 TBD786474:TBE786475 TKZ786474:TLA786475 TUV786474:TUW786475 UER786474:UES786475 UON786474:UOO786475 UYJ786474:UYK786475 VIF786474:VIG786475 VSB786474:VSC786475 WBX786474:WBY786475 WLT786474:WLU786475 WVP786474:WVQ786475 H852010:I852011 JD852010:JE852011 SZ852010:TA852011 ACV852010:ACW852011 AMR852010:AMS852011 AWN852010:AWO852011 BGJ852010:BGK852011 BQF852010:BQG852011 CAB852010:CAC852011 CJX852010:CJY852011 CTT852010:CTU852011 DDP852010:DDQ852011 DNL852010:DNM852011 DXH852010:DXI852011 EHD852010:EHE852011 EQZ852010:ERA852011 FAV852010:FAW852011 FKR852010:FKS852011 FUN852010:FUO852011 GEJ852010:GEK852011 GOF852010:GOG852011 GYB852010:GYC852011 HHX852010:HHY852011 HRT852010:HRU852011 IBP852010:IBQ852011 ILL852010:ILM852011 IVH852010:IVI852011 JFD852010:JFE852011 JOZ852010:JPA852011 JYV852010:JYW852011 KIR852010:KIS852011 KSN852010:KSO852011 LCJ852010:LCK852011 LMF852010:LMG852011 LWB852010:LWC852011 MFX852010:MFY852011 MPT852010:MPU852011 MZP852010:MZQ852011 NJL852010:NJM852011 NTH852010:NTI852011 ODD852010:ODE852011 OMZ852010:ONA852011 OWV852010:OWW852011 PGR852010:PGS852011 PQN852010:PQO852011 QAJ852010:QAK852011 QKF852010:QKG852011 QUB852010:QUC852011 RDX852010:RDY852011 RNT852010:RNU852011 RXP852010:RXQ852011 SHL852010:SHM852011 SRH852010:SRI852011 TBD852010:TBE852011 TKZ852010:TLA852011 TUV852010:TUW852011 UER852010:UES852011 UON852010:UOO852011 UYJ852010:UYK852011 VIF852010:VIG852011 VSB852010:VSC852011 WBX852010:WBY852011 WLT852010:WLU852011 WVP852010:WVQ852011 H917546:I917547 JD917546:JE917547 SZ917546:TA917547 ACV917546:ACW917547 AMR917546:AMS917547 AWN917546:AWO917547 BGJ917546:BGK917547 BQF917546:BQG917547 CAB917546:CAC917547 CJX917546:CJY917547 CTT917546:CTU917547 DDP917546:DDQ917547 DNL917546:DNM917547 DXH917546:DXI917547 EHD917546:EHE917547 EQZ917546:ERA917547 FAV917546:FAW917547 FKR917546:FKS917547 FUN917546:FUO917547 GEJ917546:GEK917547 GOF917546:GOG917547 GYB917546:GYC917547 HHX917546:HHY917547 HRT917546:HRU917547 IBP917546:IBQ917547 ILL917546:ILM917547 IVH917546:IVI917547 JFD917546:JFE917547 JOZ917546:JPA917547 JYV917546:JYW917547 KIR917546:KIS917547 KSN917546:KSO917547 LCJ917546:LCK917547 LMF917546:LMG917547 LWB917546:LWC917547 MFX917546:MFY917547 MPT917546:MPU917547 MZP917546:MZQ917547 NJL917546:NJM917547 NTH917546:NTI917547 ODD917546:ODE917547 OMZ917546:ONA917547 OWV917546:OWW917547 PGR917546:PGS917547 PQN917546:PQO917547 QAJ917546:QAK917547 QKF917546:QKG917547 QUB917546:QUC917547 RDX917546:RDY917547 RNT917546:RNU917547 RXP917546:RXQ917547 SHL917546:SHM917547 SRH917546:SRI917547 TBD917546:TBE917547 TKZ917546:TLA917547 TUV917546:TUW917547 UER917546:UES917547 UON917546:UOO917547 UYJ917546:UYK917547 VIF917546:VIG917547 VSB917546:VSC917547 WBX917546:WBY917547 WLT917546:WLU917547 WVP917546:WVQ917547 H983082:I983083 JD983082:JE983083 SZ983082:TA983083 ACV983082:ACW983083 AMR983082:AMS983083 AWN983082:AWO983083 BGJ983082:BGK983083 BQF983082:BQG983083 CAB983082:CAC983083 CJX983082:CJY983083 CTT983082:CTU983083 DDP983082:DDQ983083 DNL983082:DNM983083 DXH983082:DXI983083 EHD983082:EHE983083 EQZ983082:ERA983083 FAV983082:FAW983083 FKR983082:FKS983083 FUN983082:FUO983083 GEJ983082:GEK983083 GOF983082:GOG983083 GYB983082:GYC983083 HHX983082:HHY983083 HRT983082:HRU983083 IBP983082:IBQ983083 ILL983082:ILM983083 IVH983082:IVI983083 JFD983082:JFE983083 JOZ983082:JPA983083 JYV983082:JYW983083 KIR983082:KIS983083 KSN983082:KSO983083 LCJ983082:LCK983083 LMF983082:LMG983083 LWB983082:LWC983083 MFX983082:MFY983083 MPT983082:MPU983083 MZP983082:MZQ983083 NJL983082:NJM983083 NTH983082:NTI983083 ODD983082:ODE983083 OMZ983082:ONA983083 OWV983082:OWW983083 PGR983082:PGS983083 PQN983082:PQO983083 QAJ983082:QAK983083 QKF983082:QKG983083 QUB983082:QUC983083 RDX983082:RDY983083 RNT983082:RNU983083 RXP983082:RXQ983083 SHL983082:SHM983083 SRH983082:SRI983083 TBD983082:TBE983083 TKZ983082:TLA983083 TUV983082:TUW983083 UER983082:UES983083 UON983082:UOO983083 UYJ983082:UYK983083 VIF983082:VIG983083 VSB983082:VSC983083 WBX983082:WBY983083 WLT983082:WLU983083 WVP983082:WVQ983083">
      <formula1>$G$3:$G$38</formula1>
    </dataValidation>
    <dataValidation type="list" allowBlank="1" showInputMessage="1" showErrorMessage="1" sqref="A43 IW43 SS43 ACO43 AMK43 AWG43 BGC43 BPY43 BZU43 CJQ43 CTM43 DDI43 DNE43 DXA43 EGW43 EQS43 FAO43 FKK43 FUG43 GEC43 GNY43 GXU43 HHQ43 HRM43 IBI43 ILE43 IVA43 JEW43 JOS43 JYO43 KIK43 KSG43 LCC43 LLY43 LVU43 MFQ43 MPM43 MZI43 NJE43 NTA43 OCW43 OMS43 OWO43 PGK43 PQG43 QAC43 QJY43 QTU43 RDQ43 RNM43 RXI43 SHE43 SRA43 TAW43 TKS43 TUO43 UEK43 UOG43 UYC43 VHY43 VRU43 WBQ43 WLM43 WVI43 A65579 IW65579 SS65579 ACO65579 AMK65579 AWG65579 BGC65579 BPY65579 BZU65579 CJQ65579 CTM65579 DDI65579 DNE65579 DXA65579 EGW65579 EQS65579 FAO65579 FKK65579 FUG65579 GEC65579 GNY65579 GXU65579 HHQ65579 HRM65579 IBI65579 ILE65579 IVA65579 JEW65579 JOS65579 JYO65579 KIK65579 KSG65579 LCC65579 LLY65579 LVU65579 MFQ65579 MPM65579 MZI65579 NJE65579 NTA65579 OCW65579 OMS65579 OWO65579 PGK65579 PQG65579 QAC65579 QJY65579 QTU65579 RDQ65579 RNM65579 RXI65579 SHE65579 SRA65579 TAW65579 TKS65579 TUO65579 UEK65579 UOG65579 UYC65579 VHY65579 VRU65579 WBQ65579 WLM65579 WVI65579 A131115 IW131115 SS131115 ACO131115 AMK131115 AWG131115 BGC131115 BPY131115 BZU131115 CJQ131115 CTM131115 DDI131115 DNE131115 DXA131115 EGW131115 EQS131115 FAO131115 FKK131115 FUG131115 GEC131115 GNY131115 GXU131115 HHQ131115 HRM131115 IBI131115 ILE131115 IVA131115 JEW131115 JOS131115 JYO131115 KIK131115 KSG131115 LCC131115 LLY131115 LVU131115 MFQ131115 MPM131115 MZI131115 NJE131115 NTA131115 OCW131115 OMS131115 OWO131115 PGK131115 PQG131115 QAC131115 QJY131115 QTU131115 RDQ131115 RNM131115 RXI131115 SHE131115 SRA131115 TAW131115 TKS131115 TUO131115 UEK131115 UOG131115 UYC131115 VHY131115 VRU131115 WBQ131115 WLM131115 WVI131115 A196651 IW196651 SS196651 ACO196651 AMK196651 AWG196651 BGC196651 BPY196651 BZU196651 CJQ196651 CTM196651 DDI196651 DNE196651 DXA196651 EGW196651 EQS196651 FAO196651 FKK196651 FUG196651 GEC196651 GNY196651 GXU196651 HHQ196651 HRM196651 IBI196651 ILE196651 IVA196651 JEW196651 JOS196651 JYO196651 KIK196651 KSG196651 LCC196651 LLY196651 LVU196651 MFQ196651 MPM196651 MZI196651 NJE196651 NTA196651 OCW196651 OMS196651 OWO196651 PGK196651 PQG196651 QAC196651 QJY196651 QTU196651 RDQ196651 RNM196651 RXI196651 SHE196651 SRA196651 TAW196651 TKS196651 TUO196651 UEK196651 UOG196651 UYC196651 VHY196651 VRU196651 WBQ196651 WLM196651 WVI196651 A262187 IW262187 SS262187 ACO262187 AMK262187 AWG262187 BGC262187 BPY262187 BZU262187 CJQ262187 CTM262187 DDI262187 DNE262187 DXA262187 EGW262187 EQS262187 FAO262187 FKK262187 FUG262187 GEC262187 GNY262187 GXU262187 HHQ262187 HRM262187 IBI262187 ILE262187 IVA262187 JEW262187 JOS262187 JYO262187 KIK262187 KSG262187 LCC262187 LLY262187 LVU262187 MFQ262187 MPM262187 MZI262187 NJE262187 NTA262187 OCW262187 OMS262187 OWO262187 PGK262187 PQG262187 QAC262187 QJY262187 QTU262187 RDQ262187 RNM262187 RXI262187 SHE262187 SRA262187 TAW262187 TKS262187 TUO262187 UEK262187 UOG262187 UYC262187 VHY262187 VRU262187 WBQ262187 WLM262187 WVI262187 A327723 IW327723 SS327723 ACO327723 AMK327723 AWG327723 BGC327723 BPY327723 BZU327723 CJQ327723 CTM327723 DDI327723 DNE327723 DXA327723 EGW327723 EQS327723 FAO327723 FKK327723 FUG327723 GEC327723 GNY327723 GXU327723 HHQ327723 HRM327723 IBI327723 ILE327723 IVA327723 JEW327723 JOS327723 JYO327723 KIK327723 KSG327723 LCC327723 LLY327723 LVU327723 MFQ327723 MPM327723 MZI327723 NJE327723 NTA327723 OCW327723 OMS327723 OWO327723 PGK327723 PQG327723 QAC327723 QJY327723 QTU327723 RDQ327723 RNM327723 RXI327723 SHE327723 SRA327723 TAW327723 TKS327723 TUO327723 UEK327723 UOG327723 UYC327723 VHY327723 VRU327723 WBQ327723 WLM327723 WVI327723 A393259 IW393259 SS393259 ACO393259 AMK393259 AWG393259 BGC393259 BPY393259 BZU393259 CJQ393259 CTM393259 DDI393259 DNE393259 DXA393259 EGW393259 EQS393259 FAO393259 FKK393259 FUG393259 GEC393259 GNY393259 GXU393259 HHQ393259 HRM393259 IBI393259 ILE393259 IVA393259 JEW393259 JOS393259 JYO393259 KIK393259 KSG393259 LCC393259 LLY393259 LVU393259 MFQ393259 MPM393259 MZI393259 NJE393259 NTA393259 OCW393259 OMS393259 OWO393259 PGK393259 PQG393259 QAC393259 QJY393259 QTU393259 RDQ393259 RNM393259 RXI393259 SHE393259 SRA393259 TAW393259 TKS393259 TUO393259 UEK393259 UOG393259 UYC393259 VHY393259 VRU393259 WBQ393259 WLM393259 WVI393259 A458795 IW458795 SS458795 ACO458795 AMK458795 AWG458795 BGC458795 BPY458795 BZU458795 CJQ458795 CTM458795 DDI458795 DNE458795 DXA458795 EGW458795 EQS458795 FAO458795 FKK458795 FUG458795 GEC458795 GNY458795 GXU458795 HHQ458795 HRM458795 IBI458795 ILE458795 IVA458795 JEW458795 JOS458795 JYO458795 KIK458795 KSG458795 LCC458795 LLY458795 LVU458795 MFQ458795 MPM458795 MZI458795 NJE458795 NTA458795 OCW458795 OMS458795 OWO458795 PGK458795 PQG458795 QAC458795 QJY458795 QTU458795 RDQ458795 RNM458795 RXI458795 SHE458795 SRA458795 TAW458795 TKS458795 TUO458795 UEK458795 UOG458795 UYC458795 VHY458795 VRU458795 WBQ458795 WLM458795 WVI458795 A524331 IW524331 SS524331 ACO524331 AMK524331 AWG524331 BGC524331 BPY524331 BZU524331 CJQ524331 CTM524331 DDI524331 DNE524331 DXA524331 EGW524331 EQS524331 FAO524331 FKK524331 FUG524331 GEC524331 GNY524331 GXU524331 HHQ524331 HRM524331 IBI524331 ILE524331 IVA524331 JEW524331 JOS524331 JYO524331 KIK524331 KSG524331 LCC524331 LLY524331 LVU524331 MFQ524331 MPM524331 MZI524331 NJE524331 NTA524331 OCW524331 OMS524331 OWO524331 PGK524331 PQG524331 QAC524331 QJY524331 QTU524331 RDQ524331 RNM524331 RXI524331 SHE524331 SRA524331 TAW524331 TKS524331 TUO524331 UEK524331 UOG524331 UYC524331 VHY524331 VRU524331 WBQ524331 WLM524331 WVI524331 A589867 IW589867 SS589867 ACO589867 AMK589867 AWG589867 BGC589867 BPY589867 BZU589867 CJQ589867 CTM589867 DDI589867 DNE589867 DXA589867 EGW589867 EQS589867 FAO589867 FKK589867 FUG589867 GEC589867 GNY589867 GXU589867 HHQ589867 HRM589867 IBI589867 ILE589867 IVA589867 JEW589867 JOS589867 JYO589867 KIK589867 KSG589867 LCC589867 LLY589867 LVU589867 MFQ589867 MPM589867 MZI589867 NJE589867 NTA589867 OCW589867 OMS589867 OWO589867 PGK589867 PQG589867 QAC589867 QJY589867 QTU589867 RDQ589867 RNM589867 RXI589867 SHE589867 SRA589867 TAW589867 TKS589867 TUO589867 UEK589867 UOG589867 UYC589867 VHY589867 VRU589867 WBQ589867 WLM589867 WVI589867 A655403 IW655403 SS655403 ACO655403 AMK655403 AWG655403 BGC655403 BPY655403 BZU655403 CJQ655403 CTM655403 DDI655403 DNE655403 DXA655403 EGW655403 EQS655403 FAO655403 FKK655403 FUG655403 GEC655403 GNY655403 GXU655403 HHQ655403 HRM655403 IBI655403 ILE655403 IVA655403 JEW655403 JOS655403 JYO655403 KIK655403 KSG655403 LCC655403 LLY655403 LVU655403 MFQ655403 MPM655403 MZI655403 NJE655403 NTA655403 OCW655403 OMS655403 OWO655403 PGK655403 PQG655403 QAC655403 QJY655403 QTU655403 RDQ655403 RNM655403 RXI655403 SHE655403 SRA655403 TAW655403 TKS655403 TUO655403 UEK655403 UOG655403 UYC655403 VHY655403 VRU655403 WBQ655403 WLM655403 WVI655403 A720939 IW720939 SS720939 ACO720939 AMK720939 AWG720939 BGC720939 BPY720939 BZU720939 CJQ720939 CTM720939 DDI720939 DNE720939 DXA720939 EGW720939 EQS720939 FAO720939 FKK720939 FUG720939 GEC720939 GNY720939 GXU720939 HHQ720939 HRM720939 IBI720939 ILE720939 IVA720939 JEW720939 JOS720939 JYO720939 KIK720939 KSG720939 LCC720939 LLY720939 LVU720939 MFQ720939 MPM720939 MZI720939 NJE720939 NTA720939 OCW720939 OMS720939 OWO720939 PGK720939 PQG720939 QAC720939 QJY720939 QTU720939 RDQ720939 RNM720939 RXI720939 SHE720939 SRA720939 TAW720939 TKS720939 TUO720939 UEK720939 UOG720939 UYC720939 VHY720939 VRU720939 WBQ720939 WLM720939 WVI720939 A786475 IW786475 SS786475 ACO786475 AMK786475 AWG786475 BGC786475 BPY786475 BZU786475 CJQ786475 CTM786475 DDI786475 DNE786475 DXA786475 EGW786475 EQS786475 FAO786475 FKK786475 FUG786475 GEC786475 GNY786475 GXU786475 HHQ786475 HRM786475 IBI786475 ILE786475 IVA786475 JEW786475 JOS786475 JYO786475 KIK786475 KSG786475 LCC786475 LLY786475 LVU786475 MFQ786475 MPM786475 MZI786475 NJE786475 NTA786475 OCW786475 OMS786475 OWO786475 PGK786475 PQG786475 QAC786475 QJY786475 QTU786475 RDQ786475 RNM786475 RXI786475 SHE786475 SRA786475 TAW786475 TKS786475 TUO786475 UEK786475 UOG786475 UYC786475 VHY786475 VRU786475 WBQ786475 WLM786475 WVI786475 A852011 IW852011 SS852011 ACO852011 AMK852011 AWG852011 BGC852011 BPY852011 BZU852011 CJQ852011 CTM852011 DDI852011 DNE852011 DXA852011 EGW852011 EQS852011 FAO852011 FKK852011 FUG852011 GEC852011 GNY852011 GXU852011 HHQ852011 HRM852011 IBI852011 ILE852011 IVA852011 JEW852011 JOS852011 JYO852011 KIK852011 KSG852011 LCC852011 LLY852011 LVU852011 MFQ852011 MPM852011 MZI852011 NJE852011 NTA852011 OCW852011 OMS852011 OWO852011 PGK852011 PQG852011 QAC852011 QJY852011 QTU852011 RDQ852011 RNM852011 RXI852011 SHE852011 SRA852011 TAW852011 TKS852011 TUO852011 UEK852011 UOG852011 UYC852011 VHY852011 VRU852011 WBQ852011 WLM852011 WVI852011 A917547 IW917547 SS917547 ACO917547 AMK917547 AWG917547 BGC917547 BPY917547 BZU917547 CJQ917547 CTM917547 DDI917547 DNE917547 DXA917547 EGW917547 EQS917547 FAO917547 FKK917547 FUG917547 GEC917547 GNY917547 GXU917547 HHQ917547 HRM917547 IBI917547 ILE917547 IVA917547 JEW917547 JOS917547 JYO917547 KIK917547 KSG917547 LCC917547 LLY917547 LVU917547 MFQ917547 MPM917547 MZI917547 NJE917547 NTA917547 OCW917547 OMS917547 OWO917547 PGK917547 PQG917547 QAC917547 QJY917547 QTU917547 RDQ917547 RNM917547 RXI917547 SHE917547 SRA917547 TAW917547 TKS917547 TUO917547 UEK917547 UOG917547 UYC917547 VHY917547 VRU917547 WBQ917547 WLM917547 WVI917547 A983083 IW983083 SS983083 ACO983083 AMK983083 AWG983083 BGC983083 BPY983083 BZU983083 CJQ983083 CTM983083 DDI983083 DNE983083 DXA983083 EGW983083 EQS983083 FAO983083 FKK983083 FUG983083 GEC983083 GNY983083 GXU983083 HHQ983083 HRM983083 IBI983083 ILE983083 IVA983083 JEW983083 JOS983083 JYO983083 KIK983083 KSG983083 LCC983083 LLY983083 LVU983083 MFQ983083 MPM983083 MZI983083 NJE983083 NTA983083 OCW983083 OMS983083 OWO983083 PGK983083 PQG983083 QAC983083 QJY983083 QTU983083 RDQ983083 RNM983083 RXI983083 SHE983083 SRA983083 TAW983083 TKS983083 TUO983083 UEK983083 UOG983083 UYC983083 VHY983083 VRU983083 WBQ983083 WLM983083 WVI983083">
      <formula1>$K$3:$K$17</formula1>
    </dataValidation>
  </dataValidations>
  <pageMargins left="0.7" right="0.7" top="0.75" bottom="0.75" header="0.3" footer="0.3"/>
  <pageSetup paperSize="9" scale="82" orientation="portrait" r:id="rId1"/>
  <rowBreaks count="1" manualBreakCount="1">
    <brk id="50" max="16383" man="1"/>
  </rowBreaks>
  <colBreaks count="1" manualBreakCount="1">
    <brk id="24" max="1048575" man="1"/>
  </colBreaks>
  <legacyDrawing r:id="rId2"/>
  <extLst>
    <ext xmlns:x14="http://schemas.microsoft.com/office/spreadsheetml/2009/9/main" uri="{CCE6A557-97BC-4b89-ADB6-D9C93CAAB3DF}">
      <x14:dataValidations xmlns:xm="http://schemas.microsoft.com/office/excel/2006/main" count="7">
        <x14:dataValidation type="list" allowBlank="1" showInputMessage="1" showErrorMessage="1">
          <x14:formula1>
            <xm:f>معلومات!$J$4:$J$16</xm:f>
          </x14:formula1>
          <xm:sqref>A29:B39</xm:sqref>
        </x14:dataValidation>
        <x14:dataValidation type="list" allowBlank="1" showInputMessage="1" showErrorMessage="1">
          <x14:formula1>
            <xm:f>معلومات!$B$12:$B$203</xm:f>
          </x14:formula1>
          <xm:sqref>B55:D62</xm:sqref>
        </x14:dataValidation>
        <x14:dataValidation type="list" allowBlank="1" showInputMessage="1" showErrorMessage="1">
          <x14:formula1>
            <xm:f>معلومات!$B$12:$B$200</xm:f>
          </x14:formula1>
          <xm:sqref>B63:D70</xm:sqref>
        </x14:dataValidation>
        <x14:dataValidation type="list" allowBlank="1" showInputMessage="1" showErrorMessage="1">
          <x14:formula1>
            <xm:f>معلومات!$B$12:$B$192</xm:f>
          </x14:formula1>
          <xm:sqref>B71:D78</xm:sqref>
        </x14:dataValidation>
        <x14:dataValidation type="list" allowBlank="1" showInputMessage="1" showErrorMessage="1">
          <x14:formula1>
            <xm:f>معلومات!$K$4:$K$15</xm:f>
          </x14:formula1>
          <xm:sqref>C29:D39</xm:sqref>
        </x14:dataValidation>
        <x14:dataValidation type="list" allowBlank="1" showInputMessage="1" showErrorMessage="1">
          <x14:formula1>
            <xm:f>معلومات!$G$4:$G$11</xm:f>
          </x14:formula1>
          <xm:sqref>M31:P39 S29:T39</xm:sqref>
        </x14:dataValidation>
        <x14:dataValidation type="list" allowBlank="1" showInputMessage="1" showErrorMessage="1">
          <x14:formula1>
            <xm:f>معلومات!$G$4:$G$12</xm:f>
          </x14:formula1>
          <xm:sqref>M29:R30 E29:L39 Q31:R39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7"/>
  <dimension ref="A1:P204"/>
  <sheetViews>
    <sheetView rightToLeft="1" topLeftCell="A37" workbookViewId="0">
      <selection activeCell="D59" sqref="D59"/>
    </sheetView>
  </sheetViews>
  <sheetFormatPr defaultColWidth="11.42578125" defaultRowHeight="15"/>
  <cols>
    <col min="1" max="1" width="9.28515625" customWidth="1"/>
    <col min="2" max="2" width="16.85546875" customWidth="1"/>
    <col min="3" max="3" width="5.5703125" customWidth="1"/>
    <col min="4" max="4" width="7.28515625" customWidth="1"/>
    <col min="5" max="5" width="7.7109375" customWidth="1"/>
    <col min="257" max="260" width="9.140625" customWidth="1"/>
    <col min="261" max="261" width="11.7109375" customWidth="1"/>
    <col min="513" max="516" width="9.140625" customWidth="1"/>
    <col min="517" max="517" width="11.7109375" customWidth="1"/>
    <col min="769" max="772" width="9.140625" customWidth="1"/>
    <col min="773" max="773" width="11.7109375" customWidth="1"/>
    <col min="1025" max="1028" width="9.140625" customWidth="1"/>
    <col min="1029" max="1029" width="11.7109375" customWidth="1"/>
    <col min="1281" max="1284" width="9.140625" customWidth="1"/>
    <col min="1285" max="1285" width="11.7109375" customWidth="1"/>
    <col min="1537" max="1540" width="9.140625" customWidth="1"/>
    <col min="1541" max="1541" width="11.7109375" customWidth="1"/>
    <col min="1793" max="1796" width="9.140625" customWidth="1"/>
    <col min="1797" max="1797" width="11.7109375" customWidth="1"/>
    <col min="2049" max="2052" width="9.140625" customWidth="1"/>
    <col min="2053" max="2053" width="11.7109375" customWidth="1"/>
    <col min="2305" max="2308" width="9.140625" customWidth="1"/>
    <col min="2309" max="2309" width="11.7109375" customWidth="1"/>
    <col min="2561" max="2564" width="9.140625" customWidth="1"/>
    <col min="2565" max="2565" width="11.7109375" customWidth="1"/>
    <col min="2817" max="2820" width="9.140625" customWidth="1"/>
    <col min="2821" max="2821" width="11.7109375" customWidth="1"/>
    <col min="3073" max="3076" width="9.140625" customWidth="1"/>
    <col min="3077" max="3077" width="11.7109375" customWidth="1"/>
    <col min="3329" max="3332" width="9.140625" customWidth="1"/>
    <col min="3333" max="3333" width="11.7109375" customWidth="1"/>
    <col min="3585" max="3588" width="9.140625" customWidth="1"/>
    <col min="3589" max="3589" width="11.7109375" customWidth="1"/>
    <col min="3841" max="3844" width="9.140625" customWidth="1"/>
    <col min="3845" max="3845" width="11.7109375" customWidth="1"/>
    <col min="4097" max="4100" width="9.140625" customWidth="1"/>
    <col min="4101" max="4101" width="11.7109375" customWidth="1"/>
    <col min="4353" max="4356" width="9.140625" customWidth="1"/>
    <col min="4357" max="4357" width="11.7109375" customWidth="1"/>
    <col min="4609" max="4612" width="9.140625" customWidth="1"/>
    <col min="4613" max="4613" width="11.7109375" customWidth="1"/>
    <col min="4865" max="4868" width="9.140625" customWidth="1"/>
    <col min="4869" max="4869" width="11.7109375" customWidth="1"/>
    <col min="5121" max="5124" width="9.140625" customWidth="1"/>
    <col min="5125" max="5125" width="11.7109375" customWidth="1"/>
    <col min="5377" max="5380" width="9.140625" customWidth="1"/>
    <col min="5381" max="5381" width="11.7109375" customWidth="1"/>
    <col min="5633" max="5636" width="9.140625" customWidth="1"/>
    <col min="5637" max="5637" width="11.7109375" customWidth="1"/>
    <col min="5889" max="5892" width="9.140625" customWidth="1"/>
    <col min="5893" max="5893" width="11.7109375" customWidth="1"/>
    <col min="6145" max="6148" width="9.140625" customWidth="1"/>
    <col min="6149" max="6149" width="11.7109375" customWidth="1"/>
    <col min="6401" max="6404" width="9.140625" customWidth="1"/>
    <col min="6405" max="6405" width="11.7109375" customWidth="1"/>
    <col min="6657" max="6660" width="9.140625" customWidth="1"/>
    <col min="6661" max="6661" width="11.7109375" customWidth="1"/>
    <col min="6913" max="6916" width="9.140625" customWidth="1"/>
    <col min="6917" max="6917" width="11.7109375" customWidth="1"/>
    <col min="7169" max="7172" width="9.140625" customWidth="1"/>
    <col min="7173" max="7173" width="11.7109375" customWidth="1"/>
    <col min="7425" max="7428" width="9.140625" customWidth="1"/>
    <col min="7429" max="7429" width="11.7109375" customWidth="1"/>
    <col min="7681" max="7684" width="9.140625" customWidth="1"/>
    <col min="7685" max="7685" width="11.7109375" customWidth="1"/>
    <col min="7937" max="7940" width="9.140625" customWidth="1"/>
    <col min="7941" max="7941" width="11.7109375" customWidth="1"/>
    <col min="8193" max="8196" width="9.140625" customWidth="1"/>
    <col min="8197" max="8197" width="11.7109375" customWidth="1"/>
    <col min="8449" max="8452" width="9.140625" customWidth="1"/>
    <col min="8453" max="8453" width="11.7109375" customWidth="1"/>
    <col min="8705" max="8708" width="9.140625" customWidth="1"/>
    <col min="8709" max="8709" width="11.7109375" customWidth="1"/>
    <col min="8961" max="8964" width="9.140625" customWidth="1"/>
    <col min="8965" max="8965" width="11.7109375" customWidth="1"/>
    <col min="9217" max="9220" width="9.140625" customWidth="1"/>
    <col min="9221" max="9221" width="11.7109375" customWidth="1"/>
    <col min="9473" max="9476" width="9.140625" customWidth="1"/>
    <col min="9477" max="9477" width="11.7109375" customWidth="1"/>
    <col min="9729" max="9732" width="9.140625" customWidth="1"/>
    <col min="9733" max="9733" width="11.7109375" customWidth="1"/>
    <col min="9985" max="9988" width="9.140625" customWidth="1"/>
    <col min="9989" max="9989" width="11.7109375" customWidth="1"/>
    <col min="10241" max="10244" width="9.140625" customWidth="1"/>
    <col min="10245" max="10245" width="11.7109375" customWidth="1"/>
    <col min="10497" max="10500" width="9.140625" customWidth="1"/>
    <col min="10501" max="10501" width="11.7109375" customWidth="1"/>
    <col min="10753" max="10756" width="9.140625" customWidth="1"/>
    <col min="10757" max="10757" width="11.7109375" customWidth="1"/>
    <col min="11009" max="11012" width="9.140625" customWidth="1"/>
    <col min="11013" max="11013" width="11.7109375" customWidth="1"/>
    <col min="11265" max="11268" width="9.140625" customWidth="1"/>
    <col min="11269" max="11269" width="11.7109375" customWidth="1"/>
    <col min="11521" max="11524" width="9.140625" customWidth="1"/>
    <col min="11525" max="11525" width="11.7109375" customWidth="1"/>
    <col min="11777" max="11780" width="9.140625" customWidth="1"/>
    <col min="11781" max="11781" width="11.7109375" customWidth="1"/>
    <col min="12033" max="12036" width="9.140625" customWidth="1"/>
    <col min="12037" max="12037" width="11.7109375" customWidth="1"/>
    <col min="12289" max="12292" width="9.140625" customWidth="1"/>
    <col min="12293" max="12293" width="11.7109375" customWidth="1"/>
    <col min="12545" max="12548" width="9.140625" customWidth="1"/>
    <col min="12549" max="12549" width="11.7109375" customWidth="1"/>
    <col min="12801" max="12804" width="9.140625" customWidth="1"/>
    <col min="12805" max="12805" width="11.7109375" customWidth="1"/>
    <col min="13057" max="13060" width="9.140625" customWidth="1"/>
    <col min="13061" max="13061" width="11.7109375" customWidth="1"/>
    <col min="13313" max="13316" width="9.140625" customWidth="1"/>
    <col min="13317" max="13317" width="11.7109375" customWidth="1"/>
    <col min="13569" max="13572" width="9.140625" customWidth="1"/>
    <col min="13573" max="13573" width="11.7109375" customWidth="1"/>
    <col min="13825" max="13828" width="9.140625" customWidth="1"/>
    <col min="13829" max="13829" width="11.7109375" customWidth="1"/>
    <col min="14081" max="14084" width="9.140625" customWidth="1"/>
    <col min="14085" max="14085" width="11.7109375" customWidth="1"/>
    <col min="14337" max="14340" width="9.140625" customWidth="1"/>
    <col min="14341" max="14341" width="11.7109375" customWidth="1"/>
    <col min="14593" max="14596" width="9.140625" customWidth="1"/>
    <col min="14597" max="14597" width="11.7109375" customWidth="1"/>
    <col min="14849" max="14852" width="9.140625" customWidth="1"/>
    <col min="14853" max="14853" width="11.7109375" customWidth="1"/>
    <col min="15105" max="15108" width="9.140625" customWidth="1"/>
    <col min="15109" max="15109" width="11.7109375" customWidth="1"/>
    <col min="15361" max="15364" width="9.140625" customWidth="1"/>
    <col min="15365" max="15365" width="11.7109375" customWidth="1"/>
    <col min="15617" max="15620" width="9.140625" customWidth="1"/>
    <col min="15621" max="15621" width="11.7109375" customWidth="1"/>
    <col min="15873" max="15876" width="9.140625" customWidth="1"/>
    <col min="15877" max="15877" width="11.7109375" customWidth="1"/>
    <col min="16129" max="16132" width="9.140625" customWidth="1"/>
    <col min="16133" max="16133" width="11.7109375" customWidth="1"/>
  </cols>
  <sheetData>
    <row r="1" spans="1:16" ht="26.25">
      <c r="A1" s="271" t="s">
        <v>83</v>
      </c>
      <c r="B1" s="271"/>
      <c r="C1" s="271"/>
      <c r="D1" s="271"/>
      <c r="E1" s="272" t="s">
        <v>84</v>
      </c>
      <c r="F1" s="272"/>
      <c r="G1" s="272"/>
      <c r="H1" s="272"/>
      <c r="I1" s="272"/>
      <c r="J1" s="272"/>
      <c r="K1" s="272"/>
      <c r="L1" s="272"/>
    </row>
    <row r="2" spans="1:16" ht="15.75" thickBot="1"/>
    <row r="3" spans="1:16" ht="30" thickTop="1" thickBot="1">
      <c r="A3" s="64" t="s">
        <v>85</v>
      </c>
      <c r="B3" s="64" t="s">
        <v>39</v>
      </c>
      <c r="G3" s="65" t="s">
        <v>87</v>
      </c>
      <c r="H3" s="66" t="s">
        <v>88</v>
      </c>
      <c r="I3" s="67" t="s">
        <v>89</v>
      </c>
      <c r="J3" s="65" t="s">
        <v>86</v>
      </c>
      <c r="K3" s="68" t="s">
        <v>90</v>
      </c>
      <c r="L3" s="273" t="s">
        <v>91</v>
      </c>
      <c r="M3" s="274"/>
      <c r="N3" s="274"/>
      <c r="O3" s="274"/>
      <c r="P3" s="274"/>
    </row>
    <row r="4" spans="1:16" ht="21.75" customHeight="1" thickTop="1" thickBot="1">
      <c r="A4" s="69" t="s">
        <v>92</v>
      </c>
      <c r="B4" s="64">
        <f>SUM(H4:H6)</f>
        <v>58</v>
      </c>
      <c r="G4" s="71" t="s">
        <v>269</v>
      </c>
      <c r="H4" s="72">
        <v>20</v>
      </c>
      <c r="I4" s="73">
        <v>3</v>
      </c>
      <c r="J4" s="70" t="s">
        <v>93</v>
      </c>
      <c r="K4" s="74" t="s">
        <v>94</v>
      </c>
      <c r="L4" s="273" t="s">
        <v>95</v>
      </c>
      <c r="M4" s="274"/>
      <c r="N4" s="274"/>
      <c r="O4" s="274"/>
      <c r="P4" s="274"/>
    </row>
    <row r="5" spans="1:16" ht="20.25" thickTop="1" thickBot="1">
      <c r="A5" s="69" t="s">
        <v>96</v>
      </c>
      <c r="B5" s="64">
        <f>SUM(H7:H8)</f>
        <v>32</v>
      </c>
      <c r="G5" s="71" t="s">
        <v>273</v>
      </c>
      <c r="H5" s="72">
        <v>19</v>
      </c>
      <c r="J5" s="70" t="s">
        <v>97</v>
      </c>
      <c r="K5" s="74" t="s">
        <v>98</v>
      </c>
      <c r="L5" s="265"/>
      <c r="M5" s="266"/>
      <c r="N5" s="266"/>
      <c r="O5" s="266"/>
      <c r="P5" s="266"/>
    </row>
    <row r="6" spans="1:16" ht="19.5" customHeight="1" thickTop="1" thickBot="1">
      <c r="A6" s="69" t="s">
        <v>99</v>
      </c>
      <c r="B6" s="64">
        <f>SUM(H9:H10)</f>
        <v>44</v>
      </c>
      <c r="G6" s="71" t="s">
        <v>24</v>
      </c>
      <c r="H6" s="72">
        <v>19</v>
      </c>
      <c r="J6" s="70" t="s">
        <v>33</v>
      </c>
      <c r="K6" s="74" t="s">
        <v>100</v>
      </c>
      <c r="L6" s="265"/>
      <c r="M6" s="266"/>
      <c r="N6" s="266"/>
      <c r="O6" s="266"/>
      <c r="P6" s="266"/>
    </row>
    <row r="7" spans="1:16" ht="20.25" thickTop="1" thickBot="1">
      <c r="A7" s="75" t="s">
        <v>101</v>
      </c>
      <c r="B7" s="64">
        <f>SUM(H11:H12)</f>
        <v>32</v>
      </c>
      <c r="G7" s="71" t="s">
        <v>25</v>
      </c>
      <c r="H7" s="72">
        <v>16</v>
      </c>
      <c r="J7" s="70" t="s">
        <v>102</v>
      </c>
      <c r="K7" s="74" t="s">
        <v>103</v>
      </c>
      <c r="L7" s="265"/>
      <c r="M7" s="266"/>
      <c r="N7" s="266"/>
      <c r="O7" s="266"/>
      <c r="P7" s="266"/>
    </row>
    <row r="8" spans="1:16" ht="21" customHeight="1" thickTop="1" thickBot="1">
      <c r="A8" s="76" t="s">
        <v>14</v>
      </c>
      <c r="B8" s="76">
        <f>SUM(B4:B7)</f>
        <v>166</v>
      </c>
      <c r="G8" s="71" t="s">
        <v>21</v>
      </c>
      <c r="H8" s="72">
        <v>16</v>
      </c>
      <c r="I8" s="77" t="s">
        <v>53</v>
      </c>
      <c r="J8" s="70" t="s">
        <v>104</v>
      </c>
      <c r="K8" s="74" t="s">
        <v>34</v>
      </c>
      <c r="L8" s="78"/>
      <c r="M8" s="79"/>
      <c r="N8" s="79"/>
      <c r="O8" s="79"/>
      <c r="P8" s="79"/>
    </row>
    <row r="9" spans="1:16" ht="19.5" customHeight="1" thickTop="1" thickBot="1">
      <c r="G9" s="80" t="s">
        <v>121</v>
      </c>
      <c r="H9" s="72">
        <v>22</v>
      </c>
      <c r="I9" s="77" t="s">
        <v>106</v>
      </c>
      <c r="J9" s="70" t="s">
        <v>105</v>
      </c>
      <c r="K9" s="74" t="s">
        <v>107</v>
      </c>
    </row>
    <row r="10" spans="1:16" ht="17.25" customHeight="1" thickTop="1" thickBot="1">
      <c r="A10" s="275" t="s">
        <v>133</v>
      </c>
      <c r="B10" s="275"/>
      <c r="G10" s="71" t="s">
        <v>331</v>
      </c>
      <c r="H10" s="72">
        <v>22</v>
      </c>
      <c r="I10" s="77" t="s">
        <v>109</v>
      </c>
      <c r="J10" s="70" t="s">
        <v>108</v>
      </c>
      <c r="K10" s="74" t="s">
        <v>110</v>
      </c>
    </row>
    <row r="11" spans="1:16" ht="16.5" customHeight="1" thickTop="1" thickBot="1">
      <c r="A11" s="275"/>
      <c r="B11" s="275"/>
      <c r="C11" s="100" t="s">
        <v>52</v>
      </c>
      <c r="D11" s="100" t="s">
        <v>53</v>
      </c>
      <c r="E11" s="100" t="s">
        <v>340</v>
      </c>
      <c r="G11" s="80"/>
      <c r="H11" s="72">
        <v>16</v>
      </c>
      <c r="J11" s="70" t="s">
        <v>111</v>
      </c>
      <c r="K11" s="74" t="s">
        <v>112</v>
      </c>
    </row>
    <row r="12" spans="1:16" ht="20.25" thickTop="1" thickBot="1">
      <c r="A12" s="90">
        <v>1</v>
      </c>
      <c r="B12" s="91" t="s">
        <v>157</v>
      </c>
      <c r="C12" s="89" t="s">
        <v>121</v>
      </c>
      <c r="D12" s="97" t="s">
        <v>109</v>
      </c>
      <c r="E12" s="99" t="s">
        <v>16</v>
      </c>
      <c r="F12" s="98"/>
      <c r="G12" s="80"/>
      <c r="H12" s="72">
        <v>16</v>
      </c>
      <c r="J12" s="70" t="s">
        <v>128</v>
      </c>
      <c r="K12" s="74" t="s">
        <v>113</v>
      </c>
    </row>
    <row r="13" spans="1:16" ht="20.25" thickTop="1" thickBot="1">
      <c r="A13" s="90">
        <v>2</v>
      </c>
      <c r="B13" s="91" t="s">
        <v>158</v>
      </c>
      <c r="C13" s="89" t="s">
        <v>121</v>
      </c>
      <c r="D13" s="97" t="s">
        <v>109</v>
      </c>
      <c r="E13" s="99" t="s">
        <v>16</v>
      </c>
      <c r="F13" s="98"/>
      <c r="G13" s="81"/>
      <c r="H13" s="82">
        <v>40</v>
      </c>
      <c r="I13" s="93"/>
      <c r="J13" s="70" t="s">
        <v>114</v>
      </c>
      <c r="K13" s="74" t="s">
        <v>127</v>
      </c>
    </row>
    <row r="14" spans="1:16" ht="16.5" customHeight="1" thickTop="1" thickBot="1">
      <c r="A14" s="90">
        <v>3</v>
      </c>
      <c r="B14" s="91" t="s">
        <v>140</v>
      </c>
      <c r="C14" s="89" t="s">
        <v>121</v>
      </c>
      <c r="D14" s="97" t="s">
        <v>109</v>
      </c>
      <c r="E14" s="99" t="s">
        <v>16</v>
      </c>
      <c r="F14" s="98"/>
      <c r="G14" s="81"/>
      <c r="H14" s="82"/>
      <c r="I14" s="93"/>
      <c r="J14" s="70" t="s">
        <v>115</v>
      </c>
      <c r="K14" s="74" t="s">
        <v>116</v>
      </c>
    </row>
    <row r="15" spans="1:16" ht="20.25" thickTop="1" thickBot="1">
      <c r="A15" s="90">
        <v>4</v>
      </c>
      <c r="B15" s="91" t="s">
        <v>159</v>
      </c>
      <c r="C15" s="89" t="s">
        <v>121</v>
      </c>
      <c r="D15" s="97" t="s">
        <v>109</v>
      </c>
      <c r="E15" s="99" t="s">
        <v>16</v>
      </c>
      <c r="G15" s="81"/>
      <c r="H15" s="82"/>
      <c r="I15" s="93"/>
      <c r="J15" s="83" t="s">
        <v>270</v>
      </c>
      <c r="K15" s="74" t="s">
        <v>117</v>
      </c>
      <c r="L15" s="267" t="s">
        <v>118</v>
      </c>
      <c r="M15" s="268"/>
      <c r="N15" s="268"/>
      <c r="O15" s="268"/>
    </row>
    <row r="16" spans="1:16" ht="20.25" thickTop="1" thickBot="1">
      <c r="A16" s="90">
        <v>5</v>
      </c>
      <c r="B16" s="91" t="s">
        <v>274</v>
      </c>
      <c r="C16" s="89" t="s">
        <v>121</v>
      </c>
      <c r="D16" s="97" t="s">
        <v>109</v>
      </c>
      <c r="E16" s="99" t="s">
        <v>16</v>
      </c>
      <c r="G16" s="81"/>
      <c r="H16" s="82"/>
      <c r="I16" s="93"/>
      <c r="J16" s="83" t="s">
        <v>335</v>
      </c>
      <c r="K16" s="84"/>
      <c r="L16" s="267"/>
      <c r="M16" s="268"/>
      <c r="N16" s="268"/>
      <c r="O16" s="268"/>
    </row>
    <row r="17" spans="1:15" ht="20.25" thickTop="1" thickBot="1">
      <c r="A17" s="90">
        <v>6</v>
      </c>
      <c r="B17" s="91" t="s">
        <v>131</v>
      </c>
      <c r="C17" s="89" t="s">
        <v>121</v>
      </c>
      <c r="D17" s="97" t="s">
        <v>109</v>
      </c>
      <c r="E17" s="99" t="s">
        <v>16</v>
      </c>
      <c r="G17" s="81"/>
      <c r="H17" s="82"/>
      <c r="I17" s="93"/>
      <c r="J17" s="83" t="s">
        <v>336</v>
      </c>
      <c r="K17" s="84"/>
      <c r="L17" s="267"/>
      <c r="M17" s="268"/>
      <c r="N17" s="268"/>
      <c r="O17" s="268"/>
    </row>
    <row r="18" spans="1:15" ht="20.25" thickTop="1" thickBot="1">
      <c r="A18" s="90">
        <v>7</v>
      </c>
      <c r="B18" s="91" t="s">
        <v>141</v>
      </c>
      <c r="C18" s="89" t="s">
        <v>121</v>
      </c>
      <c r="D18" s="97" t="s">
        <v>109</v>
      </c>
      <c r="E18" s="99" t="s">
        <v>16</v>
      </c>
      <c r="G18" s="81"/>
      <c r="H18" s="82"/>
      <c r="I18" s="93"/>
      <c r="J18" s="93"/>
      <c r="K18" s="84"/>
      <c r="L18" s="267"/>
      <c r="M18" s="268"/>
      <c r="N18" s="268"/>
      <c r="O18" s="268"/>
    </row>
    <row r="19" spans="1:15" ht="20.25" thickTop="1" thickBot="1">
      <c r="A19" s="90">
        <v>8</v>
      </c>
      <c r="B19" s="91" t="s">
        <v>143</v>
      </c>
      <c r="C19" s="89" t="s">
        <v>121</v>
      </c>
      <c r="D19" s="97" t="s">
        <v>109</v>
      </c>
      <c r="E19" s="99" t="s">
        <v>16</v>
      </c>
      <c r="G19" s="81"/>
      <c r="H19" s="82"/>
      <c r="I19" s="93"/>
      <c r="J19" s="93"/>
      <c r="K19" s="84"/>
      <c r="L19" s="267"/>
      <c r="M19" s="268"/>
      <c r="N19" s="268"/>
      <c r="O19" s="268"/>
    </row>
    <row r="20" spans="1:15" ht="20.25" thickTop="1" thickBot="1">
      <c r="A20" s="90">
        <v>9</v>
      </c>
      <c r="B20" s="91" t="s">
        <v>161</v>
      </c>
      <c r="C20" s="89" t="s">
        <v>121</v>
      </c>
      <c r="D20" s="97" t="s">
        <v>109</v>
      </c>
      <c r="E20" s="99" t="s">
        <v>16</v>
      </c>
      <c r="G20" s="81"/>
      <c r="H20" s="82"/>
      <c r="I20" s="93"/>
      <c r="J20" s="93"/>
      <c r="K20" s="84"/>
      <c r="L20" s="267"/>
      <c r="M20" s="268"/>
      <c r="N20" s="268"/>
      <c r="O20" s="268"/>
    </row>
    <row r="21" spans="1:15" ht="20.25" thickTop="1" thickBot="1">
      <c r="A21" s="90">
        <v>10</v>
      </c>
      <c r="B21" s="91" t="s">
        <v>144</v>
      </c>
      <c r="C21" s="89" t="s">
        <v>121</v>
      </c>
      <c r="D21" s="97" t="s">
        <v>109</v>
      </c>
      <c r="E21" s="99" t="s">
        <v>16</v>
      </c>
      <c r="G21" s="81"/>
      <c r="H21" s="82"/>
      <c r="I21" s="93"/>
      <c r="J21" s="93"/>
      <c r="K21" s="84"/>
      <c r="L21" s="267"/>
      <c r="M21" s="268"/>
      <c r="N21" s="268"/>
      <c r="O21" s="268"/>
    </row>
    <row r="22" spans="1:15" ht="20.25" thickTop="1" thickBot="1">
      <c r="A22" s="90">
        <v>11</v>
      </c>
      <c r="B22" s="91" t="s">
        <v>145</v>
      </c>
      <c r="C22" s="89" t="s">
        <v>121</v>
      </c>
      <c r="D22" s="97" t="s">
        <v>109</v>
      </c>
      <c r="E22" s="99" t="s">
        <v>16</v>
      </c>
      <c r="G22" s="85" t="s">
        <v>21</v>
      </c>
      <c r="H22" s="86">
        <v>50</v>
      </c>
      <c r="I22" s="93"/>
      <c r="J22" s="93"/>
      <c r="K22" s="84"/>
      <c r="L22" s="269" t="s">
        <v>119</v>
      </c>
      <c r="M22" s="270"/>
      <c r="N22" s="270"/>
      <c r="O22" s="270"/>
    </row>
    <row r="23" spans="1:15" ht="20.25" thickTop="1" thickBot="1">
      <c r="A23" s="90">
        <v>12</v>
      </c>
      <c r="B23" s="91" t="s">
        <v>162</v>
      </c>
      <c r="C23" s="89" t="s">
        <v>121</v>
      </c>
      <c r="D23" s="97" t="s">
        <v>109</v>
      </c>
      <c r="E23" s="99" t="s">
        <v>16</v>
      </c>
      <c r="G23" s="85" t="s">
        <v>22</v>
      </c>
      <c r="H23" s="86">
        <v>60</v>
      </c>
      <c r="I23" s="93"/>
      <c r="J23" s="93"/>
      <c r="K23" s="84"/>
      <c r="L23" s="269"/>
      <c r="M23" s="270"/>
      <c r="N23" s="270"/>
      <c r="O23" s="270"/>
    </row>
    <row r="24" spans="1:15" ht="20.25" thickTop="1" thickBot="1">
      <c r="A24" s="90">
        <v>13</v>
      </c>
      <c r="B24" s="91" t="s">
        <v>146</v>
      </c>
      <c r="C24" s="89" t="s">
        <v>121</v>
      </c>
      <c r="D24" s="97" t="s">
        <v>109</v>
      </c>
      <c r="E24" s="99" t="s">
        <v>16</v>
      </c>
      <c r="G24" s="85" t="s">
        <v>120</v>
      </c>
      <c r="H24" s="86"/>
      <c r="I24" s="93"/>
      <c r="J24" s="93"/>
      <c r="K24" s="84"/>
      <c r="L24" s="269"/>
      <c r="M24" s="270"/>
      <c r="N24" s="270"/>
      <c r="O24" s="270"/>
    </row>
    <row r="25" spans="1:15" ht="20.25" thickTop="1" thickBot="1">
      <c r="A25" s="90">
        <v>14</v>
      </c>
      <c r="B25" s="91" t="s">
        <v>163</v>
      </c>
      <c r="C25" s="89" t="s">
        <v>121</v>
      </c>
      <c r="D25" s="97" t="s">
        <v>109</v>
      </c>
      <c r="E25" s="99" t="s">
        <v>16</v>
      </c>
      <c r="G25" s="85"/>
      <c r="H25" s="86"/>
      <c r="I25" s="93"/>
      <c r="J25" s="93"/>
      <c r="K25" s="84"/>
    </row>
    <row r="26" spans="1:15" ht="20.25" thickTop="1" thickBot="1">
      <c r="A26" s="90">
        <v>15</v>
      </c>
      <c r="B26" s="91" t="s">
        <v>132</v>
      </c>
      <c r="C26" s="89" t="s">
        <v>121</v>
      </c>
      <c r="D26" s="97" t="s">
        <v>109</v>
      </c>
      <c r="E26" s="99" t="s">
        <v>16</v>
      </c>
      <c r="G26" s="85"/>
      <c r="H26" s="86"/>
      <c r="I26" s="93"/>
      <c r="J26" s="93"/>
    </row>
    <row r="27" spans="1:15" ht="20.25" thickTop="1" thickBot="1">
      <c r="A27" s="90">
        <v>16</v>
      </c>
      <c r="B27" s="91" t="s">
        <v>147</v>
      </c>
      <c r="C27" s="89" t="s">
        <v>121</v>
      </c>
      <c r="D27" s="97" t="s">
        <v>109</v>
      </c>
      <c r="E27" s="99" t="s">
        <v>16</v>
      </c>
      <c r="G27" s="85"/>
      <c r="H27" s="86"/>
      <c r="I27" s="93"/>
      <c r="J27" s="93"/>
    </row>
    <row r="28" spans="1:15" ht="20.25" thickTop="1" thickBot="1">
      <c r="A28" s="90">
        <v>17</v>
      </c>
      <c r="B28" s="91" t="s">
        <v>134</v>
      </c>
      <c r="C28" s="89" t="s">
        <v>121</v>
      </c>
      <c r="D28" s="97" t="s">
        <v>109</v>
      </c>
      <c r="E28" s="99" t="s">
        <v>16</v>
      </c>
      <c r="G28" s="85"/>
      <c r="H28" s="86"/>
      <c r="I28" s="93"/>
      <c r="J28" s="93"/>
    </row>
    <row r="29" spans="1:15" ht="20.25" thickTop="1" thickBot="1">
      <c r="A29" s="90">
        <v>18</v>
      </c>
      <c r="B29" s="91" t="s">
        <v>148</v>
      </c>
      <c r="C29" s="89" t="s">
        <v>121</v>
      </c>
      <c r="D29" s="97" t="s">
        <v>109</v>
      </c>
      <c r="E29" s="99" t="s">
        <v>16</v>
      </c>
      <c r="G29" s="85"/>
      <c r="H29" s="86"/>
      <c r="I29" s="93"/>
      <c r="J29" s="93"/>
    </row>
    <row r="30" spans="1:15" ht="20.25" thickTop="1" thickBot="1">
      <c r="A30" s="90">
        <v>19</v>
      </c>
      <c r="B30" s="91" t="s">
        <v>149</v>
      </c>
      <c r="C30" s="89" t="s">
        <v>121</v>
      </c>
      <c r="D30" s="97" t="s">
        <v>109</v>
      </c>
      <c r="E30" s="99" t="s">
        <v>16</v>
      </c>
      <c r="G30" s="85"/>
      <c r="H30" s="86"/>
      <c r="I30" s="93"/>
      <c r="J30" s="93"/>
    </row>
    <row r="31" spans="1:15" ht="20.25" thickTop="1" thickBot="1">
      <c r="A31" s="90">
        <v>20</v>
      </c>
      <c r="B31" s="91" t="s">
        <v>164</v>
      </c>
      <c r="C31" s="89" t="s">
        <v>121</v>
      </c>
      <c r="D31" s="97" t="s">
        <v>109</v>
      </c>
      <c r="E31" s="99" t="s">
        <v>16</v>
      </c>
      <c r="G31" s="87" t="s">
        <v>121</v>
      </c>
      <c r="H31" s="88">
        <v>1</v>
      </c>
      <c r="I31" s="93"/>
      <c r="J31" s="93"/>
    </row>
    <row r="32" spans="1:15" ht="20.25" thickTop="1" thickBot="1">
      <c r="A32" s="90">
        <v>21</v>
      </c>
      <c r="B32" s="91" t="s">
        <v>150</v>
      </c>
      <c r="C32" s="89" t="s">
        <v>121</v>
      </c>
      <c r="D32" s="97" t="s">
        <v>109</v>
      </c>
      <c r="E32" s="99" t="s">
        <v>16</v>
      </c>
      <c r="G32" s="87" t="s">
        <v>122</v>
      </c>
      <c r="H32" s="88">
        <v>2</v>
      </c>
      <c r="I32" s="93"/>
      <c r="J32" s="93"/>
    </row>
    <row r="33" spans="1:10" ht="20.25" thickTop="1" thickBot="1">
      <c r="A33" s="90">
        <v>22</v>
      </c>
      <c r="B33" s="91" t="s">
        <v>136</v>
      </c>
      <c r="C33" s="89" t="s">
        <v>121</v>
      </c>
      <c r="D33" s="97" t="s">
        <v>109</v>
      </c>
      <c r="E33" s="99" t="s">
        <v>16</v>
      </c>
      <c r="G33" s="87"/>
      <c r="H33" s="88"/>
      <c r="I33" s="93"/>
      <c r="J33" s="93"/>
    </row>
    <row r="34" spans="1:10" ht="20.25" thickTop="1" thickBot="1">
      <c r="A34" s="90">
        <v>23</v>
      </c>
      <c r="B34" s="91" t="s">
        <v>151</v>
      </c>
      <c r="C34" s="89" t="s">
        <v>121</v>
      </c>
      <c r="D34" s="97" t="s">
        <v>109</v>
      </c>
      <c r="E34" s="99" t="s">
        <v>16</v>
      </c>
      <c r="G34" s="87"/>
      <c r="H34" s="88"/>
      <c r="I34" s="93"/>
      <c r="J34" s="93"/>
    </row>
    <row r="35" spans="1:10" ht="20.25" thickTop="1" thickBot="1">
      <c r="A35" s="90">
        <v>24</v>
      </c>
      <c r="B35" s="91" t="s">
        <v>167</v>
      </c>
      <c r="C35" s="89" t="s">
        <v>121</v>
      </c>
      <c r="D35" s="97" t="s">
        <v>109</v>
      </c>
      <c r="E35" s="99" t="s">
        <v>16</v>
      </c>
      <c r="G35" s="87"/>
      <c r="H35" s="88"/>
      <c r="I35" s="93"/>
      <c r="J35" s="93"/>
    </row>
    <row r="36" spans="1:10" ht="20.25" thickTop="1" thickBot="1">
      <c r="A36" s="90">
        <v>25</v>
      </c>
      <c r="B36" s="91" t="s">
        <v>154</v>
      </c>
      <c r="C36" s="89" t="s">
        <v>121</v>
      </c>
      <c r="D36" s="97" t="s">
        <v>109</v>
      </c>
      <c r="E36" s="99" t="s">
        <v>16</v>
      </c>
      <c r="G36" s="87"/>
      <c r="H36" s="88"/>
      <c r="I36" s="93"/>
      <c r="J36" s="93"/>
    </row>
    <row r="37" spans="1:10" ht="20.25" thickTop="1" thickBot="1">
      <c r="A37" s="90">
        <v>26</v>
      </c>
      <c r="B37" s="91" t="s">
        <v>168</v>
      </c>
      <c r="C37" s="89" t="s">
        <v>121</v>
      </c>
      <c r="D37" s="97" t="s">
        <v>109</v>
      </c>
      <c r="E37" s="99" t="s">
        <v>16</v>
      </c>
      <c r="G37" s="87"/>
      <c r="H37" s="88"/>
      <c r="I37" s="93"/>
      <c r="J37" s="93"/>
    </row>
    <row r="38" spans="1:10" ht="20.25" thickTop="1" thickBot="1">
      <c r="A38" s="90">
        <v>27</v>
      </c>
      <c r="B38" s="91" t="s">
        <v>155</v>
      </c>
      <c r="C38" s="89" t="s">
        <v>121</v>
      </c>
      <c r="D38" s="97" t="s">
        <v>109</v>
      </c>
      <c r="E38" s="99" t="s">
        <v>16</v>
      </c>
      <c r="G38" s="87"/>
      <c r="H38" s="88"/>
      <c r="I38" s="93"/>
      <c r="J38" s="93"/>
    </row>
    <row r="39" spans="1:10" ht="20.25" thickTop="1" thickBot="1">
      <c r="A39" s="90">
        <v>28</v>
      </c>
      <c r="B39" s="91" t="s">
        <v>172</v>
      </c>
      <c r="C39" s="89" t="s">
        <v>121</v>
      </c>
      <c r="D39" s="97" t="s">
        <v>109</v>
      </c>
      <c r="E39" s="99" t="s">
        <v>16</v>
      </c>
      <c r="G39" s="87"/>
      <c r="H39" s="88"/>
      <c r="I39" s="93"/>
      <c r="J39" s="93"/>
    </row>
    <row r="40" spans="1:10" ht="19.5" thickTop="1" thickBot="1">
      <c r="A40" s="90">
        <v>29</v>
      </c>
      <c r="B40" s="91" t="s">
        <v>156</v>
      </c>
      <c r="C40" s="89" t="s">
        <v>121</v>
      </c>
      <c r="D40" s="97" t="s">
        <v>109</v>
      </c>
      <c r="E40" s="99" t="s">
        <v>16</v>
      </c>
      <c r="I40" s="93"/>
      <c r="J40" s="93"/>
    </row>
    <row r="41" spans="1:10" ht="19.5" thickTop="1" thickBot="1">
      <c r="A41" s="90">
        <v>30</v>
      </c>
      <c r="B41" s="91" t="s">
        <v>138</v>
      </c>
      <c r="C41" s="89" t="s">
        <v>121</v>
      </c>
      <c r="D41" s="97" t="s">
        <v>109</v>
      </c>
      <c r="E41" s="99" t="s">
        <v>16</v>
      </c>
      <c r="I41" s="93"/>
      <c r="J41" s="93"/>
    </row>
    <row r="42" spans="1:10" ht="19.5" thickTop="1" thickBot="1">
      <c r="A42" s="90">
        <v>31</v>
      </c>
      <c r="B42" s="91" t="s">
        <v>135</v>
      </c>
      <c r="C42" s="89" t="s">
        <v>121</v>
      </c>
      <c r="D42" s="97" t="s">
        <v>109</v>
      </c>
      <c r="E42" s="99" t="s">
        <v>16</v>
      </c>
      <c r="I42" s="93"/>
      <c r="J42" s="93"/>
    </row>
    <row r="43" spans="1:10" ht="19.5" thickTop="1" thickBot="1">
      <c r="A43" s="90">
        <v>32</v>
      </c>
      <c r="B43" s="91" t="s">
        <v>170</v>
      </c>
      <c r="C43" s="89" t="s">
        <v>121</v>
      </c>
      <c r="D43" s="97" t="s">
        <v>109</v>
      </c>
      <c r="E43" s="99" t="s">
        <v>16</v>
      </c>
      <c r="I43" s="93"/>
      <c r="J43" s="93"/>
    </row>
    <row r="44" spans="1:10" ht="19.5" thickTop="1" thickBot="1">
      <c r="A44" s="90">
        <v>33</v>
      </c>
      <c r="B44" s="91" t="s">
        <v>139</v>
      </c>
      <c r="C44" s="89" t="s">
        <v>21</v>
      </c>
      <c r="D44" s="97" t="s">
        <v>109</v>
      </c>
      <c r="E44" s="99" t="s">
        <v>16</v>
      </c>
      <c r="I44" s="93"/>
      <c r="J44" s="93"/>
    </row>
    <row r="45" spans="1:10" ht="19.5" thickTop="1" thickBot="1">
      <c r="A45" s="90">
        <v>34</v>
      </c>
      <c r="B45" s="91" t="s">
        <v>174</v>
      </c>
      <c r="C45" s="89" t="s">
        <v>21</v>
      </c>
      <c r="D45" s="97" t="s">
        <v>109</v>
      </c>
      <c r="E45" s="99" t="s">
        <v>16</v>
      </c>
      <c r="I45" s="93"/>
      <c r="J45" s="93"/>
    </row>
    <row r="46" spans="1:10" ht="19.5" thickTop="1" thickBot="1">
      <c r="A46" s="90">
        <v>35</v>
      </c>
      <c r="B46" s="91" t="s">
        <v>175</v>
      </c>
      <c r="C46" s="89" t="s">
        <v>21</v>
      </c>
      <c r="D46" s="97" t="s">
        <v>109</v>
      </c>
      <c r="E46" s="99" t="s">
        <v>16</v>
      </c>
      <c r="I46" s="93"/>
      <c r="J46" s="93"/>
    </row>
    <row r="47" spans="1:10" ht="19.5" thickTop="1" thickBot="1">
      <c r="A47" s="90">
        <v>36</v>
      </c>
      <c r="B47" s="91" t="s">
        <v>189</v>
      </c>
      <c r="C47" s="89" t="s">
        <v>21</v>
      </c>
      <c r="D47" s="97" t="s">
        <v>109</v>
      </c>
      <c r="E47" s="99" t="s">
        <v>16</v>
      </c>
      <c r="I47" s="93"/>
      <c r="J47" s="93"/>
    </row>
    <row r="48" spans="1:10" ht="19.5" thickTop="1" thickBot="1">
      <c r="A48" s="90">
        <v>37</v>
      </c>
      <c r="B48" s="91" t="s">
        <v>190</v>
      </c>
      <c r="C48" s="89" t="s">
        <v>21</v>
      </c>
      <c r="D48" s="97" t="s">
        <v>109</v>
      </c>
      <c r="E48" s="99" t="s">
        <v>16</v>
      </c>
      <c r="I48" s="93"/>
      <c r="J48" s="93"/>
    </row>
    <row r="49" spans="1:10" ht="19.5" thickTop="1" thickBot="1">
      <c r="A49" s="90">
        <v>38</v>
      </c>
      <c r="B49" s="91" t="s">
        <v>191</v>
      </c>
      <c r="C49" s="89" t="s">
        <v>21</v>
      </c>
      <c r="D49" s="97" t="s">
        <v>109</v>
      </c>
      <c r="E49" s="99" t="s">
        <v>16</v>
      </c>
      <c r="I49" s="93"/>
      <c r="J49" s="93"/>
    </row>
    <row r="50" spans="1:10" ht="19.5" thickTop="1" thickBot="1">
      <c r="A50" s="90">
        <v>39</v>
      </c>
      <c r="B50" s="91" t="s">
        <v>192</v>
      </c>
      <c r="C50" s="89" t="s">
        <v>21</v>
      </c>
      <c r="D50" s="97" t="s">
        <v>109</v>
      </c>
      <c r="E50" s="99" t="s">
        <v>16</v>
      </c>
      <c r="I50" s="93"/>
      <c r="J50" s="93"/>
    </row>
    <row r="51" spans="1:10" ht="19.5" thickTop="1" thickBot="1">
      <c r="A51" s="90">
        <v>40</v>
      </c>
      <c r="B51" s="91" t="s">
        <v>177</v>
      </c>
      <c r="C51" s="89" t="s">
        <v>21</v>
      </c>
      <c r="D51" s="97" t="s">
        <v>109</v>
      </c>
      <c r="E51" s="99" t="s">
        <v>16</v>
      </c>
      <c r="I51" s="93"/>
      <c r="J51" s="93"/>
    </row>
    <row r="52" spans="1:10" ht="19.5" thickTop="1" thickBot="1">
      <c r="A52" s="90">
        <v>41</v>
      </c>
      <c r="B52" s="91" t="s">
        <v>178</v>
      </c>
      <c r="C52" s="89" t="s">
        <v>21</v>
      </c>
      <c r="D52" s="97" t="s">
        <v>109</v>
      </c>
      <c r="E52" s="99" t="s">
        <v>16</v>
      </c>
      <c r="I52" s="93"/>
      <c r="J52" s="93"/>
    </row>
    <row r="53" spans="1:10" ht="19.5" thickTop="1" thickBot="1">
      <c r="A53" s="90">
        <v>42</v>
      </c>
      <c r="B53" s="91" t="s">
        <v>193</v>
      </c>
      <c r="C53" s="89" t="s">
        <v>21</v>
      </c>
      <c r="D53" s="97" t="s">
        <v>109</v>
      </c>
      <c r="E53" s="99" t="s">
        <v>16</v>
      </c>
      <c r="I53" s="93"/>
      <c r="J53" s="93"/>
    </row>
    <row r="54" spans="1:10" ht="19.5" thickTop="1" thickBot="1">
      <c r="A54" s="90">
        <v>43</v>
      </c>
      <c r="B54" s="91" t="s">
        <v>275</v>
      </c>
      <c r="C54" s="89" t="s">
        <v>21</v>
      </c>
      <c r="D54" s="97" t="s">
        <v>109</v>
      </c>
      <c r="E54" s="99" t="s">
        <v>16</v>
      </c>
      <c r="I54" s="93"/>
      <c r="J54" s="93"/>
    </row>
    <row r="55" spans="1:10" ht="19.5" thickTop="1" thickBot="1">
      <c r="A55" s="90">
        <v>44</v>
      </c>
      <c r="B55" s="91" t="s">
        <v>179</v>
      </c>
      <c r="C55" s="89" t="s">
        <v>21</v>
      </c>
      <c r="D55" s="97" t="s">
        <v>109</v>
      </c>
      <c r="E55" s="99" t="s">
        <v>16</v>
      </c>
      <c r="I55" s="93"/>
      <c r="J55" s="93"/>
    </row>
    <row r="56" spans="1:10" ht="19.5" thickTop="1" thickBot="1">
      <c r="A56" s="90">
        <v>45</v>
      </c>
      <c r="B56" s="91" t="s">
        <v>160</v>
      </c>
      <c r="C56" s="89" t="s">
        <v>21</v>
      </c>
      <c r="D56" s="97" t="s">
        <v>109</v>
      </c>
      <c r="E56" s="99" t="s">
        <v>16</v>
      </c>
      <c r="I56" s="93"/>
      <c r="J56" s="93"/>
    </row>
    <row r="57" spans="1:10" ht="19.5" thickTop="1" thickBot="1">
      <c r="A57" s="90">
        <v>46</v>
      </c>
      <c r="B57" s="91" t="s">
        <v>194</v>
      </c>
      <c r="C57" s="89" t="s">
        <v>21</v>
      </c>
      <c r="D57" s="97" t="s">
        <v>109</v>
      </c>
      <c r="E57" s="99" t="s">
        <v>16</v>
      </c>
      <c r="I57" s="93"/>
      <c r="J57" s="93"/>
    </row>
    <row r="58" spans="1:10" ht="19.5" thickTop="1" thickBot="1">
      <c r="A58" s="90">
        <v>47</v>
      </c>
      <c r="B58" s="91" t="s">
        <v>195</v>
      </c>
      <c r="C58" s="89" t="s">
        <v>21</v>
      </c>
      <c r="D58" s="97" t="s">
        <v>109</v>
      </c>
      <c r="E58" s="99" t="s">
        <v>16</v>
      </c>
      <c r="I58" s="93"/>
      <c r="J58" s="93"/>
    </row>
    <row r="59" spans="1:10" ht="19.5" thickTop="1" thickBot="1">
      <c r="A59" s="90">
        <v>48</v>
      </c>
      <c r="B59" s="91" t="s">
        <v>142</v>
      </c>
      <c r="C59" s="89" t="s">
        <v>21</v>
      </c>
      <c r="D59" s="97" t="s">
        <v>109</v>
      </c>
      <c r="E59" s="99" t="s">
        <v>16</v>
      </c>
      <c r="I59" s="93"/>
      <c r="J59" s="93"/>
    </row>
    <row r="60" spans="1:10" ht="19.5" thickTop="1" thickBot="1">
      <c r="A60" s="90">
        <v>49</v>
      </c>
      <c r="B60" s="91" t="s">
        <v>272</v>
      </c>
      <c r="C60" s="89" t="s">
        <v>21</v>
      </c>
      <c r="D60" s="97" t="s">
        <v>109</v>
      </c>
      <c r="E60" s="99" t="s">
        <v>16</v>
      </c>
      <c r="I60" s="93"/>
      <c r="J60" s="93"/>
    </row>
    <row r="61" spans="1:10" ht="19.5" thickTop="1" thickBot="1">
      <c r="A61" s="90">
        <v>50</v>
      </c>
      <c r="B61" s="91" t="s">
        <v>180</v>
      </c>
      <c r="C61" s="89" t="s">
        <v>21</v>
      </c>
      <c r="D61" s="97" t="s">
        <v>109</v>
      </c>
      <c r="E61" s="99" t="s">
        <v>16</v>
      </c>
      <c r="I61" s="93"/>
      <c r="J61" s="93"/>
    </row>
    <row r="62" spans="1:10" ht="19.5" thickTop="1" thickBot="1">
      <c r="A62" s="90">
        <v>51</v>
      </c>
      <c r="B62" s="91" t="s">
        <v>334</v>
      </c>
      <c r="C62" s="89" t="s">
        <v>21</v>
      </c>
      <c r="D62" s="97" t="s">
        <v>109</v>
      </c>
      <c r="E62" s="99" t="s">
        <v>16</v>
      </c>
      <c r="I62" s="93"/>
      <c r="J62" s="93"/>
    </row>
    <row r="63" spans="1:10" ht="19.5" thickTop="1" thickBot="1">
      <c r="A63" s="90">
        <v>52</v>
      </c>
      <c r="B63" s="91" t="s">
        <v>196</v>
      </c>
      <c r="C63" s="89" t="s">
        <v>21</v>
      </c>
      <c r="D63" s="97" t="s">
        <v>109</v>
      </c>
      <c r="E63" s="99" t="s">
        <v>16</v>
      </c>
      <c r="I63" s="93"/>
      <c r="J63" s="93"/>
    </row>
    <row r="64" spans="1:10" ht="19.5" thickTop="1" thickBot="1">
      <c r="A64" s="90">
        <v>53</v>
      </c>
      <c r="B64" s="91" t="s">
        <v>181</v>
      </c>
      <c r="C64" s="89" t="s">
        <v>21</v>
      </c>
      <c r="D64" s="97" t="s">
        <v>109</v>
      </c>
      <c r="E64" s="99" t="s">
        <v>16</v>
      </c>
      <c r="I64" s="93"/>
      <c r="J64" s="93"/>
    </row>
    <row r="65" spans="1:10" ht="19.5" thickTop="1" thickBot="1">
      <c r="A65" s="90">
        <v>54</v>
      </c>
      <c r="B65" s="91" t="s">
        <v>197</v>
      </c>
      <c r="C65" s="89" t="s">
        <v>21</v>
      </c>
      <c r="D65" s="97" t="s">
        <v>109</v>
      </c>
      <c r="E65" s="99" t="s">
        <v>16</v>
      </c>
      <c r="I65" s="93"/>
      <c r="J65" s="93"/>
    </row>
    <row r="66" spans="1:10" ht="19.5" thickTop="1" thickBot="1">
      <c r="A66" s="90">
        <v>55</v>
      </c>
      <c r="B66" s="91" t="s">
        <v>182</v>
      </c>
      <c r="C66" s="89" t="s">
        <v>21</v>
      </c>
      <c r="D66" s="97" t="s">
        <v>109</v>
      </c>
      <c r="E66" s="99" t="s">
        <v>16</v>
      </c>
      <c r="I66" s="93"/>
      <c r="J66" s="93"/>
    </row>
    <row r="67" spans="1:10" ht="19.5" thickTop="1" thickBot="1">
      <c r="A67" s="90">
        <v>56</v>
      </c>
      <c r="B67" s="91" t="s">
        <v>198</v>
      </c>
      <c r="C67" s="89" t="s">
        <v>21</v>
      </c>
      <c r="D67" s="97" t="s">
        <v>109</v>
      </c>
      <c r="E67" s="99" t="s">
        <v>16</v>
      </c>
      <c r="I67" s="93"/>
      <c r="J67" s="93"/>
    </row>
    <row r="68" spans="1:10" ht="19.5" thickTop="1" thickBot="1">
      <c r="A68" s="90">
        <v>57</v>
      </c>
      <c r="B68" s="91" t="s">
        <v>199</v>
      </c>
      <c r="C68" s="89" t="s">
        <v>21</v>
      </c>
      <c r="D68" s="97" t="s">
        <v>109</v>
      </c>
      <c r="E68" s="99" t="s">
        <v>16</v>
      </c>
      <c r="I68" s="93"/>
      <c r="J68" s="93"/>
    </row>
    <row r="69" spans="1:10" ht="19.5" thickTop="1" thickBot="1">
      <c r="A69" s="90">
        <v>58</v>
      </c>
      <c r="B69" s="91" t="s">
        <v>200</v>
      </c>
      <c r="C69" s="89" t="s">
        <v>21</v>
      </c>
      <c r="D69" s="97" t="s">
        <v>109</v>
      </c>
      <c r="E69" s="99" t="s">
        <v>16</v>
      </c>
      <c r="I69" s="93"/>
      <c r="J69" s="93"/>
    </row>
    <row r="70" spans="1:10" ht="19.5" thickTop="1" thickBot="1">
      <c r="A70" s="90">
        <v>59</v>
      </c>
      <c r="B70" s="91" t="s">
        <v>183</v>
      </c>
      <c r="C70" s="89" t="s">
        <v>21</v>
      </c>
      <c r="D70" s="97" t="s">
        <v>109</v>
      </c>
      <c r="E70" s="99" t="s">
        <v>16</v>
      </c>
      <c r="I70" s="93"/>
      <c r="J70" s="93"/>
    </row>
    <row r="71" spans="1:10" ht="19.5" thickTop="1" thickBot="1">
      <c r="A71" s="90">
        <v>60</v>
      </c>
      <c r="B71" s="91" t="s">
        <v>165</v>
      </c>
      <c r="C71" s="89" t="s">
        <v>21</v>
      </c>
      <c r="D71" s="97" t="s">
        <v>109</v>
      </c>
      <c r="E71" s="99" t="s">
        <v>16</v>
      </c>
      <c r="I71" s="93"/>
      <c r="J71" s="93"/>
    </row>
    <row r="72" spans="1:10" ht="19.5" thickTop="1" thickBot="1">
      <c r="A72" s="90">
        <v>61</v>
      </c>
      <c r="B72" s="91" t="s">
        <v>137</v>
      </c>
      <c r="C72" s="89" t="s">
        <v>21</v>
      </c>
      <c r="D72" s="97" t="s">
        <v>109</v>
      </c>
      <c r="E72" s="99" t="s">
        <v>16</v>
      </c>
      <c r="I72" s="93"/>
      <c r="J72" s="93"/>
    </row>
    <row r="73" spans="1:10" ht="19.5" thickTop="1" thickBot="1">
      <c r="A73" s="90">
        <v>62</v>
      </c>
      <c r="B73" s="91" t="s">
        <v>152</v>
      </c>
      <c r="C73" s="89" t="s">
        <v>21</v>
      </c>
      <c r="D73" s="97" t="s">
        <v>109</v>
      </c>
      <c r="E73" s="99" t="s">
        <v>16</v>
      </c>
      <c r="I73" s="93"/>
      <c r="J73" s="93"/>
    </row>
    <row r="74" spans="1:10" ht="19.5" thickTop="1" thickBot="1">
      <c r="A74" s="90">
        <v>63</v>
      </c>
      <c r="B74" s="91" t="s">
        <v>186</v>
      </c>
      <c r="C74" s="89" t="s">
        <v>21</v>
      </c>
      <c r="D74" s="97" t="s">
        <v>109</v>
      </c>
      <c r="E74" s="99" t="s">
        <v>16</v>
      </c>
      <c r="I74" s="93"/>
      <c r="J74" s="93"/>
    </row>
    <row r="75" spans="1:10" ht="19.5" thickTop="1" thickBot="1">
      <c r="A75" s="90">
        <v>64</v>
      </c>
      <c r="B75" s="91" t="s">
        <v>166</v>
      </c>
      <c r="C75" s="89" t="s">
        <v>21</v>
      </c>
      <c r="D75" s="97" t="s">
        <v>109</v>
      </c>
      <c r="E75" s="99" t="s">
        <v>16</v>
      </c>
      <c r="I75" s="93"/>
      <c r="J75" s="93"/>
    </row>
    <row r="76" spans="1:10" ht="19.5" thickTop="1" thickBot="1">
      <c r="A76" s="90">
        <v>65</v>
      </c>
      <c r="B76" s="91" t="s">
        <v>153</v>
      </c>
      <c r="C76" s="89" t="s">
        <v>21</v>
      </c>
      <c r="D76" s="97" t="s">
        <v>109</v>
      </c>
      <c r="E76" s="99" t="s">
        <v>16</v>
      </c>
      <c r="I76" s="93"/>
      <c r="J76" s="93"/>
    </row>
    <row r="77" spans="1:10" ht="19.5" thickTop="1" thickBot="1">
      <c r="A77" s="90">
        <v>66</v>
      </c>
      <c r="B77" s="91" t="s">
        <v>203</v>
      </c>
      <c r="C77" s="89" t="s">
        <v>21</v>
      </c>
      <c r="D77" s="97" t="s">
        <v>109</v>
      </c>
      <c r="E77" s="99" t="s">
        <v>16</v>
      </c>
      <c r="I77" s="93"/>
      <c r="J77" s="93"/>
    </row>
    <row r="78" spans="1:10" ht="19.5" thickTop="1" thickBot="1">
      <c r="A78" s="90">
        <v>67</v>
      </c>
      <c r="B78" s="91" t="s">
        <v>188</v>
      </c>
      <c r="C78" s="89" t="s">
        <v>21</v>
      </c>
      <c r="D78" s="97" t="s">
        <v>109</v>
      </c>
      <c r="E78" s="99" t="s">
        <v>16</v>
      </c>
      <c r="I78" s="93"/>
      <c r="J78" s="93"/>
    </row>
    <row r="79" spans="1:10" ht="19.5" thickTop="1" thickBot="1">
      <c r="A79" s="90">
        <v>68</v>
      </c>
      <c r="B79" s="91" t="s">
        <v>169</v>
      </c>
      <c r="C79" s="89" t="s">
        <v>21</v>
      </c>
      <c r="D79" s="97" t="s">
        <v>109</v>
      </c>
      <c r="E79" s="99" t="s">
        <v>16</v>
      </c>
      <c r="I79" s="93"/>
      <c r="J79" s="93"/>
    </row>
    <row r="80" spans="1:10" ht="19.5" thickTop="1" thickBot="1">
      <c r="A80" s="90">
        <v>69</v>
      </c>
      <c r="B80" s="91" t="s">
        <v>171</v>
      </c>
      <c r="C80" s="89" t="s">
        <v>21</v>
      </c>
      <c r="D80" s="97" t="s">
        <v>109</v>
      </c>
      <c r="E80" s="99" t="s">
        <v>16</v>
      </c>
      <c r="I80" s="93"/>
      <c r="J80" s="93"/>
    </row>
    <row r="81" spans="1:10" ht="19.5" thickTop="1" thickBot="1">
      <c r="A81" s="90">
        <v>70</v>
      </c>
      <c r="B81" s="91" t="s">
        <v>173</v>
      </c>
      <c r="C81" s="89" t="s">
        <v>21</v>
      </c>
      <c r="D81" s="97" t="s">
        <v>109</v>
      </c>
      <c r="E81" s="99" t="s">
        <v>16</v>
      </c>
      <c r="I81" s="93"/>
      <c r="J81" s="93"/>
    </row>
    <row r="82" spans="1:10" ht="19.5" thickTop="1" thickBot="1">
      <c r="A82" s="90">
        <v>71</v>
      </c>
      <c r="B82" s="91" t="s">
        <v>206</v>
      </c>
      <c r="C82" s="89" t="s">
        <v>24</v>
      </c>
      <c r="D82" s="97" t="s">
        <v>109</v>
      </c>
      <c r="E82" s="99" t="s">
        <v>16</v>
      </c>
      <c r="I82" s="93"/>
      <c r="J82" s="93"/>
    </row>
    <row r="83" spans="1:10" ht="19.5" thickTop="1" thickBot="1">
      <c r="A83" s="90">
        <v>72</v>
      </c>
      <c r="B83" s="91" t="s">
        <v>245</v>
      </c>
      <c r="C83" s="89" t="s">
        <v>24</v>
      </c>
      <c r="D83" s="97" t="s">
        <v>109</v>
      </c>
      <c r="E83" s="99" t="s">
        <v>16</v>
      </c>
      <c r="I83" s="93"/>
      <c r="J83" s="93"/>
    </row>
    <row r="84" spans="1:10" ht="19.5" thickTop="1" thickBot="1">
      <c r="A84" s="90">
        <v>73</v>
      </c>
      <c r="B84" s="91" t="s">
        <v>208</v>
      </c>
      <c r="C84" s="89" t="s">
        <v>24</v>
      </c>
      <c r="D84" s="97" t="s">
        <v>109</v>
      </c>
      <c r="E84" s="99" t="s">
        <v>16</v>
      </c>
      <c r="I84" s="93"/>
      <c r="J84" s="93"/>
    </row>
    <row r="85" spans="1:10" ht="19.5" thickTop="1" thickBot="1">
      <c r="A85" s="90">
        <v>74</v>
      </c>
      <c r="B85" s="91" t="s">
        <v>246</v>
      </c>
      <c r="C85" s="89" t="s">
        <v>24</v>
      </c>
      <c r="D85" s="97" t="s">
        <v>109</v>
      </c>
      <c r="E85" s="99" t="s">
        <v>16</v>
      </c>
      <c r="I85" s="93"/>
      <c r="J85" s="93"/>
    </row>
    <row r="86" spans="1:10" ht="19.5" thickTop="1" thickBot="1">
      <c r="A86" s="90">
        <v>75</v>
      </c>
      <c r="B86" s="91" t="s">
        <v>248</v>
      </c>
      <c r="C86" s="89" t="s">
        <v>24</v>
      </c>
      <c r="D86" s="97" t="s">
        <v>109</v>
      </c>
      <c r="E86" s="99" t="s">
        <v>16</v>
      </c>
      <c r="I86" s="93"/>
      <c r="J86" s="93"/>
    </row>
    <row r="87" spans="1:10" ht="19.5" thickTop="1" thickBot="1">
      <c r="A87" s="90">
        <v>76</v>
      </c>
      <c r="B87" s="91" t="s">
        <v>209</v>
      </c>
      <c r="C87" s="89" t="s">
        <v>24</v>
      </c>
      <c r="D87" s="97" t="s">
        <v>109</v>
      </c>
      <c r="E87" s="99" t="s">
        <v>16</v>
      </c>
      <c r="I87" s="93"/>
      <c r="J87" s="93"/>
    </row>
    <row r="88" spans="1:10" ht="19.5" thickTop="1" thickBot="1">
      <c r="A88" s="90">
        <v>77</v>
      </c>
      <c r="B88" s="91" t="s">
        <v>250</v>
      </c>
      <c r="C88" s="89" t="s">
        <v>24</v>
      </c>
      <c r="D88" s="97" t="s">
        <v>109</v>
      </c>
      <c r="E88" s="99" t="s">
        <v>16</v>
      </c>
      <c r="I88" s="93"/>
      <c r="J88" s="93"/>
    </row>
    <row r="89" spans="1:10" ht="19.5" thickTop="1" thickBot="1">
      <c r="A89" s="90">
        <v>78</v>
      </c>
      <c r="B89" s="91" t="s">
        <v>252</v>
      </c>
      <c r="C89" s="89" t="s">
        <v>24</v>
      </c>
      <c r="D89" s="97" t="s">
        <v>109</v>
      </c>
      <c r="E89" s="99" t="s">
        <v>16</v>
      </c>
      <c r="I89" s="93"/>
      <c r="J89" s="93"/>
    </row>
    <row r="90" spans="1:10" ht="19.5" thickTop="1" thickBot="1">
      <c r="A90" s="90">
        <v>79</v>
      </c>
      <c r="B90" s="91" t="s">
        <v>210</v>
      </c>
      <c r="C90" s="89" t="s">
        <v>24</v>
      </c>
      <c r="D90" s="97" t="s">
        <v>109</v>
      </c>
      <c r="E90" s="99" t="s">
        <v>16</v>
      </c>
      <c r="I90" s="93"/>
      <c r="J90" s="93"/>
    </row>
    <row r="91" spans="1:10" ht="19.5" thickTop="1" thickBot="1">
      <c r="A91" s="90">
        <v>80</v>
      </c>
      <c r="B91" s="91" t="s">
        <v>211</v>
      </c>
      <c r="C91" s="89" t="s">
        <v>24</v>
      </c>
      <c r="D91" s="97" t="s">
        <v>109</v>
      </c>
      <c r="E91" s="99" t="s">
        <v>16</v>
      </c>
      <c r="I91" s="93"/>
      <c r="J91" s="93"/>
    </row>
    <row r="92" spans="1:10" ht="19.5" thickTop="1" thickBot="1">
      <c r="A92" s="90">
        <v>81</v>
      </c>
      <c r="B92" s="91" t="s">
        <v>212</v>
      </c>
      <c r="C92" s="89" t="s">
        <v>24</v>
      </c>
      <c r="D92" s="97" t="s">
        <v>109</v>
      </c>
      <c r="E92" s="99" t="s">
        <v>16</v>
      </c>
      <c r="I92" s="93"/>
      <c r="J92" s="93"/>
    </row>
    <row r="93" spans="1:10" ht="19.5" thickTop="1" thickBot="1">
      <c r="A93" s="90">
        <v>82</v>
      </c>
      <c r="B93" s="91" t="s">
        <v>254</v>
      </c>
      <c r="C93" s="89" t="s">
        <v>24</v>
      </c>
      <c r="D93" s="97" t="s">
        <v>109</v>
      </c>
      <c r="E93" s="99" t="s">
        <v>16</v>
      </c>
      <c r="I93" s="93"/>
      <c r="J93" s="93"/>
    </row>
    <row r="94" spans="1:10" ht="19.5" thickTop="1" thickBot="1">
      <c r="A94" s="90">
        <v>83</v>
      </c>
      <c r="B94" s="91" t="s">
        <v>213</v>
      </c>
      <c r="C94" s="89" t="s">
        <v>24</v>
      </c>
      <c r="D94" s="97" t="s">
        <v>109</v>
      </c>
      <c r="E94" s="99" t="s">
        <v>16</v>
      </c>
      <c r="I94" s="93"/>
      <c r="J94" s="93"/>
    </row>
    <row r="95" spans="1:10" ht="19.5" thickTop="1" thickBot="1">
      <c r="A95" s="90">
        <v>84</v>
      </c>
      <c r="B95" s="91" t="s">
        <v>214</v>
      </c>
      <c r="C95" s="89" t="s">
        <v>24</v>
      </c>
      <c r="D95" s="97" t="s">
        <v>109</v>
      </c>
      <c r="E95" s="99" t="s">
        <v>16</v>
      </c>
      <c r="I95" s="93"/>
      <c r="J95" s="93"/>
    </row>
    <row r="96" spans="1:10" ht="19.5" thickTop="1" thickBot="1">
      <c r="A96" s="90">
        <v>85</v>
      </c>
      <c r="B96" s="91" t="s">
        <v>215</v>
      </c>
      <c r="C96" s="89" t="s">
        <v>24</v>
      </c>
      <c r="D96" s="97" t="s">
        <v>109</v>
      </c>
      <c r="E96" s="99" t="s">
        <v>16</v>
      </c>
      <c r="I96" s="93"/>
      <c r="J96" s="93"/>
    </row>
    <row r="97" spans="1:10" ht="19.5" thickTop="1" thickBot="1">
      <c r="A97" s="90">
        <v>86</v>
      </c>
      <c r="B97" s="91" t="s">
        <v>216</v>
      </c>
      <c r="C97" s="89" t="s">
        <v>24</v>
      </c>
      <c r="D97" s="97" t="s">
        <v>109</v>
      </c>
      <c r="E97" s="99" t="s">
        <v>16</v>
      </c>
      <c r="I97" s="93"/>
      <c r="J97" s="93"/>
    </row>
    <row r="98" spans="1:10" ht="19.5" thickTop="1" thickBot="1">
      <c r="A98" s="90">
        <v>87</v>
      </c>
      <c r="B98" s="91" t="s">
        <v>217</v>
      </c>
      <c r="C98" s="89" t="s">
        <v>24</v>
      </c>
      <c r="D98" s="97" t="s">
        <v>109</v>
      </c>
      <c r="E98" s="99" t="s">
        <v>16</v>
      </c>
      <c r="I98" s="93"/>
      <c r="J98" s="93"/>
    </row>
    <row r="99" spans="1:10" ht="19.5" thickTop="1" thickBot="1">
      <c r="A99" s="90">
        <v>88</v>
      </c>
      <c r="B99" s="91" t="s">
        <v>258</v>
      </c>
      <c r="C99" s="89" t="s">
        <v>24</v>
      </c>
      <c r="D99" s="97" t="s">
        <v>109</v>
      </c>
      <c r="E99" s="99" t="s">
        <v>16</v>
      </c>
      <c r="I99" s="93"/>
      <c r="J99" s="93"/>
    </row>
    <row r="100" spans="1:10" ht="19.5" thickTop="1" thickBot="1">
      <c r="A100" s="90">
        <v>89</v>
      </c>
      <c r="B100" s="91" t="s">
        <v>184</v>
      </c>
      <c r="C100" s="89" t="s">
        <v>24</v>
      </c>
      <c r="D100" s="97" t="s">
        <v>109</v>
      </c>
      <c r="E100" s="99" t="s">
        <v>16</v>
      </c>
      <c r="I100" s="93"/>
      <c r="J100" s="93"/>
    </row>
    <row r="101" spans="1:10" ht="19.5" thickTop="1" thickBot="1">
      <c r="A101" s="90">
        <v>90</v>
      </c>
      <c r="B101" s="91" t="s">
        <v>259</v>
      </c>
      <c r="C101" s="89" t="s">
        <v>24</v>
      </c>
      <c r="D101" s="97" t="s">
        <v>109</v>
      </c>
      <c r="E101" s="99" t="s">
        <v>16</v>
      </c>
      <c r="I101" s="93"/>
      <c r="J101" s="93"/>
    </row>
    <row r="102" spans="1:10" ht="19.5" thickTop="1" thickBot="1">
      <c r="A102" s="90">
        <v>91</v>
      </c>
      <c r="B102" s="91" t="s">
        <v>218</v>
      </c>
      <c r="C102" s="89" t="s">
        <v>24</v>
      </c>
      <c r="D102" s="97" t="s">
        <v>109</v>
      </c>
      <c r="E102" s="99" t="s">
        <v>16</v>
      </c>
      <c r="I102" s="93"/>
      <c r="J102" s="93"/>
    </row>
    <row r="103" spans="1:10" ht="19.5" thickTop="1" thickBot="1">
      <c r="A103" s="90">
        <v>92</v>
      </c>
      <c r="B103" s="91" t="s">
        <v>185</v>
      </c>
      <c r="C103" s="89" t="s">
        <v>24</v>
      </c>
      <c r="D103" s="97" t="s">
        <v>109</v>
      </c>
      <c r="E103" s="99" t="s">
        <v>16</v>
      </c>
      <c r="I103" s="93"/>
      <c r="J103" s="93"/>
    </row>
    <row r="104" spans="1:10" ht="19.5" thickTop="1" thickBot="1">
      <c r="A104" s="90">
        <v>93</v>
      </c>
      <c r="B104" s="91" t="s">
        <v>219</v>
      </c>
      <c r="C104" s="89" t="s">
        <v>24</v>
      </c>
      <c r="D104" s="97" t="s">
        <v>109</v>
      </c>
      <c r="E104" s="99" t="s">
        <v>16</v>
      </c>
      <c r="I104" s="93"/>
      <c r="J104" s="93"/>
    </row>
    <row r="105" spans="1:10" ht="19.5" thickTop="1" thickBot="1">
      <c r="A105" s="90">
        <v>94</v>
      </c>
      <c r="B105" s="91" t="s">
        <v>220</v>
      </c>
      <c r="C105" s="89" t="s">
        <v>24</v>
      </c>
      <c r="D105" s="97" t="s">
        <v>109</v>
      </c>
      <c r="E105" s="99" t="s">
        <v>16</v>
      </c>
      <c r="I105" s="93"/>
      <c r="J105" s="93"/>
    </row>
    <row r="106" spans="1:10" ht="19.5" thickTop="1" thickBot="1">
      <c r="A106" s="90">
        <v>95</v>
      </c>
      <c r="B106" s="91" t="s">
        <v>221</v>
      </c>
      <c r="C106" s="89" t="s">
        <v>24</v>
      </c>
      <c r="D106" s="97" t="s">
        <v>109</v>
      </c>
      <c r="E106" s="99" t="s">
        <v>16</v>
      </c>
      <c r="I106" s="93"/>
      <c r="J106" s="93"/>
    </row>
    <row r="107" spans="1:10" ht="19.5" thickTop="1" thickBot="1">
      <c r="A107" s="90">
        <v>96</v>
      </c>
      <c r="B107" s="91" t="s">
        <v>222</v>
      </c>
      <c r="C107" s="89" t="s">
        <v>24</v>
      </c>
      <c r="D107" s="97" t="s">
        <v>109</v>
      </c>
      <c r="E107" s="99" t="s">
        <v>16</v>
      </c>
      <c r="I107" s="93"/>
      <c r="J107" s="93"/>
    </row>
    <row r="108" spans="1:10" ht="19.5" thickTop="1" thickBot="1">
      <c r="A108" s="90">
        <v>97</v>
      </c>
      <c r="B108" s="91" t="s">
        <v>223</v>
      </c>
      <c r="C108" s="89" t="s">
        <v>24</v>
      </c>
      <c r="D108" s="97" t="s">
        <v>109</v>
      </c>
      <c r="E108" s="99" t="s">
        <v>16</v>
      </c>
      <c r="I108" s="93"/>
      <c r="J108" s="93"/>
    </row>
    <row r="109" spans="1:10" ht="19.5" thickTop="1" thickBot="1">
      <c r="A109" s="90">
        <v>98</v>
      </c>
      <c r="B109" s="91" t="s">
        <v>204</v>
      </c>
      <c r="C109" s="89" t="s">
        <v>24</v>
      </c>
      <c r="D109" s="97" t="s">
        <v>109</v>
      </c>
      <c r="E109" s="99" t="s">
        <v>16</v>
      </c>
      <c r="I109" s="93"/>
      <c r="J109" s="93"/>
    </row>
    <row r="110" spans="1:10" ht="19.5" thickTop="1" thickBot="1">
      <c r="A110" s="90">
        <v>99</v>
      </c>
      <c r="B110" s="91" t="s">
        <v>205</v>
      </c>
      <c r="C110" s="89" t="s">
        <v>24</v>
      </c>
      <c r="D110" s="97" t="s">
        <v>109</v>
      </c>
      <c r="E110" s="99" t="s">
        <v>16</v>
      </c>
      <c r="I110" s="93"/>
      <c r="J110" s="93"/>
    </row>
    <row r="111" spans="1:10" ht="19.5" thickTop="1" thickBot="1">
      <c r="A111" s="90">
        <v>100</v>
      </c>
      <c r="B111" s="91" t="s">
        <v>207</v>
      </c>
      <c r="C111" s="89" t="s">
        <v>24</v>
      </c>
      <c r="D111" s="97" t="s">
        <v>109</v>
      </c>
      <c r="E111" s="99" t="s">
        <v>16</v>
      </c>
      <c r="I111" s="93"/>
      <c r="J111" s="93"/>
    </row>
    <row r="112" spans="1:10" ht="19.5" thickTop="1" thickBot="1">
      <c r="A112" s="90">
        <v>101</v>
      </c>
      <c r="B112" s="91" t="s">
        <v>243</v>
      </c>
      <c r="C112" s="89" t="s">
        <v>25</v>
      </c>
      <c r="D112" s="97" t="s">
        <v>109</v>
      </c>
      <c r="E112" s="99" t="s">
        <v>16</v>
      </c>
      <c r="I112" s="93"/>
      <c r="J112" s="93"/>
    </row>
    <row r="113" spans="1:10" ht="19.5" thickTop="1" thickBot="1">
      <c r="A113" s="90">
        <v>102</v>
      </c>
      <c r="B113" s="91" t="s">
        <v>224</v>
      </c>
      <c r="C113" s="89" t="s">
        <v>25</v>
      </c>
      <c r="D113" s="97" t="s">
        <v>109</v>
      </c>
      <c r="E113" s="99" t="s">
        <v>16</v>
      </c>
      <c r="I113" s="93"/>
      <c r="J113" s="93"/>
    </row>
    <row r="114" spans="1:10" ht="19.5" thickTop="1" thickBot="1">
      <c r="A114" s="90">
        <v>103</v>
      </c>
      <c r="B114" s="91" t="s">
        <v>176</v>
      </c>
      <c r="C114" s="89" t="s">
        <v>25</v>
      </c>
      <c r="D114" s="97" t="s">
        <v>109</v>
      </c>
      <c r="E114" s="99" t="s">
        <v>16</v>
      </c>
      <c r="I114" s="93"/>
      <c r="J114" s="93"/>
    </row>
    <row r="115" spans="1:10" ht="19.5" thickTop="1" thickBot="1">
      <c r="A115" s="90">
        <v>104</v>
      </c>
      <c r="B115" s="91" t="s">
        <v>225</v>
      </c>
      <c r="C115" s="89" t="s">
        <v>25</v>
      </c>
      <c r="D115" s="97" t="s">
        <v>109</v>
      </c>
      <c r="E115" s="99" t="s">
        <v>16</v>
      </c>
      <c r="I115" s="93"/>
      <c r="J115" s="93"/>
    </row>
    <row r="116" spans="1:10" ht="19.5" thickTop="1" thickBot="1">
      <c r="A116" s="90">
        <v>105</v>
      </c>
      <c r="B116" s="91" t="s">
        <v>226</v>
      </c>
      <c r="C116" s="89" t="s">
        <v>25</v>
      </c>
      <c r="D116" s="97" t="s">
        <v>109</v>
      </c>
      <c r="E116" s="99" t="s">
        <v>16</v>
      </c>
      <c r="I116" s="93"/>
      <c r="J116" s="93"/>
    </row>
    <row r="117" spans="1:10" ht="19.5" thickTop="1" thickBot="1">
      <c r="A117" s="90">
        <v>106</v>
      </c>
      <c r="B117" s="91" t="s">
        <v>227</v>
      </c>
      <c r="C117" s="89" t="s">
        <v>25</v>
      </c>
      <c r="D117" s="97" t="s">
        <v>109</v>
      </c>
      <c r="E117" s="99" t="s">
        <v>16</v>
      </c>
      <c r="I117" s="93"/>
      <c r="J117" s="93"/>
    </row>
    <row r="118" spans="1:10" ht="19.5" thickTop="1" thickBot="1">
      <c r="A118" s="90">
        <v>107</v>
      </c>
      <c r="B118" s="91" t="s">
        <v>271</v>
      </c>
      <c r="C118" s="89" t="s">
        <v>25</v>
      </c>
      <c r="D118" s="97" t="s">
        <v>109</v>
      </c>
      <c r="E118" s="99" t="s">
        <v>16</v>
      </c>
      <c r="I118" s="93"/>
      <c r="J118" s="93"/>
    </row>
    <row r="119" spans="1:10" ht="19.5" thickTop="1" thickBot="1">
      <c r="A119" s="90">
        <v>108</v>
      </c>
      <c r="B119" s="91" t="s">
        <v>247</v>
      </c>
      <c r="C119" s="89" t="s">
        <v>25</v>
      </c>
      <c r="D119" s="97" t="s">
        <v>109</v>
      </c>
      <c r="E119" s="99" t="s">
        <v>16</v>
      </c>
      <c r="I119" s="93"/>
      <c r="J119" s="93"/>
    </row>
    <row r="120" spans="1:10" ht="19.5" thickTop="1" thickBot="1">
      <c r="A120" s="90">
        <v>109</v>
      </c>
      <c r="B120" s="91" t="s">
        <v>231</v>
      </c>
      <c r="C120" s="89" t="s">
        <v>25</v>
      </c>
      <c r="D120" s="97" t="s">
        <v>109</v>
      </c>
      <c r="E120" s="99" t="s">
        <v>16</v>
      </c>
      <c r="I120" s="93"/>
      <c r="J120" s="93"/>
    </row>
    <row r="121" spans="1:10" ht="19.5" thickTop="1" thickBot="1">
      <c r="A121" s="90">
        <v>110</v>
      </c>
      <c r="B121" s="91" t="s">
        <v>232</v>
      </c>
      <c r="C121" s="89" t="s">
        <v>25</v>
      </c>
      <c r="D121" s="97" t="s">
        <v>109</v>
      </c>
      <c r="E121" s="99" t="s">
        <v>16</v>
      </c>
      <c r="I121" s="93"/>
      <c r="J121" s="93"/>
    </row>
    <row r="122" spans="1:10" ht="19.5" thickTop="1" thickBot="1">
      <c r="A122" s="90">
        <v>111</v>
      </c>
      <c r="B122" s="91" t="s">
        <v>251</v>
      </c>
      <c r="C122" s="89" t="s">
        <v>25</v>
      </c>
      <c r="D122" s="97" t="s">
        <v>109</v>
      </c>
      <c r="E122" s="99" t="s">
        <v>16</v>
      </c>
      <c r="I122" s="93"/>
      <c r="J122" s="93"/>
    </row>
    <row r="123" spans="1:10" ht="19.5" thickTop="1" thickBot="1">
      <c r="A123" s="90">
        <v>112</v>
      </c>
      <c r="B123" s="91" t="s">
        <v>253</v>
      </c>
      <c r="C123" s="89" t="s">
        <v>25</v>
      </c>
      <c r="D123" s="97" t="s">
        <v>109</v>
      </c>
      <c r="E123" s="99" t="s">
        <v>16</v>
      </c>
      <c r="I123" s="93"/>
      <c r="J123" s="93"/>
    </row>
    <row r="124" spans="1:10" ht="19.5" thickTop="1" thickBot="1">
      <c r="A124" s="90">
        <v>113</v>
      </c>
      <c r="B124" s="91" t="s">
        <v>234</v>
      </c>
      <c r="C124" s="89" t="s">
        <v>25</v>
      </c>
      <c r="D124" s="97" t="s">
        <v>109</v>
      </c>
      <c r="E124" s="99" t="s">
        <v>16</v>
      </c>
      <c r="I124" s="93"/>
      <c r="J124" s="93"/>
    </row>
    <row r="125" spans="1:10" ht="19.5" thickTop="1" thickBot="1">
      <c r="A125" s="90">
        <v>114</v>
      </c>
      <c r="B125" s="91" t="s">
        <v>255</v>
      </c>
      <c r="C125" s="89" t="s">
        <v>25</v>
      </c>
      <c r="D125" s="97" t="s">
        <v>109</v>
      </c>
      <c r="E125" s="99" t="s">
        <v>16</v>
      </c>
      <c r="I125" s="93"/>
      <c r="J125" s="93"/>
    </row>
    <row r="126" spans="1:10" ht="19.5" thickTop="1" thickBot="1">
      <c r="A126" s="90">
        <v>115</v>
      </c>
      <c r="B126" s="91" t="s">
        <v>235</v>
      </c>
      <c r="C126" s="89" t="s">
        <v>25</v>
      </c>
      <c r="D126" s="97" t="s">
        <v>109</v>
      </c>
      <c r="E126" s="99" t="s">
        <v>16</v>
      </c>
      <c r="I126" s="93"/>
      <c r="J126" s="93"/>
    </row>
    <row r="127" spans="1:10" ht="19.5" thickTop="1" thickBot="1">
      <c r="A127" s="90">
        <v>116</v>
      </c>
      <c r="B127" s="91" t="s">
        <v>276</v>
      </c>
      <c r="C127" s="89" t="s">
        <v>25</v>
      </c>
      <c r="D127" s="97" t="s">
        <v>109</v>
      </c>
      <c r="E127" s="99" t="s">
        <v>16</v>
      </c>
      <c r="I127" s="93"/>
      <c r="J127" s="93"/>
    </row>
    <row r="128" spans="1:10" ht="19.5" thickTop="1" thickBot="1">
      <c r="A128" s="90">
        <v>117</v>
      </c>
      <c r="B128" s="91" t="s">
        <v>236</v>
      </c>
      <c r="C128" s="89" t="s">
        <v>25</v>
      </c>
      <c r="D128" s="97" t="s">
        <v>109</v>
      </c>
      <c r="E128" s="99" t="s">
        <v>16</v>
      </c>
      <c r="I128" s="93"/>
      <c r="J128" s="93"/>
    </row>
    <row r="129" spans="1:10" ht="19.5" thickTop="1" thickBot="1">
      <c r="A129" s="90">
        <v>118</v>
      </c>
      <c r="B129" s="91" t="s">
        <v>237</v>
      </c>
      <c r="C129" s="89" t="s">
        <v>25</v>
      </c>
      <c r="D129" s="97" t="s">
        <v>109</v>
      </c>
      <c r="E129" s="99" t="s">
        <v>16</v>
      </c>
      <c r="I129" s="93"/>
      <c r="J129" s="93"/>
    </row>
    <row r="130" spans="1:10" ht="19.5" thickTop="1" thickBot="1">
      <c r="A130" s="90">
        <v>119</v>
      </c>
      <c r="B130" s="91" t="s">
        <v>239</v>
      </c>
      <c r="C130" s="89" t="s">
        <v>25</v>
      </c>
      <c r="D130" s="97" t="s">
        <v>109</v>
      </c>
      <c r="E130" s="99" t="s">
        <v>16</v>
      </c>
      <c r="I130" s="93"/>
      <c r="J130" s="93"/>
    </row>
    <row r="131" spans="1:10" ht="19.5" thickTop="1" thickBot="1">
      <c r="A131" s="90">
        <v>120</v>
      </c>
      <c r="B131" s="91" t="s">
        <v>257</v>
      </c>
      <c r="C131" s="89" t="s">
        <v>25</v>
      </c>
      <c r="D131" s="97" t="s">
        <v>109</v>
      </c>
      <c r="E131" s="99" t="s">
        <v>16</v>
      </c>
      <c r="I131" s="93"/>
      <c r="J131" s="93"/>
    </row>
    <row r="132" spans="1:10" ht="19.5" thickTop="1" thickBot="1">
      <c r="A132" s="90">
        <v>121</v>
      </c>
      <c r="B132" s="91" t="s">
        <v>201</v>
      </c>
      <c r="C132" s="89" t="s">
        <v>25</v>
      </c>
      <c r="D132" s="97" t="s">
        <v>109</v>
      </c>
      <c r="E132" s="99" t="s">
        <v>16</v>
      </c>
      <c r="I132" s="93"/>
      <c r="J132" s="93"/>
    </row>
    <row r="133" spans="1:10" ht="19.5" thickTop="1" thickBot="1">
      <c r="A133" s="90">
        <v>122</v>
      </c>
      <c r="B133" s="91" t="s">
        <v>260</v>
      </c>
      <c r="C133" s="89" t="s">
        <v>25</v>
      </c>
      <c r="D133" s="97" t="s">
        <v>109</v>
      </c>
      <c r="E133" s="99" t="s">
        <v>16</v>
      </c>
      <c r="I133" s="93"/>
      <c r="J133" s="93"/>
    </row>
    <row r="134" spans="1:10" ht="19.5" thickTop="1" thickBot="1">
      <c r="A134" s="90">
        <v>123</v>
      </c>
      <c r="B134" s="91" t="s">
        <v>261</v>
      </c>
      <c r="C134" s="89" t="s">
        <v>25</v>
      </c>
      <c r="D134" s="97" t="s">
        <v>109</v>
      </c>
      <c r="E134" s="99" t="s">
        <v>16</v>
      </c>
      <c r="I134" s="93"/>
      <c r="J134" s="93"/>
    </row>
    <row r="135" spans="1:10" ht="19.5" thickTop="1" thickBot="1">
      <c r="A135" s="90">
        <v>124</v>
      </c>
      <c r="B135" s="91" t="s">
        <v>240</v>
      </c>
      <c r="C135" s="89" t="s">
        <v>25</v>
      </c>
      <c r="D135" s="97" t="s">
        <v>109</v>
      </c>
      <c r="E135" s="99" t="s">
        <v>16</v>
      </c>
      <c r="I135" s="93"/>
      <c r="J135" s="93"/>
    </row>
    <row r="136" spans="1:10" ht="19.5" thickTop="1" thickBot="1">
      <c r="A136" s="90">
        <v>125</v>
      </c>
      <c r="B136" s="91" t="s">
        <v>187</v>
      </c>
      <c r="C136" s="89" t="s">
        <v>25</v>
      </c>
      <c r="D136" s="97" t="s">
        <v>109</v>
      </c>
      <c r="E136" s="99" t="s">
        <v>16</v>
      </c>
      <c r="I136" s="93"/>
      <c r="J136" s="93"/>
    </row>
    <row r="137" spans="1:10" ht="19.5" thickTop="1" thickBot="1">
      <c r="A137" s="90">
        <v>126</v>
      </c>
      <c r="B137" s="91" t="s">
        <v>202</v>
      </c>
      <c r="C137" s="89" t="s">
        <v>25</v>
      </c>
      <c r="D137" s="97" t="s">
        <v>109</v>
      </c>
      <c r="E137" s="99" t="s">
        <v>16</v>
      </c>
      <c r="I137" s="93"/>
      <c r="J137" s="93"/>
    </row>
    <row r="138" spans="1:10" ht="19.5" thickTop="1" thickBot="1">
      <c r="A138" s="90">
        <v>127</v>
      </c>
      <c r="B138" s="91" t="s">
        <v>277</v>
      </c>
      <c r="C138" s="89" t="s">
        <v>25</v>
      </c>
      <c r="D138" s="97" t="s">
        <v>109</v>
      </c>
      <c r="E138" s="99" t="s">
        <v>16</v>
      </c>
      <c r="I138" s="93"/>
      <c r="J138" s="93"/>
    </row>
    <row r="139" spans="1:10" ht="19.5" thickTop="1" thickBot="1">
      <c r="A139" s="90">
        <v>128</v>
      </c>
      <c r="B139" s="91" t="s">
        <v>228</v>
      </c>
      <c r="C139" s="89" t="s">
        <v>25</v>
      </c>
      <c r="D139" s="97" t="s">
        <v>109</v>
      </c>
      <c r="E139" s="99" t="s">
        <v>16</v>
      </c>
      <c r="I139" s="93"/>
      <c r="J139" s="93"/>
    </row>
    <row r="140" spans="1:10" ht="19.5" thickTop="1" thickBot="1">
      <c r="A140" s="90">
        <v>129</v>
      </c>
      <c r="B140" s="91" t="s">
        <v>230</v>
      </c>
      <c r="C140" s="89" t="s">
        <v>25</v>
      </c>
      <c r="D140" s="97" t="s">
        <v>109</v>
      </c>
      <c r="E140" s="99" t="s">
        <v>16</v>
      </c>
      <c r="I140" s="93"/>
      <c r="J140" s="93"/>
    </row>
    <row r="141" spans="1:10" ht="19.5" thickTop="1" thickBot="1">
      <c r="A141" s="90">
        <v>130</v>
      </c>
      <c r="B141" s="91" t="s">
        <v>238</v>
      </c>
      <c r="C141" s="89" t="s">
        <v>25</v>
      </c>
      <c r="D141" s="97" t="s">
        <v>109</v>
      </c>
      <c r="E141" s="99" t="s">
        <v>16</v>
      </c>
      <c r="I141" s="93"/>
      <c r="J141" s="93"/>
    </row>
    <row r="142" spans="1:10" ht="19.5" thickTop="1" thickBot="1">
      <c r="A142" s="90">
        <v>131</v>
      </c>
      <c r="B142" s="91" t="s">
        <v>278</v>
      </c>
      <c r="C142" s="89" t="s">
        <v>269</v>
      </c>
      <c r="D142" s="97" t="s">
        <v>109</v>
      </c>
      <c r="E142" s="99" t="s">
        <v>16</v>
      </c>
      <c r="I142" s="93"/>
      <c r="J142" s="93"/>
    </row>
    <row r="143" spans="1:10" ht="19.5" thickTop="1" thickBot="1">
      <c r="A143" s="90">
        <v>132</v>
      </c>
      <c r="B143" s="91" t="s">
        <v>191</v>
      </c>
      <c r="C143" s="89" t="s">
        <v>269</v>
      </c>
      <c r="D143" s="97" t="s">
        <v>109</v>
      </c>
      <c r="E143" s="99" t="s">
        <v>16</v>
      </c>
      <c r="I143" s="93"/>
      <c r="J143" s="93"/>
    </row>
    <row r="144" spans="1:10" ht="19.5" thickTop="1" thickBot="1">
      <c r="A144" s="90">
        <v>133</v>
      </c>
      <c r="B144" s="91" t="s">
        <v>279</v>
      </c>
      <c r="C144" s="89" t="s">
        <v>269</v>
      </c>
      <c r="D144" s="97" t="s">
        <v>109</v>
      </c>
      <c r="E144" s="99" t="s">
        <v>16</v>
      </c>
      <c r="I144" s="93"/>
      <c r="J144" s="93"/>
    </row>
    <row r="145" spans="1:10" ht="19.5" thickTop="1" thickBot="1">
      <c r="A145" s="90">
        <v>134</v>
      </c>
      <c r="B145" s="91" t="s">
        <v>280</v>
      </c>
      <c r="C145" s="89" t="s">
        <v>269</v>
      </c>
      <c r="D145" s="97" t="s">
        <v>109</v>
      </c>
      <c r="E145" s="99" t="s">
        <v>16</v>
      </c>
      <c r="I145" s="93"/>
      <c r="J145" s="93"/>
    </row>
    <row r="146" spans="1:10" ht="19.5" thickTop="1" thickBot="1">
      <c r="A146" s="90">
        <v>135</v>
      </c>
      <c r="B146" s="91" t="s">
        <v>249</v>
      </c>
      <c r="C146" s="89" t="s">
        <v>269</v>
      </c>
      <c r="D146" s="97" t="s">
        <v>109</v>
      </c>
      <c r="E146" s="99" t="s">
        <v>16</v>
      </c>
      <c r="I146" s="93"/>
      <c r="J146" s="93"/>
    </row>
    <row r="147" spans="1:10" ht="19.5" thickTop="1" thickBot="1">
      <c r="A147" s="90">
        <v>136</v>
      </c>
      <c r="B147" s="91" t="s">
        <v>281</v>
      </c>
      <c r="C147" s="89" t="s">
        <v>269</v>
      </c>
      <c r="D147" s="97" t="s">
        <v>109</v>
      </c>
      <c r="E147" s="99" t="s">
        <v>16</v>
      </c>
      <c r="I147" s="93"/>
      <c r="J147" s="93"/>
    </row>
    <row r="148" spans="1:10" ht="19.5" thickTop="1" thickBot="1">
      <c r="A148" s="90">
        <v>137</v>
      </c>
      <c r="B148" s="91" t="s">
        <v>282</v>
      </c>
      <c r="C148" s="89" t="s">
        <v>269</v>
      </c>
      <c r="D148" s="97" t="s">
        <v>109</v>
      </c>
      <c r="E148" s="99" t="s">
        <v>16</v>
      </c>
      <c r="I148" s="93"/>
      <c r="J148" s="93"/>
    </row>
    <row r="149" spans="1:10" ht="19.5" thickTop="1" thickBot="1">
      <c r="A149" s="90">
        <v>138</v>
      </c>
      <c r="B149" s="91" t="s">
        <v>283</v>
      </c>
      <c r="C149" s="89" t="s">
        <v>269</v>
      </c>
      <c r="D149" s="97" t="s">
        <v>109</v>
      </c>
      <c r="E149" s="99" t="s">
        <v>16</v>
      </c>
      <c r="I149" s="93"/>
      <c r="J149" s="93"/>
    </row>
    <row r="150" spans="1:10" ht="19.5" thickTop="1" thickBot="1">
      <c r="A150" s="90">
        <v>139</v>
      </c>
      <c r="B150" s="91" t="s">
        <v>284</v>
      </c>
      <c r="C150" s="89" t="s">
        <v>269</v>
      </c>
      <c r="D150" s="97" t="s">
        <v>109</v>
      </c>
      <c r="E150" s="99" t="s">
        <v>16</v>
      </c>
      <c r="I150" s="93"/>
      <c r="J150" s="93"/>
    </row>
    <row r="151" spans="1:10" ht="19.5" thickTop="1" thickBot="1">
      <c r="A151" s="90">
        <v>140</v>
      </c>
      <c r="B151" s="91" t="s">
        <v>285</v>
      </c>
      <c r="C151" s="89" t="s">
        <v>269</v>
      </c>
      <c r="D151" s="97" t="s">
        <v>109</v>
      </c>
      <c r="E151" s="99" t="s">
        <v>16</v>
      </c>
      <c r="I151" s="93"/>
      <c r="J151" s="93"/>
    </row>
    <row r="152" spans="1:10" ht="19.5" thickTop="1" thickBot="1">
      <c r="A152" s="90">
        <v>141</v>
      </c>
      <c r="B152" s="91" t="s">
        <v>256</v>
      </c>
      <c r="C152" s="89" t="s">
        <v>269</v>
      </c>
      <c r="D152" s="97" t="s">
        <v>109</v>
      </c>
      <c r="E152" s="99" t="s">
        <v>16</v>
      </c>
      <c r="I152" s="93"/>
      <c r="J152" s="93"/>
    </row>
    <row r="153" spans="1:10" ht="19.5" thickTop="1" thickBot="1">
      <c r="A153" s="90">
        <v>142</v>
      </c>
      <c r="B153" s="91" t="s">
        <v>286</v>
      </c>
      <c r="C153" s="89" t="s">
        <v>269</v>
      </c>
      <c r="D153" s="97" t="s">
        <v>109</v>
      </c>
      <c r="E153" s="99" t="s">
        <v>16</v>
      </c>
      <c r="I153" s="93"/>
      <c r="J153" s="93"/>
    </row>
    <row r="154" spans="1:10" ht="19.5" thickTop="1" thickBot="1">
      <c r="A154" s="90">
        <v>143</v>
      </c>
      <c r="B154" s="91" t="s">
        <v>287</v>
      </c>
      <c r="C154" s="89" t="s">
        <v>269</v>
      </c>
      <c r="D154" s="97" t="s">
        <v>109</v>
      </c>
      <c r="E154" s="99" t="s">
        <v>16</v>
      </c>
      <c r="I154" s="93"/>
      <c r="J154" s="93"/>
    </row>
    <row r="155" spans="1:10" ht="19.5" thickTop="1" thickBot="1">
      <c r="A155" s="90">
        <v>144</v>
      </c>
      <c r="B155" s="91" t="s">
        <v>288</v>
      </c>
      <c r="C155" s="89" t="s">
        <v>269</v>
      </c>
      <c r="D155" s="97" t="s">
        <v>109</v>
      </c>
      <c r="E155" s="99" t="s">
        <v>16</v>
      </c>
      <c r="I155" s="93"/>
      <c r="J155" s="93"/>
    </row>
    <row r="156" spans="1:10" ht="19.5" thickTop="1" thickBot="1">
      <c r="A156" s="90">
        <v>145</v>
      </c>
      <c r="B156" s="91" t="s">
        <v>289</v>
      </c>
      <c r="C156" s="89" t="s">
        <v>269</v>
      </c>
      <c r="D156" s="97" t="s">
        <v>109</v>
      </c>
      <c r="E156" s="99" t="s">
        <v>16</v>
      </c>
      <c r="I156" s="93"/>
      <c r="J156" s="93"/>
    </row>
    <row r="157" spans="1:10" ht="19.5" thickTop="1" thickBot="1">
      <c r="A157" s="90">
        <v>146</v>
      </c>
      <c r="B157" s="91" t="s">
        <v>290</v>
      </c>
      <c r="C157" s="89" t="s">
        <v>269</v>
      </c>
      <c r="D157" s="97" t="s">
        <v>109</v>
      </c>
      <c r="E157" s="99" t="s">
        <v>16</v>
      </c>
      <c r="I157" s="93"/>
      <c r="J157" s="93"/>
    </row>
    <row r="158" spans="1:10" ht="19.5" thickTop="1" thickBot="1">
      <c r="A158" s="90">
        <v>147</v>
      </c>
      <c r="B158" s="91" t="s">
        <v>291</v>
      </c>
      <c r="C158" s="89" t="s">
        <v>269</v>
      </c>
      <c r="D158" s="97" t="s">
        <v>109</v>
      </c>
      <c r="E158" s="99" t="s">
        <v>16</v>
      </c>
      <c r="I158" s="93"/>
      <c r="J158" s="93"/>
    </row>
    <row r="159" spans="1:10" ht="19.5" thickTop="1" thickBot="1">
      <c r="A159" s="90">
        <v>148</v>
      </c>
      <c r="B159" s="91" t="s">
        <v>292</v>
      </c>
      <c r="C159" s="89" t="s">
        <v>269</v>
      </c>
      <c r="D159" s="97" t="s">
        <v>109</v>
      </c>
      <c r="E159" s="99" t="s">
        <v>16</v>
      </c>
      <c r="I159" s="93"/>
      <c r="J159" s="93"/>
    </row>
    <row r="160" spans="1:10" ht="19.5" thickTop="1" thickBot="1">
      <c r="A160" s="90">
        <v>149</v>
      </c>
      <c r="B160" s="91" t="s">
        <v>293</v>
      </c>
      <c r="C160" s="89" t="s">
        <v>269</v>
      </c>
      <c r="D160" s="97" t="s">
        <v>109</v>
      </c>
      <c r="E160" s="99" t="s">
        <v>16</v>
      </c>
      <c r="I160" s="93"/>
      <c r="J160" s="93"/>
    </row>
    <row r="161" spans="1:10" ht="19.5" thickTop="1" thickBot="1">
      <c r="A161" s="90">
        <v>150</v>
      </c>
      <c r="B161" s="91" t="s">
        <v>241</v>
      </c>
      <c r="C161" s="89" t="s">
        <v>269</v>
      </c>
      <c r="D161" s="97" t="s">
        <v>109</v>
      </c>
      <c r="E161" s="99" t="s">
        <v>16</v>
      </c>
      <c r="I161" s="93"/>
      <c r="J161" s="93"/>
    </row>
    <row r="162" spans="1:10" ht="19.5" thickTop="1" thickBot="1">
      <c r="A162" s="90">
        <v>151</v>
      </c>
      <c r="B162" s="91" t="s">
        <v>294</v>
      </c>
      <c r="C162" s="89" t="s">
        <v>269</v>
      </c>
      <c r="D162" s="97" t="s">
        <v>109</v>
      </c>
      <c r="E162" s="99" t="s">
        <v>16</v>
      </c>
      <c r="I162" s="93"/>
      <c r="J162" s="93"/>
    </row>
    <row r="163" spans="1:10" ht="19.5" thickTop="1" thickBot="1">
      <c r="A163" s="90">
        <v>152</v>
      </c>
      <c r="B163" s="91" t="s">
        <v>295</v>
      </c>
      <c r="C163" s="89" t="s">
        <v>269</v>
      </c>
      <c r="D163" s="97" t="s">
        <v>109</v>
      </c>
      <c r="E163" s="99" t="s">
        <v>16</v>
      </c>
      <c r="I163" s="93"/>
      <c r="J163" s="93"/>
    </row>
    <row r="164" spans="1:10" ht="19.5" thickTop="1" thickBot="1">
      <c r="A164" s="90">
        <v>153</v>
      </c>
      <c r="B164" s="91" t="s">
        <v>296</v>
      </c>
      <c r="C164" s="89" t="s">
        <v>269</v>
      </c>
      <c r="D164" s="97" t="s">
        <v>109</v>
      </c>
      <c r="E164" s="99" t="s">
        <v>16</v>
      </c>
      <c r="I164" s="93"/>
      <c r="J164" s="93"/>
    </row>
    <row r="165" spans="1:10" ht="19.5" thickTop="1" thickBot="1">
      <c r="A165" s="90">
        <v>154</v>
      </c>
      <c r="B165" s="91" t="s">
        <v>297</v>
      </c>
      <c r="C165" s="89" t="s">
        <v>269</v>
      </c>
      <c r="D165" s="97" t="s">
        <v>109</v>
      </c>
      <c r="E165" s="99" t="s">
        <v>16</v>
      </c>
      <c r="I165" s="93"/>
      <c r="J165" s="93"/>
    </row>
    <row r="166" spans="1:10" ht="19.5" thickTop="1" thickBot="1">
      <c r="A166" s="90">
        <v>155</v>
      </c>
      <c r="B166" s="91" t="s">
        <v>298</v>
      </c>
      <c r="C166" s="89" t="s">
        <v>269</v>
      </c>
      <c r="D166" s="97" t="s">
        <v>109</v>
      </c>
      <c r="E166" s="99" t="s">
        <v>16</v>
      </c>
      <c r="I166" s="93"/>
      <c r="J166" s="93"/>
    </row>
    <row r="167" spans="1:10" ht="19.5" thickTop="1" thickBot="1">
      <c r="A167" s="90">
        <v>156</v>
      </c>
      <c r="B167" s="91" t="s">
        <v>299</v>
      </c>
      <c r="C167" s="89" t="s">
        <v>269</v>
      </c>
      <c r="D167" s="97" t="s">
        <v>109</v>
      </c>
      <c r="E167" s="99" t="s">
        <v>16</v>
      </c>
      <c r="I167" s="93"/>
      <c r="J167" s="93"/>
    </row>
    <row r="168" spans="1:10" ht="19.5" thickTop="1" thickBot="1">
      <c r="A168" s="90">
        <v>157</v>
      </c>
      <c r="B168" s="91" t="s">
        <v>300</v>
      </c>
      <c r="C168" s="89" t="s">
        <v>269</v>
      </c>
      <c r="D168" s="97" t="s">
        <v>109</v>
      </c>
      <c r="E168" s="99" t="s">
        <v>16</v>
      </c>
      <c r="I168" s="93"/>
      <c r="J168" s="93"/>
    </row>
    <row r="169" spans="1:10" ht="19.5" thickTop="1" thickBot="1">
      <c r="A169" s="90">
        <v>158</v>
      </c>
      <c r="B169" s="91" t="s">
        <v>301</v>
      </c>
      <c r="C169" s="89" t="s">
        <v>269</v>
      </c>
      <c r="D169" s="97" t="s">
        <v>109</v>
      </c>
      <c r="E169" s="99" t="s">
        <v>16</v>
      </c>
      <c r="I169" s="93"/>
      <c r="J169" s="93"/>
    </row>
    <row r="170" spans="1:10" ht="19.5" thickTop="1" thickBot="1">
      <c r="A170" s="90">
        <v>159</v>
      </c>
      <c r="B170" s="91" t="s">
        <v>302</v>
      </c>
      <c r="C170" s="89" t="s">
        <v>269</v>
      </c>
      <c r="D170" s="97" t="s">
        <v>109</v>
      </c>
      <c r="E170" s="99" t="s">
        <v>16</v>
      </c>
      <c r="I170" s="93"/>
      <c r="J170" s="93"/>
    </row>
    <row r="171" spans="1:10" ht="19.5" thickTop="1" thickBot="1">
      <c r="A171" s="90">
        <v>160</v>
      </c>
      <c r="B171" s="91" t="s">
        <v>303</v>
      </c>
      <c r="C171" s="89" t="s">
        <v>269</v>
      </c>
      <c r="D171" s="97" t="s">
        <v>109</v>
      </c>
      <c r="E171" s="99" t="s">
        <v>16</v>
      </c>
      <c r="I171" s="93"/>
      <c r="J171" s="93"/>
    </row>
    <row r="172" spans="1:10" ht="19.5" thickTop="1" thickBot="1">
      <c r="A172" s="90">
        <v>161</v>
      </c>
      <c r="B172" s="91" t="s">
        <v>304</v>
      </c>
      <c r="C172" s="89" t="s">
        <v>269</v>
      </c>
      <c r="D172" s="97" t="s">
        <v>109</v>
      </c>
      <c r="E172" s="99" t="s">
        <v>16</v>
      </c>
      <c r="I172" s="93"/>
      <c r="J172" s="93"/>
    </row>
    <row r="173" spans="1:10" ht="19.5" thickTop="1" thickBot="1">
      <c r="A173" s="90">
        <v>162</v>
      </c>
      <c r="B173" s="91" t="s">
        <v>305</v>
      </c>
      <c r="C173" s="89" t="s">
        <v>273</v>
      </c>
      <c r="D173" s="97" t="s">
        <v>109</v>
      </c>
      <c r="E173" s="99" t="s">
        <v>16</v>
      </c>
      <c r="I173" s="93"/>
      <c r="J173" s="93"/>
    </row>
    <row r="174" spans="1:10" ht="19.5" thickTop="1" thickBot="1">
      <c r="A174" s="90">
        <v>163</v>
      </c>
      <c r="B174" s="91" t="s">
        <v>306</v>
      </c>
      <c r="C174" s="89" t="s">
        <v>273</v>
      </c>
      <c r="D174" s="97" t="s">
        <v>109</v>
      </c>
      <c r="E174" s="99" t="s">
        <v>16</v>
      </c>
      <c r="I174" s="93"/>
      <c r="J174" s="93"/>
    </row>
    <row r="175" spans="1:10" ht="19.5" thickTop="1" thickBot="1">
      <c r="A175" s="90">
        <v>164</v>
      </c>
      <c r="B175" s="91" t="s">
        <v>307</v>
      </c>
      <c r="C175" s="89" t="s">
        <v>273</v>
      </c>
      <c r="D175" s="97" t="s">
        <v>109</v>
      </c>
      <c r="E175" s="99" t="s">
        <v>16</v>
      </c>
      <c r="I175" s="93"/>
      <c r="J175" s="93"/>
    </row>
    <row r="176" spans="1:10" ht="19.5" thickTop="1" thickBot="1">
      <c r="A176" s="90">
        <v>165</v>
      </c>
      <c r="B176" s="91" t="s">
        <v>308</v>
      </c>
      <c r="C176" s="89" t="s">
        <v>273</v>
      </c>
      <c r="D176" s="97" t="s">
        <v>109</v>
      </c>
      <c r="E176" s="99" t="s">
        <v>16</v>
      </c>
      <c r="I176" s="93"/>
      <c r="J176" s="93"/>
    </row>
    <row r="177" spans="1:10" ht="19.5" thickTop="1" thickBot="1">
      <c r="A177" s="90">
        <v>166</v>
      </c>
      <c r="B177" s="91" t="s">
        <v>309</v>
      </c>
      <c r="C177" s="89" t="s">
        <v>273</v>
      </c>
      <c r="D177" s="97" t="s">
        <v>109</v>
      </c>
      <c r="E177" s="99" t="s">
        <v>16</v>
      </c>
      <c r="I177" s="93"/>
      <c r="J177" s="93"/>
    </row>
    <row r="178" spans="1:10" ht="19.5" thickTop="1" thickBot="1">
      <c r="A178" s="90">
        <v>167</v>
      </c>
      <c r="B178" s="91" t="s">
        <v>206</v>
      </c>
      <c r="C178" s="89" t="s">
        <v>273</v>
      </c>
      <c r="D178" s="97" t="s">
        <v>109</v>
      </c>
      <c r="E178" s="99" t="s">
        <v>16</v>
      </c>
      <c r="I178" s="93"/>
      <c r="J178" s="93"/>
    </row>
    <row r="179" spans="1:10" ht="19.5" thickTop="1" thickBot="1">
      <c r="A179" s="90">
        <v>168</v>
      </c>
      <c r="B179" s="91" t="s">
        <v>310</v>
      </c>
      <c r="C179" s="89" t="s">
        <v>273</v>
      </c>
      <c r="D179" s="97" t="s">
        <v>109</v>
      </c>
      <c r="E179" s="99" t="s">
        <v>16</v>
      </c>
      <c r="I179" s="93"/>
      <c r="J179" s="93"/>
    </row>
    <row r="180" spans="1:10" ht="19.5" thickTop="1" thickBot="1">
      <c r="A180" s="90">
        <v>169</v>
      </c>
      <c r="B180" s="91" t="s">
        <v>244</v>
      </c>
      <c r="C180" s="89" t="s">
        <v>273</v>
      </c>
      <c r="D180" s="97" t="s">
        <v>109</v>
      </c>
      <c r="E180" s="99" t="s">
        <v>16</v>
      </c>
      <c r="I180" s="93"/>
      <c r="J180" s="93"/>
    </row>
    <row r="181" spans="1:10" ht="19.5" thickTop="1" thickBot="1">
      <c r="A181" s="90">
        <v>170</v>
      </c>
      <c r="B181" s="91" t="s">
        <v>311</v>
      </c>
      <c r="C181" s="89" t="s">
        <v>273</v>
      </c>
      <c r="D181" s="97" t="s">
        <v>109</v>
      </c>
      <c r="E181" s="99" t="s">
        <v>16</v>
      </c>
      <c r="I181" s="93"/>
      <c r="J181" s="93"/>
    </row>
    <row r="182" spans="1:10" ht="19.5" thickTop="1" thickBot="1">
      <c r="A182" s="90">
        <v>171</v>
      </c>
      <c r="B182" s="91" t="s">
        <v>312</v>
      </c>
      <c r="C182" s="89" t="s">
        <v>273</v>
      </c>
      <c r="D182" s="97" t="s">
        <v>109</v>
      </c>
      <c r="E182" s="99" t="s">
        <v>16</v>
      </c>
      <c r="I182" s="93"/>
      <c r="J182" s="93"/>
    </row>
    <row r="183" spans="1:10" ht="19.5" thickTop="1" thickBot="1">
      <c r="A183" s="90">
        <v>172</v>
      </c>
      <c r="B183" s="91" t="s">
        <v>313</v>
      </c>
      <c r="C183" s="89" t="s">
        <v>273</v>
      </c>
      <c r="D183" s="97" t="s">
        <v>109</v>
      </c>
      <c r="E183" s="99" t="s">
        <v>16</v>
      </c>
      <c r="I183" s="93"/>
      <c r="J183" s="93"/>
    </row>
    <row r="184" spans="1:10" ht="19.5" thickTop="1" thickBot="1">
      <c r="A184" s="90">
        <v>173</v>
      </c>
      <c r="B184" s="91" t="s">
        <v>229</v>
      </c>
      <c r="C184" s="89" t="s">
        <v>273</v>
      </c>
      <c r="D184" s="97" t="s">
        <v>109</v>
      </c>
      <c r="E184" s="99" t="s">
        <v>16</v>
      </c>
      <c r="I184" s="93"/>
      <c r="J184" s="93"/>
    </row>
    <row r="185" spans="1:10" ht="19.5" thickTop="1" thickBot="1">
      <c r="A185" s="90">
        <v>174</v>
      </c>
      <c r="B185" s="91" t="s">
        <v>314</v>
      </c>
      <c r="C185" s="89" t="s">
        <v>273</v>
      </c>
      <c r="D185" s="97" t="s">
        <v>109</v>
      </c>
      <c r="E185" s="99" t="s">
        <v>16</v>
      </c>
      <c r="I185" s="93"/>
      <c r="J185" s="93"/>
    </row>
    <row r="186" spans="1:10" ht="19.5" thickTop="1" thickBot="1">
      <c r="A186" s="90">
        <v>175</v>
      </c>
      <c r="B186" s="91" t="s">
        <v>315</v>
      </c>
      <c r="C186" s="89" t="s">
        <v>273</v>
      </c>
      <c r="D186" s="97" t="s">
        <v>109</v>
      </c>
      <c r="E186" s="99" t="s">
        <v>16</v>
      </c>
      <c r="I186" s="93"/>
      <c r="J186" s="93"/>
    </row>
    <row r="187" spans="1:10" ht="19.5" thickTop="1" thickBot="1">
      <c r="A187" s="90">
        <v>176</v>
      </c>
      <c r="B187" s="91" t="s">
        <v>316</v>
      </c>
      <c r="C187" s="89" t="s">
        <v>273</v>
      </c>
      <c r="D187" s="97" t="s">
        <v>109</v>
      </c>
      <c r="E187" s="99" t="s">
        <v>16</v>
      </c>
      <c r="I187" s="93"/>
      <c r="J187" s="93"/>
    </row>
    <row r="188" spans="1:10" ht="19.5" thickTop="1" thickBot="1">
      <c r="A188" s="90">
        <v>177</v>
      </c>
      <c r="B188" s="91" t="s">
        <v>317</v>
      </c>
      <c r="C188" s="89" t="s">
        <v>273</v>
      </c>
      <c r="D188" s="97" t="s">
        <v>109</v>
      </c>
      <c r="E188" s="99" t="s">
        <v>16</v>
      </c>
      <c r="I188" s="93"/>
      <c r="J188" s="93"/>
    </row>
    <row r="189" spans="1:10" ht="19.5" thickTop="1" thickBot="1">
      <c r="A189" s="90">
        <v>178</v>
      </c>
      <c r="B189" s="91" t="s">
        <v>318</v>
      </c>
      <c r="C189" s="89" t="s">
        <v>273</v>
      </c>
      <c r="D189" s="97" t="s">
        <v>109</v>
      </c>
      <c r="E189" s="99" t="s">
        <v>16</v>
      </c>
      <c r="I189" s="93"/>
      <c r="J189" s="93"/>
    </row>
    <row r="190" spans="1:10" ht="19.5" thickTop="1" thickBot="1">
      <c r="A190" s="90">
        <v>179</v>
      </c>
      <c r="B190" s="91" t="s">
        <v>233</v>
      </c>
      <c r="C190" s="89" t="s">
        <v>273</v>
      </c>
      <c r="D190" s="97" t="s">
        <v>109</v>
      </c>
      <c r="E190" s="99" t="s">
        <v>16</v>
      </c>
      <c r="I190" s="93"/>
      <c r="J190" s="93"/>
    </row>
    <row r="191" spans="1:10" ht="19.5" thickTop="1" thickBot="1">
      <c r="A191" s="90">
        <v>180</v>
      </c>
      <c r="B191" s="91" t="s">
        <v>319</v>
      </c>
      <c r="C191" s="89" t="s">
        <v>273</v>
      </c>
      <c r="D191" s="97" t="s">
        <v>109</v>
      </c>
      <c r="E191" s="99" t="s">
        <v>16</v>
      </c>
      <c r="I191" s="93"/>
      <c r="J191" s="93"/>
    </row>
    <row r="192" spans="1:10" ht="19.5" thickTop="1" thickBot="1">
      <c r="A192" s="90">
        <v>181</v>
      </c>
      <c r="B192" s="91" t="s">
        <v>320</v>
      </c>
      <c r="C192" s="89" t="s">
        <v>273</v>
      </c>
      <c r="D192" s="97" t="s">
        <v>109</v>
      </c>
      <c r="E192" s="99" t="s">
        <v>16</v>
      </c>
      <c r="I192" s="93"/>
      <c r="J192" s="93"/>
    </row>
    <row r="193" spans="1:10" ht="19.5" thickTop="1" thickBot="1">
      <c r="A193" s="90">
        <v>182</v>
      </c>
      <c r="B193" s="91" t="s">
        <v>321</v>
      </c>
      <c r="C193" s="89" t="s">
        <v>273</v>
      </c>
      <c r="D193" s="97" t="s">
        <v>109</v>
      </c>
      <c r="E193" s="99" t="s">
        <v>16</v>
      </c>
      <c r="I193" s="93"/>
      <c r="J193" s="93"/>
    </row>
    <row r="194" spans="1:10" ht="19.5" thickTop="1" thickBot="1">
      <c r="A194" s="90">
        <v>183</v>
      </c>
      <c r="B194" s="91" t="s">
        <v>322</v>
      </c>
      <c r="C194" s="89" t="s">
        <v>273</v>
      </c>
      <c r="D194" s="97" t="s">
        <v>109</v>
      </c>
      <c r="E194" s="99" t="s">
        <v>16</v>
      </c>
      <c r="I194" s="93"/>
      <c r="J194" s="93"/>
    </row>
    <row r="195" spans="1:10" ht="19.5" thickTop="1" thickBot="1">
      <c r="A195" s="90">
        <v>184</v>
      </c>
      <c r="B195" s="91" t="s">
        <v>323</v>
      </c>
      <c r="C195" s="89" t="s">
        <v>273</v>
      </c>
      <c r="D195" s="97" t="s">
        <v>109</v>
      </c>
      <c r="E195" s="99" t="s">
        <v>16</v>
      </c>
      <c r="I195" s="93"/>
      <c r="J195" s="93"/>
    </row>
    <row r="196" spans="1:10" ht="19.5" thickTop="1" thickBot="1">
      <c r="A196" s="90">
        <v>185</v>
      </c>
      <c r="B196" s="91" t="s">
        <v>324</v>
      </c>
      <c r="C196" s="89" t="s">
        <v>273</v>
      </c>
      <c r="D196" s="97" t="s">
        <v>109</v>
      </c>
      <c r="E196" s="99" t="s">
        <v>16</v>
      </c>
      <c r="I196" s="93"/>
      <c r="J196" s="93"/>
    </row>
    <row r="197" spans="1:10" ht="19.5" thickTop="1" thickBot="1">
      <c r="A197" s="90">
        <v>186</v>
      </c>
      <c r="B197" s="91" t="s">
        <v>325</v>
      </c>
      <c r="C197" s="89" t="s">
        <v>273</v>
      </c>
      <c r="D197" s="97" t="s">
        <v>109</v>
      </c>
      <c r="E197" s="99" t="s">
        <v>16</v>
      </c>
      <c r="I197" s="93"/>
      <c r="J197" s="93"/>
    </row>
    <row r="198" spans="1:10" ht="19.5" thickTop="1" thickBot="1">
      <c r="A198" s="90">
        <v>187</v>
      </c>
      <c r="B198" s="91" t="s">
        <v>326</v>
      </c>
      <c r="C198" s="89" t="s">
        <v>273</v>
      </c>
      <c r="D198" s="97" t="s">
        <v>109</v>
      </c>
      <c r="E198" s="99" t="s">
        <v>16</v>
      </c>
      <c r="I198" s="93"/>
      <c r="J198" s="93"/>
    </row>
    <row r="199" spans="1:10" ht="19.5" thickTop="1" thickBot="1">
      <c r="A199" s="90">
        <v>188</v>
      </c>
      <c r="B199" s="91" t="s">
        <v>327</v>
      </c>
      <c r="C199" s="89" t="s">
        <v>273</v>
      </c>
      <c r="D199" s="97" t="s">
        <v>109</v>
      </c>
      <c r="E199" s="99" t="s">
        <v>16</v>
      </c>
      <c r="I199" s="93"/>
      <c r="J199" s="93"/>
    </row>
    <row r="200" spans="1:10" ht="19.5" thickTop="1" thickBot="1">
      <c r="A200" s="90">
        <v>189</v>
      </c>
      <c r="B200" s="91" t="s">
        <v>328</v>
      </c>
      <c r="C200" s="89" t="s">
        <v>273</v>
      </c>
      <c r="D200" s="97" t="s">
        <v>109</v>
      </c>
      <c r="E200" s="99" t="s">
        <v>16</v>
      </c>
      <c r="I200" s="93"/>
      <c r="J200" s="93"/>
    </row>
    <row r="201" spans="1:10" ht="19.5" thickTop="1" thickBot="1">
      <c r="A201" s="90">
        <v>190</v>
      </c>
      <c r="B201" s="91" t="s">
        <v>329</v>
      </c>
      <c r="C201" s="89" t="s">
        <v>273</v>
      </c>
      <c r="D201" s="97" t="s">
        <v>109</v>
      </c>
      <c r="E201" s="99" t="s">
        <v>16</v>
      </c>
      <c r="I201" s="93"/>
      <c r="J201" s="93"/>
    </row>
    <row r="202" spans="1:10" ht="19.5" thickTop="1" thickBot="1">
      <c r="A202" s="90">
        <v>191</v>
      </c>
      <c r="B202" s="91" t="s">
        <v>242</v>
      </c>
      <c r="C202" s="89" t="s">
        <v>273</v>
      </c>
      <c r="D202" s="97" t="s">
        <v>109</v>
      </c>
      <c r="E202" s="99" t="s">
        <v>16</v>
      </c>
      <c r="I202" s="93"/>
      <c r="J202" s="93"/>
    </row>
    <row r="203" spans="1:10" ht="19.5" thickTop="1" thickBot="1">
      <c r="A203" s="90">
        <v>192</v>
      </c>
      <c r="B203" s="91" t="s">
        <v>333</v>
      </c>
      <c r="C203" s="89" t="s">
        <v>273</v>
      </c>
      <c r="D203" s="97" t="s">
        <v>109</v>
      </c>
      <c r="E203" s="99" t="s">
        <v>16</v>
      </c>
      <c r="I203" s="93"/>
      <c r="J203" s="93"/>
    </row>
    <row r="204" spans="1:10" ht="15.75" thickTop="1"/>
  </sheetData>
  <mergeCells count="10">
    <mergeCell ref="L7:P7"/>
    <mergeCell ref="L15:O21"/>
    <mergeCell ref="L22:O24"/>
    <mergeCell ref="A1:D1"/>
    <mergeCell ref="E1:L1"/>
    <mergeCell ref="L3:P3"/>
    <mergeCell ref="L4:P4"/>
    <mergeCell ref="L5:P5"/>
    <mergeCell ref="L6:P6"/>
    <mergeCell ref="A10:B11"/>
  </mergeCells>
  <phoneticPr fontId="64" type="noConversion"/>
  <dataValidations count="1">
    <dataValidation type="list" allowBlank="1" showInputMessage="1" showErrorMessage="1" sqref="C4 IY4 SU4 ACQ4 AMM4 AWI4 BGE4 BQA4 BZW4 CJS4 CTO4 DDK4 DNG4 DXC4 EGY4 EQU4 FAQ4 FKM4 FUI4 GEE4 GOA4 GXW4 HHS4 HRO4 IBK4 ILG4 IVC4 JEY4 JOU4 JYQ4 KIM4 KSI4 LCE4 LMA4 LVW4 MFS4 MPO4 MZK4 NJG4 NTC4 OCY4 OMU4 OWQ4 PGM4 PQI4 QAE4 QKA4 QTW4 RDS4 RNO4 RXK4 SHG4 SRC4 TAY4 TKU4 TUQ4 UEM4 UOI4 UYE4 VIA4 VRW4 WBS4 WLO4 WVK4 C65541 IY65541 SU65541 ACQ65541 AMM65541 AWI65541 BGE65541 BQA65541 BZW65541 CJS65541 CTO65541 DDK65541 DNG65541 DXC65541 EGY65541 EQU65541 FAQ65541 FKM65541 FUI65541 GEE65541 GOA65541 GXW65541 HHS65541 HRO65541 IBK65541 ILG65541 IVC65541 JEY65541 JOU65541 JYQ65541 KIM65541 KSI65541 LCE65541 LMA65541 LVW65541 MFS65541 MPO65541 MZK65541 NJG65541 NTC65541 OCY65541 OMU65541 OWQ65541 PGM65541 PQI65541 QAE65541 QKA65541 QTW65541 RDS65541 RNO65541 RXK65541 SHG65541 SRC65541 TAY65541 TKU65541 TUQ65541 UEM65541 UOI65541 UYE65541 VIA65541 VRW65541 WBS65541 WLO65541 WVK65541 C131077 IY131077 SU131077 ACQ131077 AMM131077 AWI131077 BGE131077 BQA131077 BZW131077 CJS131077 CTO131077 DDK131077 DNG131077 DXC131077 EGY131077 EQU131077 FAQ131077 FKM131077 FUI131077 GEE131077 GOA131077 GXW131077 HHS131077 HRO131077 IBK131077 ILG131077 IVC131077 JEY131077 JOU131077 JYQ131077 KIM131077 KSI131077 LCE131077 LMA131077 LVW131077 MFS131077 MPO131077 MZK131077 NJG131077 NTC131077 OCY131077 OMU131077 OWQ131077 PGM131077 PQI131077 QAE131077 QKA131077 QTW131077 RDS131077 RNO131077 RXK131077 SHG131077 SRC131077 TAY131077 TKU131077 TUQ131077 UEM131077 UOI131077 UYE131077 VIA131077 VRW131077 WBS131077 WLO131077 WVK131077 C196613 IY196613 SU196613 ACQ196613 AMM196613 AWI196613 BGE196613 BQA196613 BZW196613 CJS196613 CTO196613 DDK196613 DNG196613 DXC196613 EGY196613 EQU196613 FAQ196613 FKM196613 FUI196613 GEE196613 GOA196613 GXW196613 HHS196613 HRO196613 IBK196613 ILG196613 IVC196613 JEY196613 JOU196613 JYQ196613 KIM196613 KSI196613 LCE196613 LMA196613 LVW196613 MFS196613 MPO196613 MZK196613 NJG196613 NTC196613 OCY196613 OMU196613 OWQ196613 PGM196613 PQI196613 QAE196613 QKA196613 QTW196613 RDS196613 RNO196613 RXK196613 SHG196613 SRC196613 TAY196613 TKU196613 TUQ196613 UEM196613 UOI196613 UYE196613 VIA196613 VRW196613 WBS196613 WLO196613 WVK196613 C262149 IY262149 SU262149 ACQ262149 AMM262149 AWI262149 BGE262149 BQA262149 BZW262149 CJS262149 CTO262149 DDK262149 DNG262149 DXC262149 EGY262149 EQU262149 FAQ262149 FKM262149 FUI262149 GEE262149 GOA262149 GXW262149 HHS262149 HRO262149 IBK262149 ILG262149 IVC262149 JEY262149 JOU262149 JYQ262149 KIM262149 KSI262149 LCE262149 LMA262149 LVW262149 MFS262149 MPO262149 MZK262149 NJG262149 NTC262149 OCY262149 OMU262149 OWQ262149 PGM262149 PQI262149 QAE262149 QKA262149 QTW262149 RDS262149 RNO262149 RXK262149 SHG262149 SRC262149 TAY262149 TKU262149 TUQ262149 UEM262149 UOI262149 UYE262149 VIA262149 VRW262149 WBS262149 WLO262149 WVK262149 C327685 IY327685 SU327685 ACQ327685 AMM327685 AWI327685 BGE327685 BQA327685 BZW327685 CJS327685 CTO327685 DDK327685 DNG327685 DXC327685 EGY327685 EQU327685 FAQ327685 FKM327685 FUI327685 GEE327685 GOA327685 GXW327685 HHS327685 HRO327685 IBK327685 ILG327685 IVC327685 JEY327685 JOU327685 JYQ327685 KIM327685 KSI327685 LCE327685 LMA327685 LVW327685 MFS327685 MPO327685 MZK327685 NJG327685 NTC327685 OCY327685 OMU327685 OWQ327685 PGM327685 PQI327685 QAE327685 QKA327685 QTW327685 RDS327685 RNO327685 RXK327685 SHG327685 SRC327685 TAY327685 TKU327685 TUQ327685 UEM327685 UOI327685 UYE327685 VIA327685 VRW327685 WBS327685 WLO327685 WVK327685 C393221 IY393221 SU393221 ACQ393221 AMM393221 AWI393221 BGE393221 BQA393221 BZW393221 CJS393221 CTO393221 DDK393221 DNG393221 DXC393221 EGY393221 EQU393221 FAQ393221 FKM393221 FUI393221 GEE393221 GOA393221 GXW393221 HHS393221 HRO393221 IBK393221 ILG393221 IVC393221 JEY393221 JOU393221 JYQ393221 KIM393221 KSI393221 LCE393221 LMA393221 LVW393221 MFS393221 MPO393221 MZK393221 NJG393221 NTC393221 OCY393221 OMU393221 OWQ393221 PGM393221 PQI393221 QAE393221 QKA393221 QTW393221 RDS393221 RNO393221 RXK393221 SHG393221 SRC393221 TAY393221 TKU393221 TUQ393221 UEM393221 UOI393221 UYE393221 VIA393221 VRW393221 WBS393221 WLO393221 WVK393221 C458757 IY458757 SU458757 ACQ458757 AMM458757 AWI458757 BGE458757 BQA458757 BZW458757 CJS458757 CTO458757 DDK458757 DNG458757 DXC458757 EGY458757 EQU458757 FAQ458757 FKM458757 FUI458757 GEE458757 GOA458757 GXW458757 HHS458757 HRO458757 IBK458757 ILG458757 IVC458757 JEY458757 JOU458757 JYQ458757 KIM458757 KSI458757 LCE458757 LMA458757 LVW458757 MFS458757 MPO458757 MZK458757 NJG458757 NTC458757 OCY458757 OMU458757 OWQ458757 PGM458757 PQI458757 QAE458757 QKA458757 QTW458757 RDS458757 RNO458757 RXK458757 SHG458757 SRC458757 TAY458757 TKU458757 TUQ458757 UEM458757 UOI458757 UYE458757 VIA458757 VRW458757 WBS458757 WLO458757 WVK458757 C524293 IY524293 SU524293 ACQ524293 AMM524293 AWI524293 BGE524293 BQA524293 BZW524293 CJS524293 CTO524293 DDK524293 DNG524293 DXC524293 EGY524293 EQU524293 FAQ524293 FKM524293 FUI524293 GEE524293 GOA524293 GXW524293 HHS524293 HRO524293 IBK524293 ILG524293 IVC524293 JEY524293 JOU524293 JYQ524293 KIM524293 KSI524293 LCE524293 LMA524293 LVW524293 MFS524293 MPO524293 MZK524293 NJG524293 NTC524293 OCY524293 OMU524293 OWQ524293 PGM524293 PQI524293 QAE524293 QKA524293 QTW524293 RDS524293 RNO524293 RXK524293 SHG524293 SRC524293 TAY524293 TKU524293 TUQ524293 UEM524293 UOI524293 UYE524293 VIA524293 VRW524293 WBS524293 WLO524293 WVK524293 C589829 IY589829 SU589829 ACQ589829 AMM589829 AWI589829 BGE589829 BQA589829 BZW589829 CJS589829 CTO589829 DDK589829 DNG589829 DXC589829 EGY589829 EQU589829 FAQ589829 FKM589829 FUI589829 GEE589829 GOA589829 GXW589829 HHS589829 HRO589829 IBK589829 ILG589829 IVC589829 JEY589829 JOU589829 JYQ589829 KIM589829 KSI589829 LCE589829 LMA589829 LVW589829 MFS589829 MPO589829 MZK589829 NJG589829 NTC589829 OCY589829 OMU589829 OWQ589829 PGM589829 PQI589829 QAE589829 QKA589829 QTW589829 RDS589829 RNO589829 RXK589829 SHG589829 SRC589829 TAY589829 TKU589829 TUQ589829 UEM589829 UOI589829 UYE589829 VIA589829 VRW589829 WBS589829 WLO589829 WVK589829 C655365 IY655365 SU655365 ACQ655365 AMM655365 AWI655365 BGE655365 BQA655365 BZW655365 CJS655365 CTO655365 DDK655365 DNG655365 DXC655365 EGY655365 EQU655365 FAQ655365 FKM655365 FUI655365 GEE655365 GOA655365 GXW655365 HHS655365 HRO655365 IBK655365 ILG655365 IVC655365 JEY655365 JOU655365 JYQ655365 KIM655365 KSI655365 LCE655365 LMA655365 LVW655365 MFS655365 MPO655365 MZK655365 NJG655365 NTC655365 OCY655365 OMU655365 OWQ655365 PGM655365 PQI655365 QAE655365 QKA655365 QTW655365 RDS655365 RNO655365 RXK655365 SHG655365 SRC655365 TAY655365 TKU655365 TUQ655365 UEM655365 UOI655365 UYE655365 VIA655365 VRW655365 WBS655365 WLO655365 WVK655365 C720901 IY720901 SU720901 ACQ720901 AMM720901 AWI720901 BGE720901 BQA720901 BZW720901 CJS720901 CTO720901 DDK720901 DNG720901 DXC720901 EGY720901 EQU720901 FAQ720901 FKM720901 FUI720901 GEE720901 GOA720901 GXW720901 HHS720901 HRO720901 IBK720901 ILG720901 IVC720901 JEY720901 JOU720901 JYQ720901 KIM720901 KSI720901 LCE720901 LMA720901 LVW720901 MFS720901 MPO720901 MZK720901 NJG720901 NTC720901 OCY720901 OMU720901 OWQ720901 PGM720901 PQI720901 QAE720901 QKA720901 QTW720901 RDS720901 RNO720901 RXK720901 SHG720901 SRC720901 TAY720901 TKU720901 TUQ720901 UEM720901 UOI720901 UYE720901 VIA720901 VRW720901 WBS720901 WLO720901 WVK720901 C786437 IY786437 SU786437 ACQ786437 AMM786437 AWI786437 BGE786437 BQA786437 BZW786437 CJS786437 CTO786437 DDK786437 DNG786437 DXC786437 EGY786437 EQU786437 FAQ786437 FKM786437 FUI786437 GEE786437 GOA786437 GXW786437 HHS786437 HRO786437 IBK786437 ILG786437 IVC786437 JEY786437 JOU786437 JYQ786437 KIM786437 KSI786437 LCE786437 LMA786437 LVW786437 MFS786437 MPO786437 MZK786437 NJG786437 NTC786437 OCY786437 OMU786437 OWQ786437 PGM786437 PQI786437 QAE786437 QKA786437 QTW786437 RDS786437 RNO786437 RXK786437 SHG786437 SRC786437 TAY786437 TKU786437 TUQ786437 UEM786437 UOI786437 UYE786437 VIA786437 VRW786437 WBS786437 WLO786437 WVK786437 C851973 IY851973 SU851973 ACQ851973 AMM851973 AWI851973 BGE851973 BQA851973 BZW851973 CJS851973 CTO851973 DDK851973 DNG851973 DXC851973 EGY851973 EQU851973 FAQ851973 FKM851973 FUI851973 GEE851973 GOA851973 GXW851973 HHS851973 HRO851973 IBK851973 ILG851973 IVC851973 JEY851973 JOU851973 JYQ851973 KIM851973 KSI851973 LCE851973 LMA851973 LVW851973 MFS851973 MPO851973 MZK851973 NJG851973 NTC851973 OCY851973 OMU851973 OWQ851973 PGM851973 PQI851973 QAE851973 QKA851973 QTW851973 RDS851973 RNO851973 RXK851973 SHG851973 SRC851973 TAY851973 TKU851973 TUQ851973 UEM851973 UOI851973 UYE851973 VIA851973 VRW851973 WBS851973 WLO851973 WVK851973 C917509 IY917509 SU917509 ACQ917509 AMM917509 AWI917509 BGE917509 BQA917509 BZW917509 CJS917509 CTO917509 DDK917509 DNG917509 DXC917509 EGY917509 EQU917509 FAQ917509 FKM917509 FUI917509 GEE917509 GOA917509 GXW917509 HHS917509 HRO917509 IBK917509 ILG917509 IVC917509 JEY917509 JOU917509 JYQ917509 KIM917509 KSI917509 LCE917509 LMA917509 LVW917509 MFS917509 MPO917509 MZK917509 NJG917509 NTC917509 OCY917509 OMU917509 OWQ917509 PGM917509 PQI917509 QAE917509 QKA917509 QTW917509 RDS917509 RNO917509 RXK917509 SHG917509 SRC917509 TAY917509 TKU917509 TUQ917509 UEM917509 UOI917509 UYE917509 VIA917509 VRW917509 WBS917509 WLO917509 WVK917509 C983045 IY983045 SU983045 ACQ983045 AMM983045 AWI983045 BGE983045 BQA983045 BZW983045 CJS983045 CTO983045 DDK983045 DNG983045 DXC983045 EGY983045 EQU983045 FAQ983045 FKM983045 FUI983045 GEE983045 GOA983045 GXW983045 HHS983045 HRO983045 IBK983045 ILG983045 IVC983045 JEY983045 JOU983045 JYQ983045 KIM983045 KSI983045 LCE983045 LMA983045 LVW983045 MFS983045 MPO983045 MZK983045 NJG983045 NTC983045 OCY983045 OMU983045 OWQ983045 PGM983045 PQI983045 QAE983045 QKA983045 QTW983045 RDS983045 RNO983045 RXK983045 SHG983045 SRC983045 TAY983045 TKU983045 TUQ983045 UEM983045 UOI983045 UYE983045 VIA983045 VRW983045 WBS983045 WLO983045 WVK983045">
      <formula1>$E$4:$E$57</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1</vt:lpstr>
      <vt:lpstr>معلومات</vt:lpstr>
      <vt:lpstr>class</vt:lpstr>
      <vt:lpstr>'1'!Print_Area</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houari edu</dc:creator>
  <cp:lastModifiedBy>Hassona</cp:lastModifiedBy>
  <cp:lastPrinted>2023-05-02T09:01:41Z</cp:lastPrinted>
  <dcterms:created xsi:type="dcterms:W3CDTF">2020-12-27T07:20:25Z</dcterms:created>
  <dcterms:modified xsi:type="dcterms:W3CDTF">2023-05-15T09:28:32Z</dcterms:modified>
</cp:coreProperties>
</file>