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aveExternalLinkValues="0" codeName="ThisWorkbook" defaultThemeVersion="166925"/>
  <mc:AlternateContent xmlns:mc="http://schemas.openxmlformats.org/markup-compatibility/2006">
    <mc:Choice Requires="x15">
      <x15ac:absPath xmlns:x15ac="http://schemas.microsoft.com/office/spreadsheetml/2010/11/ac" url="C:\Users\mamkt\Desktop\"/>
    </mc:Choice>
  </mc:AlternateContent>
  <xr:revisionPtr revIDLastSave="0" documentId="13_ncr:1_{58B668E8-6B70-47C8-9B79-7698C0948B52}" xr6:coauthVersionLast="47" xr6:coauthVersionMax="47" xr10:uidLastSave="{00000000-0000-0000-0000-000000000000}"/>
  <bookViews>
    <workbookView showHorizontalScroll="0" xWindow="-120" yWindow="-120" windowWidth="29040" windowHeight="15720" xr2:uid="{287EB006-1F3B-4140-A78C-A0E695000743}"/>
  </bookViews>
  <sheets>
    <sheet name="التقــويـم" sheetId="6" r:id="rId1"/>
    <sheet name="المواعيد والإجازات" sheetId="5" r:id="rId2"/>
    <sheet name="بحث" sheetId="11" r:id="rId3"/>
    <sheet name="حول" sheetId="8" r:id="rId4"/>
    <sheet name="بيانات" sheetId="7" state="hidden" r:id="rId5"/>
    <sheet name="النجوم" sheetId="9" state="hidden" r:id="rId6"/>
  </sheets>
  <definedNames>
    <definedName name="_xlnm.Print_Area" localSheetId="0">التقــويـم!$E$7:$AQ$58</definedName>
    <definedName name="التاريخ">بيانات!$A$2:$A$1832</definedName>
    <definedName name="الصغرى">بيانات!$C$2:$C$1832</definedName>
    <definedName name="العظمى">بيانات!$B$2:$B$1832</definedName>
    <definedName name="تنبيه_المواعيد">'المواعيد والإجازات'!$M$6:$M$25</definedName>
    <definedName name="مواعيد">'المواعيد والإجازات'!$L$5:$L$25</definedName>
  </definedNames>
  <calcPr calcId="191029"/>
</workbook>
</file>

<file path=xl/calcChain.xml><?xml version="1.0" encoding="utf-8"?>
<calcChain xmlns="http://schemas.openxmlformats.org/spreadsheetml/2006/main">
  <c r="F76" i="5" l="1"/>
  <c r="E74" i="5"/>
  <c r="F74" i="5"/>
  <c r="E75" i="5"/>
  <c r="F75" i="5"/>
  <c r="E72" i="5"/>
  <c r="F72" i="5"/>
  <c r="E73" i="5"/>
  <c r="F73" i="5"/>
  <c r="E57" i="5"/>
  <c r="F57" i="5"/>
  <c r="E58" i="5"/>
  <c r="F58" i="5"/>
  <c r="E59" i="5"/>
  <c r="F59" i="5"/>
  <c r="E60" i="5"/>
  <c r="F60" i="5"/>
  <c r="E61" i="5"/>
  <c r="F61" i="5"/>
  <c r="E62" i="5"/>
  <c r="F62" i="5"/>
  <c r="E63" i="5"/>
  <c r="F63" i="5"/>
  <c r="E64" i="5"/>
  <c r="F64" i="5"/>
  <c r="E65" i="5"/>
  <c r="F65" i="5"/>
  <c r="E66" i="5"/>
  <c r="F66" i="5"/>
  <c r="E67" i="5"/>
  <c r="F67" i="5"/>
  <c r="E68" i="5"/>
  <c r="F68" i="5"/>
  <c r="E69" i="5"/>
  <c r="F69" i="5"/>
  <c r="E70" i="5"/>
  <c r="F70" i="5"/>
  <c r="E71" i="5"/>
  <c r="F71" i="5"/>
  <c r="F56" i="5"/>
  <c r="E56" i="5"/>
  <c r="E42" i="5"/>
  <c r="F42" i="5"/>
  <c r="E43" i="5"/>
  <c r="F43" i="5"/>
  <c r="E44" i="5"/>
  <c r="F44" i="5"/>
  <c r="E45" i="5"/>
  <c r="F45" i="5"/>
  <c r="E46" i="5"/>
  <c r="F46" i="5"/>
  <c r="E48" i="5"/>
  <c r="F48" i="5"/>
  <c r="E49" i="5"/>
  <c r="F49" i="5"/>
  <c r="E51" i="5"/>
  <c r="F51" i="5"/>
  <c r="E52" i="5"/>
  <c r="F52" i="5"/>
  <c r="E54" i="5"/>
  <c r="F54" i="5"/>
  <c r="E55" i="5"/>
  <c r="F55" i="5"/>
  <c r="F41" i="5"/>
  <c r="E41" i="5"/>
  <c r="E31" i="5"/>
  <c r="F31" i="5"/>
  <c r="E32" i="5"/>
  <c r="F32" i="5"/>
  <c r="E33" i="5"/>
  <c r="F33" i="5"/>
  <c r="E34" i="5"/>
  <c r="F34" i="5"/>
  <c r="E35" i="5"/>
  <c r="F35" i="5"/>
  <c r="E36" i="5"/>
  <c r="F36" i="5"/>
  <c r="E37" i="5"/>
  <c r="F37" i="5"/>
  <c r="E38" i="5"/>
  <c r="F38" i="5"/>
  <c r="E39" i="5"/>
  <c r="F39" i="5"/>
  <c r="E40" i="5"/>
  <c r="F40" i="5"/>
  <c r="F30" i="5"/>
  <c r="E30" i="5"/>
  <c r="F7" i="11"/>
  <c r="J7" i="11"/>
  <c r="G18" i="7"/>
  <c r="AR7" i="6"/>
  <c r="Q4" i="6"/>
  <c r="H18" i="7"/>
  <c r="F19" i="7"/>
  <c r="F18" i="7"/>
  <c r="Q5" i="6"/>
  <c r="AI4" i="6"/>
  <c r="V4" i="6"/>
  <c r="H4" i="6"/>
  <c r="N4" i="6"/>
  <c r="E7" i="6"/>
  <c r="D5" i="11"/>
  <c r="I5" i="11"/>
  <c r="H9" i="11" s="1"/>
  <c r="D19" i="11" l="1"/>
  <c r="D18" i="11"/>
  <c r="D20" i="11"/>
  <c r="L18" i="11"/>
  <c r="G18" i="11"/>
  <c r="M15" i="7"/>
  <c r="M9" i="7" s="1"/>
  <c r="E15" i="11"/>
  <c r="F15" i="11"/>
  <c r="G15" i="11"/>
  <c r="H15" i="11"/>
  <c r="I15" i="11"/>
  <c r="J15" i="11"/>
  <c r="K15" i="11"/>
  <c r="L15" i="11"/>
  <c r="M15" i="11"/>
  <c r="D15" i="11"/>
  <c r="H11" i="11"/>
  <c r="H10" i="11"/>
  <c r="M11" i="7" l="1"/>
  <c r="H11" i="7" s="1"/>
  <c r="O15" i="11"/>
  <c r="N15" i="11"/>
  <c r="M7" i="7"/>
  <c r="M1" i="7" l="1"/>
  <c r="M3" i="7"/>
  <c r="Q11" i="7"/>
  <c r="Q12" i="7"/>
  <c r="P12" i="7"/>
  <c r="O12" i="7"/>
  <c r="N12" i="7"/>
  <c r="Q13" i="7"/>
  <c r="P13" i="7"/>
  <c r="O13" i="7"/>
  <c r="N13" i="7"/>
  <c r="R13" i="7"/>
  <c r="R11" i="7"/>
  <c r="R12" i="7"/>
  <c r="P11" i="7"/>
  <c r="O11" i="7"/>
  <c r="N11" i="7"/>
  <c r="L11" i="7"/>
  <c r="J12" i="7"/>
  <c r="I13" i="7"/>
  <c r="L12" i="7"/>
  <c r="L13" i="7"/>
  <c r="K13" i="7"/>
  <c r="J13" i="7"/>
  <c r="K12" i="7"/>
  <c r="I12" i="7"/>
  <c r="K11" i="7"/>
  <c r="J11" i="7"/>
  <c r="I11" i="7"/>
  <c r="H12" i="7"/>
  <c r="H13" i="7"/>
  <c r="M7" i="5"/>
  <c r="M8" i="5"/>
  <c r="M9" i="5"/>
  <c r="M10" i="5"/>
  <c r="M11" i="5"/>
  <c r="M12" i="5"/>
  <c r="M13" i="5"/>
  <c r="M14" i="5"/>
  <c r="M15" i="5"/>
  <c r="M16" i="5"/>
  <c r="M17" i="5"/>
  <c r="M18" i="5"/>
  <c r="M19" i="5"/>
  <c r="M20" i="5"/>
  <c r="M21" i="5"/>
  <c r="M22" i="5"/>
  <c r="M23" i="5"/>
  <c r="M24" i="5"/>
  <c r="M25" i="5"/>
  <c r="M6" i="5"/>
  <c r="R14" i="7" l="1"/>
  <c r="O14" i="7"/>
  <c r="P14" i="7"/>
  <c r="Q14" i="7"/>
  <c r="N14" i="7"/>
  <c r="I14" i="7"/>
  <c r="L14" i="7"/>
  <c r="K14" i="7"/>
  <c r="J14" i="7"/>
  <c r="H14" i="7"/>
  <c r="N5" i="7"/>
  <c r="R4" i="7"/>
  <c r="I4" i="7"/>
  <c r="R5" i="7"/>
  <c r="O4" i="7"/>
  <c r="P4" i="7"/>
  <c r="R3" i="7"/>
  <c r="L4" i="7"/>
  <c r="J5" i="7"/>
  <c r="I5" i="7"/>
  <c r="J3" i="7"/>
  <c r="P5" i="7"/>
  <c r="K3" i="7"/>
  <c r="O5" i="7"/>
  <c r="P3" i="7"/>
  <c r="J4" i="7"/>
  <c r="Q5" i="7"/>
  <c r="Q3" i="7"/>
  <c r="K4" i="7"/>
  <c r="K5" i="7"/>
  <c r="L5" i="7"/>
  <c r="Q4" i="7"/>
  <c r="I3" i="7"/>
  <c r="N3" i="7"/>
  <c r="H4" i="7"/>
  <c r="N4" i="7"/>
  <c r="L3" i="7"/>
  <c r="H5" i="7"/>
  <c r="H3" i="7"/>
  <c r="O3" i="7"/>
  <c r="AJ7" i="6"/>
  <c r="A9" i="6"/>
  <c r="E8" i="6"/>
  <c r="E6" i="6"/>
  <c r="E9" i="6" l="1"/>
  <c r="N15" i="7"/>
  <c r="K9" i="11" s="1"/>
  <c r="H15" i="7"/>
  <c r="J9" i="11" s="1"/>
  <c r="I6" i="7"/>
  <c r="H6" i="7"/>
  <c r="L6" i="7"/>
  <c r="K6" i="7"/>
  <c r="J6" i="7"/>
  <c r="O6" i="7"/>
  <c r="R6" i="7"/>
  <c r="N6" i="7"/>
  <c r="P6" i="7"/>
  <c r="Q6" i="7"/>
  <c r="A12" i="6"/>
  <c r="A10" i="6"/>
  <c r="F10" i="6" s="1"/>
  <c r="G9" i="6" l="1"/>
  <c r="G10" i="6" s="1"/>
  <c r="F9" i="6"/>
  <c r="H7" i="7"/>
  <c r="K6" i="6" s="1"/>
  <c r="N7" i="7"/>
  <c r="O6" i="6" s="1"/>
  <c r="E10" i="6"/>
  <c r="A11" i="6"/>
  <c r="E12" i="6"/>
  <c r="A13" i="6"/>
  <c r="F13" i="6" s="1"/>
  <c r="A15" i="6"/>
  <c r="G12" i="6" l="1"/>
  <c r="G14" i="6" s="1"/>
  <c r="F12" i="6"/>
  <c r="E11" i="6"/>
  <c r="F11" i="6"/>
  <c r="G11" i="6"/>
  <c r="H9" i="6"/>
  <c r="H11" i="6" s="1"/>
  <c r="A14" i="6"/>
  <c r="F14" i="6" s="1"/>
  <c r="E13" i="6"/>
  <c r="A18" i="6"/>
  <c r="E15" i="6"/>
  <c r="A16" i="6"/>
  <c r="F16" i="6" s="1"/>
  <c r="G15" i="6" l="1"/>
  <c r="G16" i="6" s="1"/>
  <c r="F15" i="6"/>
  <c r="G13" i="6"/>
  <c r="H12" i="6"/>
  <c r="I12" i="6" s="1"/>
  <c r="J12" i="6" s="1"/>
  <c r="H10" i="6"/>
  <c r="I9" i="6"/>
  <c r="J9" i="6" s="1"/>
  <c r="J11" i="6" s="1"/>
  <c r="A17" i="6"/>
  <c r="F17" i="6" s="1"/>
  <c r="E16" i="6"/>
  <c r="E14" i="6"/>
  <c r="A21" i="6"/>
  <c r="A19" i="6"/>
  <c r="F19" i="6" s="1"/>
  <c r="E18" i="6"/>
  <c r="F18" i="6" s="1"/>
  <c r="G18" i="6" l="1"/>
  <c r="G17" i="6"/>
  <c r="H14" i="6"/>
  <c r="I14" i="6"/>
  <c r="I13" i="6"/>
  <c r="H13" i="6"/>
  <c r="K9" i="6"/>
  <c r="J10" i="6"/>
  <c r="I11" i="6"/>
  <c r="I10" i="6"/>
  <c r="H15" i="6"/>
  <c r="I15" i="6" s="1"/>
  <c r="E21" i="6"/>
  <c r="A24" i="6"/>
  <c r="A22" i="6"/>
  <c r="F22" i="6" s="1"/>
  <c r="E17" i="6"/>
  <c r="E19" i="6"/>
  <c r="A20" i="6"/>
  <c r="F20" i="6" s="1"/>
  <c r="J14" i="6"/>
  <c r="J13" i="6"/>
  <c r="K12" i="6"/>
  <c r="K11" i="6" l="1"/>
  <c r="G19" i="6"/>
  <c r="G20" i="6"/>
  <c r="G21" i="6"/>
  <c r="G22" i="6" s="1"/>
  <c r="F21" i="6"/>
  <c r="L9" i="6"/>
  <c r="K10" i="6"/>
  <c r="H17" i="6"/>
  <c r="H16" i="6"/>
  <c r="H18" i="6"/>
  <c r="I18" i="6" s="1"/>
  <c r="E20" i="6"/>
  <c r="E22" i="6"/>
  <c r="A23" i="6"/>
  <c r="F23" i="6" s="1"/>
  <c r="A25" i="6"/>
  <c r="F25" i="6" s="1"/>
  <c r="A27" i="6"/>
  <c r="E24" i="6"/>
  <c r="I16" i="6"/>
  <c r="I17" i="6"/>
  <c r="J15" i="6"/>
  <c r="K13" i="6"/>
  <c r="K14" i="6"/>
  <c r="L12" i="6"/>
  <c r="L11" i="6" l="1"/>
  <c r="G24" i="6"/>
  <c r="G26" i="6" s="1"/>
  <c r="F24" i="6"/>
  <c r="G23" i="6"/>
  <c r="M9" i="6"/>
  <c r="M10" i="6" s="1"/>
  <c r="L10" i="6"/>
  <c r="H19" i="6"/>
  <c r="H20" i="6"/>
  <c r="H21" i="6"/>
  <c r="H22" i="6" s="1"/>
  <c r="I19" i="6"/>
  <c r="I20" i="6"/>
  <c r="J18" i="6"/>
  <c r="E23" i="6"/>
  <c r="A26" i="6"/>
  <c r="F26" i="6" s="1"/>
  <c r="E25" i="6"/>
  <c r="K15" i="6"/>
  <c r="J16" i="6"/>
  <c r="J17" i="6"/>
  <c r="E27" i="6"/>
  <c r="A28" i="6"/>
  <c r="F28" i="6" s="1"/>
  <c r="A30" i="6"/>
  <c r="L14" i="6"/>
  <c r="L13" i="6"/>
  <c r="M12" i="6"/>
  <c r="G27" i="6" l="1"/>
  <c r="G29" i="6" s="1"/>
  <c r="F27" i="6"/>
  <c r="G25" i="6"/>
  <c r="N9" i="6"/>
  <c r="N10" i="6" s="1"/>
  <c r="M11" i="6"/>
  <c r="H24" i="6"/>
  <c r="H25" i="6" s="1"/>
  <c r="H23" i="6"/>
  <c r="I21" i="6"/>
  <c r="I22" i="6" s="1"/>
  <c r="K16" i="6"/>
  <c r="K17" i="6"/>
  <c r="L15" i="6"/>
  <c r="E26" i="6"/>
  <c r="J19" i="6"/>
  <c r="J20" i="6"/>
  <c r="K18" i="6"/>
  <c r="E28" i="6"/>
  <c r="A29" i="6"/>
  <c r="F29" i="6" s="1"/>
  <c r="A31" i="6"/>
  <c r="F31" i="6" s="1"/>
  <c r="A33" i="6"/>
  <c r="E30" i="6"/>
  <c r="M13" i="6"/>
  <c r="M14" i="6"/>
  <c r="N12" i="6"/>
  <c r="N11" i="6" l="1"/>
  <c r="O9" i="6"/>
  <c r="P9" i="6" s="1"/>
  <c r="G30" i="6"/>
  <c r="G32" i="6" s="1"/>
  <c r="F30" i="6"/>
  <c r="G28" i="6"/>
  <c r="H27" i="6"/>
  <c r="I27" i="6" s="1"/>
  <c r="I24" i="6"/>
  <c r="I26" i="6" s="1"/>
  <c r="H26" i="6"/>
  <c r="J21" i="6"/>
  <c r="J23" i="6" s="1"/>
  <c r="I23" i="6"/>
  <c r="K20" i="6"/>
  <c r="L18" i="6"/>
  <c r="K19" i="6"/>
  <c r="A32" i="6"/>
  <c r="F32" i="6" s="1"/>
  <c r="E31" i="6"/>
  <c r="E29" i="6"/>
  <c r="L17" i="6"/>
  <c r="M15" i="6"/>
  <c r="L16" i="6"/>
  <c r="E33" i="6"/>
  <c r="A34" i="6"/>
  <c r="F34" i="6" s="1"/>
  <c r="A36" i="6"/>
  <c r="O12" i="6"/>
  <c r="N13" i="6"/>
  <c r="N14" i="6"/>
  <c r="O10" i="6" l="1"/>
  <c r="O11" i="6"/>
  <c r="G33" i="6"/>
  <c r="G34" i="6" s="1"/>
  <c r="F33" i="6"/>
  <c r="H30" i="6"/>
  <c r="I30" i="6" s="1"/>
  <c r="G31" i="6"/>
  <c r="I25" i="6"/>
  <c r="H29" i="6"/>
  <c r="H28" i="6"/>
  <c r="J24" i="6"/>
  <c r="K24" i="6" s="1"/>
  <c r="J22" i="6"/>
  <c r="K21" i="6"/>
  <c r="L21" i="6" s="1"/>
  <c r="N15" i="6"/>
  <c r="M16" i="6"/>
  <c r="M17" i="6"/>
  <c r="E36" i="6"/>
  <c r="A37" i="6"/>
  <c r="F37" i="6" s="1"/>
  <c r="A39" i="6"/>
  <c r="M18" i="6"/>
  <c r="L20" i="6"/>
  <c r="L19" i="6"/>
  <c r="E32" i="6"/>
  <c r="I29" i="6"/>
  <c r="I28" i="6"/>
  <c r="J27" i="6"/>
  <c r="A35" i="6"/>
  <c r="F35" i="6" s="1"/>
  <c r="E34" i="6"/>
  <c r="O13" i="6"/>
  <c r="P12" i="6"/>
  <c r="O14" i="6"/>
  <c r="Q9" i="6"/>
  <c r="P11" i="6"/>
  <c r="P10" i="6"/>
  <c r="J25" i="6" l="1"/>
  <c r="J26" i="6"/>
  <c r="H31" i="6"/>
  <c r="H32" i="6"/>
  <c r="G36" i="6"/>
  <c r="H36" i="6" s="1"/>
  <c r="F36" i="6"/>
  <c r="H33" i="6"/>
  <c r="H35" i="6" s="1"/>
  <c r="G35" i="6"/>
  <c r="K23" i="6"/>
  <c r="K22" i="6"/>
  <c r="L23" i="6"/>
  <c r="M21" i="6"/>
  <c r="L22" i="6"/>
  <c r="E39" i="6"/>
  <c r="A40" i="6"/>
  <c r="F40" i="6" s="1"/>
  <c r="A42" i="6"/>
  <c r="J29" i="6"/>
  <c r="K27" i="6"/>
  <c r="J28" i="6"/>
  <c r="J30" i="6"/>
  <c r="I31" i="6"/>
  <c r="I32" i="6"/>
  <c r="K25" i="6"/>
  <c r="L24" i="6"/>
  <c r="K26" i="6"/>
  <c r="E35" i="6"/>
  <c r="M19" i="6"/>
  <c r="N18" i="6"/>
  <c r="M20" i="6"/>
  <c r="A38" i="6"/>
  <c r="F38" i="6" s="1"/>
  <c r="E37" i="6"/>
  <c r="O15" i="6"/>
  <c r="N17" i="6"/>
  <c r="N16" i="6"/>
  <c r="R9" i="6"/>
  <c r="Q11" i="6"/>
  <c r="Q10" i="6"/>
  <c r="P13" i="6"/>
  <c r="Q12" i="6"/>
  <c r="P14" i="6"/>
  <c r="I33" i="6" l="1"/>
  <c r="J33" i="6" s="1"/>
  <c r="H34" i="6"/>
  <c r="G39" i="6"/>
  <c r="G40" i="6" s="1"/>
  <c r="F39" i="6"/>
  <c r="G38" i="6"/>
  <c r="G37" i="6"/>
  <c r="O16" i="6"/>
  <c r="P15" i="6"/>
  <c r="O17" i="6"/>
  <c r="J31" i="6"/>
  <c r="K30" i="6"/>
  <c r="J32" i="6"/>
  <c r="A41" i="6"/>
  <c r="F41" i="6" s="1"/>
  <c r="E40" i="6"/>
  <c r="N19" i="6"/>
  <c r="N20" i="6"/>
  <c r="O18" i="6"/>
  <c r="H37" i="6"/>
  <c r="H38" i="6"/>
  <c r="I36" i="6"/>
  <c r="L25" i="6"/>
  <c r="L26" i="6"/>
  <c r="M24" i="6"/>
  <c r="M23" i="6"/>
  <c r="N21" i="6"/>
  <c r="M22" i="6"/>
  <c r="E38" i="6"/>
  <c r="K29" i="6"/>
  <c r="L27" i="6"/>
  <c r="K28" i="6"/>
  <c r="A43" i="6"/>
  <c r="F43" i="6" s="1"/>
  <c r="A45" i="6"/>
  <c r="E42" i="6"/>
  <c r="R12" i="6"/>
  <c r="Q13" i="6"/>
  <c r="Q14" i="6"/>
  <c r="R11" i="6"/>
  <c r="R10" i="6"/>
  <c r="S9" i="6"/>
  <c r="I35" i="6" l="1"/>
  <c r="I34" i="6"/>
  <c r="G42" i="6"/>
  <c r="G44" i="6" s="1"/>
  <c r="F42" i="6"/>
  <c r="H39" i="6"/>
  <c r="I39" i="6" s="1"/>
  <c r="G41" i="6"/>
  <c r="K33" i="6"/>
  <c r="J34" i="6"/>
  <c r="J35" i="6"/>
  <c r="N22" i="6"/>
  <c r="N23" i="6"/>
  <c r="O21" i="6"/>
  <c r="O20" i="6"/>
  <c r="O19" i="6"/>
  <c r="P18" i="6"/>
  <c r="E41" i="6"/>
  <c r="N24" i="6"/>
  <c r="M25" i="6"/>
  <c r="M26" i="6"/>
  <c r="K31" i="6"/>
  <c r="L30" i="6"/>
  <c r="K32" i="6"/>
  <c r="L28" i="6"/>
  <c r="L29" i="6"/>
  <c r="M27" i="6"/>
  <c r="A48" i="6"/>
  <c r="A46" i="6"/>
  <c r="F46" i="6" s="1"/>
  <c r="E45" i="6"/>
  <c r="E43" i="6"/>
  <c r="A44" i="6"/>
  <c r="F44" i="6" s="1"/>
  <c r="J36" i="6"/>
  <c r="I37" i="6"/>
  <c r="I38" i="6"/>
  <c r="P17" i="6"/>
  <c r="Q15" i="6"/>
  <c r="P16" i="6"/>
  <c r="S12" i="6"/>
  <c r="R14" i="6"/>
  <c r="R13" i="6"/>
  <c r="T9" i="6"/>
  <c r="S11" i="6"/>
  <c r="S10" i="6"/>
  <c r="H40" i="6" l="1"/>
  <c r="H41" i="6"/>
  <c r="G45" i="6"/>
  <c r="H45" i="6" s="1"/>
  <c r="F45" i="6"/>
  <c r="H42" i="6"/>
  <c r="H44" i="6" s="1"/>
  <c r="G43" i="6"/>
  <c r="N25" i="6"/>
  <c r="O24" i="6"/>
  <c r="N26" i="6"/>
  <c r="P19" i="6"/>
  <c r="Q18" i="6"/>
  <c r="P20" i="6"/>
  <c r="J37" i="6"/>
  <c r="J38" i="6"/>
  <c r="K36" i="6"/>
  <c r="A47" i="6"/>
  <c r="F47" i="6" s="1"/>
  <c r="E46" i="6"/>
  <c r="I40" i="6"/>
  <c r="J39" i="6"/>
  <c r="I41" i="6"/>
  <c r="Q16" i="6"/>
  <c r="Q17" i="6"/>
  <c r="R15" i="6"/>
  <c r="L31" i="6"/>
  <c r="M30" i="6"/>
  <c r="L32" i="6"/>
  <c r="A51" i="6"/>
  <c r="E48" i="6"/>
  <c r="A49" i="6"/>
  <c r="F49" i="6" s="1"/>
  <c r="M28" i="6"/>
  <c r="N27" i="6"/>
  <c r="M29" i="6"/>
  <c r="E44" i="6"/>
  <c r="O22" i="6"/>
  <c r="O23" i="6"/>
  <c r="P21" i="6"/>
  <c r="L33" i="6"/>
  <c r="K34" i="6"/>
  <c r="K35" i="6"/>
  <c r="T10" i="6"/>
  <c r="T11" i="6"/>
  <c r="U9" i="6"/>
  <c r="S14" i="6"/>
  <c r="S13" i="6"/>
  <c r="T12" i="6"/>
  <c r="I42" i="6" l="1"/>
  <c r="I43" i="6" s="1"/>
  <c r="H43" i="6"/>
  <c r="G48" i="6"/>
  <c r="G50" i="6" s="1"/>
  <c r="F48" i="6"/>
  <c r="G47" i="6"/>
  <c r="G46" i="6"/>
  <c r="E47" i="6"/>
  <c r="L35" i="6"/>
  <c r="M33" i="6"/>
  <c r="L34" i="6"/>
  <c r="Q20" i="6"/>
  <c r="R18" i="6"/>
  <c r="Q19" i="6"/>
  <c r="J41" i="6"/>
  <c r="J40" i="6"/>
  <c r="K39" i="6"/>
  <c r="A50" i="6"/>
  <c r="F50" i="6" s="1"/>
  <c r="E49" i="6"/>
  <c r="K38" i="6"/>
  <c r="L36" i="6"/>
  <c r="K37" i="6"/>
  <c r="P23" i="6"/>
  <c r="P22" i="6"/>
  <c r="Q21" i="6"/>
  <c r="N30" i="6"/>
  <c r="M32" i="6"/>
  <c r="M31" i="6"/>
  <c r="O27" i="6"/>
  <c r="N29" i="6"/>
  <c r="N28" i="6"/>
  <c r="E51" i="6"/>
  <c r="A54" i="6"/>
  <c r="A52" i="6"/>
  <c r="F52" i="6" s="1"/>
  <c r="R16" i="6"/>
  <c r="R17" i="6"/>
  <c r="S15" i="6"/>
  <c r="P24" i="6"/>
  <c r="O26" i="6"/>
  <c r="O25" i="6"/>
  <c r="H47" i="6"/>
  <c r="H46" i="6"/>
  <c r="I45" i="6"/>
  <c r="V9" i="6"/>
  <c r="U10" i="6"/>
  <c r="U11" i="6"/>
  <c r="U12" i="6"/>
  <c r="T13" i="6"/>
  <c r="T14" i="6"/>
  <c r="J42" i="6" l="1"/>
  <c r="J43" i="6" s="1"/>
  <c r="I44" i="6"/>
  <c r="G51" i="6"/>
  <c r="G52" i="6" s="1"/>
  <c r="F51" i="6"/>
  <c r="G49" i="6"/>
  <c r="H48" i="6"/>
  <c r="K40" i="6"/>
  <c r="L39" i="6"/>
  <c r="K41" i="6"/>
  <c r="P27" i="6"/>
  <c r="O28" i="6"/>
  <c r="O29" i="6"/>
  <c r="H49" i="6"/>
  <c r="H50" i="6"/>
  <c r="I48" i="6"/>
  <c r="I47" i="6"/>
  <c r="I46" i="6"/>
  <c r="J45" i="6"/>
  <c r="E50" i="6"/>
  <c r="O30" i="6"/>
  <c r="N31" i="6"/>
  <c r="N32" i="6"/>
  <c r="S17" i="6"/>
  <c r="S16" i="6"/>
  <c r="T15" i="6"/>
  <c r="M35" i="6"/>
  <c r="N33" i="6"/>
  <c r="M34" i="6"/>
  <c r="R21" i="6"/>
  <c r="Q23" i="6"/>
  <c r="Q22" i="6"/>
  <c r="L37" i="6"/>
  <c r="L38" i="6"/>
  <c r="M36" i="6"/>
  <c r="A55" i="6"/>
  <c r="F55" i="6" s="1"/>
  <c r="A57" i="6"/>
  <c r="E54" i="6"/>
  <c r="S18" i="6"/>
  <c r="R19" i="6"/>
  <c r="R20" i="6"/>
  <c r="P26" i="6"/>
  <c r="Q24" i="6"/>
  <c r="P25" i="6"/>
  <c r="A53" i="6"/>
  <c r="F53" i="6" s="1"/>
  <c r="E52" i="6"/>
  <c r="U13" i="6"/>
  <c r="U14" i="6"/>
  <c r="V12" i="6"/>
  <c r="V11" i="6"/>
  <c r="W9" i="6"/>
  <c r="V10" i="6"/>
  <c r="J44" i="6" l="1"/>
  <c r="K42" i="6"/>
  <c r="G54" i="6"/>
  <c r="G56" i="6" s="1"/>
  <c r="F54" i="6"/>
  <c r="H51" i="6"/>
  <c r="H53" i="6" s="1"/>
  <c r="G53" i="6"/>
  <c r="O32" i="6"/>
  <c r="O31" i="6"/>
  <c r="P30" i="6"/>
  <c r="R22" i="6"/>
  <c r="S21" i="6"/>
  <c r="R23" i="6"/>
  <c r="K45" i="6"/>
  <c r="J47" i="6"/>
  <c r="J46" i="6"/>
  <c r="E53" i="6"/>
  <c r="Q25" i="6"/>
  <c r="Q26" i="6"/>
  <c r="R24" i="6"/>
  <c r="T18" i="6"/>
  <c r="S19" i="6"/>
  <c r="S20" i="6"/>
  <c r="L42" i="6"/>
  <c r="K43" i="6"/>
  <c r="K44" i="6"/>
  <c r="A56" i="6"/>
  <c r="F56" i="6" s="1"/>
  <c r="E55" i="6"/>
  <c r="U15" i="6"/>
  <c r="T17" i="6"/>
  <c r="T16" i="6"/>
  <c r="P28" i="6"/>
  <c r="P29" i="6"/>
  <c r="Q27" i="6"/>
  <c r="J48" i="6"/>
  <c r="I49" i="6"/>
  <c r="I50" i="6"/>
  <c r="O33" i="6"/>
  <c r="N34" i="6"/>
  <c r="N35" i="6"/>
  <c r="M37" i="6"/>
  <c r="M38" i="6"/>
  <c r="N36" i="6"/>
  <c r="L41" i="6"/>
  <c r="M39" i="6"/>
  <c r="L40" i="6"/>
  <c r="A58" i="6"/>
  <c r="F58" i="6" s="1"/>
  <c r="E57" i="6"/>
  <c r="W10" i="6"/>
  <c r="W11" i="6"/>
  <c r="X9" i="6"/>
  <c r="W12" i="6"/>
  <c r="V14" i="6"/>
  <c r="V13" i="6"/>
  <c r="I51" i="6" l="1"/>
  <c r="J51" i="6" s="1"/>
  <c r="H52" i="6"/>
  <c r="G57" i="6"/>
  <c r="G59" i="6" s="1"/>
  <c r="F57" i="6"/>
  <c r="H54" i="6"/>
  <c r="I54" i="6" s="1"/>
  <c r="G55" i="6"/>
  <c r="Q28" i="6"/>
  <c r="R27" i="6"/>
  <c r="Q29" i="6"/>
  <c r="M40" i="6"/>
  <c r="M41" i="6"/>
  <c r="N39" i="6"/>
  <c r="A59" i="6"/>
  <c r="E58" i="6"/>
  <c r="V15" i="6"/>
  <c r="U16" i="6"/>
  <c r="U17" i="6"/>
  <c r="L43" i="6"/>
  <c r="L44" i="6"/>
  <c r="M42" i="6"/>
  <c r="N37" i="6"/>
  <c r="O36" i="6"/>
  <c r="N38" i="6"/>
  <c r="E56" i="6"/>
  <c r="P32" i="6"/>
  <c r="P31" i="6"/>
  <c r="Q30" i="6"/>
  <c r="T19" i="6"/>
  <c r="U18" i="6"/>
  <c r="T20" i="6"/>
  <c r="K47" i="6"/>
  <c r="L45" i="6"/>
  <c r="K46" i="6"/>
  <c r="T21" i="6"/>
  <c r="S22" i="6"/>
  <c r="S23" i="6"/>
  <c r="O35" i="6"/>
  <c r="P33" i="6"/>
  <c r="O34" i="6"/>
  <c r="J49" i="6"/>
  <c r="J50" i="6"/>
  <c r="K48" i="6"/>
  <c r="R25" i="6"/>
  <c r="R26" i="6"/>
  <c r="S24" i="6"/>
  <c r="W13" i="6"/>
  <c r="W14" i="6"/>
  <c r="X12" i="6"/>
  <c r="Y9" i="6"/>
  <c r="X10" i="6"/>
  <c r="X11" i="6"/>
  <c r="I53" i="6" l="1"/>
  <c r="I52" i="6"/>
  <c r="H56" i="6"/>
  <c r="H55" i="6"/>
  <c r="G58" i="6"/>
  <c r="H57" i="6"/>
  <c r="H58" i="6" s="1"/>
  <c r="Q32" i="6"/>
  <c r="R30" i="6"/>
  <c r="Q31" i="6"/>
  <c r="E59" i="6"/>
  <c r="F59" i="6"/>
  <c r="K49" i="6"/>
  <c r="K50" i="6"/>
  <c r="L48" i="6"/>
  <c r="O39" i="6"/>
  <c r="N41" i="6"/>
  <c r="N40" i="6"/>
  <c r="P35" i="6"/>
  <c r="Q33" i="6"/>
  <c r="P34" i="6"/>
  <c r="V16" i="6"/>
  <c r="V17" i="6"/>
  <c r="W15" i="6"/>
  <c r="U21" i="6"/>
  <c r="T22" i="6"/>
  <c r="T23" i="6"/>
  <c r="J53" i="6"/>
  <c r="J52" i="6"/>
  <c r="K51" i="6"/>
  <c r="I55" i="6"/>
  <c r="J54" i="6"/>
  <c r="I56" i="6"/>
  <c r="P36" i="6"/>
  <c r="O37" i="6"/>
  <c r="O38" i="6"/>
  <c r="S26" i="6"/>
  <c r="T24" i="6"/>
  <c r="S25" i="6"/>
  <c r="U20" i="6"/>
  <c r="V18" i="6"/>
  <c r="U19" i="6"/>
  <c r="M43" i="6"/>
  <c r="N42" i="6"/>
  <c r="M44" i="6"/>
  <c r="R29" i="6"/>
  <c r="S27" i="6"/>
  <c r="R28" i="6"/>
  <c r="L46" i="6"/>
  <c r="L47" i="6"/>
  <c r="M45" i="6"/>
  <c r="Y12" i="6"/>
  <c r="X13" i="6"/>
  <c r="X14" i="6"/>
  <c r="Y11" i="6"/>
  <c r="Z9" i="6"/>
  <c r="Y10" i="6"/>
  <c r="I57" i="6" l="1"/>
  <c r="I58" i="6" s="1"/>
  <c r="H59" i="6"/>
  <c r="K54" i="6"/>
  <c r="J55" i="6"/>
  <c r="J56" i="6"/>
  <c r="M47" i="6"/>
  <c r="N45" i="6"/>
  <c r="M46" i="6"/>
  <c r="Q36" i="6"/>
  <c r="P37" i="6"/>
  <c r="P38" i="6"/>
  <c r="Q35" i="6"/>
  <c r="Q34" i="6"/>
  <c r="R33" i="6"/>
  <c r="U23" i="6"/>
  <c r="V21" i="6"/>
  <c r="U22" i="6"/>
  <c r="W16" i="6"/>
  <c r="W17" i="6"/>
  <c r="X15" i="6"/>
  <c r="L51" i="6"/>
  <c r="K53" i="6"/>
  <c r="K52" i="6"/>
  <c r="L50" i="6"/>
  <c r="M48" i="6"/>
  <c r="L49" i="6"/>
  <c r="T25" i="6"/>
  <c r="U24" i="6"/>
  <c r="T26" i="6"/>
  <c r="S30" i="6"/>
  <c r="R31" i="6"/>
  <c r="R32" i="6"/>
  <c r="S28" i="6"/>
  <c r="S29" i="6"/>
  <c r="T27" i="6"/>
  <c r="O40" i="6"/>
  <c r="P39" i="6"/>
  <c r="O41" i="6"/>
  <c r="N43" i="6"/>
  <c r="O42" i="6"/>
  <c r="N44" i="6"/>
  <c r="W18" i="6"/>
  <c r="V19" i="6"/>
  <c r="V20" i="6"/>
  <c r="Z12" i="6"/>
  <c r="Y13" i="6"/>
  <c r="Y14" i="6"/>
  <c r="Z10" i="6"/>
  <c r="Z11" i="6"/>
  <c r="AA9" i="6"/>
  <c r="J57" i="6" l="1"/>
  <c r="J58" i="6" s="1"/>
  <c r="I59" i="6"/>
  <c r="O44" i="6"/>
  <c r="P42" i="6"/>
  <c r="O43" i="6"/>
  <c r="Q38" i="6"/>
  <c r="R36" i="6"/>
  <c r="Q37" i="6"/>
  <c r="X16" i="6"/>
  <c r="X17" i="6"/>
  <c r="Y15" i="6"/>
  <c r="N47" i="6"/>
  <c r="N46" i="6"/>
  <c r="O45" i="6"/>
  <c r="R34" i="6"/>
  <c r="R35" i="6"/>
  <c r="S33" i="6"/>
  <c r="U25" i="6"/>
  <c r="U26" i="6"/>
  <c r="V24" i="6"/>
  <c r="M49" i="6"/>
  <c r="N48" i="6"/>
  <c r="M50" i="6"/>
  <c r="M51" i="6"/>
  <c r="L52" i="6"/>
  <c r="L53" i="6"/>
  <c r="T29" i="6"/>
  <c r="T28" i="6"/>
  <c r="U27" i="6"/>
  <c r="S32" i="6"/>
  <c r="T30" i="6"/>
  <c r="S31" i="6"/>
  <c r="X18" i="6"/>
  <c r="W19" i="6"/>
  <c r="W20" i="6"/>
  <c r="P41" i="6"/>
  <c r="Q39" i="6"/>
  <c r="P40" i="6"/>
  <c r="W21" i="6"/>
  <c r="V22" i="6"/>
  <c r="V23" i="6"/>
  <c r="K55" i="6"/>
  <c r="K56" i="6"/>
  <c r="L54" i="6"/>
  <c r="Z13" i="6"/>
  <c r="Z14" i="6"/>
  <c r="AA12" i="6"/>
  <c r="AA10" i="6"/>
  <c r="AB9" i="6"/>
  <c r="AA11" i="6"/>
  <c r="J59" i="6" l="1"/>
  <c r="K57" i="6"/>
  <c r="L57" i="6" s="1"/>
  <c r="L56" i="6"/>
  <c r="L55" i="6"/>
  <c r="M54" i="6"/>
  <c r="S36" i="6"/>
  <c r="R38" i="6"/>
  <c r="R37" i="6"/>
  <c r="S34" i="6"/>
  <c r="S35" i="6"/>
  <c r="T33" i="6"/>
  <c r="Q40" i="6"/>
  <c r="R39" i="6"/>
  <c r="Q41" i="6"/>
  <c r="K58" i="6"/>
  <c r="K59" i="6"/>
  <c r="V27" i="6"/>
  <c r="U28" i="6"/>
  <c r="U29" i="6"/>
  <c r="O47" i="6"/>
  <c r="P45" i="6"/>
  <c r="O46" i="6"/>
  <c r="N51" i="6"/>
  <c r="M52" i="6"/>
  <c r="M53" i="6"/>
  <c r="X21" i="6"/>
  <c r="W23" i="6"/>
  <c r="W22" i="6"/>
  <c r="N49" i="6"/>
  <c r="N50" i="6"/>
  <c r="O48" i="6"/>
  <c r="X20" i="6"/>
  <c r="X19" i="6"/>
  <c r="Y18" i="6"/>
  <c r="W24" i="6"/>
  <c r="V25" i="6"/>
  <c r="V26" i="6"/>
  <c r="P43" i="6"/>
  <c r="P44" i="6"/>
  <c r="Q42" i="6"/>
  <c r="T31" i="6"/>
  <c r="U30" i="6"/>
  <c r="T32" i="6"/>
  <c r="Y17" i="6"/>
  <c r="Y16" i="6"/>
  <c r="Z15" i="6"/>
  <c r="AA13" i="6"/>
  <c r="AA14" i="6"/>
  <c r="AB12" i="6"/>
  <c r="AC9" i="6"/>
  <c r="AB10" i="6"/>
  <c r="AB11" i="6"/>
  <c r="O49" i="6" l="1"/>
  <c r="O50" i="6"/>
  <c r="P48" i="6"/>
  <c r="W27" i="6"/>
  <c r="V28" i="6"/>
  <c r="V29" i="6"/>
  <c r="V30" i="6"/>
  <c r="U32" i="6"/>
  <c r="U31" i="6"/>
  <c r="Q45" i="6"/>
  <c r="P47" i="6"/>
  <c r="P46" i="6"/>
  <c r="S38" i="6"/>
  <c r="S37" i="6"/>
  <c r="T36" i="6"/>
  <c r="Z17" i="6"/>
  <c r="AA15" i="6"/>
  <c r="Z16" i="6"/>
  <c r="N53" i="6"/>
  <c r="N52" i="6"/>
  <c r="O51" i="6"/>
  <c r="M55" i="6"/>
  <c r="N54" i="6"/>
  <c r="M56" i="6"/>
  <c r="R41" i="6"/>
  <c r="S39" i="6"/>
  <c r="R40" i="6"/>
  <c r="X23" i="6"/>
  <c r="Y21" i="6"/>
  <c r="X22" i="6"/>
  <c r="Q44" i="6"/>
  <c r="R42" i="6"/>
  <c r="Q43" i="6"/>
  <c r="X24" i="6"/>
  <c r="W26" i="6"/>
  <c r="W25" i="6"/>
  <c r="L58" i="6"/>
  <c r="L59" i="6"/>
  <c r="M57" i="6"/>
  <c r="U33" i="6"/>
  <c r="T34" i="6"/>
  <c r="T35" i="6"/>
  <c r="Y19" i="6"/>
  <c r="Y20" i="6"/>
  <c r="Z18" i="6"/>
  <c r="AC10" i="6"/>
  <c r="AC11" i="6"/>
  <c r="AD9" i="6"/>
  <c r="AC12" i="6"/>
  <c r="AB13" i="6"/>
  <c r="AB14" i="6"/>
  <c r="S42" i="6" l="1"/>
  <c r="R43" i="6"/>
  <c r="R44" i="6"/>
  <c r="Z21" i="6"/>
  <c r="Y22" i="6"/>
  <c r="Y23" i="6"/>
  <c r="T38" i="6"/>
  <c r="U36" i="6"/>
  <c r="T37" i="6"/>
  <c r="U35" i="6"/>
  <c r="V33" i="6"/>
  <c r="U34" i="6"/>
  <c r="O53" i="6"/>
  <c r="O52" i="6"/>
  <c r="P51" i="6"/>
  <c r="Z20" i="6"/>
  <c r="AA18" i="6"/>
  <c r="Z19" i="6"/>
  <c r="N56" i="6"/>
  <c r="N55" i="6"/>
  <c r="O54" i="6"/>
  <c r="W29" i="6"/>
  <c r="X27" i="6"/>
  <c r="W28" i="6"/>
  <c r="Q46" i="6"/>
  <c r="Q47" i="6"/>
  <c r="R45" i="6"/>
  <c r="P49" i="6"/>
  <c r="P50" i="6"/>
  <c r="Q48" i="6"/>
  <c r="W30" i="6"/>
  <c r="V32" i="6"/>
  <c r="V31" i="6"/>
  <c r="T39" i="6"/>
  <c r="S40" i="6"/>
  <c r="S41" i="6"/>
  <c r="M58" i="6"/>
  <c r="M59" i="6"/>
  <c r="N57" i="6"/>
  <c r="X25" i="6"/>
  <c r="Y24" i="6"/>
  <c r="X26" i="6"/>
  <c r="AA17" i="6"/>
  <c r="AB15" i="6"/>
  <c r="AA16" i="6"/>
  <c r="AC13" i="6"/>
  <c r="AC14" i="6"/>
  <c r="AD12" i="6"/>
  <c r="AE9" i="6"/>
  <c r="AD10" i="6"/>
  <c r="AD11" i="6"/>
  <c r="X30" i="6" l="1"/>
  <c r="W31" i="6"/>
  <c r="W32" i="6"/>
  <c r="AC15" i="6"/>
  <c r="AB16" i="6"/>
  <c r="AB17" i="6"/>
  <c r="N59" i="6"/>
  <c r="O57" i="6"/>
  <c r="N58" i="6"/>
  <c r="Q51" i="6"/>
  <c r="P53" i="6"/>
  <c r="P52" i="6"/>
  <c r="R47" i="6"/>
  <c r="R46" i="6"/>
  <c r="S45" i="6"/>
  <c r="V35" i="6"/>
  <c r="V34" i="6"/>
  <c r="W33" i="6"/>
  <c r="X29" i="6"/>
  <c r="Y27" i="6"/>
  <c r="X28" i="6"/>
  <c r="Z22" i="6"/>
  <c r="Z23" i="6"/>
  <c r="AA21" i="6"/>
  <c r="O55" i="6"/>
  <c r="O56" i="6"/>
  <c r="P54" i="6"/>
  <c r="Q49" i="6"/>
  <c r="R48" i="6"/>
  <c r="Q50" i="6"/>
  <c r="T41" i="6"/>
  <c r="T40" i="6"/>
  <c r="U39" i="6"/>
  <c r="Y25" i="6"/>
  <c r="Y26" i="6"/>
  <c r="Z24" i="6"/>
  <c r="U37" i="6"/>
  <c r="V36" i="6"/>
  <c r="U38" i="6"/>
  <c r="AA19" i="6"/>
  <c r="AA20" i="6"/>
  <c r="AB18" i="6"/>
  <c r="S43" i="6"/>
  <c r="S44" i="6"/>
  <c r="T42" i="6"/>
  <c r="AF9" i="6"/>
  <c r="AE10" i="6"/>
  <c r="AE11" i="6"/>
  <c r="AE12" i="6"/>
  <c r="AD13" i="6"/>
  <c r="AD14" i="6"/>
  <c r="S47" i="6" l="1"/>
  <c r="T45" i="6"/>
  <c r="S46" i="6"/>
  <c r="P56" i="6"/>
  <c r="Q54" i="6"/>
  <c r="P55" i="6"/>
  <c r="R49" i="6"/>
  <c r="S48" i="6"/>
  <c r="R50" i="6"/>
  <c r="Q53" i="6"/>
  <c r="R51" i="6"/>
  <c r="Q52" i="6"/>
  <c r="Z25" i="6"/>
  <c r="Z26" i="6"/>
  <c r="AA24" i="6"/>
  <c r="Z27" i="6"/>
  <c r="Y29" i="6"/>
  <c r="Y28" i="6"/>
  <c r="AC17" i="6"/>
  <c r="AD15" i="6"/>
  <c r="AC16" i="6"/>
  <c r="AB20" i="6"/>
  <c r="AC18" i="6"/>
  <c r="AB19" i="6"/>
  <c r="AA23" i="6"/>
  <c r="AB21" i="6"/>
  <c r="AA22" i="6"/>
  <c r="P57" i="6"/>
  <c r="O59" i="6"/>
  <c r="O58" i="6"/>
  <c r="T44" i="6"/>
  <c r="T43" i="6"/>
  <c r="U42" i="6"/>
  <c r="W35" i="6"/>
  <c r="W34" i="6"/>
  <c r="X33" i="6"/>
  <c r="W36" i="6"/>
  <c r="V38" i="6"/>
  <c r="V37" i="6"/>
  <c r="U40" i="6"/>
  <c r="V39" i="6"/>
  <c r="U41" i="6"/>
  <c r="Y30" i="6"/>
  <c r="X32" i="6"/>
  <c r="X31" i="6"/>
  <c r="AF10" i="6"/>
  <c r="AF11" i="6"/>
  <c r="AG9" i="6"/>
  <c r="AF12" i="6"/>
  <c r="AE13" i="6"/>
  <c r="AE14" i="6"/>
  <c r="Z29" i="6" l="1"/>
  <c r="AA27" i="6"/>
  <c r="Z28" i="6"/>
  <c r="AB23" i="6"/>
  <c r="AC21" i="6"/>
  <c r="AB22" i="6"/>
  <c r="T48" i="6"/>
  <c r="S50" i="6"/>
  <c r="S49" i="6"/>
  <c r="Z30" i="6"/>
  <c r="Y31" i="6"/>
  <c r="Y32" i="6"/>
  <c r="V41" i="6"/>
  <c r="V40" i="6"/>
  <c r="W39" i="6"/>
  <c r="AC20" i="6"/>
  <c r="AC19" i="6"/>
  <c r="AD18" i="6"/>
  <c r="Q55" i="6"/>
  <c r="R54" i="6"/>
  <c r="Q56" i="6"/>
  <c r="X36" i="6"/>
  <c r="W37" i="6"/>
  <c r="W38" i="6"/>
  <c r="P59" i="6"/>
  <c r="Q57" i="6"/>
  <c r="P58" i="6"/>
  <c r="X35" i="6"/>
  <c r="X34" i="6"/>
  <c r="Y33" i="6"/>
  <c r="T46" i="6"/>
  <c r="T47" i="6"/>
  <c r="U45" i="6"/>
  <c r="AA25" i="6"/>
  <c r="AA26" i="6"/>
  <c r="AB24" i="6"/>
  <c r="S51" i="6"/>
  <c r="R52" i="6"/>
  <c r="R53" i="6"/>
  <c r="AD17" i="6"/>
  <c r="AD16" i="6"/>
  <c r="AE15" i="6"/>
  <c r="V42" i="6"/>
  <c r="U44" i="6"/>
  <c r="U43" i="6"/>
  <c r="AF13" i="6"/>
  <c r="AF14" i="6"/>
  <c r="AG12" i="6"/>
  <c r="AH9" i="6"/>
  <c r="AG10" i="6"/>
  <c r="AG11" i="6"/>
  <c r="W40" i="6" l="1"/>
  <c r="W41" i="6"/>
  <c r="X39" i="6"/>
  <c r="Y34" i="6"/>
  <c r="Z33" i="6"/>
  <c r="Y35" i="6"/>
  <c r="W42" i="6"/>
  <c r="V43" i="6"/>
  <c r="V44" i="6"/>
  <c r="AE17" i="6"/>
  <c r="AE16" i="6"/>
  <c r="AF15" i="6"/>
  <c r="AC23" i="6"/>
  <c r="AD21" i="6"/>
  <c r="AC22" i="6"/>
  <c r="Z32" i="6"/>
  <c r="Z31" i="6"/>
  <c r="AA30" i="6"/>
  <c r="X37" i="6"/>
  <c r="X38" i="6"/>
  <c r="Y36" i="6"/>
  <c r="Q58" i="6"/>
  <c r="R57" i="6"/>
  <c r="Q59" i="6"/>
  <c r="T49" i="6"/>
  <c r="U48" i="6"/>
  <c r="T50" i="6"/>
  <c r="AB25" i="6"/>
  <c r="AB26" i="6"/>
  <c r="AC24" i="6"/>
  <c r="AD19" i="6"/>
  <c r="AD20" i="6"/>
  <c r="AE18" i="6"/>
  <c r="AA28" i="6"/>
  <c r="AB27" i="6"/>
  <c r="AA29" i="6"/>
  <c r="S53" i="6"/>
  <c r="T51" i="6"/>
  <c r="S52" i="6"/>
  <c r="R56" i="6"/>
  <c r="R55" i="6"/>
  <c r="S54" i="6"/>
  <c r="V45" i="6"/>
  <c r="U46" i="6"/>
  <c r="U47" i="6"/>
  <c r="AH12" i="6"/>
  <c r="AG13" i="6"/>
  <c r="AG14" i="6"/>
  <c r="AH10" i="6"/>
  <c r="AH11" i="6"/>
  <c r="AI9" i="6"/>
  <c r="AC25" i="6" l="1"/>
  <c r="AC26" i="6"/>
  <c r="AD24" i="6"/>
  <c r="T52" i="6"/>
  <c r="T53" i="6"/>
  <c r="U51" i="6"/>
  <c r="W43" i="6"/>
  <c r="W44" i="6"/>
  <c r="X42" i="6"/>
  <c r="AA33" i="6"/>
  <c r="Z34" i="6"/>
  <c r="Z35" i="6"/>
  <c r="AD22" i="6"/>
  <c r="AE21" i="6"/>
  <c r="AD23" i="6"/>
  <c r="AB29" i="6"/>
  <c r="AB28" i="6"/>
  <c r="AC27" i="6"/>
  <c r="Y39" i="6"/>
  <c r="X41" i="6"/>
  <c r="X40" i="6"/>
  <c r="S56" i="6"/>
  <c r="T54" i="6"/>
  <c r="S55" i="6"/>
  <c r="S57" i="6"/>
  <c r="R58" i="6"/>
  <c r="R59" i="6"/>
  <c r="AF17" i="6"/>
  <c r="AF16" i="6"/>
  <c r="AG15" i="6"/>
  <c r="V46" i="6"/>
  <c r="W45" i="6"/>
  <c r="V47" i="6"/>
  <c r="U50" i="6"/>
  <c r="V48" i="6"/>
  <c r="U49" i="6"/>
  <c r="Y38" i="6"/>
  <c r="Z36" i="6"/>
  <c r="Y37" i="6"/>
  <c r="AA32" i="6"/>
  <c r="AA31" i="6"/>
  <c r="AB30" i="6"/>
  <c r="AF18" i="6"/>
  <c r="AE20" i="6"/>
  <c r="AE19" i="6"/>
  <c r="AI12" i="6"/>
  <c r="AH13" i="6"/>
  <c r="AH14" i="6"/>
  <c r="AJ9" i="6"/>
  <c r="AI11" i="6"/>
  <c r="AI10" i="6"/>
  <c r="W46" i="6" l="1"/>
  <c r="W47" i="6"/>
  <c r="X45" i="6"/>
  <c r="AE22" i="6"/>
  <c r="AE23" i="6"/>
  <c r="AF21" i="6"/>
  <c r="AG18" i="6"/>
  <c r="AF19" i="6"/>
  <c r="AF20" i="6"/>
  <c r="AA36" i="6"/>
  <c r="Z37" i="6"/>
  <c r="Z38" i="6"/>
  <c r="X44" i="6"/>
  <c r="X43" i="6"/>
  <c r="Y42" i="6"/>
  <c r="S58" i="6"/>
  <c r="T57" i="6"/>
  <c r="S59" i="6"/>
  <c r="T55" i="6"/>
  <c r="T56" i="6"/>
  <c r="U54" i="6"/>
  <c r="U53" i="6"/>
  <c r="U52" i="6"/>
  <c r="V51" i="6"/>
  <c r="W48" i="6"/>
  <c r="V50" i="6"/>
  <c r="V49" i="6"/>
  <c r="Z39" i="6"/>
  <c r="Y40" i="6"/>
  <c r="Y41" i="6"/>
  <c r="AE24" i="6"/>
  <c r="AD25" i="6"/>
  <c r="AD26" i="6"/>
  <c r="AC30" i="6"/>
  <c r="AB32" i="6"/>
  <c r="AB31" i="6"/>
  <c r="AA35" i="6"/>
  <c r="AA34" i="6"/>
  <c r="AB33" i="6"/>
  <c r="AC29" i="6"/>
  <c r="AC28" i="6"/>
  <c r="AD27" i="6"/>
  <c r="AH15" i="6"/>
  <c r="AG17" i="6"/>
  <c r="AG16" i="6"/>
  <c r="AJ10" i="6"/>
  <c r="AK9" i="6"/>
  <c r="AJ11" i="6"/>
  <c r="AI13" i="6"/>
  <c r="AI14" i="6"/>
  <c r="AJ12" i="6"/>
  <c r="AE25" i="6" l="1"/>
  <c r="AF24" i="6"/>
  <c r="AE26" i="6"/>
  <c r="Z40" i="6"/>
  <c r="AA39" i="6"/>
  <c r="Z41" i="6"/>
  <c r="Z42" i="6"/>
  <c r="Y43" i="6"/>
  <c r="Y44" i="6"/>
  <c r="AH16" i="6"/>
  <c r="AI15" i="6"/>
  <c r="AH17" i="6"/>
  <c r="AG21" i="6"/>
  <c r="AF22" i="6"/>
  <c r="AF23" i="6"/>
  <c r="AD28" i="6"/>
  <c r="AD29" i="6"/>
  <c r="AE27" i="6"/>
  <c r="AA38" i="6"/>
  <c r="AA37" i="6"/>
  <c r="AB36" i="6"/>
  <c r="V52" i="6"/>
  <c r="V53" i="6"/>
  <c r="W51" i="6"/>
  <c r="V54" i="6"/>
  <c r="U56" i="6"/>
  <c r="U55" i="6"/>
  <c r="X46" i="6"/>
  <c r="Y45" i="6"/>
  <c r="X47" i="6"/>
  <c r="AB35" i="6"/>
  <c r="AC33" i="6"/>
  <c r="AB34" i="6"/>
  <c r="W49" i="6"/>
  <c r="W50" i="6"/>
  <c r="X48" i="6"/>
  <c r="AH18" i="6"/>
  <c r="AG19" i="6"/>
  <c r="AG20" i="6"/>
  <c r="AD30" i="6"/>
  <c r="AC31" i="6"/>
  <c r="AC32" i="6"/>
  <c r="U57" i="6"/>
  <c r="T58" i="6"/>
  <c r="T59" i="6"/>
  <c r="AJ13" i="6"/>
  <c r="AJ14" i="6"/>
  <c r="AK12" i="6"/>
  <c r="AK10" i="6"/>
  <c r="AK11" i="6"/>
  <c r="AL9" i="6"/>
  <c r="U59" i="6" l="1"/>
  <c r="U58" i="6"/>
  <c r="V57" i="6"/>
  <c r="Y46" i="6"/>
  <c r="Z45" i="6"/>
  <c r="Y47" i="6"/>
  <c r="AI16" i="6"/>
  <c r="AJ15" i="6"/>
  <c r="AI17" i="6"/>
  <c r="AE30" i="6"/>
  <c r="AD31" i="6"/>
  <c r="AD32" i="6"/>
  <c r="W53" i="6"/>
  <c r="X51" i="6"/>
  <c r="W52" i="6"/>
  <c r="AC36" i="6"/>
  <c r="AB38" i="6"/>
  <c r="AB37" i="6"/>
  <c r="AB39" i="6"/>
  <c r="AA40" i="6"/>
  <c r="AA41" i="6"/>
  <c r="AC34" i="6"/>
  <c r="AC35" i="6"/>
  <c r="AD33" i="6"/>
  <c r="AG22" i="6"/>
  <c r="AH21" i="6"/>
  <c r="AG23" i="6"/>
  <c r="W54" i="6"/>
  <c r="V55" i="6"/>
  <c r="V56" i="6"/>
  <c r="X50" i="6"/>
  <c r="Y48" i="6"/>
  <c r="X49" i="6"/>
  <c r="AA42" i="6"/>
  <c r="Z43" i="6"/>
  <c r="Z44" i="6"/>
  <c r="AE28" i="6"/>
  <c r="AF27" i="6"/>
  <c r="AE29" i="6"/>
  <c r="AF25" i="6"/>
  <c r="AF26" i="6"/>
  <c r="AG24" i="6"/>
  <c r="AH19" i="6"/>
  <c r="AH20" i="6"/>
  <c r="AI18" i="6"/>
  <c r="AK13" i="6"/>
  <c r="AK14" i="6"/>
  <c r="AL12" i="6"/>
  <c r="AL11" i="6"/>
  <c r="AM9" i="6"/>
  <c r="AL10" i="6"/>
  <c r="Y49" i="6" l="1"/>
  <c r="Y50" i="6"/>
  <c r="Z48" i="6"/>
  <c r="X52" i="6"/>
  <c r="Y51" i="6"/>
  <c r="X53" i="6"/>
  <c r="AI20" i="6"/>
  <c r="AJ18" i="6"/>
  <c r="AI19" i="6"/>
  <c r="AK15" i="6"/>
  <c r="AJ16" i="6"/>
  <c r="AJ17" i="6"/>
  <c r="AG27" i="6"/>
  <c r="AF28" i="6"/>
  <c r="AF29" i="6"/>
  <c r="AF30" i="6"/>
  <c r="AE31" i="6"/>
  <c r="AE32" i="6"/>
  <c r="W56" i="6"/>
  <c r="X54" i="6"/>
  <c r="W55" i="6"/>
  <c r="AH24" i="6"/>
  <c r="AG25" i="6"/>
  <c r="AG26" i="6"/>
  <c r="AB41" i="6"/>
  <c r="AB40" i="6"/>
  <c r="AC39" i="6"/>
  <c r="V59" i="6"/>
  <c r="W57" i="6"/>
  <c r="V58" i="6"/>
  <c r="AC38" i="6"/>
  <c r="AD36" i="6"/>
  <c r="AC37" i="6"/>
  <c r="AH22" i="6"/>
  <c r="AH23" i="6"/>
  <c r="AI21" i="6"/>
  <c r="AA43" i="6"/>
  <c r="AB42" i="6"/>
  <c r="AA44" i="6"/>
  <c r="AD35" i="6"/>
  <c r="AD34" i="6"/>
  <c r="AE33" i="6"/>
  <c r="AF33" i="6" s="1"/>
  <c r="Z47" i="6"/>
  <c r="Z46" i="6"/>
  <c r="AA45" i="6"/>
  <c r="AM12" i="6"/>
  <c r="AL13" i="6"/>
  <c r="AL14" i="6"/>
  <c r="AM10" i="6"/>
  <c r="AM11" i="6"/>
  <c r="AN9" i="6"/>
  <c r="W59" i="6" l="1"/>
  <c r="W58" i="6"/>
  <c r="X57" i="6"/>
  <c r="AH27" i="6"/>
  <c r="AG29" i="6"/>
  <c r="AG28" i="6"/>
  <c r="AC40" i="6"/>
  <c r="AD39" i="6"/>
  <c r="AC41" i="6"/>
  <c r="AD37" i="6"/>
  <c r="AE36" i="6"/>
  <c r="AD38" i="6"/>
  <c r="AK16" i="6"/>
  <c r="AL15" i="6"/>
  <c r="AK17" i="6"/>
  <c r="Y53" i="6"/>
  <c r="Z51" i="6"/>
  <c r="Y52" i="6"/>
  <c r="AB45" i="6"/>
  <c r="AA46" i="6"/>
  <c r="AA47" i="6"/>
  <c r="AB44" i="6"/>
  <c r="AC42" i="6"/>
  <c r="AB43" i="6"/>
  <c r="AJ21" i="6"/>
  <c r="AI23" i="6"/>
  <c r="AI22" i="6"/>
  <c r="X56" i="6"/>
  <c r="X55" i="6"/>
  <c r="Y54" i="6"/>
  <c r="AH26" i="6"/>
  <c r="AI24" i="6"/>
  <c r="AH25" i="6"/>
  <c r="AA48" i="6"/>
  <c r="Z49" i="6"/>
  <c r="Z50" i="6"/>
  <c r="AE34" i="6"/>
  <c r="AE35" i="6"/>
  <c r="AG30" i="6"/>
  <c r="AF32" i="6"/>
  <c r="AF31" i="6"/>
  <c r="AJ20" i="6"/>
  <c r="AJ19" i="6"/>
  <c r="AK18" i="6"/>
  <c r="AO9" i="6"/>
  <c r="AN11" i="6"/>
  <c r="AN10" i="6"/>
  <c r="AM13" i="6"/>
  <c r="AM14" i="6"/>
  <c r="AN12" i="6"/>
  <c r="AI25" i="6" l="1"/>
  <c r="AJ24" i="6"/>
  <c r="AI26" i="6"/>
  <c r="Z54" i="6"/>
  <c r="Y55" i="6"/>
  <c r="Y56" i="6"/>
  <c r="AK20" i="6"/>
  <c r="AL18" i="6"/>
  <c r="AK19" i="6"/>
  <c r="AF36" i="6"/>
  <c r="AE38" i="6"/>
  <c r="AE37" i="6"/>
  <c r="AM15" i="6"/>
  <c r="AL17" i="6"/>
  <c r="AL16" i="6"/>
  <c r="AJ23" i="6"/>
  <c r="AJ22" i="6"/>
  <c r="AK21" i="6"/>
  <c r="AG31" i="6"/>
  <c r="AG32" i="6"/>
  <c r="AH30" i="6"/>
  <c r="AG33" i="6"/>
  <c r="AF34" i="6"/>
  <c r="AF35" i="6"/>
  <c r="AH28" i="6"/>
  <c r="AH29" i="6"/>
  <c r="AI27" i="6"/>
  <c r="AE39" i="6"/>
  <c r="AD40" i="6"/>
  <c r="AD41" i="6"/>
  <c r="AC44" i="6"/>
  <c r="AD42" i="6"/>
  <c r="AC43" i="6"/>
  <c r="AB46" i="6"/>
  <c r="AB47" i="6"/>
  <c r="AC45" i="6"/>
  <c r="X58" i="6"/>
  <c r="X59" i="6"/>
  <c r="Y57" i="6"/>
  <c r="AA49" i="6"/>
  <c r="AB48" i="6"/>
  <c r="AA50" i="6"/>
  <c r="AA51" i="6"/>
  <c r="Z52" i="6"/>
  <c r="Z53" i="6"/>
  <c r="AO12" i="6"/>
  <c r="AN14" i="6"/>
  <c r="AN13" i="6"/>
  <c r="AO10" i="6"/>
  <c r="AO11" i="6"/>
  <c r="AP9" i="6"/>
  <c r="AF37" i="6" l="1"/>
  <c r="AF38" i="6"/>
  <c r="AG36" i="6"/>
  <c r="AE41" i="6"/>
  <c r="AE40" i="6"/>
  <c r="AF39" i="6"/>
  <c r="AA52" i="6"/>
  <c r="AB51" i="6"/>
  <c r="AA53" i="6"/>
  <c r="Z56" i="6"/>
  <c r="AA54" i="6"/>
  <c r="Z55" i="6"/>
  <c r="AL20" i="6"/>
  <c r="AL19" i="6"/>
  <c r="AM18" i="6"/>
  <c r="AI28" i="6"/>
  <c r="AJ27" i="6"/>
  <c r="AI29" i="6"/>
  <c r="AD45" i="6"/>
  <c r="AC46" i="6"/>
  <c r="AC47" i="6"/>
  <c r="AK22" i="6"/>
  <c r="AL21" i="6"/>
  <c r="AK23" i="6"/>
  <c r="AK24" i="6"/>
  <c r="AJ25" i="6"/>
  <c r="AJ26" i="6"/>
  <c r="AD44" i="6"/>
  <c r="AD43" i="6"/>
  <c r="AE42" i="6"/>
  <c r="AN15" i="6"/>
  <c r="AM16" i="6"/>
  <c r="AM17" i="6"/>
  <c r="AB49" i="6"/>
  <c r="AB50" i="6"/>
  <c r="AC48" i="6"/>
  <c r="Y58" i="6"/>
  <c r="Z57" i="6"/>
  <c r="Y59" i="6"/>
  <c r="AH33" i="6"/>
  <c r="AG34" i="6"/>
  <c r="AG35" i="6"/>
  <c r="AI30" i="6"/>
  <c r="AH32" i="6"/>
  <c r="AH31" i="6"/>
  <c r="AO13" i="6"/>
  <c r="AP12" i="6"/>
  <c r="AO14" i="6"/>
  <c r="AQ9" i="6"/>
  <c r="AP10" i="6"/>
  <c r="AP11" i="6"/>
  <c r="AN18" i="6" l="1"/>
  <c r="AM19" i="6"/>
  <c r="AM20" i="6"/>
  <c r="AG39" i="6"/>
  <c r="AF40" i="6"/>
  <c r="AF41" i="6"/>
  <c r="AE44" i="6"/>
  <c r="AE43" i="6"/>
  <c r="AF42" i="6"/>
  <c r="AI31" i="6"/>
  <c r="AJ30" i="6"/>
  <c r="AI32" i="6"/>
  <c r="AD46" i="6"/>
  <c r="AE45" i="6"/>
  <c r="AD47" i="6"/>
  <c r="AG37" i="6"/>
  <c r="AG38" i="6"/>
  <c r="AH36" i="6"/>
  <c r="AH34" i="6"/>
  <c r="AI33" i="6"/>
  <c r="AH35" i="6"/>
  <c r="AL23" i="6"/>
  <c r="AM21" i="6"/>
  <c r="AL22" i="6"/>
  <c r="AC49" i="6"/>
  <c r="AC50" i="6"/>
  <c r="AD48" i="6"/>
  <c r="AN16" i="6"/>
  <c r="AO15" i="6"/>
  <c r="AN17" i="6"/>
  <c r="AB54" i="6"/>
  <c r="AA56" i="6"/>
  <c r="AA55" i="6"/>
  <c r="AK25" i="6"/>
  <c r="AL24" i="6"/>
  <c r="AK26" i="6"/>
  <c r="AC51" i="6"/>
  <c r="AB53" i="6"/>
  <c r="AB52" i="6"/>
  <c r="Z58" i="6"/>
  <c r="Z59" i="6"/>
  <c r="AA57" i="6"/>
  <c r="AJ28" i="6"/>
  <c r="AJ29" i="6"/>
  <c r="AK27" i="6"/>
  <c r="AQ10" i="6"/>
  <c r="AQ11" i="6"/>
  <c r="AP13" i="6"/>
  <c r="AP14" i="6"/>
  <c r="AQ12" i="6"/>
  <c r="AF45" i="6" l="1"/>
  <c r="AE46" i="6"/>
  <c r="AE47" i="6"/>
  <c r="AB55" i="6"/>
  <c r="AC54" i="6"/>
  <c r="AB56" i="6"/>
  <c r="AF44" i="6"/>
  <c r="AF43" i="6"/>
  <c r="AG42" i="6"/>
  <c r="AM22" i="6"/>
  <c r="AM23" i="6"/>
  <c r="AN21" i="6"/>
  <c r="AJ33" i="6"/>
  <c r="AI34" i="6"/>
  <c r="AI35" i="6"/>
  <c r="AG40" i="6"/>
  <c r="AH39" i="6"/>
  <c r="AG41" i="6"/>
  <c r="AK28" i="6"/>
  <c r="AK29" i="6"/>
  <c r="AL27" i="6"/>
  <c r="AJ31" i="6"/>
  <c r="AK30" i="6"/>
  <c r="AJ32" i="6"/>
  <c r="AB57" i="6"/>
  <c r="AA59" i="6"/>
  <c r="AA58" i="6"/>
  <c r="AC52" i="6"/>
  <c r="AC53" i="6"/>
  <c r="AD51" i="6"/>
  <c r="AD50" i="6"/>
  <c r="AD49" i="6"/>
  <c r="AE48" i="6"/>
  <c r="AH38" i="6"/>
  <c r="AI36" i="6"/>
  <c r="AH37" i="6"/>
  <c r="AO17" i="6"/>
  <c r="AP15" i="6"/>
  <c r="AO16" i="6"/>
  <c r="AL26" i="6"/>
  <c r="AM24" i="6"/>
  <c r="AL25" i="6"/>
  <c r="AN19" i="6"/>
  <c r="AN20" i="6"/>
  <c r="AO18" i="6"/>
  <c r="AQ13" i="6"/>
  <c r="AQ14" i="6"/>
  <c r="AK33" i="6" l="1"/>
  <c r="AJ35" i="6"/>
  <c r="AJ34" i="6"/>
  <c r="AM26" i="6"/>
  <c r="AN24" i="6"/>
  <c r="AM25" i="6"/>
  <c r="AD52" i="6"/>
  <c r="AE51" i="6"/>
  <c r="AD53" i="6"/>
  <c r="AD54" i="6"/>
  <c r="AC55" i="6"/>
  <c r="AC56" i="6"/>
  <c r="AP18" i="6"/>
  <c r="AO20" i="6"/>
  <c r="AO19" i="6"/>
  <c r="AK31" i="6"/>
  <c r="AL30" i="6"/>
  <c r="AK32" i="6"/>
  <c r="AB59" i="6"/>
  <c r="AC57" i="6"/>
  <c r="AB58" i="6"/>
  <c r="AQ15" i="6"/>
  <c r="AP17" i="6"/>
  <c r="AP16" i="6"/>
  <c r="AM27" i="6"/>
  <c r="AL29" i="6"/>
  <c r="AL28" i="6"/>
  <c r="AG43" i="6"/>
  <c r="AG44" i="6"/>
  <c r="AH42" i="6"/>
  <c r="AO21" i="6"/>
  <c r="AN23" i="6"/>
  <c r="AN22" i="6"/>
  <c r="AI37" i="6"/>
  <c r="AI38" i="6"/>
  <c r="AJ36" i="6"/>
  <c r="AF48" i="6"/>
  <c r="AE49" i="6"/>
  <c r="AE50" i="6"/>
  <c r="AI39" i="6"/>
  <c r="AH40" i="6"/>
  <c r="AH41" i="6"/>
  <c r="AF46" i="6"/>
  <c r="AF47" i="6"/>
  <c r="AG45" i="6"/>
  <c r="AO22" i="6" l="1"/>
  <c r="AP21" i="6"/>
  <c r="AO23" i="6"/>
  <c r="AM28" i="6"/>
  <c r="AN27" i="6"/>
  <c r="AM29" i="6"/>
  <c r="AI42" i="6"/>
  <c r="AH43" i="6"/>
  <c r="AH44" i="6"/>
  <c r="AG47" i="6"/>
  <c r="AH45" i="6"/>
  <c r="AG46" i="6"/>
  <c r="AO24" i="6"/>
  <c r="AN26" i="6"/>
  <c r="AN25" i="6"/>
  <c r="AP19" i="6"/>
  <c r="AP20" i="6"/>
  <c r="AQ18" i="6"/>
  <c r="AJ37" i="6"/>
  <c r="AJ38" i="6"/>
  <c r="AK36" i="6"/>
  <c r="AD55" i="6"/>
  <c r="AD56" i="6"/>
  <c r="AE54" i="6"/>
  <c r="AI40" i="6"/>
  <c r="AJ39" i="6"/>
  <c r="AI41" i="6"/>
  <c r="AF51" i="6"/>
  <c r="AE53" i="6"/>
  <c r="AE52" i="6"/>
  <c r="AQ17" i="6"/>
  <c r="AQ16" i="6"/>
  <c r="AC59" i="6"/>
  <c r="AD57" i="6"/>
  <c r="AC58" i="6"/>
  <c r="AF50" i="6"/>
  <c r="AG48" i="6"/>
  <c r="AF49" i="6"/>
  <c r="AL32" i="6"/>
  <c r="AL31" i="6"/>
  <c r="AM30" i="6"/>
  <c r="AK35" i="6"/>
  <c r="AK34" i="6"/>
  <c r="AL33" i="6"/>
  <c r="AL34" i="6" l="1"/>
  <c r="AM33" i="6"/>
  <c r="AL35" i="6"/>
  <c r="AM32" i="6"/>
  <c r="AM31" i="6"/>
  <c r="AN30" i="6"/>
  <c r="AG50" i="6"/>
  <c r="AG49" i="6"/>
  <c r="AH48" i="6"/>
  <c r="AO26" i="6"/>
  <c r="AP24" i="6"/>
  <c r="AO25" i="6"/>
  <c r="AO27" i="6"/>
  <c r="AN28" i="6"/>
  <c r="AN29" i="6"/>
  <c r="AG51" i="6"/>
  <c r="AF52" i="6"/>
  <c r="AF53" i="6"/>
  <c r="AI44" i="6"/>
  <c r="AJ42" i="6"/>
  <c r="AI43" i="6"/>
  <c r="AL36" i="6"/>
  <c r="AK37" i="6"/>
  <c r="AK38" i="6"/>
  <c r="AI45" i="6"/>
  <c r="AH46" i="6"/>
  <c r="AH47" i="6"/>
  <c r="AF54" i="6"/>
  <c r="AE56" i="6"/>
  <c r="AE55" i="6"/>
  <c r="AQ20" i="6"/>
  <c r="AQ19" i="6"/>
  <c r="AP22" i="6"/>
  <c r="AP23" i="6"/>
  <c r="AQ21" i="6"/>
  <c r="AK39" i="6"/>
  <c r="AJ41" i="6"/>
  <c r="AJ40" i="6"/>
  <c r="AD58" i="6"/>
  <c r="AE57" i="6"/>
  <c r="AD59" i="6"/>
  <c r="AI48" i="6" l="1"/>
  <c r="AH50" i="6"/>
  <c r="AH49" i="6"/>
  <c r="AJ45" i="6"/>
  <c r="AI46" i="6"/>
  <c r="AI47" i="6"/>
  <c r="AL38" i="6"/>
  <c r="AL37" i="6"/>
  <c r="AM36" i="6"/>
  <c r="AJ43" i="6"/>
  <c r="AJ44" i="6"/>
  <c r="AK42" i="6"/>
  <c r="AF56" i="6"/>
  <c r="AG54" i="6"/>
  <c r="AF55" i="6"/>
  <c r="AP27" i="6"/>
  <c r="AO29" i="6"/>
  <c r="AO28" i="6"/>
  <c r="AE58" i="6"/>
  <c r="AE59" i="6"/>
  <c r="AF57" i="6"/>
  <c r="AQ22" i="6"/>
  <c r="AQ23" i="6"/>
  <c r="AG53" i="6"/>
  <c r="AG52" i="6"/>
  <c r="AH51" i="6"/>
  <c r="AN33" i="6"/>
  <c r="AM35" i="6"/>
  <c r="AM34" i="6"/>
  <c r="AP26" i="6"/>
  <c r="AQ24" i="6"/>
  <c r="AP25" i="6"/>
  <c r="AN31" i="6"/>
  <c r="AN32" i="6"/>
  <c r="AO30" i="6"/>
  <c r="AL39" i="6"/>
  <c r="AK40" i="6"/>
  <c r="AK41" i="6"/>
  <c r="AG56" i="6" l="1"/>
  <c r="AG55" i="6"/>
  <c r="AH54" i="6"/>
  <c r="AL40" i="6"/>
  <c r="AL41" i="6"/>
  <c r="AM39" i="6"/>
  <c r="AF59" i="6"/>
  <c r="AG57" i="6"/>
  <c r="AF58" i="6"/>
  <c r="AQ26" i="6"/>
  <c r="AQ25" i="6"/>
  <c r="AJ46" i="6"/>
  <c r="AK45" i="6"/>
  <c r="AJ47" i="6"/>
  <c r="AH52" i="6"/>
  <c r="AH53" i="6"/>
  <c r="AI51" i="6"/>
  <c r="AO31" i="6"/>
  <c r="AO32" i="6"/>
  <c r="AP30" i="6"/>
  <c r="AP28" i="6"/>
  <c r="AQ27" i="6"/>
  <c r="AP29" i="6"/>
  <c r="AN34" i="6"/>
  <c r="AN35" i="6"/>
  <c r="AO33" i="6"/>
  <c r="AK43" i="6"/>
  <c r="AL42" i="6"/>
  <c r="AK44" i="6"/>
  <c r="AM38" i="6"/>
  <c r="AN36" i="6"/>
  <c r="AM37" i="6"/>
  <c r="AJ48" i="6"/>
  <c r="AI49" i="6"/>
  <c r="AI50" i="6"/>
  <c r="AI53" i="6" l="1"/>
  <c r="AJ51" i="6"/>
  <c r="AI52" i="6"/>
  <c r="AK47" i="6"/>
  <c r="AL45" i="6"/>
  <c r="AK46" i="6"/>
  <c r="AP31" i="6"/>
  <c r="AP32" i="6"/>
  <c r="AQ30" i="6"/>
  <c r="AG59" i="6"/>
  <c r="AG58" i="6"/>
  <c r="AH57" i="6"/>
  <c r="AM41" i="6"/>
  <c r="AM40" i="6"/>
  <c r="AN39" i="6"/>
  <c r="AQ29" i="6"/>
  <c r="AQ28" i="6"/>
  <c r="AL44" i="6"/>
  <c r="AM42" i="6"/>
  <c r="AL43" i="6"/>
  <c r="AI54" i="6"/>
  <c r="AH55" i="6"/>
  <c r="AH56" i="6"/>
  <c r="AK48" i="6"/>
  <c r="AJ49" i="6"/>
  <c r="AJ50" i="6"/>
  <c r="AO36" i="6"/>
  <c r="AN37" i="6"/>
  <c r="AN38" i="6"/>
  <c r="AP33" i="6"/>
  <c r="AO34" i="6"/>
  <c r="AO35" i="6"/>
  <c r="AJ54" i="6" l="1"/>
  <c r="AI55" i="6"/>
  <c r="AI56" i="6"/>
  <c r="AL47" i="6"/>
  <c r="AM45" i="6"/>
  <c r="AL46" i="6"/>
  <c r="AH58" i="6"/>
  <c r="AH59" i="6"/>
  <c r="AI57" i="6"/>
  <c r="AQ31" i="6"/>
  <c r="AQ32" i="6"/>
  <c r="AJ53" i="6"/>
  <c r="AK51" i="6"/>
  <c r="AJ52" i="6"/>
  <c r="AM43" i="6"/>
  <c r="AN42" i="6"/>
  <c r="AM44" i="6"/>
  <c r="AP34" i="6"/>
  <c r="AP35" i="6"/>
  <c r="AQ33" i="6"/>
  <c r="AP36" i="6"/>
  <c r="AO37" i="6"/>
  <c r="AO38" i="6"/>
  <c r="AN40" i="6"/>
  <c r="AN41" i="6"/>
  <c r="AO39" i="6"/>
  <c r="AK50" i="6"/>
  <c r="AK49" i="6"/>
  <c r="AL48" i="6"/>
  <c r="AJ57" i="6" l="1"/>
  <c r="AI58" i="6"/>
  <c r="AI59" i="6"/>
  <c r="AM48" i="6"/>
  <c r="AL50" i="6"/>
  <c r="AL49" i="6"/>
  <c r="AQ34" i="6"/>
  <c r="AQ35" i="6"/>
  <c r="AJ56" i="6"/>
  <c r="AK54" i="6"/>
  <c r="AJ55" i="6"/>
  <c r="AN45" i="6"/>
  <c r="AM47" i="6"/>
  <c r="AM46" i="6"/>
  <c r="AL51" i="6"/>
  <c r="AK52" i="6"/>
  <c r="AK53" i="6"/>
  <c r="AP38" i="6"/>
  <c r="AQ36" i="6"/>
  <c r="AP37" i="6"/>
  <c r="AO42" i="6"/>
  <c r="AN44" i="6"/>
  <c r="AN43" i="6"/>
  <c r="AO41" i="6"/>
  <c r="AO40" i="6"/>
  <c r="AP39" i="6"/>
  <c r="AO44" i="6" l="1"/>
  <c r="AP42" i="6"/>
  <c r="AO43" i="6"/>
  <c r="AQ37" i="6"/>
  <c r="AQ38" i="6"/>
  <c r="AM49" i="6"/>
  <c r="AN48" i="6"/>
  <c r="AM50" i="6"/>
  <c r="AP41" i="6"/>
  <c r="AP40" i="6"/>
  <c r="AQ39" i="6"/>
  <c r="AN46" i="6"/>
  <c r="AN47" i="6"/>
  <c r="AO45" i="6"/>
  <c r="AL52" i="6"/>
  <c r="AM51" i="6"/>
  <c r="AL53" i="6"/>
  <c r="AL54" i="6"/>
  <c r="AK56" i="6"/>
  <c r="AK55" i="6"/>
  <c r="AK57" i="6"/>
  <c r="AJ59" i="6"/>
  <c r="AJ58" i="6"/>
  <c r="AL55" i="6" l="1"/>
  <c r="AL56" i="6"/>
  <c r="AM54" i="6"/>
  <c r="AN51" i="6"/>
  <c r="AM53" i="6"/>
  <c r="AM52" i="6"/>
  <c r="AP45" i="6"/>
  <c r="AO47" i="6"/>
  <c r="AO46" i="6"/>
  <c r="AQ40" i="6"/>
  <c r="AQ41" i="6"/>
  <c r="AQ42" i="6"/>
  <c r="AP44" i="6"/>
  <c r="AP43" i="6"/>
  <c r="AK58" i="6"/>
  <c r="AK59" i="6"/>
  <c r="AL57" i="6"/>
  <c r="AN49" i="6"/>
  <c r="AO48" i="6"/>
  <c r="AN50" i="6"/>
  <c r="AP46" i="6" l="1"/>
  <c r="AQ45" i="6"/>
  <c r="AP47" i="6"/>
  <c r="AL58" i="6"/>
  <c r="AM57" i="6"/>
  <c r="AL59" i="6"/>
  <c r="AO51" i="6"/>
  <c r="AN52" i="6"/>
  <c r="AN53" i="6"/>
  <c r="AM55" i="6"/>
  <c r="AN54" i="6"/>
  <c r="AM56" i="6"/>
  <c r="AQ44" i="6"/>
  <c r="AQ43" i="6"/>
  <c r="AO49" i="6"/>
  <c r="AP48" i="6"/>
  <c r="AO50" i="6"/>
  <c r="AP51" i="6" l="1"/>
  <c r="AO52" i="6"/>
  <c r="AO53" i="6"/>
  <c r="AN55" i="6"/>
  <c r="AO54" i="6"/>
  <c r="AN56" i="6"/>
  <c r="AP49" i="6"/>
  <c r="AP50" i="6"/>
  <c r="AQ48" i="6"/>
  <c r="AN57" i="6"/>
  <c r="AM58" i="6"/>
  <c r="AM59" i="6"/>
  <c r="AQ46" i="6"/>
  <c r="AQ47" i="6"/>
  <c r="AQ50" i="6" l="1"/>
  <c r="AQ49" i="6"/>
  <c r="AN59" i="6"/>
  <c r="AN58" i="6"/>
  <c r="AO57" i="6"/>
  <c r="AO56" i="6"/>
  <c r="AP54" i="6"/>
  <c r="AO55" i="6"/>
  <c r="AP53" i="6"/>
  <c r="AP52" i="6"/>
  <c r="AQ51" i="6"/>
  <c r="AO59" i="6" l="1"/>
  <c r="AP57" i="6"/>
  <c r="AO58" i="6"/>
  <c r="AQ53" i="6"/>
  <c r="AQ52" i="6"/>
  <c r="AQ54" i="6"/>
  <c r="AP55" i="6"/>
  <c r="AP56" i="6"/>
  <c r="AQ56" i="6" l="1"/>
  <c r="AQ55" i="6"/>
  <c r="AP59" i="6"/>
  <c r="AP58" i="6"/>
  <c r="AQ57" i="6"/>
  <c r="AQ59" i="6" l="1"/>
  <c r="AQ58" i="6"/>
  <c r="AR4" i="6"/>
  <c r="H29" i="5" l="1"/>
  <c r="I56" i="5" s="1"/>
  <c r="H93" i="5"/>
  <c r="K93" i="5" s="1"/>
  <c r="I93" i="5" s="1"/>
  <c r="H58" i="5"/>
  <c r="I34" i="5"/>
  <c r="H67" i="5"/>
  <c r="H64" i="5"/>
  <c r="I38" i="5"/>
  <c r="H106" i="5"/>
  <c r="K106" i="5" s="1"/>
  <c r="I106" i="5" s="1"/>
  <c r="H92" i="5"/>
  <c r="K92" i="5" s="1"/>
  <c r="I92" i="5" s="1"/>
  <c r="I51" i="5"/>
  <c r="H51" i="5"/>
  <c r="I53" i="5"/>
  <c r="H63" i="5"/>
  <c r="I42" i="5"/>
  <c r="H79" i="5"/>
  <c r="K79" i="5" s="1"/>
  <c r="I79" i="5" s="1"/>
  <c r="H83" i="5"/>
  <c r="K83" i="5" s="1"/>
  <c r="I83" i="5" s="1"/>
  <c r="I61" i="5"/>
  <c r="H61" i="5"/>
  <c r="I57" i="5"/>
  <c r="I50" i="5"/>
  <c r="H66" i="5"/>
  <c r="H88" i="5"/>
  <c r="K88" i="5" s="1"/>
  <c r="I88" i="5" s="1"/>
  <c r="H84" i="5"/>
  <c r="K84" i="5" s="1"/>
  <c r="I84" i="5" s="1"/>
  <c r="I75" i="5"/>
  <c r="H33" i="5"/>
  <c r="I35" i="5"/>
  <c r="I40" i="5"/>
  <c r="I60" i="5"/>
  <c r="H91" i="5"/>
  <c r="K91" i="5" s="1"/>
  <c r="I91" i="5" s="1"/>
  <c r="I70" i="5"/>
  <c r="H97" i="5"/>
  <c r="K97" i="5" s="1"/>
  <c r="I97" i="5" s="1"/>
  <c r="I62" i="5"/>
  <c r="I65" i="5"/>
  <c r="I66" i="5"/>
  <c r="I44" i="5"/>
  <c r="I52" i="5"/>
  <c r="H94" i="5"/>
  <c r="K94" i="5" s="1"/>
  <c r="I94" i="5" s="1"/>
  <c r="H95" i="5"/>
  <c r="K95" i="5" s="1"/>
  <c r="I95" i="5" s="1"/>
  <c r="H48" i="5"/>
  <c r="H32" i="5"/>
  <c r="H43" i="5"/>
  <c r="I39" i="5"/>
  <c r="I64" i="5"/>
  <c r="H99" i="5"/>
  <c r="K99" i="5" s="1"/>
  <c r="I99" i="5" s="1"/>
  <c r="H98" i="5"/>
  <c r="K98" i="5" s="1"/>
  <c r="I98" i="5" s="1"/>
  <c r="I45" i="5"/>
  <c r="I73" i="5"/>
  <c r="I54" i="5"/>
  <c r="I41" i="5"/>
  <c r="H72" i="5"/>
  <c r="H54" i="5"/>
  <c r="H105" i="5"/>
  <c r="K105" i="5" s="1"/>
  <c r="I105" i="5" s="1"/>
  <c r="H96" i="5"/>
  <c r="K96" i="5" s="1"/>
  <c r="I96" i="5" s="1"/>
  <c r="I46" i="5"/>
  <c r="I32" i="5"/>
  <c r="I48" i="5"/>
  <c r="I59" i="5"/>
  <c r="H104" i="5"/>
  <c r="K104" i="5" s="1"/>
  <c r="I104" i="5" s="1"/>
  <c r="H68" i="5"/>
  <c r="I74" i="5"/>
  <c r="I69" i="5"/>
  <c r="H70" i="5"/>
  <c r="H65" i="5"/>
  <c r="I67" i="5"/>
  <c r="H59" i="5"/>
  <c r="H45" i="5"/>
  <c r="H76" i="5"/>
  <c r="I30" i="5"/>
  <c r="H57" i="5"/>
  <c r="H31" i="5"/>
  <c r="H39" i="5"/>
  <c r="I31" i="5"/>
  <c r="H100" i="5"/>
  <c r="K100" i="5" s="1"/>
  <c r="I100" i="5" s="1"/>
  <c r="H81" i="5"/>
  <c r="K81" i="5" s="1"/>
  <c r="I81" i="5" s="1"/>
  <c r="H41" i="5"/>
  <c r="I37" i="5"/>
  <c r="H103" i="5"/>
  <c r="K103" i="5" s="1"/>
  <c r="I103" i="5" s="1"/>
  <c r="H30" i="5"/>
  <c r="H71" i="5"/>
  <c r="H86" i="5"/>
  <c r="K86" i="5" s="1"/>
  <c r="I86" i="5" s="1"/>
  <c r="I58" i="5"/>
  <c r="I47" i="5"/>
  <c r="H82" i="5"/>
  <c r="K82" i="5" s="1"/>
  <c r="I82" i="5" s="1"/>
  <c r="I43" i="5"/>
  <c r="H62" i="5"/>
  <c r="H60" i="5"/>
  <c r="I71" i="5"/>
  <c r="H77" i="5"/>
  <c r="I76" i="5"/>
  <c r="H80" i="5"/>
  <c r="K80" i="5" s="1"/>
  <c r="I80" i="5" s="1"/>
  <c r="H90" i="5"/>
  <c r="K90" i="5" s="1"/>
  <c r="I90" i="5" s="1"/>
  <c r="I33" i="5"/>
  <c r="I63" i="5"/>
  <c r="H78" i="5"/>
  <c r="K78" i="5" s="1"/>
  <c r="I78" i="5" s="1"/>
  <c r="H101" i="5"/>
  <c r="K101" i="5" s="1"/>
  <c r="I101" i="5" s="1"/>
  <c r="H56" i="5"/>
  <c r="I77" i="5"/>
  <c r="H74" i="5"/>
  <c r="I72" i="5"/>
  <c r="H87" i="5"/>
  <c r="K87" i="5" s="1"/>
  <c r="I87" i="5" s="1"/>
  <c r="H75" i="5"/>
  <c r="I49" i="5"/>
  <c r="H73" i="5"/>
  <c r="H35" i="5"/>
  <c r="H85" i="5"/>
  <c r="K85" i="5" s="1"/>
  <c r="I85" i="5" s="1"/>
  <c r="H37" i="5"/>
  <c r="I68" i="5"/>
  <c r="I55" i="5"/>
  <c r="H102" i="5"/>
  <c r="K102" i="5" s="1"/>
  <c r="I102" i="5" s="1"/>
  <c r="H69" i="5"/>
  <c r="I36" i="5"/>
  <c r="H89" i="5" l="1"/>
  <c r="K89" i="5" s="1"/>
  <c r="I89" i="5" s="1"/>
  <c r="Z7"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mamkt</author>
  </authors>
  <commentList>
    <comment ref="F5" authorId="0" shapeId="0" xr:uid="{A8173F03-D143-45AB-8594-B8DDB08C1414}">
      <text>
        <r>
          <rPr>
            <sz val="9"/>
            <color indexed="81"/>
            <rFont val="Times New Roman"/>
            <family val="1"/>
          </rPr>
          <t>اكتب تاريخ  يبدأ التقويم منه. التاريخ بالميلادي
أو اتركه فارغا ليبدأ التقويم من الشهر الحالي</t>
        </r>
      </text>
    </comment>
    <comment ref="Z7" authorId="0" shapeId="0" xr:uid="{EE9230C3-9E16-41C1-A43A-A2C3A9641FFA}">
      <text>
        <r>
          <rPr>
            <sz val="9"/>
            <color indexed="81"/>
            <rFont val="Tahoma"/>
            <family val="2"/>
          </rPr>
          <t xml:space="preserve">من التقويم حدد الأيام الملونة ثم اضغط F9 من لوحة المفاتيح
لتعرف معنى اللون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moe-hp</author>
    <author>mamkt</author>
  </authors>
  <commentList>
    <comment ref="C3" authorId="0" shapeId="0" xr:uid="{C57CC525-49DE-42E5-9967-72BA0A1A534B}">
      <text>
        <r>
          <rPr>
            <sz val="8"/>
            <color indexed="81"/>
            <rFont val="Tahoma"/>
            <family val="2"/>
          </rPr>
          <t xml:space="preserve">أولوية البحث 
أولا : بالتاريخ الميلادي 
ثانيا : بالتاريخ الهجري
ثالثا : إذا كان التاريخ الميلادي والهجري فارغ سيبحث بتاريخ اليوم الحالي </t>
        </r>
      </text>
    </comment>
    <comment ref="F5" authorId="0" shapeId="0" xr:uid="{4EA05AC9-F996-42B2-A838-CB2D0E120B42}">
      <text>
        <r>
          <rPr>
            <b/>
            <sz val="8"/>
            <color indexed="81"/>
            <rFont val="Tahoma"/>
            <family val="2"/>
          </rPr>
          <t>اكتب التاريخ الميلادي مبتدئا بالسنة ثم الشهر ثم اليوم</t>
        </r>
      </text>
    </comment>
    <comment ref="J5" authorId="0" shapeId="0" xr:uid="{D1182C5B-390D-4EE0-B886-6A8B16EF4BC7}">
      <text>
        <r>
          <rPr>
            <b/>
            <sz val="8"/>
            <color indexed="81"/>
            <rFont val="Tahoma"/>
            <family val="2"/>
          </rPr>
          <t>اكتب التاريخ الهجري مبتدئا بالسنة ثم الشهر ثم اليوم</t>
        </r>
      </text>
    </comment>
    <comment ref="J9" authorId="1" shapeId="0" xr:uid="{8AF2A6F6-B241-467B-97C9-08D4E2270CE1}">
      <text>
        <r>
          <rPr>
            <sz val="9"/>
            <color indexed="81"/>
            <rFont val="Times New Roman"/>
            <family val="1"/>
          </rPr>
          <t>ملاحظة :
هذه درجة الحرارة المتوقعة لمدينة الزلفي</t>
        </r>
      </text>
    </comment>
  </commentList>
</comments>
</file>

<file path=xl/sharedStrings.xml><?xml version="1.0" encoding="utf-8"?>
<sst xmlns="http://schemas.openxmlformats.org/spreadsheetml/2006/main" count="280" uniqueCount="174">
  <si>
    <t>الأحد</t>
  </si>
  <si>
    <t>الإثنين</t>
  </si>
  <si>
    <t>الثلاثاء</t>
  </si>
  <si>
    <t>الأربعاء</t>
  </si>
  <si>
    <t>الخميس</t>
  </si>
  <si>
    <t>الجمعة</t>
  </si>
  <si>
    <t>السبت</t>
  </si>
  <si>
    <t>بداية الفصل الأول</t>
  </si>
  <si>
    <t>بداية الفصل الثاني</t>
  </si>
  <si>
    <t>بداية الفصل الثالث</t>
  </si>
  <si>
    <t>بداية إجازة الفصل1</t>
  </si>
  <si>
    <t>نهاية إجازة الفصل1</t>
  </si>
  <si>
    <t>بداية إجازة الفصل2</t>
  </si>
  <si>
    <t>نهاية إجازة الفصل2</t>
  </si>
  <si>
    <t>بداية إجازة الفطر</t>
  </si>
  <si>
    <t>نهاية إجازة الفطر</t>
  </si>
  <si>
    <t>بداية إجازة نهاية العام</t>
  </si>
  <si>
    <t>نهاية إجازة نهاية العام</t>
  </si>
  <si>
    <t>العنوان</t>
  </si>
  <si>
    <t>التاريخ</t>
  </si>
  <si>
    <t>التقويم الدراسي والمواعيد</t>
  </si>
  <si>
    <t>المواعيد الخاصة</t>
  </si>
  <si>
    <t>الاجازات الوطنية والمطولة</t>
  </si>
  <si>
    <t>بدايات الفصول والاجازات</t>
  </si>
  <si>
    <t>مناسبة وطنية</t>
  </si>
  <si>
    <t>إجازة مطولة أو فصلية</t>
  </si>
  <si>
    <t>اليوم الحالي</t>
  </si>
  <si>
    <t>موعد</t>
  </si>
  <si>
    <t>فصل الشتاء</t>
  </si>
  <si>
    <t>فصل الربيع</t>
  </si>
  <si>
    <t>فصل الصيف</t>
  </si>
  <si>
    <t>فصل الخريف</t>
  </si>
  <si>
    <t>عطلة نهاية الأسبوع</t>
  </si>
  <si>
    <t>فصول السنة</t>
  </si>
  <si>
    <t>البداية</t>
  </si>
  <si>
    <t>النهاية</t>
  </si>
  <si>
    <t>البدأ بتاريخ محدد</t>
  </si>
  <si>
    <t>العظمى</t>
  </si>
  <si>
    <t>الصغرى</t>
  </si>
  <si>
    <t>الكبرى</t>
  </si>
  <si>
    <t>الشهر ^ اليومV</t>
  </si>
  <si>
    <t>dat1</t>
  </si>
  <si>
    <t>tm</t>
  </si>
  <si>
    <t>nm</t>
  </si>
  <si>
    <t>tn</t>
  </si>
  <si>
    <t>t_edah2</t>
  </si>
  <si>
    <t>المربعانية 39 يوم</t>
  </si>
  <si>
    <t>القلب 13 يوما</t>
  </si>
  <si>
    <t>نهاية فصل الخريف وبداية فصل الشتاء وآخر نجوم الوسم تشتد البرودة وهبوب الرياح الشمالية الشديدة الباردة ويزرع فيه ما يزرع في الغفر إلا أن ذلك يعتبر زراعة متأخرة ويجب الإقلال من سقيا النبات ويتم فيه زراعة القمح والشعير في مناطق شمال الرياض .</t>
  </si>
  <si>
    <t>الشولة 13 يوما</t>
  </si>
  <si>
    <t>أول مربعانية الشتاء وتشتد فيه البرودة وتسقط أوراق الشجر وتكثر الأمطار والغيوم بإذن الله تعالى وتشتد في الريح الباردة وتهيج الفحول ويتم به زراعة القمح في شمال المملكة والزراعات المتأخرة في وسط نجد وزراعة الحلبة وهجرة طيور القطا .</t>
  </si>
  <si>
    <t xml:space="preserve">الشبط  الأزيرق 26 يوم </t>
  </si>
  <si>
    <t>النعايم 13 يوما</t>
  </si>
  <si>
    <t>يشتد البرد والرياح ويظهر الضباب وتكثر الغيوم في ثلثه الأول أطول ليلة في السنة وأقصر نهار فيها ويزرع فيه القمح والشعير في شمال المملكة وتعتبر زراعة متأخرة ولا تروى الأشجار إلا إذا كانت في حاجة إلى الماء وليكن ذلك خفيفاً والبدء في تقليم أشجار العنب وعمل العقل وكذلك تقليم الأشجار متساقطة الأوراق كما يجب الإنهاء من نثر السماد العضوي  (الدمال) . وفيه تظهر طيور الوز الشتوي .</t>
  </si>
  <si>
    <t>البلدة 13 يوما</t>
  </si>
  <si>
    <t>استمرار شدة البرد والصقيع والضباب ولذا يستمر في تغطية الشجيرات والخضروات وتسقط بقية أوراق الشجر كما يجب أن يتم الانتهاء من نثر السماد البلدي وتقليم الأشجار وإعداد الأرض لزراعة أشجار الفاكهة وزراعة المبكر منها مثل : الخوخ والمشمش والانتهاء من زراعة القمح والشعير .</t>
  </si>
  <si>
    <t xml:space="preserve"> العقارب 39 يوم</t>
  </si>
  <si>
    <t>سعد الذابح 13 يوما</t>
  </si>
  <si>
    <t>بردها قارس وشديد ويتميز بالصقيع وهو الطالع الرابع من فصل الشتاء وقد تبدأ النخيل البواكر في الطلع ويتم زراعة البطاطس وشتلات الطماطم والفلفل والباذنجان والفاصوليا واللوبيا مع حمايتها من البرد .</t>
  </si>
  <si>
    <t>سعد بلع 13 يوما</t>
  </si>
  <si>
    <t>نوؤها محمود قل ما يخلف مطرها بإذن اهلل وفيها يشتد البرد ويجمد الماء وأولها محرق وآخرها مورق وهي الطالع الخامس في فصل الشتاء ويزرع فيها البطيخ وتتزاوج العصافير وتزرع فيه شتلات الموالح والعنب والأشجار متساقطة الأوراق والخضار مثل الطماطم والفلفل والباذنجان والخس والبامية والملوخية والفرعيات والكراث خصوصاً في آخرها .</t>
  </si>
  <si>
    <t>سعد السعود (برد العجوز) 13 يوما</t>
  </si>
  <si>
    <t>يبدأ فيه جريان الماء في فروع الشجر ويورق ويكثر العشب والكمأة (الفقع) والثالثة أيام الأولى من سعد الذابح والثالثة الأخيرة من البلدة يطلق عليها (بذرة الست)  وهي صالحة لزراعة جميع الأشجار والخضروات وبالأخص البطيخ والفرعيات والباذنجان وما شابهها وتغرس فيه فسائل النخيل .</t>
  </si>
  <si>
    <t>الحميمين 26 يوما</t>
  </si>
  <si>
    <t>سعد الأخيبيه  13 يوما</t>
  </si>
  <si>
    <t>يكثر فيه المطر بإذن اهلل وبه نفس صفات ما قبله وفي آخره يكون البرد قارس وقد يحصل منه أضرار .</t>
  </si>
  <si>
    <t>المقدم(بياع الخبل عباته) 13 يوما</t>
  </si>
  <si>
    <t>فيه يعتدل الطقس وتخضر الأرض وتورق الأشجار وتزهر ويكثر العشب والكمأة ) الفقع ( وتصوت الطيور وتغرس فيه فصائل النخيل وتكثر العواصف وتحتر الشمس ، واعتدال الربيع بآخره ويستوي الليل والنهار وفيه تزرع شتلات الموالح والعنب والأشجار وتضاف الدفعة الأولى من السماد الكيماوي وتروى الأشجار رياً خفيفاً عند الحاجة إذ أن تعطيشها ثم ريها يتسبب في تساقط الأزهار وفيه تزرع الخضار مثل : الفاصوليا واللوبيا والفرعيات وزراعة البرسيم الربيعية .</t>
  </si>
  <si>
    <t>الذراعان 26 يوما</t>
  </si>
  <si>
    <t>المؤخر 13 يوما</t>
  </si>
  <si>
    <t>يزداد الدفء واخضرار الأشجار ونموها وانعقاد ثمارها ويتم ريها على فترات حسب الحاجة ويكثر تلقيح النخل وغرس فصائلها وتكثر الرياح وتخرج الهوام والحشرات من مخابئها وتزرع فيه الخضروات مثل الطماطم والباذنجان والفلفل والخس والفرعيات والباميا والملوخية والبقدونس وفيه أوائل مجيء الخواضير ) طيور الصيف ( .</t>
  </si>
  <si>
    <t>الرشا 13 يوما</t>
  </si>
  <si>
    <t>برده يهلك الثمار ويعتبر دخوله آخر طلع النخل وغرسها وتروى فيه الأشجار حسب الحاجة وتسمد وتزال السرطانات منها وتقلم فروع العنب ) تطوش ( التي يصل طولها إلى 60 سم بقص الطرف بحوالي 2 سم من القمة ويسمد وتزرع فيه الخضار كسابقه والبرسيم والذرة الرفيعة . وفيه عودة الدخل والقماري وهجرة الكرك الصغير .</t>
  </si>
  <si>
    <t>الثريا 39 يوما</t>
  </si>
  <si>
    <t>الشريطين 13 يوما</t>
  </si>
  <si>
    <t>إذا حدث فيه مطر فيكون بإذن اهلل غزيراً ويخضر به العشب ويقلم العنب ) تطوش ( إذا لم يتم في الطالع الذي قبله وتسمد بقية الأشجار التي لم يتم تسميدها وتزال السرطانات وله نفس خصائص سابقه في الزراعة وبآخره تغيب الثريا ، وتكثر فيه طيور القماري .</t>
  </si>
  <si>
    <t>البطين 13 يوما</t>
  </si>
  <si>
    <t>مطره غزير بإذن اهلل قل ما يخلف وتهب فيه الريح وتختفي الثريا ) كنة الثريا ( ويبدأ فيه جمع ثمار الخيار والقثاء والمشمش وعسل النحل وتسمد الأشجار ) الدفعة الثانية ( وتزرع الخضار مثل الطماطم والفلفل والباذنجان والبصل وغيرها والعروات المتأخرة من البطيخ والباميا ويزرع به الفول السوداني وفسائل النخل وتكثر طيور القمري والصفافر والغرنوق وتهب رياح عالية تسمى بارح المشمش .</t>
  </si>
  <si>
    <t>الثريا 13 يوما</t>
  </si>
  <si>
    <t>يميل فيه الطقس إلى الدفئ وتكثر فيه العواصف وبه أمطار خفيفة وبدأ جفاف الغدران والتوقف عن غرس النخيل والبدء في تركيب طلعه بواكير التين والمشمش ووفرة الباذنجان والكوسة والتفاح والخيار ويزرع فيه الفول السوداني والعروات المتأخرة من الخضار والذرة الشامية والرفيعة .</t>
  </si>
  <si>
    <t>التويبع 13 يوما</t>
  </si>
  <si>
    <t>الدبران 13 يوما</t>
  </si>
  <si>
    <t>بدأ مربعانية القيظ ويكثر القثاء والخيار والباذنجان ويبدأ العنب في الاحمرار وتزداد حاجة الأشجار إلى السقيا ويقف سقي الأشجار المزهرة حتى انعقاد ثمرها إلا عند الضرورة وزيادة الحرارة ويجف العشب وهو آخر نوء المطر .</t>
  </si>
  <si>
    <t>الجوزاء 26 يوما</t>
  </si>
  <si>
    <t>الهقعة 13 يوما</t>
  </si>
  <si>
    <t>يشتد الحر وتكثر العواصف ويجف العشب وتغور المياه ونادر المطر وتختفي كثير من الحشرات الربيعية كما يبدأ فيه تلون طلع النخيل ويجب فيه العناية بري الأشجار حتى لا تتساقط بتأثير كثرة الري أو قلته مع التوقف عن ري العنب عند تلونه .</t>
  </si>
  <si>
    <t>الهنعة 13 يوما</t>
  </si>
  <si>
    <t>في الخامس منه ينعدم ظل الزوال لتعامد الشمس مع مدار السرطان الذي يتوسط المملكة العربية السعودية وهو أطول نهار في السنة ويقصر الليل فيه وبعد ذلك يبدأ انصراف الشمس إلى الجنوب ويشتد الحر ويجب ري المزروعات و لا يزرع فيه شيء سوى الذرة والملوخية والقثاء والكوسة والبقدونس والجرجير وما شابهها ويكثر تواجد المشمش والبرشومي ويزداد تلون طلع النخل .</t>
  </si>
  <si>
    <t>المرزم(جمرة القيض) 13 يوما</t>
  </si>
  <si>
    <t>الذراع 13 يوما</t>
  </si>
  <si>
    <t>يشتد الحر وتكثر السموم والعواصف ويبدأ نضوج بواكير النخيل ويبدأ زيادة الليل وظهور ظل الزوال بمعدل ثلث قدم وتتوفر الفواكه الصيفية وبه باكورة التين ونضوج العنب ويجب تقصير فترات الري وعدم الإسراف مع التوقف عن ري العنب إلا عند الحاجة وتزرع بعض الخضار مثل القرعيات والجرجير.</t>
  </si>
  <si>
    <t xml:space="preserve"> الكليبين 13 يوما</t>
  </si>
  <si>
    <t>النثرة 13 يوما</t>
  </si>
  <si>
    <t>يبلغ الحر أشده وجمرة القيظ واشتداد السموم حتى منتصف الليل وتتكاثر الغيوم المتجهة إلى الغرب ) منخفض الهند ( بما يتبعها من رطوبة وعواصف يتخللها سكون تام للرياح مع الحرارة ويستحسن الإكثار من ري المزروعات وهي آخر زراعات القيظ وبها تتساقط أوراق الشجار من شدة الحر وبه تبدأ طيور الغرانيق بالمجيء .</t>
  </si>
  <si>
    <t>سهيل(الصفري) 52 يوم</t>
  </si>
  <si>
    <t>الطرفة ، سهيل 13 يوما</t>
  </si>
  <si>
    <t>يشتد فيه الحر والسموم والرطوبة مع حدوث عواصف وغيوم مع مطر خفيف ورعود أحياناً ويكثر فيه الرطب والفواكه الصيفية وتتوسط المجرة في السماء ويستمر بسقيا المزروعات دون إسراف أو تقتير .</t>
  </si>
  <si>
    <t>الجبهة 14 يوما</t>
  </si>
  <si>
    <t>يتلطف الجو قليلا وبالأخص في المساء ويبدأ باطن الأرض في البرودة وتغور المياه السطحية نتيجة لزيادة الري في الطوالع التي سبقته ويدرك سهيل في منتصف هذا الطالع قبل طلوع الشمس تهدأ العواصف وتزداد الرطوبة ويسمى ذلك ) كنة الثريا( ويبدأ نضوج الرمان وتبدأ فيه الزراعة الخريفية المبكرة مثل شتلات الطماطم والفلفل والباذنجان والبصل ويستحب أن تكون في مكان مظلل وكذلك العروة المبكرة مثل الجزر واللفت والسبا والفاصوليا واللوبيا ، تبدأ هجرة طيور الدخل الخواضير .</t>
  </si>
  <si>
    <t>الزبرة 13 يوما</t>
  </si>
  <si>
    <t>يتلطف الجو وبالأخص في المساء مع استمرار الحر والسموم نهاراً ومعظم المهتمين بعلم الفلك يبدؤون حساباتهم من بداية هذا الطالع وهو أول أشهر الأنجم وأوسعها ذكراً وهو آخر نجوم الصيف وتغرس فيه النخيل والخضار كما في سابقه</t>
  </si>
  <si>
    <t>الصرفة  13 يوما</t>
  </si>
  <si>
    <t>الوسم 52 يوم</t>
  </si>
  <si>
    <t>العواء  13 يوما</t>
  </si>
  <si>
    <t>تزداد برودة الليل وينصح بعدم النوم تحت أديم السماء ويتلطف الجو في النهار مع حدوث سموم في وسط النهار وينتهي صرام النخيل وتزرع به فسائل النخيل ويشتل الطماطم والباذنجان والبصل والخس والفاصوليا والجزر واللفت واللوبيا والفرع والباميا ) زراعة خريفية متأخرة ( ويستحب فيه سقيا النخيل استعداداً للثمرة المقبلة . وتظهر طيور القماري .</t>
  </si>
  <si>
    <t>السماك  13 يوما</t>
  </si>
  <si>
    <t>سميت بذلك الانصراف الحر عند طلوعها وفيها تشتد البرودة في الليل ويتلطف الجو نهاراً وتختفي السحب القادمة من الشرق وتتلاشى الرطوبة والسموم وبعد منتصفها يبدأ ظهور السحب من الغرب ويستمر زراعة النخيل والأشجار والبرسيم والكزبرة والبقدونس والخس وغيرها من الخضروات الشتوية وتظهر طيور الماء كالبط والغرانيق .</t>
  </si>
  <si>
    <t>الغفر  13 يوما</t>
  </si>
  <si>
    <t>الزبانا  13 يوما</t>
  </si>
  <si>
    <t>تزداد البرودة وتقل الرغبة في شرب الماء ويقلل من سقيا النبات وتكثر فيه الأمطار بإذن اهلل ويبدأ هيجان الإبل ويزرع فيه ما يزرع في نوء العواء وينصح عند ظهور الدباس في المزروعات رشها بالمبيدات المناسبة لها ويمكن البدء في إضافة السماد العضوي ) الدمال ( للأشجار ويشتل البصل في الحقول المستديمة وتزرع العروة الخريفية من البرسيم .</t>
  </si>
  <si>
    <t>الإكليل 13 يوما</t>
  </si>
  <si>
    <t>تزداد البرودة عما قبله وتطول فترات الري وتضاف الأسمدة العضوية ) الدمال ( إذا لم تكن أضيفت وتضاف الدفعة الثانية من السماد الكيماوي وتزرع بذور المشمش والخوخ واللوز وتشتل العروات المتأخرة من الطماطم والخس والفلفل والبطاطس ويبدأ في زراعة القمح جنوب الرياض وكذلك الفول والشعير والعدس والبصل . وتبدأ هجر طيور القطا ـ الكدري .</t>
  </si>
  <si>
    <t>؟</t>
  </si>
  <si>
    <t>اكتب التاريخ الميلادي</t>
  </si>
  <si>
    <t>أو</t>
  </si>
  <si>
    <t>اكتب التاريخ الهجري</t>
  </si>
  <si>
    <t>المتوسط</t>
  </si>
  <si>
    <t>درجات الحرارة المتوقعة لمدينة الزلفي</t>
  </si>
  <si>
    <t>t</t>
  </si>
  <si>
    <t>الشتاء</t>
  </si>
  <si>
    <t>الربيع</t>
  </si>
  <si>
    <t>الصيف</t>
  </si>
  <si>
    <t>الخريف</t>
  </si>
  <si>
    <t>أول نجم الخريف يبرد الليل ويتحسن الطقس نهاراً خصوصاً في الصباح والمساء مع استمرار الحر في وسط النهار ونوؤها محمود إذا حدث به مطر وفيها يتم صرام النخيل ونضج الليمون واستمرار غرس النخيل وشتل الأشجار وزراعة الخضروات ونشر الملابس الصوفية وتقل الغيوم والرطوبة .</t>
  </si>
  <si>
    <t>أول نجوم الوسم تزداد البرودة في الليل ويتلطف الجو نهاراً وتظهر السحب من الغرب وأمطاره محمودة تنبت الكمأ ) الفقع ( والنفل والروض وجميع الأعشاب البرية المفيدة للرعي ويستمر في غرس النخيل وزراعة البرسيم والبطاطس والبصل والفاصوليا والطماطم والخس والثوم وغيرها من الخضروات . وتظهر الحباري والكروان ـ السمق .</t>
  </si>
  <si>
    <t>درجة الحرارة المسجلة هذا اليوم خلال خمس سنوات في مدينة الزلفي</t>
  </si>
  <si>
    <t>شرح صفحة التقويم</t>
  </si>
  <si>
    <t>شرح علامات التبويب</t>
  </si>
  <si>
    <t>لمحة عامة</t>
  </si>
  <si>
    <r>
      <t xml:space="preserve">في هذا الملف يوجد التقويم الدراسي والمواعيد بالإضافة إلى معلومات عن الطقس
التقويم يحدث نفسه كل شهر ميلادي،
ويمكنك التحكم في بدايته من خلال كتابة تاريخ في خانة </t>
    </r>
    <r>
      <rPr>
        <b/>
        <u/>
        <sz val="10"/>
        <color theme="1"/>
        <rFont val="Arial"/>
        <family val="2"/>
        <scheme val="minor"/>
      </rPr>
      <t>البدأ بتاريخ محدد</t>
    </r>
    <r>
      <rPr>
        <b/>
        <sz val="10"/>
        <color theme="1"/>
        <rFont val="Arial"/>
        <family val="2"/>
        <scheme val="minor"/>
      </rPr>
      <t>.
في صفحة (</t>
    </r>
    <r>
      <rPr>
        <b/>
        <sz val="10"/>
        <color theme="4" tint="0.39997558519241921"/>
        <rFont val="Arial"/>
        <family val="2"/>
        <scheme val="minor"/>
      </rPr>
      <t>المواعيد والإجازات</t>
    </r>
    <r>
      <rPr>
        <b/>
        <sz val="10"/>
        <color theme="1"/>
        <rFont val="Arial"/>
        <family val="2"/>
        <scheme val="minor"/>
      </rPr>
      <t>) اكتب فيها تواريخ مواعيدك والاجازات كماهو موضح في الصفحة وستظهر في الجدول بألوانها المحددة في تواريخها المكتوبة بالميلادي.
في صفحة (</t>
    </r>
    <r>
      <rPr>
        <b/>
        <sz val="10"/>
        <color theme="7" tint="-0.499984740745262"/>
        <rFont val="Arial"/>
        <family val="2"/>
        <scheme val="minor"/>
      </rPr>
      <t>بحث</t>
    </r>
    <r>
      <rPr>
        <b/>
        <sz val="10"/>
        <color theme="1"/>
        <rFont val="Arial"/>
        <family val="2"/>
        <scheme val="minor"/>
      </rPr>
      <t>) يمكنك تحويل التاريخ من ميلادي إلى هجري أو العكس
كما يمكنك معرفة الطقس خلال تاريخ تختاره.</t>
    </r>
  </si>
  <si>
    <t>الفصل</t>
  </si>
  <si>
    <t>هجري</t>
  </si>
  <si>
    <t>ميلادي</t>
  </si>
  <si>
    <t>بداية إجازة أسبوع مطولة</t>
  </si>
  <si>
    <t>نهاية إجازة أسبوع مطولة</t>
  </si>
  <si>
    <t>بداية إجازة اليوم الوطني</t>
  </si>
  <si>
    <t>بداية إجازة يوم التأسيس</t>
  </si>
  <si>
    <t>نهاية إجازة يوم التأسيس</t>
  </si>
  <si>
    <t>بداية إجازة منتصف العام</t>
  </si>
  <si>
    <t>نهاية إجازة منتصف العام</t>
  </si>
  <si>
    <t>مدلولات ألوان التقويم</t>
  </si>
  <si>
    <t>موعد تجربة</t>
  </si>
  <si>
    <t>هنا تلميح يوضح مدلول اللون في التقويم فقط حدد اليوم الملون واضغط من لوحة المفاتيح F9</t>
  </si>
  <si>
    <t>نهاية الأسبوع</t>
  </si>
  <si>
    <t>المربعانية - نوء القلب</t>
  </si>
  <si>
    <t>المربعانية - نوء الشولة</t>
  </si>
  <si>
    <t>الشبط الأزيرق - نوء النعايم</t>
  </si>
  <si>
    <t>الشبط الأزيرق - نوء البلدة</t>
  </si>
  <si>
    <t>العقارب - نوء سعد الذابح</t>
  </si>
  <si>
    <t>العقارب - نوء سعد بلع</t>
  </si>
  <si>
    <t>العقارب - نوء سعد السعود (برد العجوز)</t>
  </si>
  <si>
    <t>الحميمين - نوء سعد الأخيبيه</t>
  </si>
  <si>
    <t>الحميمين - نوء المقدم(بياع الخبل عباته)</t>
  </si>
  <si>
    <t>الذراعان - نوء المؤخر</t>
  </si>
  <si>
    <t>الذراعان - نوء الرشا</t>
  </si>
  <si>
    <t>الثريا - نوء الشريطين</t>
  </si>
  <si>
    <t>الثريا - نوء البطين</t>
  </si>
  <si>
    <t>الثريا - نوء الثريا</t>
  </si>
  <si>
    <t>التويبع - نوء الدبران</t>
  </si>
  <si>
    <t>الجوزاء - نوء الهقعة</t>
  </si>
  <si>
    <t>الجوزاء - نوء الهنعة</t>
  </si>
  <si>
    <t>المرزم(جمرة القيض) - نوء الذراع</t>
  </si>
  <si>
    <t>الكليبين - نوء النثرة</t>
  </si>
  <si>
    <t>سهيل(الصفري) - نوء الطرفة ، سهيل</t>
  </si>
  <si>
    <t>سهيل(الصفري) - نوء الجبهة</t>
  </si>
  <si>
    <t>سهيل(الصفري) - نوء الزبرة</t>
  </si>
  <si>
    <t>سهيل(الصفري) - نوء الصرفة</t>
  </si>
  <si>
    <t>الوسم - نوء العواء</t>
  </si>
  <si>
    <t>الوسم - نوء السماك</t>
  </si>
  <si>
    <t>الوسم - نوء الغفر</t>
  </si>
  <si>
    <t>الوسم - نوء الزبانا</t>
  </si>
  <si>
    <t>المربعانية - نوء الإكليل</t>
  </si>
  <si>
    <t>الإصدار</t>
  </si>
  <si>
    <t>V2.0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</si>
</sst>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F800]dddd\,\ mmmm\ dd\,\ yyyy"/>
    <numFmt numFmtId="165" formatCode="d"/>
    <numFmt numFmtId="166" formatCode="[$-1010000]yyyy/mm/dd;@"/>
    <numFmt numFmtId="167" formatCode="[$-1170000]B2dd/mm/yyyy;@"/>
    <numFmt numFmtId="168" formatCode="[$-1170000]B2yyyy;@"/>
    <numFmt numFmtId="169" formatCode="[$-1170000]B2d;@"/>
    <numFmt numFmtId="170" formatCode="[$-1170000]B2yyyy/mm/dd;@"/>
    <numFmt numFmtId="171" formatCode="dddd"/>
    <numFmt numFmtId="172" formatCode="[$-1970000]B2dd/mm/yyyy;@"/>
    <numFmt numFmtId="173" formatCode="[$-1970000]B2yyyy/mm/dd;@"/>
    <numFmt numFmtId="174" formatCode="dddd\ \-\ yyyy/mm/dd\ &quot;م  الموافق&quot;\ "/>
    <numFmt numFmtId="175" formatCode="[$-1170000]B2yyyy\-mm\-dd&quot;هـ&quot;\ ;@\ "/>
    <numFmt numFmtId="176" formatCode="[$-1170000]B2mmmm\ m\ ;@"/>
  </numFmts>
  <fonts count="58" x14ac:knownFonts="1">
    <font>
      <sz val="11"/>
      <color theme="1"/>
      <name val="Arial"/>
      <family val="2"/>
      <charset val="178"/>
      <scheme val="minor"/>
    </font>
    <font>
      <sz val="11"/>
      <color theme="7" tint="0.39997558519241921"/>
      <name val="Arial"/>
      <family val="2"/>
      <charset val="178"/>
      <scheme val="minor"/>
    </font>
    <font>
      <b/>
      <sz val="18"/>
      <color theme="1"/>
      <name val="Calibri Light"/>
      <family val="2"/>
    </font>
    <font>
      <sz val="10"/>
      <color theme="1"/>
      <name val="Arial"/>
      <family val="2"/>
      <charset val="178"/>
      <scheme val="minor"/>
    </font>
    <font>
      <sz val="10"/>
      <color theme="1" tint="0.499984740745262"/>
      <name val="Arial"/>
      <family val="2"/>
      <charset val="178"/>
      <scheme val="minor"/>
    </font>
    <font>
      <sz val="18"/>
      <color theme="1"/>
      <name val="Arial"/>
      <family val="2"/>
      <charset val="178"/>
      <scheme val="minor"/>
    </font>
    <font>
      <sz val="18"/>
      <color theme="0" tint="-0.34998626667073579"/>
      <name val="Arial"/>
      <family val="2"/>
      <charset val="178"/>
      <scheme val="minor"/>
    </font>
    <font>
      <b/>
      <sz val="10"/>
      <color theme="5" tint="-0.249977111117893"/>
      <name val="Arial"/>
      <family val="2"/>
      <scheme val="minor"/>
    </font>
    <font>
      <sz val="1"/>
      <color theme="1"/>
      <name val="Arial"/>
      <family val="2"/>
      <charset val="178"/>
      <scheme val="minor"/>
    </font>
    <font>
      <sz val="11"/>
      <color theme="0"/>
      <name val="Arial"/>
      <family val="2"/>
      <charset val="178"/>
      <scheme val="minor"/>
    </font>
    <font>
      <sz val="10"/>
      <color theme="0"/>
      <name val="Arial"/>
      <family val="2"/>
      <charset val="178"/>
      <scheme val="minor"/>
    </font>
    <font>
      <sz val="10"/>
      <color theme="0" tint="-0.34998626667073579"/>
      <name val="Arial"/>
      <family val="2"/>
      <charset val="178"/>
      <scheme val="minor"/>
    </font>
    <font>
      <sz val="11"/>
      <color rgb="FFC00000"/>
      <name val="Arial"/>
      <family val="2"/>
      <charset val="178"/>
      <scheme val="minor"/>
    </font>
    <font>
      <sz val="10"/>
      <color rgb="FFC00000"/>
      <name val="Arial"/>
      <family val="2"/>
      <charset val="178"/>
      <scheme val="minor"/>
    </font>
    <font>
      <b/>
      <sz val="16"/>
      <color theme="1"/>
      <name val="Arial"/>
      <family val="2"/>
      <scheme val="minor"/>
    </font>
    <font>
      <b/>
      <sz val="9"/>
      <color theme="0"/>
      <name val="Arial"/>
      <family val="2"/>
      <scheme val="minor"/>
    </font>
    <font>
      <sz val="11"/>
      <color theme="1"/>
      <name val="Arial"/>
      <family val="2"/>
      <charset val="178"/>
      <scheme val="minor"/>
    </font>
    <font>
      <sz val="11"/>
      <color rgb="FF006100"/>
      <name val="Arial"/>
      <family val="2"/>
      <charset val="178"/>
      <scheme val="minor"/>
    </font>
    <font>
      <sz val="11"/>
      <color rgb="FF9C0006"/>
      <name val="Arial"/>
      <family val="2"/>
      <charset val="178"/>
      <scheme val="minor"/>
    </font>
    <font>
      <sz val="11"/>
      <color rgb="FF9C5700"/>
      <name val="Arial"/>
      <family val="2"/>
      <charset val="178"/>
      <scheme val="minor"/>
    </font>
    <font>
      <b/>
      <sz val="11"/>
      <color rgb="FF3F3F3F"/>
      <name val="Arial"/>
      <family val="2"/>
      <charset val="178"/>
      <scheme val="minor"/>
    </font>
    <font>
      <sz val="11"/>
      <name val="Arial"/>
      <family val="2"/>
      <charset val="178"/>
      <scheme val="minor"/>
    </font>
    <font>
      <b/>
      <sz val="18"/>
      <color theme="1"/>
      <name val="Arial"/>
      <family val="2"/>
      <scheme val="minor"/>
    </font>
    <font>
      <sz val="14"/>
      <color rgb="FF9C0006"/>
      <name val="Calibri"/>
      <family val="2"/>
      <charset val="178"/>
    </font>
    <font>
      <sz val="14"/>
      <color rgb="FF006100"/>
      <name val="Calibri"/>
      <family val="2"/>
      <charset val="178"/>
    </font>
    <font>
      <b/>
      <sz val="14"/>
      <color rgb="FF3F3F3F"/>
      <name val="Calibri"/>
      <family val="2"/>
      <charset val="178"/>
    </font>
    <font>
      <sz val="14"/>
      <color rgb="FF9C5700"/>
      <name val="Calibri"/>
      <family val="2"/>
      <charset val="178"/>
    </font>
    <font>
      <b/>
      <sz val="14"/>
      <color theme="1"/>
      <name val="Arial"/>
      <family val="2"/>
      <scheme val="minor"/>
    </font>
    <font>
      <b/>
      <sz val="16"/>
      <color theme="1"/>
      <name val="Calibri"/>
      <family val="2"/>
    </font>
    <font>
      <sz val="20"/>
      <name val="Arial"/>
      <family val="2"/>
      <charset val="178"/>
      <scheme val="minor"/>
    </font>
    <font>
      <sz val="20"/>
      <color theme="1"/>
      <name val="Arial"/>
      <family val="2"/>
      <charset val="178"/>
      <scheme val="minor"/>
    </font>
    <font>
      <b/>
      <sz val="11"/>
      <color theme="1"/>
      <name val="Arial"/>
      <family val="2"/>
      <scheme val="minor"/>
    </font>
    <font>
      <b/>
      <sz val="16"/>
      <color theme="0" tint="-0.34998626667073579"/>
      <name val="Arial"/>
      <family val="2"/>
      <scheme val="minor"/>
    </font>
    <font>
      <sz val="16"/>
      <color theme="1"/>
      <name val="Arial"/>
      <family val="2"/>
      <charset val="178"/>
      <scheme val="minor"/>
    </font>
    <font>
      <sz val="14"/>
      <color theme="1"/>
      <name val="Arial"/>
      <family val="2"/>
      <charset val="178"/>
      <scheme val="minor"/>
    </font>
    <font>
      <sz val="16"/>
      <color theme="0"/>
      <name val="Arial"/>
      <family val="2"/>
      <charset val="178"/>
      <scheme val="minor"/>
    </font>
    <font>
      <sz val="8"/>
      <color indexed="81"/>
      <name val="Tahoma"/>
      <family val="2"/>
    </font>
    <font>
      <b/>
      <sz val="8"/>
      <color indexed="81"/>
      <name val="Tahoma"/>
      <family val="2"/>
    </font>
    <font>
      <b/>
      <sz val="12"/>
      <color theme="1"/>
      <name val="Arial"/>
      <family val="2"/>
      <scheme val="minor"/>
    </font>
    <font>
      <sz val="10"/>
      <color theme="1"/>
      <name val="Arial"/>
      <family val="2"/>
      <scheme val="minor"/>
    </font>
    <font>
      <b/>
      <sz val="12"/>
      <color theme="4" tint="-0.249977111117893"/>
      <name val="Arial"/>
      <family val="2"/>
      <scheme val="minor"/>
    </font>
    <font>
      <sz val="16"/>
      <color theme="0" tint="-4.9989318521683403E-2"/>
      <name val="Arial"/>
      <family val="2"/>
      <charset val="178"/>
      <scheme val="minor"/>
    </font>
    <font>
      <sz val="9"/>
      <color indexed="81"/>
      <name val="Times New Roman"/>
      <family val="1"/>
    </font>
    <font>
      <sz val="8"/>
      <color theme="1"/>
      <name val="Arial"/>
      <family val="2"/>
      <charset val="178"/>
      <scheme val="minor"/>
    </font>
    <font>
      <sz val="9"/>
      <color theme="1"/>
      <name val="Arial"/>
      <family val="2"/>
      <charset val="178"/>
      <scheme val="minor"/>
    </font>
    <font>
      <sz val="8"/>
      <color theme="0"/>
      <name val="Arial"/>
      <family val="2"/>
      <charset val="178"/>
      <scheme val="minor"/>
    </font>
    <font>
      <sz val="11"/>
      <color theme="9"/>
      <name val="Arial"/>
      <family val="2"/>
      <charset val="178"/>
      <scheme val="minor"/>
    </font>
    <font>
      <b/>
      <sz val="10"/>
      <color theme="1"/>
      <name val="Arial"/>
      <family val="2"/>
      <scheme val="minor"/>
    </font>
    <font>
      <b/>
      <sz val="10"/>
      <color theme="4" tint="0.39997558519241921"/>
      <name val="Arial"/>
      <family val="2"/>
      <scheme val="minor"/>
    </font>
    <font>
      <b/>
      <sz val="10"/>
      <color theme="7" tint="-0.499984740745262"/>
      <name val="Arial"/>
      <family val="2"/>
      <scheme val="minor"/>
    </font>
    <font>
      <b/>
      <u/>
      <sz val="10"/>
      <color theme="1"/>
      <name val="Arial"/>
      <family val="2"/>
      <scheme val="minor"/>
    </font>
    <font>
      <sz val="11"/>
      <color rgb="FFFF0000"/>
      <name val="Arial"/>
      <family val="2"/>
      <charset val="178"/>
      <scheme val="minor"/>
    </font>
    <font>
      <b/>
      <sz val="12"/>
      <color theme="8" tint="-0.499984740745262"/>
      <name val="Arial"/>
      <family val="2"/>
      <scheme val="minor"/>
    </font>
    <font>
      <sz val="9"/>
      <color indexed="81"/>
      <name val="Tahoma"/>
      <family val="2"/>
    </font>
    <font>
      <b/>
      <sz val="10"/>
      <color theme="4" tint="-0.249977111117893"/>
      <name val="Arial"/>
      <family val="2"/>
      <scheme val="minor"/>
    </font>
    <font>
      <sz val="11"/>
      <color theme="0" tint="-0.499984740745262"/>
      <name val="Arial"/>
      <family val="2"/>
      <charset val="178"/>
      <scheme val="minor"/>
    </font>
    <font>
      <sz val="11"/>
      <color theme="9" tint="-0.249977111117893"/>
      <name val="Arial"/>
      <family val="2"/>
      <charset val="178"/>
      <scheme val="minor"/>
    </font>
    <font>
      <sz val="12"/>
      <color theme="0" tint="-0.499984740745262"/>
      <name val="Arial"/>
      <family val="2"/>
      <charset val="178"/>
      <scheme val="minor"/>
    </font>
  </fonts>
  <fills count="45">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1" tint="0.249977111117893"/>
        <bgColor indexed="64"/>
      </patternFill>
    </fill>
    <fill>
      <patternFill patternType="solid">
        <fgColor theme="0" tint="-0.14999847407452621"/>
        <bgColor indexed="64"/>
      </patternFill>
    </fill>
    <fill>
      <patternFill patternType="solid">
        <fgColor rgb="FFE8E8E8"/>
        <bgColor indexed="64"/>
      </patternFill>
    </fill>
    <fill>
      <patternFill patternType="solid">
        <fgColor indexed="65"/>
        <bgColor theme="0"/>
      </patternFill>
    </fill>
    <fill>
      <patternFill patternType="solid">
        <fgColor theme="0" tint="-4.9989318521683403E-2"/>
        <bgColor indexed="64"/>
      </patternFill>
    </fill>
    <fill>
      <patternFill patternType="solid">
        <fgColor rgb="FFEBF5F0"/>
        <bgColor indexed="64"/>
      </patternFill>
    </fill>
    <fill>
      <patternFill patternType="solid">
        <fgColor rgb="FFFFFFCC"/>
        <bgColor indexed="64"/>
      </patternFill>
    </fill>
    <fill>
      <patternFill patternType="solid">
        <fgColor rgb="FFFFE59B"/>
        <bgColor indexed="64"/>
      </patternFill>
    </fill>
    <fill>
      <patternFill patternType="solid">
        <fgColor rgb="FFD9EACE"/>
        <bgColor indexed="64"/>
      </patternFill>
    </fill>
    <fill>
      <patternFill patternType="solid">
        <fgColor rgb="FFD9E1F2"/>
        <bgColor indexed="64"/>
      </patternFill>
    </fill>
    <fill>
      <patternFill patternType="solid">
        <fgColor rgb="FFFF7D7D"/>
        <bgColor indexed="64"/>
      </patternFill>
    </fill>
    <fill>
      <patternFill patternType="solid">
        <fgColor theme="9" tint="-0.249977111117893"/>
        <bgColor indexed="64"/>
      </patternFill>
    </fill>
    <fill>
      <patternFill patternType="solid">
        <fgColor theme="0"/>
        <bgColor indexed="64"/>
      </patternFill>
    </fill>
    <fill>
      <patternFill patternType="lightGray">
        <fgColor rgb="FFF8CBAD"/>
        <bgColor theme="0"/>
      </patternFill>
    </fill>
    <fill>
      <patternFill patternType="solid">
        <fgColor theme="0" tint="-0.499984740745262"/>
        <bgColor indexed="64"/>
      </patternFill>
    </fill>
    <fill>
      <patternFill patternType="solid">
        <fgColor rgb="FFE6E6E6"/>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FFFFCC"/>
      </patternFill>
    </fill>
    <fill>
      <patternFill patternType="solid">
        <fgColor theme="4" tint="0.79998168889431442"/>
        <bgColor indexed="65"/>
      </patternFill>
    </fill>
    <fill>
      <patternFill patternType="solid">
        <fgColor theme="4" tint="0.79998168889431442"/>
        <bgColor theme="4" tint="0.79998168889431442"/>
      </patternFill>
    </fill>
    <fill>
      <patternFill patternType="solid">
        <fgColor rgb="FFE6E9EE"/>
        <bgColor indexed="64"/>
      </patternFill>
    </fill>
    <fill>
      <patternFill patternType="lightHorizontal">
        <fgColor theme="9" tint="-0.24994659260841701"/>
        <bgColor theme="9" tint="0.79995117038483843"/>
      </patternFill>
    </fill>
    <fill>
      <patternFill patternType="gray0625">
        <fgColor theme="4"/>
        <bgColor rgb="FFFEF5F0"/>
      </patternFill>
    </fill>
    <fill>
      <patternFill patternType="gray0625">
        <fgColor theme="4"/>
        <bgColor rgb="FFE6EBF6"/>
      </patternFill>
    </fill>
    <fill>
      <gradientFill type="path" left="0.5" right="0.5" top="0.5" bottom="0.5">
        <stop position="0">
          <color theme="0"/>
        </stop>
        <stop position="1">
          <color theme="5" tint="0.80001220740379042"/>
        </stop>
      </gradientFill>
    </fill>
    <fill>
      <gradientFill type="path" left="0.5" right="0.5" top="0.5" bottom="0.5">
        <stop position="0">
          <color theme="0"/>
        </stop>
        <stop position="1">
          <color rgb="FFE6EBF6"/>
        </stop>
      </gradientFill>
    </fill>
    <fill>
      <patternFill patternType="solid">
        <fgColor theme="7" tint="0.79998168889431442"/>
        <bgColor indexed="64"/>
      </patternFill>
    </fill>
    <fill>
      <gradientFill>
        <stop position="0">
          <color theme="0"/>
        </stop>
        <stop position="1">
          <color theme="5" tint="0.80001220740379042"/>
        </stop>
      </gradientFill>
    </fill>
    <fill>
      <gradientFill degree="180">
        <stop position="0">
          <color theme="0"/>
        </stop>
        <stop position="1">
          <color rgb="FFE6EBF6"/>
        </stop>
      </gradientFill>
    </fill>
    <fill>
      <patternFill patternType="lightGray">
        <fgColor theme="5" tint="0.59996337778862885"/>
        <bgColor theme="0" tint="-0.14999847407452621"/>
      </patternFill>
    </fill>
    <fill>
      <patternFill patternType="solid">
        <fgColor rgb="FFFCFFDD"/>
        <bgColor indexed="64"/>
      </patternFill>
    </fill>
    <fill>
      <patternFill patternType="solid">
        <fgColor theme="7" tint="0.59999389629810485"/>
        <bgColor indexed="64"/>
      </patternFill>
    </fill>
    <fill>
      <patternFill patternType="solid">
        <fgColor rgb="FFFFF8E5"/>
        <bgColor indexed="64"/>
      </patternFill>
    </fill>
  </fills>
  <borders count="123">
    <border>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right/>
      <top/>
      <bottom style="dashDotDot">
        <color indexed="64"/>
      </bottom>
      <diagonal/>
    </border>
    <border>
      <left/>
      <right style="medium">
        <color indexed="64"/>
      </right>
      <top/>
      <bottom style="dashDotDot">
        <color indexed="64"/>
      </bottom>
      <diagonal/>
    </border>
    <border>
      <left/>
      <right/>
      <top style="dashDotDot">
        <color indexed="64"/>
      </top>
      <bottom style="dashDotDot">
        <color indexed="64"/>
      </bottom>
      <diagonal/>
    </border>
    <border>
      <left/>
      <right style="medium">
        <color indexed="64"/>
      </right>
      <top style="dashDotDot">
        <color indexed="64"/>
      </top>
      <bottom style="dashDotDot">
        <color indexed="64"/>
      </bottom>
      <diagonal/>
    </border>
    <border>
      <left/>
      <right/>
      <top style="dashDotDot">
        <color indexed="64"/>
      </top>
      <bottom style="medium">
        <color indexed="64"/>
      </bottom>
      <diagonal/>
    </border>
    <border>
      <left/>
      <right style="medium">
        <color indexed="64"/>
      </right>
      <top style="dashDotDot">
        <color indexed="64"/>
      </top>
      <bottom style="medium">
        <color indexed="64"/>
      </bottom>
      <diagonal/>
    </border>
    <border>
      <left/>
      <right/>
      <top/>
      <bottom style="dashDot">
        <color indexed="64"/>
      </bottom>
      <diagonal/>
    </border>
    <border>
      <left/>
      <right style="medium">
        <color indexed="64"/>
      </right>
      <top/>
      <bottom style="dashDot">
        <color indexed="64"/>
      </bottom>
      <diagonal/>
    </border>
    <border>
      <left style="medium">
        <color indexed="64"/>
      </left>
      <right/>
      <top style="dashDot">
        <color indexed="64"/>
      </top>
      <bottom style="dashDot">
        <color indexed="64"/>
      </bottom>
      <diagonal/>
    </border>
    <border>
      <left/>
      <right/>
      <top style="dashDot">
        <color indexed="64"/>
      </top>
      <bottom style="dashDot">
        <color indexed="64"/>
      </bottom>
      <diagonal/>
    </border>
    <border>
      <left/>
      <right style="medium">
        <color indexed="64"/>
      </right>
      <top style="dashDot">
        <color indexed="64"/>
      </top>
      <bottom style="dashDot">
        <color indexed="64"/>
      </bottom>
      <diagonal/>
    </border>
    <border>
      <left/>
      <right/>
      <top style="dashDot">
        <color indexed="64"/>
      </top>
      <bottom style="medium">
        <color indexed="64"/>
      </bottom>
      <diagonal/>
    </border>
    <border>
      <left/>
      <right style="medium">
        <color indexed="64"/>
      </right>
      <top style="dashDot">
        <color indexed="64"/>
      </top>
      <bottom style="medium">
        <color indexed="64"/>
      </bottom>
      <diagonal/>
    </border>
    <border>
      <left style="medium">
        <color indexed="64"/>
      </left>
      <right/>
      <top/>
      <bottom/>
      <diagonal/>
    </border>
    <border>
      <left style="medium">
        <color indexed="64"/>
      </left>
      <right/>
      <top style="medium">
        <color indexed="64"/>
      </top>
      <bottom style="dashed">
        <color theme="7" tint="0.39994506668294322"/>
      </bottom>
      <diagonal/>
    </border>
    <border>
      <left/>
      <right/>
      <top style="medium">
        <color indexed="64"/>
      </top>
      <bottom style="dashed">
        <color theme="7" tint="0.39994506668294322"/>
      </bottom>
      <diagonal/>
    </border>
    <border>
      <left/>
      <right style="medium">
        <color indexed="64"/>
      </right>
      <top style="medium">
        <color indexed="64"/>
      </top>
      <bottom style="dashed">
        <color theme="7" tint="0.39994506668294322"/>
      </bottom>
      <diagonal/>
    </border>
    <border>
      <left style="dashed">
        <color theme="7" tint="0.39994506668294322"/>
      </left>
      <right/>
      <top style="medium">
        <color indexed="64"/>
      </top>
      <bottom style="dashed">
        <color theme="7" tint="0.39994506668294322"/>
      </bottom>
      <diagonal/>
    </border>
    <border>
      <left/>
      <right style="dashed">
        <color theme="7" tint="0.39994506668294322"/>
      </right>
      <top style="medium">
        <color indexed="64"/>
      </top>
      <bottom style="dashed">
        <color theme="7" tint="0.39994506668294322"/>
      </bottom>
      <diagonal/>
    </border>
    <border>
      <left style="dashed">
        <color theme="7" tint="0.39994506668294322"/>
      </left>
      <right/>
      <top/>
      <bottom/>
      <diagonal/>
    </border>
    <border>
      <left/>
      <right style="dashed">
        <color theme="7" tint="0.39994506668294322"/>
      </right>
      <top/>
      <bottom/>
      <diagonal/>
    </border>
    <border>
      <left/>
      <right/>
      <top/>
      <bottom style="medium">
        <color indexed="64"/>
      </bottom>
      <diagonal/>
    </border>
    <border>
      <left style="medium">
        <color indexed="64"/>
      </left>
      <right style="hair">
        <color indexed="64"/>
      </right>
      <top/>
      <bottom style="dashDotDot">
        <color indexed="64"/>
      </bottom>
      <diagonal/>
    </border>
    <border>
      <left style="medium">
        <color indexed="64"/>
      </left>
      <right style="hair">
        <color indexed="64"/>
      </right>
      <top style="dashDotDot">
        <color indexed="64"/>
      </top>
      <bottom style="dashDotDot">
        <color indexed="64"/>
      </bottom>
      <diagonal/>
    </border>
    <border>
      <left style="medium">
        <color indexed="64"/>
      </left>
      <right style="hair">
        <color indexed="64"/>
      </right>
      <top style="dashDotDot">
        <color indexed="64"/>
      </top>
      <bottom style="medium">
        <color indexed="64"/>
      </bottom>
      <diagonal/>
    </border>
    <border>
      <left style="medium">
        <color indexed="64"/>
      </left>
      <right style="hair">
        <color indexed="64"/>
      </right>
      <top/>
      <bottom style="dashDot">
        <color indexed="64"/>
      </bottom>
      <diagonal/>
    </border>
    <border>
      <left style="medium">
        <color indexed="64"/>
      </left>
      <right style="hair">
        <color indexed="64"/>
      </right>
      <top style="dashDot">
        <color indexed="64"/>
      </top>
      <bottom style="dashDot">
        <color indexed="64"/>
      </bottom>
      <diagonal/>
    </border>
    <border>
      <left style="medium">
        <color indexed="64"/>
      </left>
      <right style="hair">
        <color indexed="64"/>
      </right>
      <top style="dashDot">
        <color indexed="64"/>
      </top>
      <bottom style="medium">
        <color indexed="64"/>
      </bottom>
      <diagonal/>
    </border>
    <border>
      <left style="thin">
        <color auto="1"/>
      </left>
      <right style="thin">
        <color auto="1"/>
      </right>
      <top style="thin">
        <color auto="1"/>
      </top>
      <bottom style="thin">
        <color auto="1"/>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hair">
        <color indexed="64"/>
      </right>
      <top style="medium">
        <color indexed="64"/>
      </top>
      <bottom style="dashDot">
        <color indexed="64"/>
      </bottom>
      <diagonal/>
    </border>
    <border>
      <left style="medium">
        <color indexed="64"/>
      </left>
      <right style="hair">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hair">
        <color indexed="64"/>
      </right>
      <top style="medium">
        <color indexed="64"/>
      </top>
      <bottom style="hair">
        <color auto="1"/>
      </bottom>
      <diagonal/>
    </border>
    <border>
      <left style="medium">
        <color indexed="64"/>
      </left>
      <right style="hair">
        <color indexed="64"/>
      </right>
      <top/>
      <bottom/>
      <diagonal/>
    </border>
    <border>
      <left style="medium">
        <color indexed="64"/>
      </left>
      <right style="hair">
        <color indexed="64"/>
      </right>
      <top style="hair">
        <color auto="1"/>
      </top>
      <bottom style="medium">
        <color indexed="64"/>
      </bottom>
      <diagonal/>
    </border>
    <border>
      <left style="medium">
        <color indexed="64"/>
      </left>
      <right style="hair">
        <color indexed="64"/>
      </right>
      <top style="hair">
        <color auto="1"/>
      </top>
      <bottom style="hair">
        <color indexed="64"/>
      </bottom>
      <diagonal/>
    </border>
    <border>
      <left style="hair">
        <color indexed="64"/>
      </left>
      <right style="medium">
        <color indexed="64"/>
      </right>
      <top style="medium">
        <color indexed="64"/>
      </top>
      <bottom/>
      <diagonal/>
    </border>
    <border>
      <left style="hair">
        <color indexed="64"/>
      </left>
      <right style="medium">
        <color indexed="64"/>
      </right>
      <top/>
      <bottom/>
      <diagonal/>
    </border>
    <border>
      <left style="hair">
        <color indexed="64"/>
      </left>
      <right style="medium">
        <color indexed="64"/>
      </right>
      <top/>
      <bottom style="medium">
        <color indexed="64"/>
      </bottom>
      <diagonal/>
    </border>
    <border>
      <left style="medium">
        <color indexed="64"/>
      </left>
      <right style="hair">
        <color indexed="64"/>
      </right>
      <top style="hair">
        <color auto="1"/>
      </top>
      <bottom/>
      <diagonal/>
    </border>
    <border>
      <left style="medium">
        <color indexed="64"/>
      </left>
      <right style="hair">
        <color indexed="64"/>
      </right>
      <top style="dashDot">
        <color indexed="64"/>
      </top>
      <bottom/>
      <diagonal/>
    </border>
    <border>
      <left style="medium">
        <color indexed="64"/>
      </left>
      <right style="hair">
        <color indexed="64"/>
      </right>
      <top/>
      <bottom style="hair">
        <color auto="1"/>
      </bottom>
      <diagonal/>
    </border>
    <border>
      <left/>
      <right style="double">
        <color auto="1"/>
      </right>
      <top/>
      <bottom style="double">
        <color auto="1"/>
      </bottom>
      <diagonal/>
    </border>
    <border>
      <left/>
      <right style="double">
        <color auto="1"/>
      </right>
      <top/>
      <bottom/>
      <diagonal/>
    </border>
    <border>
      <left style="double">
        <color auto="1"/>
      </left>
      <right/>
      <top/>
      <bottom style="double">
        <color auto="1"/>
      </bottom>
      <diagonal/>
    </border>
    <border>
      <left style="medium">
        <color indexed="64"/>
      </left>
      <right style="medium">
        <color indexed="64"/>
      </right>
      <top/>
      <bottom/>
      <diagonal/>
    </border>
    <border>
      <left style="medium">
        <color auto="1"/>
      </left>
      <right style="medium">
        <color auto="1"/>
      </right>
      <top/>
      <bottom style="thin">
        <color auto="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rgb="FF3F3F3F"/>
      </left>
      <right style="thin">
        <color rgb="FF3F3F3F"/>
      </right>
      <top/>
      <bottom/>
      <diagonal/>
    </border>
    <border>
      <left style="thin">
        <color indexed="64"/>
      </left>
      <right style="thin">
        <color indexed="64"/>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right/>
      <top style="thin">
        <color theme="4" tint="0.39997558519241921"/>
      </top>
      <bottom style="thin">
        <color theme="4" tint="0.39997558519241921"/>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double">
        <color indexed="64"/>
      </left>
      <right/>
      <top/>
      <bottom/>
      <diagonal/>
    </border>
    <border>
      <left/>
      <right style="medium">
        <color indexed="64"/>
      </right>
      <top/>
      <bottom style="double">
        <color indexed="64"/>
      </bottom>
      <diagonal/>
    </border>
    <border>
      <left style="medium">
        <color indexed="64"/>
      </left>
      <right/>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top/>
      <bottom style="slantDashDot">
        <color theme="9" tint="-0.24994659260841701"/>
      </bottom>
      <diagonal/>
    </border>
    <border>
      <left/>
      <right/>
      <top style="medium">
        <color auto="1"/>
      </top>
      <bottom/>
      <diagonal/>
    </border>
    <border>
      <left style="slantDashDot">
        <color theme="9" tint="-0.24994659260841701"/>
      </left>
      <right/>
      <top/>
      <bottom/>
      <diagonal/>
    </border>
    <border>
      <left style="slantDashDot">
        <color theme="9" tint="-0.24994659260841701"/>
      </left>
      <right/>
      <top/>
      <bottom style="slantDashDot">
        <color theme="9" tint="-0.24994659260841701"/>
      </bottom>
      <diagonal/>
    </border>
    <border>
      <left/>
      <right/>
      <top style="hair">
        <color indexed="64"/>
      </top>
      <bottom style="slantDashDot">
        <color theme="9" tint="-0.24994659260841701"/>
      </bottom>
      <diagonal/>
    </border>
    <border>
      <left/>
      <right style="slantDashDot">
        <color theme="9" tint="-0.24994659260841701"/>
      </right>
      <top style="hair">
        <color indexed="64"/>
      </top>
      <bottom style="slantDashDot">
        <color theme="9" tint="-0.24994659260841701"/>
      </bottom>
      <diagonal/>
    </border>
    <border>
      <left/>
      <right style="slantDashDot">
        <color theme="9" tint="-0.24994659260841701"/>
      </right>
      <top/>
      <bottom style="hair">
        <color indexed="64"/>
      </bottom>
      <diagonal/>
    </border>
    <border>
      <left style="slantDashDot">
        <color theme="9" tint="-0.24994659260841701"/>
      </left>
      <right/>
      <top style="slantDashDot">
        <color theme="9" tint="-0.24994659260841701"/>
      </top>
      <bottom style="hair">
        <color theme="9" tint="-0.24994659260841701"/>
      </bottom>
      <diagonal/>
    </border>
    <border>
      <left/>
      <right/>
      <top style="slantDashDot">
        <color theme="9" tint="-0.24994659260841701"/>
      </top>
      <bottom style="hair">
        <color theme="9" tint="-0.24994659260841701"/>
      </bottom>
      <diagonal/>
    </border>
    <border>
      <left/>
      <right style="hair">
        <color theme="9" tint="-0.24994659260841701"/>
      </right>
      <top style="slantDashDot">
        <color theme="9" tint="-0.24994659260841701"/>
      </top>
      <bottom style="hair">
        <color theme="9" tint="-0.24994659260841701"/>
      </bottom>
      <diagonal/>
    </border>
    <border>
      <left/>
      <right style="hair">
        <color theme="9" tint="-0.24994659260841701"/>
      </right>
      <top/>
      <bottom/>
      <diagonal/>
    </border>
    <border>
      <left/>
      <right style="hair">
        <color theme="9" tint="-0.24994659260841701"/>
      </right>
      <top/>
      <bottom style="slantDashDot">
        <color theme="9" tint="-0.24994659260841701"/>
      </bottom>
      <diagonal/>
    </border>
    <border>
      <left style="hair">
        <color theme="9" tint="-0.24994659260841701"/>
      </left>
      <right style="slantDashDot">
        <color theme="9" tint="-0.24994659260841701"/>
      </right>
      <top style="slantDashDot">
        <color theme="9" tint="-0.24994659260841701"/>
      </top>
      <bottom style="hair">
        <color theme="9" tint="-0.24994659260841701"/>
      </bottom>
      <diagonal/>
    </border>
    <border>
      <left style="hair">
        <color theme="9" tint="-0.24994659260841701"/>
      </left>
      <right style="hair">
        <color theme="9" tint="-0.24994659260841701"/>
      </right>
      <top style="slantDashDot">
        <color theme="9" tint="-0.24994659260841701"/>
      </top>
      <bottom style="hair">
        <color theme="9" tint="-0.24994659260841701"/>
      </bottom>
      <diagonal/>
    </border>
    <border>
      <left style="medium">
        <color indexed="64"/>
      </left>
      <right style="thin">
        <color rgb="FFB2B2B2"/>
      </right>
      <top style="medium">
        <color indexed="64"/>
      </top>
      <bottom style="thin">
        <color rgb="FFB2B2B2"/>
      </bottom>
      <diagonal/>
    </border>
    <border>
      <left style="thin">
        <color rgb="FFB2B2B2"/>
      </left>
      <right style="thin">
        <color rgb="FFB2B2B2"/>
      </right>
      <top style="medium">
        <color indexed="64"/>
      </top>
      <bottom style="thin">
        <color rgb="FFB2B2B2"/>
      </bottom>
      <diagonal/>
    </border>
    <border>
      <left style="thin">
        <color rgb="FFB2B2B2"/>
      </left>
      <right style="medium">
        <color indexed="64"/>
      </right>
      <top style="medium">
        <color indexed="64"/>
      </top>
      <bottom style="thin">
        <color rgb="FFB2B2B2"/>
      </bottom>
      <diagonal/>
    </border>
    <border>
      <left style="medium">
        <color indexed="64"/>
      </left>
      <right style="thin">
        <color rgb="FFB2B2B2"/>
      </right>
      <top style="thin">
        <color rgb="FFB2B2B2"/>
      </top>
      <bottom style="medium">
        <color indexed="64"/>
      </bottom>
      <diagonal/>
    </border>
    <border>
      <left style="thin">
        <color rgb="FFB2B2B2"/>
      </left>
      <right style="thin">
        <color rgb="FFB2B2B2"/>
      </right>
      <top style="thin">
        <color rgb="FFB2B2B2"/>
      </top>
      <bottom style="medium">
        <color indexed="64"/>
      </bottom>
      <diagonal/>
    </border>
    <border>
      <left style="thin">
        <color rgb="FFB2B2B2"/>
      </left>
      <right style="medium">
        <color indexed="64"/>
      </right>
      <top style="thin">
        <color rgb="FFB2B2B2"/>
      </top>
      <bottom style="medium">
        <color indexed="64"/>
      </bottom>
      <diagonal/>
    </border>
    <border>
      <left/>
      <right/>
      <top style="slantDashDot">
        <color theme="9" tint="-0.24994659260841701"/>
      </top>
      <bottom style="medium">
        <color indexed="64"/>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top/>
      <bottom style="hair">
        <color indexed="64"/>
      </bottom>
      <diagonal/>
    </border>
    <border>
      <left/>
      <right style="medium">
        <color indexed="64"/>
      </right>
      <top/>
      <bottom style="hair">
        <color indexed="64"/>
      </bottom>
      <diagonal/>
    </border>
  </borders>
  <cellStyleXfs count="7">
    <xf numFmtId="0" fontId="0" fillId="0" borderId="0"/>
    <xf numFmtId="0" fontId="17" fillId="25" borderId="0" applyNumberFormat="0" applyBorder="0" applyAlignment="0" applyProtection="0"/>
    <xf numFmtId="0" fontId="18" fillId="26" borderId="0" applyNumberFormat="0" applyBorder="0" applyAlignment="0" applyProtection="0"/>
    <xf numFmtId="0" fontId="19" fillId="27" borderId="0" applyNumberFormat="0" applyBorder="0" applyAlignment="0" applyProtection="0"/>
    <xf numFmtId="0" fontId="20" fillId="28" borderId="65" applyNumberFormat="0" applyAlignment="0" applyProtection="0"/>
    <xf numFmtId="0" fontId="16" fillId="29" borderId="66" applyNumberFormat="0" applyFont="0" applyAlignment="0" applyProtection="0"/>
    <xf numFmtId="0" fontId="16" fillId="30" borderId="0" applyNumberFormat="0" applyBorder="0" applyAlignment="0" applyProtection="0"/>
  </cellStyleXfs>
  <cellXfs count="346">
    <xf numFmtId="0" fontId="0" fillId="0" borderId="0" xfId="0"/>
    <xf numFmtId="0" fontId="0" fillId="10" borderId="0" xfId="0" applyFill="1"/>
    <xf numFmtId="0" fontId="0" fillId="11" borderId="0" xfId="0" applyFill="1"/>
    <xf numFmtId="164" fontId="0" fillId="0" borderId="7" xfId="0" applyNumberFormat="1" applyBorder="1"/>
    <xf numFmtId="0" fontId="1" fillId="9" borderId="22" xfId="0" applyFont="1" applyFill="1" applyBorder="1" applyAlignment="1">
      <alignment horizontal="center"/>
    </xf>
    <xf numFmtId="0" fontId="1" fillId="9" borderId="0" xfId="0" applyFont="1" applyFill="1" applyAlignment="1">
      <alignment horizontal="center"/>
    </xf>
    <xf numFmtId="0" fontId="1" fillId="9" borderId="28" xfId="0" applyFont="1" applyFill="1" applyBorder="1" applyAlignment="1">
      <alignment horizontal="center"/>
    </xf>
    <xf numFmtId="0" fontId="1" fillId="9" borderId="29" xfId="0" applyFont="1" applyFill="1" applyBorder="1" applyAlignment="1">
      <alignment horizontal="center"/>
    </xf>
    <xf numFmtId="0" fontId="0" fillId="13" borderId="17" xfId="0" applyFill="1" applyBorder="1"/>
    <xf numFmtId="0" fontId="0" fillId="0" borderId="13" xfId="0" applyBorder="1" applyProtection="1">
      <protection locked="0"/>
    </xf>
    <xf numFmtId="0" fontId="0" fillId="0" borderId="15" xfId="0" applyBorder="1" applyProtection="1">
      <protection locked="0"/>
    </xf>
    <xf numFmtId="0" fontId="0" fillId="0" borderId="18" xfId="0" applyBorder="1" applyProtection="1">
      <protection locked="0"/>
    </xf>
    <xf numFmtId="0" fontId="0" fillId="0" borderId="20" xfId="0" applyBorder="1" applyProtection="1">
      <protection locked="0"/>
    </xf>
    <xf numFmtId="0" fontId="0" fillId="13" borderId="18" xfId="0" applyFill="1" applyBorder="1"/>
    <xf numFmtId="167" fontId="3" fillId="0" borderId="0" xfId="0" applyNumberFormat="1" applyFont="1"/>
    <xf numFmtId="0" fontId="0" fillId="0" borderId="31" xfId="0" applyBorder="1"/>
    <xf numFmtId="0" fontId="0" fillId="0" borderId="32" xfId="0" applyBorder="1"/>
    <xf numFmtId="0" fontId="0" fillId="0" borderId="33" xfId="0" applyBorder="1"/>
    <xf numFmtId="0" fontId="0" fillId="2" borderId="34" xfId="0" applyFill="1" applyBorder="1"/>
    <xf numFmtId="0" fontId="0" fillId="2" borderId="35" xfId="0" applyFill="1" applyBorder="1"/>
    <xf numFmtId="0" fontId="0" fillId="8" borderId="35" xfId="0" applyFill="1" applyBorder="1"/>
    <xf numFmtId="0" fontId="0" fillId="8" borderId="36" xfId="0" applyFill="1" applyBorder="1"/>
    <xf numFmtId="0" fontId="0" fillId="6" borderId="34" xfId="0" applyFill="1" applyBorder="1"/>
    <xf numFmtId="0" fontId="0" fillId="7" borderId="35" xfId="0" applyFill="1" applyBorder="1"/>
    <xf numFmtId="0" fontId="0" fillId="5" borderId="35" xfId="0" applyFill="1" applyBorder="1"/>
    <xf numFmtId="0" fontId="0" fillId="3" borderId="35" xfId="0" applyFill="1" applyBorder="1"/>
    <xf numFmtId="0" fontId="0" fillId="3" borderId="36" xfId="0" applyFill="1" applyBorder="1"/>
    <xf numFmtId="2" fontId="0" fillId="0" borderId="0" xfId="0" applyNumberFormat="1"/>
    <xf numFmtId="166" fontId="8" fillId="0" borderId="0" xfId="0" applyNumberFormat="1" applyFont="1"/>
    <xf numFmtId="0" fontId="0" fillId="13" borderId="0" xfId="0" applyFill="1"/>
    <xf numFmtId="0" fontId="0" fillId="0" borderId="0" xfId="0" applyAlignment="1">
      <alignment horizontal="center" vertical="center"/>
    </xf>
    <xf numFmtId="0" fontId="0" fillId="7" borderId="34" xfId="0" applyFill="1" applyBorder="1"/>
    <xf numFmtId="0" fontId="0" fillId="5" borderId="34" xfId="0" applyFill="1" applyBorder="1"/>
    <xf numFmtId="0" fontId="12" fillId="19" borderId="44" xfId="0" applyFont="1" applyFill="1" applyBorder="1"/>
    <xf numFmtId="0" fontId="0" fillId="21" borderId="50" xfId="0" applyFill="1" applyBorder="1"/>
    <xf numFmtId="0" fontId="11" fillId="21" borderId="51" xfId="0" applyFont="1" applyFill="1" applyBorder="1" applyAlignment="1">
      <alignment horizontal="left" vertical="center"/>
    </xf>
    <xf numFmtId="0" fontId="0" fillId="18" borderId="45" xfId="0" applyFill="1" applyBorder="1"/>
    <xf numFmtId="0" fontId="0" fillId="17" borderId="45" xfId="0" applyFill="1" applyBorder="1"/>
    <xf numFmtId="0" fontId="0" fillId="15" borderId="45" xfId="0" applyFill="1" applyBorder="1"/>
    <xf numFmtId="0" fontId="0" fillId="16" borderId="45" xfId="0" applyFill="1" applyBorder="1"/>
    <xf numFmtId="0" fontId="0" fillId="4" borderId="50" xfId="0" applyFill="1" applyBorder="1"/>
    <xf numFmtId="0" fontId="0" fillId="3" borderId="50" xfId="0" applyFill="1" applyBorder="1"/>
    <xf numFmtId="0" fontId="11" fillId="4" borderId="53" xfId="0" applyFont="1" applyFill="1" applyBorder="1" applyAlignment="1">
      <alignment horizontal="left" vertical="center"/>
    </xf>
    <xf numFmtId="0" fontId="11" fillId="6" borderId="51" xfId="0" applyFont="1" applyFill="1" applyBorder="1" applyAlignment="1">
      <alignment horizontal="left" vertical="center"/>
    </xf>
    <xf numFmtId="0" fontId="11" fillId="3" borderId="57" xfId="0" applyFont="1" applyFill="1" applyBorder="1" applyAlignment="1">
      <alignment horizontal="left" vertical="center"/>
    </xf>
    <xf numFmtId="0" fontId="10" fillId="20" borderId="57" xfId="0" applyFont="1" applyFill="1" applyBorder="1" applyAlignment="1">
      <alignment horizontal="left" vertical="center"/>
    </xf>
    <xf numFmtId="0" fontId="11" fillId="7" borderId="58" xfId="0" applyFont="1" applyFill="1" applyBorder="1" applyAlignment="1">
      <alignment horizontal="left" vertical="center"/>
    </xf>
    <xf numFmtId="0" fontId="11" fillId="5" borderId="58" xfId="0" applyFont="1" applyFill="1" applyBorder="1" applyAlignment="1">
      <alignment horizontal="left" vertical="center"/>
    </xf>
    <xf numFmtId="0" fontId="13" fillId="19" borderId="58" xfId="0" applyFont="1" applyFill="1" applyBorder="1" applyAlignment="1">
      <alignment horizontal="left" vertical="center"/>
    </xf>
    <xf numFmtId="0" fontId="9" fillId="20" borderId="59" xfId="0" applyFont="1" applyFill="1" applyBorder="1"/>
    <xf numFmtId="0" fontId="0" fillId="21" borderId="59" xfId="0" applyFill="1" applyBorder="1"/>
    <xf numFmtId="0" fontId="11" fillId="21" borderId="52" xfId="0" applyFont="1" applyFill="1" applyBorder="1" applyAlignment="1">
      <alignment horizontal="left" vertical="center"/>
    </xf>
    <xf numFmtId="0" fontId="0" fillId="22" borderId="44" xfId="0" applyFill="1" applyBorder="1"/>
    <xf numFmtId="0" fontId="11" fillId="22" borderId="51" xfId="0" applyFont="1" applyFill="1" applyBorder="1" applyAlignment="1">
      <alignment horizontal="left" vertical="center"/>
    </xf>
    <xf numFmtId="0" fontId="0" fillId="13" borderId="63" xfId="0" applyFill="1" applyBorder="1"/>
    <xf numFmtId="0" fontId="0" fillId="20" borderId="0" xfId="0" applyFill="1"/>
    <xf numFmtId="0" fontId="0" fillId="24" borderId="0" xfId="0" applyFill="1"/>
    <xf numFmtId="2" fontId="0" fillId="11" borderId="0" xfId="0" applyNumberFormat="1" applyFill="1"/>
    <xf numFmtId="0" fontId="0" fillId="14" borderId="9" xfId="0" applyFill="1" applyBorder="1" applyAlignment="1" applyProtection="1">
      <alignment horizontal="right" vertical="center"/>
      <protection locked="0"/>
    </xf>
    <xf numFmtId="0" fontId="0" fillId="0" borderId="11" xfId="0" applyBorder="1" applyAlignment="1" applyProtection="1">
      <alignment horizontal="right" vertical="center"/>
      <protection locked="0"/>
    </xf>
    <xf numFmtId="0" fontId="0" fillId="14" borderId="11" xfId="0" applyFill="1" applyBorder="1" applyAlignment="1" applyProtection="1">
      <alignment horizontal="right" vertical="center"/>
      <protection locked="0"/>
    </xf>
    <xf numFmtId="166" fontId="0" fillId="0" borderId="0" xfId="0" applyNumberFormat="1"/>
    <xf numFmtId="1" fontId="22" fillId="0" borderId="68" xfId="0" applyNumberFormat="1" applyFont="1" applyBorder="1" applyAlignment="1">
      <alignment horizontal="center" vertical="center"/>
    </xf>
    <xf numFmtId="1" fontId="23" fillId="26" borderId="69" xfId="2" applyNumberFormat="1" applyFont="1" applyBorder="1" applyAlignment="1">
      <alignment horizontal="center" vertical="center"/>
    </xf>
    <xf numFmtId="1" fontId="24" fillId="25" borderId="69" xfId="1" applyNumberFormat="1" applyFont="1" applyBorder="1" applyAlignment="1">
      <alignment horizontal="center" vertical="center"/>
    </xf>
    <xf numFmtId="1" fontId="25" fillId="28" borderId="70" xfId="4" applyNumberFormat="1" applyFont="1" applyBorder="1" applyAlignment="1">
      <alignment horizontal="center" vertical="center"/>
    </xf>
    <xf numFmtId="1" fontId="26" fillId="27" borderId="69" xfId="3" applyNumberFormat="1" applyFont="1" applyBorder="1" applyAlignment="1">
      <alignment horizontal="center" vertical="center"/>
    </xf>
    <xf numFmtId="0" fontId="27" fillId="0" borderId="37" xfId="0" applyFont="1" applyBorder="1" applyAlignment="1">
      <alignment horizontal="center" vertical="center"/>
    </xf>
    <xf numFmtId="1" fontId="26" fillId="27" borderId="71" xfId="3" applyNumberFormat="1" applyFont="1" applyBorder="1" applyAlignment="1">
      <alignment horizontal="center" vertical="center"/>
    </xf>
    <xf numFmtId="0" fontId="0" fillId="26" borderId="37" xfId="2" applyFont="1" applyBorder="1" applyAlignment="1">
      <alignment horizontal="center" vertical="center"/>
    </xf>
    <xf numFmtId="0" fontId="0" fillId="25" borderId="37" xfId="1" applyFont="1" applyBorder="1" applyAlignment="1">
      <alignment horizontal="center" vertical="center"/>
    </xf>
    <xf numFmtId="0" fontId="0" fillId="28" borderId="37" xfId="4" applyFont="1" applyBorder="1" applyAlignment="1">
      <alignment horizontal="center" vertical="center"/>
    </xf>
    <xf numFmtId="0" fontId="0" fillId="27" borderId="37" xfId="3" applyFont="1" applyBorder="1" applyAlignment="1">
      <alignment horizontal="center" vertical="center"/>
    </xf>
    <xf numFmtId="1" fontId="22" fillId="0" borderId="72" xfId="0" applyNumberFormat="1" applyFont="1" applyBorder="1" applyAlignment="1">
      <alignment horizontal="center" vertical="center"/>
    </xf>
    <xf numFmtId="1" fontId="22" fillId="0" borderId="0" xfId="0" applyNumberFormat="1" applyFont="1" applyAlignment="1">
      <alignment horizontal="center" vertical="center"/>
    </xf>
    <xf numFmtId="0" fontId="0" fillId="26" borderId="73" xfId="2" applyFont="1" applyBorder="1" applyAlignment="1">
      <alignment horizontal="center" vertical="center"/>
    </xf>
    <xf numFmtId="0" fontId="0" fillId="25" borderId="73" xfId="1" applyFont="1" applyBorder="1" applyAlignment="1">
      <alignment horizontal="center" vertical="center"/>
    </xf>
    <xf numFmtId="0" fontId="0" fillId="28" borderId="73" xfId="4" applyFont="1" applyBorder="1" applyAlignment="1">
      <alignment horizontal="center" vertical="center"/>
    </xf>
    <xf numFmtId="0" fontId="0" fillId="27" borderId="73" xfId="3" applyFont="1" applyBorder="1" applyAlignment="1">
      <alignment horizontal="center" vertical="center"/>
    </xf>
    <xf numFmtId="0" fontId="0" fillId="26" borderId="47" xfId="2" applyFont="1" applyBorder="1" applyAlignment="1">
      <alignment horizontal="center" vertical="center"/>
    </xf>
    <xf numFmtId="0" fontId="0" fillId="25" borderId="67" xfId="1" applyFont="1" applyBorder="1" applyAlignment="1">
      <alignment horizontal="center" vertical="center"/>
    </xf>
    <xf numFmtId="0" fontId="0" fillId="28" borderId="67" xfId="4" applyFont="1" applyBorder="1" applyAlignment="1">
      <alignment horizontal="center" vertical="center"/>
    </xf>
    <xf numFmtId="0" fontId="0" fillId="27" borderId="67" xfId="3" applyFont="1" applyBorder="1" applyAlignment="1">
      <alignment horizontal="center" vertical="center"/>
    </xf>
    <xf numFmtId="0" fontId="0" fillId="27" borderId="48" xfId="3" applyFont="1" applyBorder="1" applyAlignment="1">
      <alignment horizontal="center" vertical="center"/>
    </xf>
    <xf numFmtId="14" fontId="0" fillId="0" borderId="0" xfId="0" applyNumberFormat="1"/>
    <xf numFmtId="0" fontId="0" fillId="0" borderId="0" xfId="0" applyAlignment="1">
      <alignment horizontal="center"/>
    </xf>
    <xf numFmtId="166" fontId="0" fillId="0" borderId="0" xfId="0" applyNumberFormat="1" applyAlignment="1">
      <alignment horizontal="center" vertical="center"/>
    </xf>
    <xf numFmtId="0" fontId="0" fillId="0" borderId="76" xfId="0" applyBorder="1" applyAlignment="1">
      <alignment horizontal="center" vertical="center"/>
    </xf>
    <xf numFmtId="0" fontId="0" fillId="0" borderId="77" xfId="0" applyBorder="1" applyAlignment="1">
      <alignment horizontal="center" vertical="center"/>
    </xf>
    <xf numFmtId="166" fontId="0" fillId="0" borderId="78" xfId="0" applyNumberFormat="1" applyBorder="1" applyAlignment="1">
      <alignment horizontal="center" vertical="center"/>
    </xf>
    <xf numFmtId="0" fontId="0" fillId="0" borderId="79" xfId="0" applyBorder="1" applyAlignment="1">
      <alignment horizontal="center" vertical="center"/>
    </xf>
    <xf numFmtId="166" fontId="0" fillId="0" borderId="72" xfId="0" applyNumberFormat="1" applyBorder="1" applyAlignment="1">
      <alignment horizontal="center" vertical="center"/>
    </xf>
    <xf numFmtId="0" fontId="0" fillId="0" borderId="74" xfId="0" applyBorder="1" applyAlignment="1">
      <alignment horizontal="center" vertical="center"/>
    </xf>
    <xf numFmtId="0" fontId="0" fillId="6" borderId="0" xfId="0" applyFill="1"/>
    <xf numFmtId="0" fontId="14" fillId="0" borderId="0" xfId="0" applyFont="1" applyAlignment="1">
      <alignment horizontal="center"/>
    </xf>
    <xf numFmtId="0" fontId="21" fillId="0" borderId="0" xfId="0" applyFont="1"/>
    <xf numFmtId="0" fontId="31" fillId="0" borderId="0" xfId="0" applyFont="1" applyAlignment="1">
      <alignment horizontal="left" vertical="center"/>
    </xf>
    <xf numFmtId="172" fontId="0" fillId="0" borderId="0" xfId="0" applyNumberFormat="1" applyAlignment="1">
      <alignment horizontal="center" vertical="center"/>
    </xf>
    <xf numFmtId="0" fontId="33" fillId="34" borderId="22" xfId="0" applyFont="1" applyFill="1" applyBorder="1" applyAlignment="1">
      <alignment horizontal="center" vertical="center"/>
    </xf>
    <xf numFmtId="0" fontId="33" fillId="35" borderId="1" xfId="0" applyFont="1" applyFill="1" applyBorder="1" applyAlignment="1">
      <alignment horizontal="center" vertical="center"/>
    </xf>
    <xf numFmtId="0" fontId="0" fillId="6" borderId="0" xfId="0" applyFill="1" applyAlignment="1">
      <alignment horizontal="center"/>
    </xf>
    <xf numFmtId="0" fontId="35" fillId="0" borderId="0" xfId="0" applyFont="1" applyAlignment="1">
      <alignment horizontal="left" vertical="center" indent="2"/>
    </xf>
    <xf numFmtId="0" fontId="33" fillId="0" borderId="0" xfId="0" applyFont="1" applyAlignment="1">
      <alignment vertical="center" wrapText="1"/>
    </xf>
    <xf numFmtId="1" fontId="0" fillId="0" borderId="0" xfId="0" applyNumberFormat="1"/>
    <xf numFmtId="0" fontId="33" fillId="0" borderId="76" xfId="0" applyFont="1" applyBorder="1" applyAlignment="1">
      <alignment horizontal="center"/>
    </xf>
    <xf numFmtId="0" fontId="33" fillId="0" borderId="77" xfId="0" applyFont="1" applyBorder="1" applyAlignment="1">
      <alignment horizontal="center"/>
    </xf>
    <xf numFmtId="166" fontId="33" fillId="8" borderId="37" xfId="0" applyNumberFormat="1" applyFont="1" applyFill="1" applyBorder="1" applyAlignment="1">
      <alignment horizontal="center"/>
    </xf>
    <xf numFmtId="0" fontId="33" fillId="0" borderId="79" xfId="0" applyFont="1" applyBorder="1" applyAlignment="1">
      <alignment horizontal="center"/>
    </xf>
    <xf numFmtId="166" fontId="33" fillId="3" borderId="37" xfId="0" applyNumberFormat="1" applyFont="1" applyFill="1" applyBorder="1" applyAlignment="1">
      <alignment horizontal="center"/>
    </xf>
    <xf numFmtId="0" fontId="33" fillId="0" borderId="74" xfId="0" applyFont="1" applyBorder="1" applyAlignment="1">
      <alignment horizontal="center"/>
    </xf>
    <xf numFmtId="166" fontId="33" fillId="15" borderId="37" xfId="0" applyNumberFormat="1" applyFont="1" applyFill="1" applyBorder="1" applyAlignment="1">
      <alignment horizontal="center"/>
    </xf>
    <xf numFmtId="166" fontId="33" fillId="38" borderId="37" xfId="0" applyNumberFormat="1" applyFont="1" applyFill="1" applyBorder="1" applyAlignment="1">
      <alignment horizontal="center"/>
    </xf>
    <xf numFmtId="0" fontId="22" fillId="0" borderId="0" xfId="0" applyFont="1" applyAlignment="1">
      <alignment vertical="top" wrapText="1" readingOrder="2"/>
    </xf>
    <xf numFmtId="0" fontId="40" fillId="15" borderId="0" xfId="0" applyFont="1" applyFill="1" applyAlignment="1">
      <alignment horizontal="center" vertical="center"/>
    </xf>
    <xf numFmtId="0" fontId="0" fillId="24" borderId="0" xfId="0" applyFill="1" applyAlignment="1">
      <alignment horizontal="center"/>
    </xf>
    <xf numFmtId="0" fontId="33" fillId="34" borderId="80" xfId="0" applyFont="1" applyFill="1" applyBorder="1" applyAlignment="1">
      <alignment horizontal="center" vertical="center"/>
    </xf>
    <xf numFmtId="0" fontId="33" fillId="35" borderId="61" xfId="0" applyFont="1" applyFill="1" applyBorder="1" applyAlignment="1">
      <alignment horizontal="center" vertical="center"/>
    </xf>
    <xf numFmtId="0" fontId="34" fillId="36" borderId="62" xfId="0" applyFont="1" applyFill="1" applyBorder="1" applyAlignment="1">
      <alignment horizontal="center" vertical="center"/>
    </xf>
    <xf numFmtId="0" fontId="34" fillId="37" borderId="81" xfId="0" applyFont="1" applyFill="1" applyBorder="1" applyAlignment="1">
      <alignment horizontal="center" vertical="center"/>
    </xf>
    <xf numFmtId="0" fontId="34" fillId="36" borderId="82" xfId="0" applyFont="1" applyFill="1" applyBorder="1" applyAlignment="1">
      <alignment horizontal="center" vertical="center"/>
    </xf>
    <xf numFmtId="1" fontId="34" fillId="36" borderId="82" xfId="0" applyNumberFormat="1" applyFont="1" applyFill="1" applyBorder="1" applyAlignment="1">
      <alignment horizontal="center" vertical="center"/>
    </xf>
    <xf numFmtId="1" fontId="34" fillId="37" borderId="81" xfId="0" applyNumberFormat="1" applyFont="1" applyFill="1" applyBorder="1" applyAlignment="1">
      <alignment horizontal="center" vertical="center"/>
    </xf>
    <xf numFmtId="1" fontId="34" fillId="37" borderId="60" xfId="0" applyNumberFormat="1" applyFont="1" applyFill="1" applyBorder="1" applyAlignment="1">
      <alignment horizontal="center" vertical="center"/>
    </xf>
    <xf numFmtId="0" fontId="0" fillId="0" borderId="75" xfId="0" applyBorder="1"/>
    <xf numFmtId="0" fontId="0" fillId="31" borderId="75" xfId="0" applyFill="1" applyBorder="1"/>
    <xf numFmtId="1" fontId="34" fillId="39" borderId="87" xfId="0" applyNumberFormat="1" applyFont="1" applyFill="1" applyBorder="1" applyAlignment="1">
      <alignment horizontal="right" vertical="center" indent="3"/>
    </xf>
    <xf numFmtId="1" fontId="34" fillId="40" borderId="88" xfId="0" applyNumberFormat="1" applyFont="1" applyFill="1" applyBorder="1" applyAlignment="1">
      <alignment horizontal="right" vertical="center" indent="1"/>
    </xf>
    <xf numFmtId="0" fontId="46" fillId="20" borderId="0" xfId="0" applyFont="1" applyFill="1"/>
    <xf numFmtId="0" fontId="0" fillId="0" borderId="0" xfId="0" applyAlignment="1">
      <alignment horizontal="right" readingOrder="2"/>
    </xf>
    <xf numFmtId="166" fontId="10" fillId="0" borderId="0" xfId="0" applyNumberFormat="1" applyFont="1" applyAlignment="1">
      <alignment horizontal="left" vertical="center"/>
    </xf>
    <xf numFmtId="0" fontId="0" fillId="0" borderId="22" xfId="0" applyBorder="1"/>
    <xf numFmtId="0" fontId="0" fillId="0" borderId="1" xfId="0" applyBorder="1"/>
    <xf numFmtId="0" fontId="0" fillId="0" borderId="46" xfId="0" applyBorder="1"/>
    <xf numFmtId="0" fontId="0" fillId="0" borderId="30" xfId="0" applyBorder="1"/>
    <xf numFmtId="0" fontId="0" fillId="0" borderId="30" xfId="0" applyBorder="1" applyAlignment="1">
      <alignment horizontal="center" vertical="center"/>
    </xf>
    <xf numFmtId="0" fontId="0" fillId="0" borderId="41" xfId="0" applyBorder="1"/>
    <xf numFmtId="0" fontId="0" fillId="24" borderId="0" xfId="0" applyFill="1" applyAlignment="1">
      <alignment horizontal="center" vertical="center"/>
    </xf>
    <xf numFmtId="0" fontId="0" fillId="42" borderId="0" xfId="0" applyFill="1"/>
    <xf numFmtId="0" fontId="0" fillId="42" borderId="0" xfId="0" applyFill="1" applyAlignment="1">
      <alignment horizontal="center" vertical="center"/>
    </xf>
    <xf numFmtId="0" fontId="0" fillId="21" borderId="0" xfId="0" applyFill="1"/>
    <xf numFmtId="1" fontId="0" fillId="21" borderId="0" xfId="0" applyNumberFormat="1" applyFill="1"/>
    <xf numFmtId="2" fontId="0" fillId="21" borderId="0" xfId="0" applyNumberFormat="1" applyFill="1"/>
    <xf numFmtId="2" fontId="9" fillId="21" borderId="0" xfId="0" applyNumberFormat="1" applyFont="1" applyFill="1"/>
    <xf numFmtId="1" fontId="9" fillId="21" borderId="0" xfId="0" applyNumberFormat="1" applyFont="1" applyFill="1"/>
    <xf numFmtId="164" fontId="0" fillId="21" borderId="0" xfId="0" applyNumberFormat="1" applyFill="1"/>
    <xf numFmtId="16" fontId="0" fillId="0" borderId="0" xfId="0" applyNumberFormat="1"/>
    <xf numFmtId="0" fontId="51" fillId="38" borderId="64" xfId="0" applyFont="1" applyFill="1" applyBorder="1" applyAlignment="1">
      <alignment horizontal="center" vertical="center"/>
    </xf>
    <xf numFmtId="0" fontId="51" fillId="38" borderId="0" xfId="0" applyFont="1" applyFill="1" applyAlignment="1">
      <alignment horizontal="center" vertical="center"/>
    </xf>
    <xf numFmtId="0" fontId="0" fillId="8" borderId="0" xfId="0" applyFill="1"/>
    <xf numFmtId="0" fontId="0" fillId="3" borderId="0" xfId="0" applyFill="1"/>
    <xf numFmtId="0" fontId="0" fillId="43" borderId="0" xfId="0" applyFill="1"/>
    <xf numFmtId="166" fontId="0" fillId="8" borderId="37" xfId="0" applyNumberFormat="1" applyFill="1" applyBorder="1" applyAlignment="1">
      <alignment horizontal="center"/>
    </xf>
    <xf numFmtId="166" fontId="0" fillId="17" borderId="37" xfId="0" applyNumberFormat="1" applyFill="1" applyBorder="1" applyAlignment="1">
      <alignment horizontal="center"/>
    </xf>
    <xf numFmtId="166" fontId="0" fillId="15" borderId="37" xfId="0" applyNumberFormat="1" applyFill="1" applyBorder="1" applyAlignment="1">
      <alignment horizontal="center"/>
    </xf>
    <xf numFmtId="166" fontId="0" fillId="16" borderId="37" xfId="0" applyNumberFormat="1" applyFill="1" applyBorder="1" applyAlignment="1">
      <alignment horizontal="center"/>
    </xf>
    <xf numFmtId="166" fontId="0" fillId="14" borderId="10" xfId="0" applyNumberFormat="1" applyFill="1" applyBorder="1" applyProtection="1">
      <protection locked="0"/>
    </xf>
    <xf numFmtId="166" fontId="0" fillId="0" borderId="12" xfId="0" applyNumberFormat="1" applyBorder="1" applyProtection="1">
      <protection locked="0"/>
    </xf>
    <xf numFmtId="166" fontId="0" fillId="14" borderId="12" xfId="0" applyNumberFormat="1" applyFill="1" applyBorder="1" applyProtection="1">
      <protection locked="0"/>
    </xf>
    <xf numFmtId="166" fontId="0" fillId="0" borderId="14" xfId="0" applyNumberFormat="1" applyBorder="1" applyProtection="1">
      <protection locked="0"/>
    </xf>
    <xf numFmtId="166" fontId="0" fillId="0" borderId="16" xfId="0" applyNumberFormat="1" applyBorder="1" applyProtection="1">
      <protection locked="0"/>
    </xf>
    <xf numFmtId="166" fontId="0" fillId="0" borderId="19" xfId="0" applyNumberFormat="1" applyBorder="1" applyProtection="1">
      <protection locked="0"/>
    </xf>
    <xf numFmtId="166" fontId="0" fillId="13" borderId="19" xfId="0" applyNumberFormat="1" applyFill="1" applyBorder="1"/>
    <xf numFmtId="166" fontId="0" fillId="0" borderId="21" xfId="0" applyNumberFormat="1" applyBorder="1" applyProtection="1">
      <protection locked="0"/>
    </xf>
    <xf numFmtId="0" fontId="27" fillId="0" borderId="0" xfId="0" applyFont="1" applyAlignment="1">
      <alignment horizontal="left" vertical="top"/>
    </xf>
    <xf numFmtId="0" fontId="0" fillId="0" borderId="0" xfId="0" applyProtection="1">
      <protection hidden="1"/>
    </xf>
    <xf numFmtId="0" fontId="15" fillId="23" borderId="47" xfId="0" applyFont="1" applyFill="1" applyBorder="1" applyAlignment="1" applyProtection="1">
      <alignment horizontal="center" vertical="center"/>
      <protection hidden="1"/>
    </xf>
    <xf numFmtId="14" fontId="0" fillId="13" borderId="48" xfId="0" applyNumberFormat="1" applyFill="1" applyBorder="1" applyAlignment="1" applyProtection="1">
      <alignment horizontal="center" vertical="center"/>
      <protection locked="0" hidden="1"/>
    </xf>
    <xf numFmtId="0" fontId="0" fillId="0" borderId="101" xfId="0" applyBorder="1" applyProtection="1">
      <protection hidden="1"/>
    </xf>
    <xf numFmtId="0" fontId="51" fillId="0" borderId="0" xfId="0" applyFont="1" applyProtection="1">
      <protection hidden="1"/>
    </xf>
    <xf numFmtId="0" fontId="45" fillId="0" borderId="0" xfId="0" quotePrefix="1" applyFont="1" applyProtection="1">
      <protection hidden="1"/>
    </xf>
    <xf numFmtId="0" fontId="0" fillId="10" borderId="3" xfId="0" applyFill="1" applyBorder="1" applyAlignment="1" applyProtection="1">
      <alignment horizontal="center" vertical="center" textRotation="90"/>
      <protection hidden="1"/>
    </xf>
    <xf numFmtId="0" fontId="0" fillId="41" borderId="3" xfId="0" applyFill="1" applyBorder="1" applyAlignment="1" applyProtection="1">
      <alignment horizontal="center" vertical="center" textRotation="90"/>
      <protection hidden="1"/>
    </xf>
    <xf numFmtId="0" fontId="0" fillId="41" borderId="4" xfId="0" applyFill="1" applyBorder="1" applyAlignment="1" applyProtection="1">
      <alignment horizontal="center" vertical="center" textRotation="90"/>
      <protection hidden="1"/>
    </xf>
    <xf numFmtId="0" fontId="0" fillId="41" borderId="5" xfId="0" applyFill="1" applyBorder="1" applyAlignment="1" applyProtection="1">
      <alignment horizontal="center" vertical="center" textRotation="90"/>
      <protection hidden="1"/>
    </xf>
    <xf numFmtId="0" fontId="0" fillId="10" borderId="2" xfId="0" applyFill="1" applyBorder="1" applyAlignment="1" applyProtection="1">
      <alignment horizontal="center" vertical="center" textRotation="90"/>
      <protection hidden="1"/>
    </xf>
    <xf numFmtId="0" fontId="0" fillId="10" borderId="4" xfId="0" applyFill="1" applyBorder="1" applyAlignment="1" applyProtection="1">
      <alignment horizontal="center" vertical="center" textRotation="90"/>
      <protection hidden="1"/>
    </xf>
    <xf numFmtId="0" fontId="0" fillId="0" borderId="6" xfId="0" applyBorder="1" applyProtection="1">
      <protection hidden="1"/>
    </xf>
    <xf numFmtId="0" fontId="0" fillId="0" borderId="7" xfId="0" applyBorder="1" applyProtection="1">
      <protection hidden="1"/>
    </xf>
    <xf numFmtId="165" fontId="0" fillId="0" borderId="6" xfId="0" applyNumberFormat="1" applyBorder="1" applyAlignment="1" applyProtection="1">
      <alignment horizontal="right" vertical="center"/>
      <protection hidden="1"/>
    </xf>
    <xf numFmtId="165" fontId="0" fillId="0" borderId="7" xfId="0" applyNumberFormat="1" applyBorder="1" applyAlignment="1" applyProtection="1">
      <alignment horizontal="right" vertical="center"/>
      <protection hidden="1"/>
    </xf>
    <xf numFmtId="165" fontId="0" fillId="12" borderId="7" xfId="0" applyNumberFormat="1" applyFill="1" applyBorder="1" applyAlignment="1" applyProtection="1">
      <alignment horizontal="right" vertical="center"/>
      <protection hidden="1"/>
    </xf>
    <xf numFmtId="165" fontId="0" fillId="12" borderId="8" xfId="0" applyNumberFormat="1" applyFill="1" applyBorder="1" applyAlignment="1" applyProtection="1">
      <alignment horizontal="right" vertical="center"/>
      <protection hidden="1"/>
    </xf>
    <xf numFmtId="165" fontId="0" fillId="0" borderId="8" xfId="0" applyNumberFormat="1" applyBorder="1" applyAlignment="1" applyProtection="1">
      <alignment horizontal="right" vertical="center"/>
      <protection hidden="1"/>
    </xf>
    <xf numFmtId="168" fontId="3" fillId="0" borderId="22" xfId="0" applyNumberFormat="1" applyFont="1" applyBorder="1" applyProtection="1">
      <protection hidden="1"/>
    </xf>
    <xf numFmtId="176" fontId="3" fillId="0" borderId="0" xfId="0" applyNumberFormat="1" applyFont="1" applyProtection="1">
      <protection hidden="1"/>
    </xf>
    <xf numFmtId="169" fontId="4" fillId="0" borderId="22" xfId="0" applyNumberFormat="1" applyFont="1" applyBorder="1" applyAlignment="1" applyProtection="1">
      <alignment horizontal="left" vertical="center"/>
      <protection hidden="1"/>
    </xf>
    <xf numFmtId="169" fontId="4" fillId="0" borderId="0" xfId="0" applyNumberFormat="1" applyFont="1" applyAlignment="1" applyProtection="1">
      <alignment horizontal="left" vertical="center"/>
      <protection hidden="1"/>
    </xf>
    <xf numFmtId="169" fontId="4" fillId="12" borderId="0" xfId="0" applyNumberFormat="1" applyFont="1" applyFill="1" applyAlignment="1" applyProtection="1">
      <alignment horizontal="left" vertical="center"/>
      <protection hidden="1"/>
    </xf>
    <xf numFmtId="169" fontId="4" fillId="12" borderId="1" xfId="0" applyNumberFormat="1" applyFont="1" applyFill="1" applyBorder="1" applyAlignment="1" applyProtection="1">
      <alignment horizontal="left" vertical="center"/>
      <protection hidden="1"/>
    </xf>
    <xf numFmtId="169" fontId="4" fillId="0" borderId="1" xfId="0" applyNumberFormat="1" applyFont="1" applyBorder="1" applyAlignment="1" applyProtection="1">
      <alignment horizontal="left" vertical="center"/>
      <protection hidden="1"/>
    </xf>
    <xf numFmtId="0" fontId="0" fillId="13" borderId="22" xfId="0" applyFill="1" applyBorder="1" applyProtection="1">
      <protection hidden="1"/>
    </xf>
    <xf numFmtId="0" fontId="0" fillId="13" borderId="0" xfId="0" applyFill="1" applyProtection="1">
      <protection hidden="1"/>
    </xf>
    <xf numFmtId="166" fontId="8" fillId="0" borderId="22" xfId="0" applyNumberFormat="1" applyFont="1" applyBorder="1" applyAlignment="1" applyProtection="1">
      <alignment horizontal="left" vertical="center"/>
      <protection hidden="1"/>
    </xf>
    <xf numFmtId="166" fontId="8" fillId="0" borderId="0" xfId="0" applyNumberFormat="1" applyFont="1" applyAlignment="1" applyProtection="1">
      <alignment horizontal="left" vertical="center"/>
      <protection hidden="1"/>
    </xf>
    <xf numFmtId="166" fontId="8" fillId="12" borderId="0" xfId="0" applyNumberFormat="1" applyFont="1" applyFill="1" applyAlignment="1" applyProtection="1">
      <alignment horizontal="left" vertical="center"/>
      <protection hidden="1"/>
    </xf>
    <xf numFmtId="166" fontId="8" fillId="12" borderId="1" xfId="0" applyNumberFormat="1" applyFont="1" applyFill="1" applyBorder="1" applyAlignment="1" applyProtection="1">
      <alignment horizontal="left" vertical="center"/>
      <protection hidden="1"/>
    </xf>
    <xf numFmtId="166" fontId="8" fillId="0" borderId="1" xfId="0" applyNumberFormat="1" applyFont="1" applyBorder="1" applyAlignment="1" applyProtection="1">
      <alignment horizontal="left" vertical="center"/>
      <protection hidden="1"/>
    </xf>
    <xf numFmtId="165" fontId="0" fillId="0" borderId="7" xfId="0" applyNumberFormat="1" applyBorder="1" applyAlignment="1" applyProtection="1">
      <alignment horizontal="center" vertical="center"/>
      <protection hidden="1"/>
    </xf>
    <xf numFmtId="165" fontId="0" fillId="12" borderId="7" xfId="0" applyNumberFormat="1" applyFill="1" applyBorder="1" applyAlignment="1" applyProtection="1">
      <alignment horizontal="center" vertical="center"/>
      <protection hidden="1"/>
    </xf>
    <xf numFmtId="165" fontId="0" fillId="12" borderId="8" xfId="0" applyNumberFormat="1" applyFill="1" applyBorder="1" applyAlignment="1" applyProtection="1">
      <alignment horizontal="center" vertical="center"/>
      <protection hidden="1"/>
    </xf>
    <xf numFmtId="165" fontId="0" fillId="0" borderId="6" xfId="0" applyNumberFormat="1" applyBorder="1" applyAlignment="1" applyProtection="1">
      <alignment horizontal="center" vertical="center"/>
      <protection hidden="1"/>
    </xf>
    <xf numFmtId="165" fontId="0" fillId="0" borderId="8" xfId="0" applyNumberFormat="1" applyBorder="1" applyAlignment="1" applyProtection="1">
      <alignment horizontal="center" vertical="center"/>
      <protection hidden="1"/>
    </xf>
    <xf numFmtId="166" fontId="8" fillId="13" borderId="22" xfId="0" applyNumberFormat="1" applyFont="1" applyFill="1" applyBorder="1" applyProtection="1">
      <protection hidden="1"/>
    </xf>
    <xf numFmtId="166" fontId="8" fillId="13" borderId="0" xfId="0" applyNumberFormat="1" applyFont="1" applyFill="1" applyProtection="1">
      <protection hidden="1"/>
    </xf>
    <xf numFmtId="165" fontId="0" fillId="0" borderId="0" xfId="0" applyNumberFormat="1" applyAlignment="1" applyProtection="1">
      <alignment horizontal="center" vertical="center"/>
      <protection hidden="1"/>
    </xf>
    <xf numFmtId="165" fontId="0" fillId="12" borderId="0" xfId="0" applyNumberFormat="1" applyFill="1" applyAlignment="1" applyProtection="1">
      <alignment horizontal="center" vertical="center"/>
      <protection hidden="1"/>
    </xf>
    <xf numFmtId="165" fontId="0" fillId="12" borderId="1" xfId="0" applyNumberFormat="1" applyFill="1" applyBorder="1" applyAlignment="1" applyProtection="1">
      <alignment horizontal="center" vertical="center"/>
      <protection hidden="1"/>
    </xf>
    <xf numFmtId="165" fontId="0" fillId="0" borderId="22" xfId="0" applyNumberFormat="1" applyBorder="1" applyAlignment="1" applyProtection="1">
      <alignment horizontal="center" vertical="center"/>
      <protection hidden="1"/>
    </xf>
    <xf numFmtId="165" fontId="0" fillId="0" borderId="1" xfId="0" applyNumberFormat="1" applyBorder="1" applyAlignment="1" applyProtection="1">
      <alignment horizontal="center" vertical="center"/>
      <protection hidden="1"/>
    </xf>
    <xf numFmtId="169" fontId="4" fillId="0" borderId="39" xfId="0" applyNumberFormat="1" applyFont="1" applyBorder="1" applyAlignment="1" applyProtection="1">
      <alignment horizontal="left" vertical="center"/>
      <protection hidden="1"/>
    </xf>
    <xf numFmtId="169" fontId="4" fillId="12" borderId="39" xfId="0" applyNumberFormat="1" applyFont="1" applyFill="1" applyBorder="1" applyAlignment="1" applyProtection="1">
      <alignment horizontal="left" vertical="center"/>
      <protection hidden="1"/>
    </xf>
    <xf numFmtId="169" fontId="4" fillId="12" borderId="40" xfId="0" applyNumberFormat="1" applyFont="1" applyFill="1" applyBorder="1" applyAlignment="1" applyProtection="1">
      <alignment horizontal="left" vertical="center"/>
      <protection hidden="1"/>
    </xf>
    <xf numFmtId="169" fontId="4" fillId="0" borderId="38" xfId="0" applyNumberFormat="1" applyFont="1" applyBorder="1" applyAlignment="1" applyProtection="1">
      <alignment horizontal="left" vertical="center"/>
      <protection hidden="1"/>
    </xf>
    <xf numFmtId="169" fontId="4" fillId="0" borderId="40" xfId="0" applyNumberFormat="1" applyFont="1" applyBorder="1" applyAlignment="1" applyProtection="1">
      <alignment horizontal="left" vertical="center"/>
      <protection hidden="1"/>
    </xf>
    <xf numFmtId="0" fontId="0" fillId="13" borderId="46" xfId="0" applyFill="1" applyBorder="1" applyProtection="1">
      <protection hidden="1"/>
    </xf>
    <xf numFmtId="0" fontId="0" fillId="13" borderId="30" xfId="0" applyFill="1" applyBorder="1" applyProtection="1">
      <protection hidden="1"/>
    </xf>
    <xf numFmtId="166" fontId="8" fillId="0" borderId="30" xfId="0" applyNumberFormat="1" applyFont="1" applyBorder="1" applyAlignment="1" applyProtection="1">
      <alignment horizontal="left" vertical="center"/>
      <protection hidden="1"/>
    </xf>
    <xf numFmtId="166" fontId="8" fillId="12" borderId="30" xfId="0" applyNumberFormat="1" applyFont="1" applyFill="1" applyBorder="1" applyAlignment="1" applyProtection="1">
      <alignment horizontal="left" vertical="center"/>
      <protection hidden="1"/>
    </xf>
    <xf numFmtId="166" fontId="8" fillId="12" borderId="41" xfId="0" applyNumberFormat="1" applyFont="1" applyFill="1" applyBorder="1" applyAlignment="1" applyProtection="1">
      <alignment horizontal="left" vertical="center"/>
      <protection hidden="1"/>
    </xf>
    <xf numFmtId="166" fontId="8" fillId="0" borderId="46" xfId="0" applyNumberFormat="1" applyFont="1" applyBorder="1" applyAlignment="1" applyProtection="1">
      <alignment horizontal="left" vertical="center"/>
      <protection hidden="1"/>
    </xf>
    <xf numFmtId="166" fontId="8" fillId="0" borderId="41" xfId="0" applyNumberFormat="1" applyFont="1" applyBorder="1" applyAlignment="1" applyProtection="1">
      <alignment horizontal="left" vertical="center"/>
      <protection hidden="1"/>
    </xf>
    <xf numFmtId="0" fontId="0" fillId="0" borderId="99" xfId="0" applyBorder="1" applyProtection="1">
      <protection hidden="1"/>
    </xf>
    <xf numFmtId="0" fontId="0" fillId="44" borderId="1" xfId="0" applyFill="1" applyBorder="1"/>
    <xf numFmtId="0" fontId="0" fillId="44" borderId="90" xfId="0" applyFill="1" applyBorder="1"/>
    <xf numFmtId="0" fontId="0" fillId="44" borderId="120" xfId="0" applyFill="1" applyBorder="1"/>
    <xf numFmtId="0" fontId="0" fillId="44" borderId="0" xfId="0" applyFill="1"/>
    <xf numFmtId="0" fontId="0" fillId="44" borderId="93" xfId="0" applyFill="1" applyBorder="1"/>
    <xf numFmtId="0" fontId="0" fillId="44" borderId="122" xfId="0" applyFill="1" applyBorder="1"/>
    <xf numFmtId="0" fontId="0" fillId="0" borderId="119" xfId="0" applyBorder="1"/>
    <xf numFmtId="0" fontId="0" fillId="0" borderId="90" xfId="0" applyBorder="1"/>
    <xf numFmtId="0" fontId="0" fillId="0" borderId="90" xfId="0" applyBorder="1" applyAlignment="1">
      <alignment horizontal="center" vertical="center"/>
    </xf>
    <xf numFmtId="0" fontId="0" fillId="0" borderId="120" xfId="0" applyBorder="1"/>
    <xf numFmtId="0" fontId="0" fillId="0" borderId="121" xfId="0" applyBorder="1"/>
    <xf numFmtId="0" fontId="0" fillId="0" borderId="93" xfId="0" applyBorder="1"/>
    <xf numFmtId="0" fontId="0" fillId="0" borderId="93" xfId="0" applyBorder="1" applyAlignment="1">
      <alignment horizontal="center" vertical="center"/>
    </xf>
    <xf numFmtId="0" fontId="0" fillId="0" borderId="122" xfId="0" applyBorder="1"/>
    <xf numFmtId="166" fontId="0" fillId="0" borderId="0" xfId="0" quotePrefix="1" applyNumberFormat="1"/>
    <xf numFmtId="0" fontId="7" fillId="6" borderId="30" xfId="0" applyFont="1" applyFill="1" applyBorder="1" applyAlignment="1" applyProtection="1">
      <alignment horizontal="center" vertical="center"/>
      <protection hidden="1"/>
    </xf>
    <xf numFmtId="171" fontId="14" fillId="0" borderId="49" xfId="0" applyNumberFormat="1" applyFont="1" applyBorder="1" applyAlignment="1" applyProtection="1">
      <alignment horizontal="center"/>
      <protection hidden="1"/>
    </xf>
    <xf numFmtId="171" fontId="14" fillId="0" borderId="43" xfId="0" applyNumberFormat="1" applyFont="1" applyBorder="1" applyAlignment="1" applyProtection="1">
      <alignment horizontal="center"/>
      <protection hidden="1"/>
    </xf>
    <xf numFmtId="0" fontId="0" fillId="20" borderId="0" xfId="0" applyFill="1" applyAlignment="1">
      <alignment horizontal="center"/>
    </xf>
    <xf numFmtId="0" fontId="0" fillId="0" borderId="98" xfId="0" applyBorder="1" applyAlignment="1" applyProtection="1">
      <alignment horizontal="left" vertical="top"/>
      <protection hidden="1"/>
    </xf>
    <xf numFmtId="1" fontId="0" fillId="0" borderId="98" xfId="0" applyNumberFormat="1" applyBorder="1" applyAlignment="1" applyProtection="1">
      <alignment horizontal="right" vertical="top"/>
      <protection hidden="1"/>
    </xf>
    <xf numFmtId="0" fontId="0" fillId="0" borderId="98" xfId="0" applyBorder="1" applyAlignment="1" applyProtection="1">
      <alignment horizontal="right" vertical="top"/>
      <protection hidden="1"/>
    </xf>
    <xf numFmtId="0" fontId="0" fillId="0" borderId="109" xfId="0" applyBorder="1" applyAlignment="1" applyProtection="1">
      <alignment horizontal="right" vertical="top"/>
      <protection hidden="1"/>
    </xf>
    <xf numFmtId="0" fontId="38" fillId="8" borderId="111" xfId="0" applyFont="1" applyFill="1" applyBorder="1" applyAlignment="1" applyProtection="1">
      <alignment horizontal="center" vertical="center" readingOrder="2"/>
      <protection hidden="1"/>
    </xf>
    <xf numFmtId="0" fontId="38" fillId="8" borderId="110" xfId="0" applyFont="1" applyFill="1" applyBorder="1" applyAlignment="1" applyProtection="1">
      <alignment horizontal="center" vertical="center" readingOrder="2"/>
      <protection hidden="1"/>
    </xf>
    <xf numFmtId="0" fontId="39" fillId="8" borderId="93" xfId="0" applyFont="1" applyFill="1" applyBorder="1" applyAlignment="1" applyProtection="1">
      <alignment horizontal="center" vertical="center" wrapText="1" readingOrder="2"/>
      <protection hidden="1"/>
    </xf>
    <xf numFmtId="0" fontId="39" fillId="8" borderId="104" xfId="0" applyFont="1" applyFill="1" applyBorder="1" applyAlignment="1" applyProtection="1">
      <alignment horizontal="center" vertical="center" wrapText="1" readingOrder="2"/>
      <protection hidden="1"/>
    </xf>
    <xf numFmtId="0" fontId="39" fillId="8" borderId="102" xfId="0" applyFont="1" applyFill="1" applyBorder="1" applyAlignment="1" applyProtection="1">
      <alignment horizontal="center" vertical="center" wrapText="1" readingOrder="2"/>
      <protection hidden="1"/>
    </xf>
    <xf numFmtId="0" fontId="39" fillId="8" borderId="103" xfId="0" applyFont="1" applyFill="1" applyBorder="1" applyAlignment="1" applyProtection="1">
      <alignment horizontal="center" vertical="center" wrapText="1" readingOrder="2"/>
      <protection hidden="1"/>
    </xf>
    <xf numFmtId="175" fontId="43" fillId="0" borderId="106" xfId="0" applyNumberFormat="1" applyFont="1" applyBorder="1" applyAlignment="1" applyProtection="1">
      <alignment horizontal="right" vertical="center" readingOrder="1"/>
      <protection hidden="1"/>
    </xf>
    <xf numFmtId="175" fontId="43" fillId="0" borderId="107" xfId="0" applyNumberFormat="1" applyFont="1" applyBorder="1" applyAlignment="1" applyProtection="1">
      <alignment horizontal="right" vertical="center" readingOrder="1"/>
      <protection hidden="1"/>
    </xf>
    <xf numFmtId="174" fontId="44" fillId="0" borderId="105" xfId="0" applyNumberFormat="1" applyFont="1" applyBorder="1" applyAlignment="1" applyProtection="1">
      <alignment horizontal="center" vertical="center" readingOrder="1"/>
      <protection hidden="1"/>
    </xf>
    <xf numFmtId="174" fontId="44" fillId="0" borderId="106" xfId="0" applyNumberFormat="1" applyFont="1" applyBorder="1" applyAlignment="1" applyProtection="1">
      <alignment horizontal="center" vertical="center" readingOrder="1"/>
      <protection hidden="1"/>
    </xf>
    <xf numFmtId="0" fontId="0" fillId="13" borderId="100" xfId="0" applyFill="1" applyBorder="1" applyAlignment="1" applyProtection="1">
      <alignment horizontal="center"/>
      <protection hidden="1"/>
    </xf>
    <xf numFmtId="0" fontId="0" fillId="13" borderId="0" xfId="0" applyFill="1" applyAlignment="1" applyProtection="1">
      <alignment horizontal="center"/>
      <protection hidden="1"/>
    </xf>
    <xf numFmtId="0" fontId="0" fillId="13" borderId="108" xfId="0" applyFill="1" applyBorder="1" applyAlignment="1" applyProtection="1">
      <alignment horizontal="center"/>
      <protection hidden="1"/>
    </xf>
    <xf numFmtId="166" fontId="5" fillId="13" borderId="22" xfId="0" applyNumberFormat="1" applyFont="1" applyFill="1" applyBorder="1" applyAlignment="1" applyProtection="1">
      <alignment horizontal="center" shrinkToFit="1" readingOrder="1"/>
      <protection hidden="1"/>
    </xf>
    <xf numFmtId="166" fontId="5" fillId="13" borderId="1" xfId="0" applyNumberFormat="1" applyFont="1" applyFill="1" applyBorder="1" applyAlignment="1" applyProtection="1">
      <alignment horizontal="center" shrinkToFit="1" readingOrder="1"/>
      <protection hidden="1"/>
    </xf>
    <xf numFmtId="170" fontId="6" fillId="13" borderId="46" xfId="0" applyNumberFormat="1" applyFont="1" applyFill="1" applyBorder="1" applyAlignment="1" applyProtection="1">
      <alignment horizontal="center" vertical="top" shrinkToFit="1" readingOrder="1"/>
      <protection hidden="1"/>
    </xf>
    <xf numFmtId="170" fontId="6" fillId="13" borderId="41" xfId="0" applyNumberFormat="1" applyFont="1" applyFill="1" applyBorder="1" applyAlignment="1" applyProtection="1">
      <alignment horizontal="center" vertical="top" shrinkToFit="1" readingOrder="1"/>
      <protection hidden="1"/>
    </xf>
    <xf numFmtId="0" fontId="2" fillId="13" borderId="46" xfId="0" applyFont="1" applyFill="1" applyBorder="1" applyAlignment="1" applyProtection="1">
      <alignment horizontal="center" vertical="center"/>
      <protection hidden="1"/>
    </xf>
    <xf numFmtId="0" fontId="2" fillId="13" borderId="30" xfId="0" applyFont="1" applyFill="1" applyBorder="1" applyAlignment="1" applyProtection="1">
      <alignment horizontal="center" vertical="center"/>
      <protection hidden="1"/>
    </xf>
    <xf numFmtId="164" fontId="52" fillId="42" borderId="118" xfId="0" applyNumberFormat="1" applyFont="1" applyFill="1" applyBorder="1" applyAlignment="1" applyProtection="1">
      <alignment horizontal="center" vertical="center" wrapText="1" readingOrder="1"/>
      <protection hidden="1"/>
    </xf>
    <xf numFmtId="0" fontId="1" fillId="9" borderId="23" xfId="0" applyFont="1" applyFill="1" applyBorder="1" applyAlignment="1">
      <alignment horizontal="center"/>
    </xf>
    <xf numFmtId="0" fontId="1" fillId="9" borderId="24" xfId="0" applyFont="1" applyFill="1" applyBorder="1" applyAlignment="1">
      <alignment horizontal="center"/>
    </xf>
    <xf numFmtId="0" fontId="1" fillId="9" borderId="26" xfId="0" applyFont="1" applyFill="1" applyBorder="1" applyAlignment="1">
      <alignment horizontal="center"/>
    </xf>
    <xf numFmtId="0" fontId="1" fillId="9" borderId="27" xfId="0" applyFont="1" applyFill="1" applyBorder="1" applyAlignment="1">
      <alignment horizontal="center"/>
    </xf>
    <xf numFmtId="0" fontId="1" fillId="9" borderId="25" xfId="0" applyFont="1" applyFill="1" applyBorder="1" applyAlignment="1">
      <alignment horizontal="center"/>
    </xf>
    <xf numFmtId="0" fontId="14" fillId="8" borderId="86" xfId="0" applyFont="1" applyFill="1" applyBorder="1" applyAlignment="1">
      <alignment horizontal="center" vertical="center" readingOrder="2"/>
    </xf>
    <xf numFmtId="0" fontId="14" fillId="8" borderId="87" xfId="0" applyFont="1" applyFill="1" applyBorder="1" applyAlignment="1">
      <alignment horizontal="center" vertical="center" readingOrder="2"/>
    </xf>
    <xf numFmtId="0" fontId="14" fillId="8" borderId="83" xfId="0" applyFont="1" applyFill="1" applyBorder="1" applyAlignment="1">
      <alignment horizontal="center" vertical="center" readingOrder="2"/>
    </xf>
    <xf numFmtId="0" fontId="14" fillId="8" borderId="84" xfId="0" applyFont="1" applyFill="1" applyBorder="1" applyAlignment="1">
      <alignment horizontal="center" vertical="center" readingOrder="2"/>
    </xf>
    <xf numFmtId="0" fontId="14" fillId="8" borderId="85" xfId="0" applyFont="1" applyFill="1" applyBorder="1" applyAlignment="1">
      <alignment horizontal="center" vertical="center" readingOrder="2"/>
    </xf>
    <xf numFmtId="0" fontId="14" fillId="0" borderId="89" xfId="0" applyFont="1" applyBorder="1" applyAlignment="1">
      <alignment horizontal="center" vertical="center"/>
    </xf>
    <xf numFmtId="0" fontId="14" fillId="0" borderId="90" xfId="0" applyFont="1" applyBorder="1" applyAlignment="1">
      <alignment horizontal="center" vertical="center"/>
    </xf>
    <xf numFmtId="0" fontId="14" fillId="0" borderId="91" xfId="0" applyFont="1" applyBorder="1" applyAlignment="1">
      <alignment horizontal="center" vertical="center"/>
    </xf>
    <xf numFmtId="166" fontId="29" fillId="3" borderId="92" xfId="0" applyNumberFormat="1" applyFont="1" applyFill="1" applyBorder="1" applyAlignment="1" applyProtection="1">
      <alignment horizontal="center"/>
      <protection locked="0"/>
    </xf>
    <xf numFmtId="166" fontId="29" fillId="3" borderId="93" xfId="0" applyNumberFormat="1" applyFont="1" applyFill="1" applyBorder="1" applyAlignment="1" applyProtection="1">
      <alignment horizontal="center"/>
      <protection locked="0"/>
    </xf>
    <xf numFmtId="166" fontId="29" fillId="3" borderId="94" xfId="0" applyNumberFormat="1" applyFont="1" applyFill="1" applyBorder="1" applyAlignment="1" applyProtection="1">
      <alignment horizontal="center"/>
      <protection locked="0"/>
    </xf>
    <xf numFmtId="172" fontId="30" fillId="3" borderId="92" xfId="0" applyNumberFormat="1" applyFont="1" applyFill="1" applyBorder="1" applyAlignment="1" applyProtection="1">
      <alignment horizontal="center" vertical="center"/>
      <protection locked="0"/>
    </xf>
    <xf numFmtId="172" fontId="30" fillId="3" borderId="93" xfId="0" applyNumberFormat="1" applyFont="1" applyFill="1" applyBorder="1" applyAlignment="1" applyProtection="1">
      <alignment horizontal="center" vertical="center"/>
      <protection locked="0"/>
    </xf>
    <xf numFmtId="172" fontId="30" fillId="3" borderId="94" xfId="0" applyNumberFormat="1" applyFont="1" applyFill="1" applyBorder="1" applyAlignment="1" applyProtection="1">
      <alignment horizontal="center" vertical="center"/>
      <protection locked="0"/>
    </xf>
    <xf numFmtId="173" fontId="32" fillId="0" borderId="95" xfId="0" applyNumberFormat="1" applyFont="1" applyBorder="1" applyAlignment="1">
      <alignment horizontal="center" vertical="center"/>
    </xf>
    <xf numFmtId="173" fontId="32" fillId="0" borderId="96" xfId="0" applyNumberFormat="1" applyFont="1" applyBorder="1" applyAlignment="1">
      <alignment horizontal="center" vertical="center"/>
    </xf>
    <xf numFmtId="173" fontId="32" fillId="0" borderId="97" xfId="0" applyNumberFormat="1" applyFont="1" applyBorder="1" applyAlignment="1">
      <alignment horizontal="center" vertical="center"/>
    </xf>
    <xf numFmtId="166" fontId="32" fillId="0" borderId="95" xfId="0" applyNumberFormat="1" applyFont="1" applyBorder="1" applyAlignment="1">
      <alignment horizontal="center" vertical="center"/>
    </xf>
    <xf numFmtId="166" fontId="32" fillId="0" borderId="96" xfId="0" applyNumberFormat="1" applyFont="1" applyBorder="1" applyAlignment="1">
      <alignment horizontal="center" vertical="center"/>
    </xf>
    <xf numFmtId="166" fontId="32" fillId="0" borderId="97" xfId="0" applyNumberFormat="1" applyFont="1" applyBorder="1" applyAlignment="1">
      <alignment horizontal="center" vertical="center"/>
    </xf>
    <xf numFmtId="0" fontId="33" fillId="32" borderId="0" xfId="0" applyFont="1" applyFill="1" applyAlignment="1">
      <alignment horizontal="center"/>
    </xf>
    <xf numFmtId="0" fontId="41" fillId="21" borderId="0" xfId="0" applyFont="1" applyFill="1" applyAlignment="1">
      <alignment horizontal="center" vertical="center" readingOrder="2"/>
    </xf>
    <xf numFmtId="0" fontId="33" fillId="33" borderId="80" xfId="0" applyFont="1" applyFill="1" applyBorder="1" applyAlignment="1">
      <alignment horizontal="center" vertical="center"/>
    </xf>
    <xf numFmtId="0" fontId="33" fillId="33" borderId="1" xfId="0" applyFont="1" applyFill="1" applyBorder="1" applyAlignment="1">
      <alignment horizontal="center" vertical="center"/>
    </xf>
    <xf numFmtId="0" fontId="33" fillId="33" borderId="22" xfId="0" applyFont="1" applyFill="1" applyBorder="1" applyAlignment="1">
      <alignment horizontal="center" vertical="center"/>
    </xf>
    <xf numFmtId="0" fontId="33" fillId="33" borderId="61" xfId="0" applyFont="1" applyFill="1" applyBorder="1" applyAlignment="1">
      <alignment horizontal="center" vertical="center"/>
    </xf>
    <xf numFmtId="0" fontId="14" fillId="0" borderId="89" xfId="0" applyFont="1" applyBorder="1" applyAlignment="1">
      <alignment horizontal="center" vertical="center" wrapText="1" readingOrder="2"/>
    </xf>
    <xf numFmtId="0" fontId="14" fillId="0" borderId="90" xfId="0" applyFont="1" applyBorder="1" applyAlignment="1">
      <alignment horizontal="center" vertical="center" wrapText="1" readingOrder="2"/>
    </xf>
    <xf numFmtId="0" fontId="14" fillId="0" borderId="91" xfId="0" applyFont="1" applyBorder="1" applyAlignment="1">
      <alignment horizontal="center" vertical="center" wrapText="1" readingOrder="2"/>
    </xf>
    <xf numFmtId="0" fontId="14" fillId="0" borderId="92" xfId="0" applyFont="1" applyBorder="1" applyAlignment="1">
      <alignment horizontal="center" vertical="center" wrapText="1" readingOrder="2"/>
    </xf>
    <xf numFmtId="0" fontId="14" fillId="0" borderId="93" xfId="0" applyFont="1" applyBorder="1" applyAlignment="1">
      <alignment horizontal="center" vertical="center" wrapText="1" readingOrder="2"/>
    </xf>
    <xf numFmtId="0" fontId="14" fillId="0" borderId="94" xfId="0" applyFont="1" applyBorder="1" applyAlignment="1">
      <alignment horizontal="center" vertical="center" wrapText="1" readingOrder="2"/>
    </xf>
    <xf numFmtId="0" fontId="14" fillId="8" borderId="96" xfId="0" applyFont="1" applyFill="1" applyBorder="1" applyAlignment="1">
      <alignment horizontal="center" vertical="center" readingOrder="2"/>
    </xf>
    <xf numFmtId="0" fontId="14" fillId="8" borderId="95" xfId="0" applyFont="1" applyFill="1" applyBorder="1" applyAlignment="1">
      <alignment horizontal="center" vertical="center" readingOrder="2"/>
    </xf>
    <xf numFmtId="0" fontId="14" fillId="8" borderId="97" xfId="0" applyFont="1" applyFill="1" applyBorder="1" applyAlignment="1">
      <alignment horizontal="center" vertical="center" readingOrder="2"/>
    </xf>
    <xf numFmtId="0" fontId="54" fillId="44" borderId="119" xfId="0" applyFont="1" applyFill="1" applyBorder="1" applyAlignment="1">
      <alignment horizontal="justify" vertical="center" wrapText="1"/>
    </xf>
    <xf numFmtId="0" fontId="54" fillId="44" borderId="90" xfId="0" applyFont="1" applyFill="1" applyBorder="1" applyAlignment="1">
      <alignment horizontal="justify" vertical="center" wrapText="1"/>
    </xf>
    <xf numFmtId="0" fontId="54" fillId="44" borderId="22" xfId="0" applyFont="1" applyFill="1" applyBorder="1" applyAlignment="1">
      <alignment horizontal="justify" vertical="center" wrapText="1"/>
    </xf>
    <xf numFmtId="0" fontId="54" fillId="44" borderId="0" xfId="0" applyFont="1" applyFill="1" applyAlignment="1">
      <alignment horizontal="justify" vertical="center" wrapText="1"/>
    </xf>
    <xf numFmtId="0" fontId="54" fillId="44" borderId="121" xfId="0" applyFont="1" applyFill="1" applyBorder="1" applyAlignment="1">
      <alignment horizontal="justify" vertical="center" wrapText="1"/>
    </xf>
    <xf numFmtId="0" fontId="54" fillId="44" borderId="93" xfId="0" applyFont="1" applyFill="1" applyBorder="1" applyAlignment="1">
      <alignment horizontal="justify" vertical="center" wrapText="1"/>
    </xf>
    <xf numFmtId="0" fontId="27" fillId="29" borderId="112" xfId="5" applyFont="1" applyBorder="1" applyAlignment="1">
      <alignment horizontal="center" vertical="center"/>
    </xf>
    <xf numFmtId="0" fontId="27" fillId="29" borderId="113" xfId="5" applyFont="1" applyBorder="1" applyAlignment="1">
      <alignment horizontal="center" vertical="center"/>
    </xf>
    <xf numFmtId="0" fontId="27" fillId="29" borderId="114" xfId="5" applyFont="1" applyBorder="1" applyAlignment="1">
      <alignment horizontal="center" vertical="center"/>
    </xf>
    <xf numFmtId="0" fontId="47" fillId="21" borderId="115" xfId="5" applyFont="1" applyFill="1" applyBorder="1" applyAlignment="1">
      <alignment horizontal="right" vertical="center" wrapText="1"/>
    </xf>
    <xf numFmtId="0" fontId="47" fillId="21" borderId="116" xfId="5" applyFont="1" applyFill="1" applyBorder="1" applyAlignment="1">
      <alignment horizontal="right" vertical="center"/>
    </xf>
    <xf numFmtId="0" fontId="47" fillId="21" borderId="117" xfId="5" applyFont="1" applyFill="1" applyBorder="1" applyAlignment="1">
      <alignment horizontal="right" vertical="center"/>
    </xf>
    <xf numFmtId="0" fontId="43" fillId="0" borderId="22" xfId="0" applyFont="1" applyBorder="1" applyAlignment="1">
      <alignment horizontal="center"/>
    </xf>
    <xf numFmtId="0" fontId="43" fillId="0" borderId="0" xfId="0" applyFont="1" applyAlignment="1">
      <alignment horizontal="center"/>
    </xf>
    <xf numFmtId="0" fontId="0" fillId="0" borderId="22" xfId="0" applyBorder="1" applyAlignment="1">
      <alignment horizontal="center"/>
    </xf>
    <xf numFmtId="0" fontId="0" fillId="0" borderId="0" xfId="0" applyAlignment="1">
      <alignment horizontal="center"/>
    </xf>
    <xf numFmtId="0" fontId="0" fillId="0" borderId="54" xfId="0"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0" fillId="13" borderId="22" xfId="0" applyFill="1" applyBorder="1" applyAlignment="1">
      <alignment horizontal="center" vertical="center"/>
    </xf>
    <xf numFmtId="0" fontId="0" fillId="13" borderId="0" xfId="0" applyFill="1" applyAlignment="1">
      <alignment horizontal="center" vertical="center"/>
    </xf>
    <xf numFmtId="0" fontId="0" fillId="13" borderId="1" xfId="0" applyFill="1" applyBorder="1" applyAlignment="1">
      <alignment horizontal="center" vertical="center"/>
    </xf>
    <xf numFmtId="0" fontId="0" fillId="13" borderId="1" xfId="0" applyFill="1" applyBorder="1" applyAlignment="1">
      <alignment horizontal="center"/>
    </xf>
    <xf numFmtId="0" fontId="0" fillId="13" borderId="41" xfId="0" applyFill="1" applyBorder="1" applyAlignment="1">
      <alignment horizontal="center"/>
    </xf>
    <xf numFmtId="0" fontId="0" fillId="13" borderId="46" xfId="0" applyFill="1" applyBorder="1" applyAlignment="1">
      <alignment horizontal="center"/>
    </xf>
    <xf numFmtId="0" fontId="0" fillId="13" borderId="30" xfId="0" applyFill="1" applyBorder="1" applyAlignment="1">
      <alignment horizontal="center"/>
    </xf>
    <xf numFmtId="0" fontId="0" fillId="13" borderId="63" xfId="0" applyFill="1" applyBorder="1" applyAlignment="1">
      <alignment horizontal="center"/>
    </xf>
    <xf numFmtId="1" fontId="27" fillId="29" borderId="46" xfId="5" applyNumberFormat="1" applyFont="1" applyBorder="1" applyAlignment="1">
      <alignment horizontal="center"/>
    </xf>
    <xf numFmtId="1" fontId="27" fillId="29" borderId="30" xfId="5" applyNumberFormat="1" applyFont="1" applyBorder="1" applyAlignment="1">
      <alignment horizontal="center"/>
    </xf>
    <xf numFmtId="1" fontId="27" fillId="29" borderId="41" xfId="5" applyNumberFormat="1" applyFont="1" applyBorder="1" applyAlignment="1">
      <alignment horizontal="center"/>
    </xf>
    <xf numFmtId="1" fontId="28" fillId="30" borderId="46" xfId="6" applyNumberFormat="1" applyFont="1" applyBorder="1" applyAlignment="1">
      <alignment horizontal="center"/>
    </xf>
    <xf numFmtId="1" fontId="28" fillId="30" borderId="30" xfId="6" applyNumberFormat="1" applyFont="1" applyBorder="1" applyAlignment="1">
      <alignment horizontal="center"/>
    </xf>
    <xf numFmtId="1" fontId="28" fillId="30" borderId="41" xfId="6" applyNumberFormat="1" applyFont="1" applyBorder="1" applyAlignment="1">
      <alignment horizontal="center"/>
    </xf>
    <xf numFmtId="0" fontId="0" fillId="13" borderId="42" xfId="0" applyFill="1" applyBorder="1" applyAlignment="1">
      <alignment horizontal="center" vertical="center"/>
    </xf>
    <xf numFmtId="0" fontId="22" fillId="0" borderId="47" xfId="0" applyFont="1" applyBorder="1" applyAlignment="1">
      <alignment horizontal="center" vertical="center"/>
    </xf>
    <xf numFmtId="0" fontId="22" fillId="0" borderId="67" xfId="0" applyFont="1" applyBorder="1" applyAlignment="1">
      <alignment horizontal="center" vertical="center"/>
    </xf>
    <xf numFmtId="0" fontId="22" fillId="0" borderId="48" xfId="0" applyFont="1" applyBorder="1" applyAlignment="1">
      <alignment horizontal="center" vertical="center"/>
    </xf>
    <xf numFmtId="0" fontId="9" fillId="0" borderId="0" xfId="0" applyFont="1" applyProtection="1">
      <protection hidden="1"/>
    </xf>
    <xf numFmtId="0" fontId="56" fillId="20" borderId="0" xfId="0" applyFont="1" applyFill="1"/>
    <xf numFmtId="0" fontId="55" fillId="0" borderId="0" xfId="0" applyNumberFormat="1" applyFont="1" applyAlignment="1" applyProtection="1">
      <alignment horizontal="right"/>
      <protection hidden="1"/>
    </xf>
    <xf numFmtId="0" fontId="57" fillId="0" borderId="0" xfId="0" applyFont="1" applyAlignment="1" applyProtection="1">
      <alignment horizontal="left" readingOrder="1"/>
      <protection hidden="1"/>
    </xf>
  </cellXfs>
  <cellStyles count="7">
    <cellStyle name="20% - تمييز1" xfId="6" builtinId="30"/>
    <cellStyle name="إخراج" xfId="4" builtinId="21"/>
    <cellStyle name="جيد" xfId="1" builtinId="26"/>
    <cellStyle name="سيئ" xfId="2" builtinId="27"/>
    <cellStyle name="عادي" xfId="0" builtinId="0"/>
    <cellStyle name="محايد" xfId="3" builtinId="28"/>
    <cellStyle name="ملاحظة" xfId="5" builtinId="10"/>
  </cellStyles>
  <dxfs count="76">
    <dxf>
      <font>
        <strike val="0"/>
        <outline val="0"/>
        <shadow val="0"/>
        <u val="none"/>
        <vertAlign val="baseline"/>
        <sz val="16"/>
        <color theme="1"/>
        <name val="Arial"/>
        <scheme val="minor"/>
      </font>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6"/>
        <color theme="1"/>
        <name val="Arial"/>
        <scheme val="minor"/>
      </font>
      <numFmt numFmtId="166" formatCode="[$-1010000]yyyy/mm/dd;@"/>
      <alignment horizontal="center" vertical="bottom" textRotation="0" wrapText="0" indent="0" justifyLastLine="0" shrinkToFit="0" readingOrder="0"/>
      <border diagonalUp="0" diagonalDown="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6"/>
        <color theme="1"/>
        <name val="Arial"/>
        <scheme val="minor"/>
      </font>
    </dxf>
    <dxf>
      <border outline="0">
        <bottom style="thin">
          <color indexed="64"/>
        </bottom>
      </border>
    </dxf>
    <dxf>
      <font>
        <strike val="0"/>
        <outline val="0"/>
        <shadow val="0"/>
        <u val="none"/>
        <vertAlign val="baseline"/>
        <sz val="16"/>
        <color theme="1"/>
        <name val="Arial"/>
        <scheme val="minor"/>
      </font>
      <alignment horizontal="center" vertical="bottom" textRotation="0" wrapText="0" indent="0" justifyLastLine="0" shrinkToFit="0" readingOrder="0"/>
      <border diagonalUp="0" diagonalDown="0" outline="0">
        <left style="thin">
          <color indexed="64"/>
        </left>
        <right style="thin">
          <color indexed="64"/>
        </right>
        <top/>
        <bottom/>
      </border>
    </dxf>
    <dxf>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numFmt numFmtId="166" formatCode="[$-1010000]yyyy/mm/dd;@"/>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alignment horizontal="center" vertical="center" textRotation="0" wrapText="0" indent="0" justifyLastLine="0" shrinkToFit="0" readingOrder="0"/>
      <border diagonalUp="0" diagonalDown="0" outline="0">
        <left style="thin">
          <color indexed="64"/>
        </left>
        <right style="thin">
          <color indexed="64"/>
        </right>
        <top/>
        <bottom/>
      </border>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numFmt numFmtId="166" formatCode="[$-1010000]yyyy/mm/dd;@"/>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numFmt numFmtId="166" formatCode="[$-1010000]yyyy/mm/dd;@"/>
    </dxf>
    <dxf>
      <numFmt numFmtId="166" formatCode="[$-1010000]yyyy/mm/dd;@"/>
    </dxf>
    <dxf>
      <font>
        <strike val="0"/>
        <outline val="0"/>
        <shadow val="0"/>
        <u val="none"/>
        <vertAlign val="baseline"/>
        <sz val="11"/>
        <color rgb="FFFF0000"/>
        <name val="Arial"/>
        <family val="2"/>
        <charset val="178"/>
        <scheme val="minor"/>
      </font>
      <fill>
        <patternFill>
          <fgColor indexed="64"/>
          <bgColor theme="7" tint="0.79998168889431442"/>
        </patternFill>
      </fill>
      <alignment horizontal="center" vertical="center" textRotation="0" wrapText="0" indent="0" justifyLastLine="0" shrinkToFit="0" readingOrder="0"/>
    </dxf>
    <dxf>
      <numFmt numFmtId="166" formatCode="[$-1010000]yyyy/mm/dd;@"/>
    </dxf>
    <dxf>
      <fill>
        <gradientFill type="path" left="0.5" right="0.5" top="0.5" bottom="0.5">
          <stop position="0">
            <color theme="0"/>
          </stop>
          <stop position="1">
            <color theme="9" tint="0.80001220740379042"/>
          </stop>
        </gradientFill>
      </fill>
    </dxf>
    <dxf>
      <fill>
        <gradientFill type="path" left="0.5" right="0.5" top="0.5" bottom="0.5">
          <stop position="0">
            <color theme="0"/>
          </stop>
          <stop position="1">
            <color rgb="FFFFE1E1"/>
          </stop>
        </gradientFill>
      </fill>
    </dxf>
    <dxf>
      <fill>
        <gradientFill type="path" left="0.5" right="0.5" top="0.5" bottom="0.5">
          <stop position="0">
            <color theme="0"/>
          </stop>
          <stop position="1">
            <color theme="7" tint="0.80001220740379042"/>
          </stop>
        </gradientFill>
      </fill>
    </dxf>
    <dxf>
      <fill>
        <gradientFill type="path" left="0.5" right="0.5" top="0.5" bottom="0.5">
          <stop position="0">
            <color theme="0"/>
          </stop>
          <stop position="1">
            <color theme="4" tint="0.80001220740379042"/>
          </stop>
        </gradientFill>
      </fill>
    </dxf>
    <dxf>
      <fill>
        <gradientFill type="path" left="0.5" right="0.5" top="0.5" bottom="0.5">
          <stop position="0">
            <color theme="0"/>
          </stop>
          <stop position="1">
            <color theme="9" tint="0.80001220740379042"/>
          </stop>
        </gradientFill>
      </fill>
    </dxf>
    <dxf>
      <fill>
        <gradientFill type="path" left="0.5" right="0.5" top="0.5" bottom="0.5">
          <stop position="0">
            <color theme="0"/>
          </stop>
          <stop position="1">
            <color rgb="FFFFE1E1"/>
          </stop>
        </gradientFill>
      </fill>
    </dxf>
    <dxf>
      <fill>
        <gradientFill type="path" left="0.5" right="0.5" top="0.5" bottom="0.5">
          <stop position="0">
            <color theme="0"/>
          </stop>
          <stop position="1">
            <color theme="7" tint="0.80001220740379042"/>
          </stop>
        </gradientFill>
      </fill>
    </dxf>
    <dxf>
      <fill>
        <gradientFill type="path" left="0.5" right="0.5" top="0.5" bottom="0.5">
          <stop position="0">
            <color theme="0"/>
          </stop>
          <stop position="1">
            <color theme="4" tint="0.80001220740379042"/>
          </stop>
        </gradientFill>
      </fill>
    </dxf>
    <dxf>
      <font>
        <b/>
        <i val="0"/>
        <color theme="5" tint="-0.24994659260841701"/>
      </font>
      <fill>
        <gradientFill type="path" left="0.5" right="0.5" top="0.5" bottom="0.5">
          <stop position="0">
            <color theme="5" tint="0.59999389629810485"/>
          </stop>
          <stop position="1">
            <color theme="0"/>
          </stop>
        </gradientFill>
      </fill>
    </dxf>
    <dxf>
      <fill>
        <patternFill>
          <bgColor theme="9" tint="0.79998168889431442"/>
        </patternFill>
      </fill>
    </dxf>
    <dxf>
      <fill>
        <patternFill>
          <bgColor theme="5" tint="0.79998168889431442"/>
        </patternFill>
      </fill>
    </dxf>
    <dxf>
      <fill>
        <patternFill>
          <bgColor theme="7" tint="0.79998168889431442"/>
        </patternFill>
      </fill>
    </dxf>
    <dxf>
      <fill>
        <patternFill>
          <bgColor theme="4" tint="0.79998168889431442"/>
        </patternFill>
      </fill>
    </dxf>
    <dxf>
      <fill>
        <patternFill>
          <bgColor theme="9" tint="0.79998168889431442"/>
        </patternFill>
      </fill>
    </dxf>
    <dxf>
      <fill>
        <patternFill>
          <bgColor theme="5" tint="0.79998168889431442"/>
        </patternFill>
      </fill>
    </dxf>
    <dxf>
      <fill>
        <patternFill>
          <bgColor theme="7" tint="0.79998168889431442"/>
        </patternFill>
      </fill>
    </dxf>
    <dxf>
      <fill>
        <patternFill>
          <bgColor theme="4" tint="0.79998168889431442"/>
        </patternFill>
      </fill>
    </dxf>
    <dxf>
      <font>
        <b val="0"/>
        <i/>
        <strike/>
        <color theme="0" tint="-0.24994659260841701"/>
      </font>
    </dxf>
    <dxf>
      <font>
        <b val="0"/>
        <i/>
        <strike/>
        <u val="none"/>
        <color theme="0" tint="-0.14993743705557422"/>
      </font>
    </dxf>
    <dxf>
      <font>
        <strike/>
        <color theme="0" tint="-0.24994659260841701"/>
      </font>
    </dxf>
    <dxf>
      <font>
        <b/>
        <i val="0"/>
        <u val="double"/>
        <color rgb="FFC00000"/>
      </font>
    </dxf>
    <dxf>
      <font>
        <u/>
        <color theme="5" tint="-0.24994659260841701"/>
      </font>
    </dxf>
    <dxf>
      <fill>
        <patternFill>
          <bgColor rgb="FFFF7D7D"/>
        </patternFill>
      </fill>
    </dxf>
    <dxf>
      <font>
        <color rgb="FFFFFFCC"/>
      </font>
      <fill>
        <patternFill>
          <bgColor rgb="FFFFFFCC"/>
        </patternFill>
      </fill>
    </dxf>
    <dxf>
      <font>
        <color rgb="FFD9EACE"/>
      </font>
      <fill>
        <patternFill>
          <bgColor rgb="FFD9EACE"/>
        </patternFill>
      </fill>
    </dxf>
    <dxf>
      <font>
        <color rgb="FFD9E1F2"/>
      </font>
      <fill>
        <patternFill>
          <bgColor rgb="FFD9E1F2"/>
        </patternFill>
      </fill>
    </dxf>
    <dxf>
      <font>
        <color rgb="FFD9E1F2"/>
      </font>
      <fill>
        <patternFill>
          <bgColor rgb="FFD9E1F2"/>
        </patternFill>
      </fill>
    </dxf>
    <dxf>
      <font>
        <color rgb="FFFFE59B"/>
      </font>
      <fill>
        <patternFill>
          <bgColor rgb="FFFFE59B"/>
        </patternFill>
      </fill>
    </dxf>
    <dxf>
      <fill>
        <patternFill>
          <bgColor theme="5" tint="0.79998168889431442"/>
        </patternFill>
      </fill>
    </dxf>
    <dxf>
      <fill>
        <patternFill>
          <bgColor theme="5" tint="0.59996337778862885"/>
        </patternFill>
      </fill>
    </dxf>
    <dxf>
      <fill>
        <patternFill>
          <bgColor theme="5" tint="0.3999450666829432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39994506668294322"/>
        </patternFill>
      </fill>
    </dxf>
    <dxf>
      <fill>
        <patternFill>
          <bgColor theme="9" tint="0.3999450666829432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rgb="FFEFF6EA"/>
        </patternFill>
      </fill>
    </dxf>
    <dxf>
      <fill>
        <patternFill>
          <bgColor rgb="FFFEF2EC"/>
        </patternFill>
      </fill>
    </dxf>
    <dxf>
      <fill>
        <patternFill>
          <bgColor rgb="FFFFF8E5"/>
        </patternFill>
      </fill>
    </dxf>
    <dxf>
      <fill>
        <patternFill>
          <bgColor rgb="FFE6EBF6"/>
        </patternFill>
      </fill>
    </dxf>
    <dxf>
      <font>
        <color rgb="FFC00000"/>
      </font>
      <fill>
        <patternFill patternType="solid">
          <fgColor auto="1"/>
          <bgColor rgb="FFFF7D7D"/>
        </patternFill>
      </fill>
      <border>
        <left/>
        <right/>
        <top/>
        <bottom/>
      </border>
    </dxf>
    <dxf>
      <font>
        <color rgb="FF006100"/>
      </font>
      <fill>
        <patternFill>
          <bgColor rgb="FFC6EFCE"/>
        </patternFill>
      </fill>
    </dxf>
    <dxf>
      <font>
        <color rgb="FF9C0006"/>
      </font>
      <fill>
        <patternFill>
          <bgColor rgb="FFFFC7CE"/>
        </patternFill>
      </fill>
    </dxf>
    <dxf>
      <font>
        <color theme="7" tint="-0.24994659260841701"/>
      </font>
      <fill>
        <patternFill>
          <bgColor theme="5" tint="0.79998168889431442"/>
        </patternFill>
      </fill>
    </dxf>
    <dxf>
      <font>
        <b/>
        <i val="0"/>
        <color theme="0"/>
      </font>
      <fill>
        <patternFill>
          <bgColor theme="9" tint="-0.499984740745262"/>
        </patternFill>
      </fill>
      <border>
        <left style="thin">
          <color auto="1"/>
        </left>
        <right style="thin">
          <color auto="1"/>
        </right>
        <top style="thin">
          <color auto="1"/>
        </top>
        <bottom style="thin">
          <color auto="1"/>
        </bottom>
        <vertical/>
        <horizontal/>
      </border>
    </dxf>
    <dxf>
      <font>
        <color theme="0"/>
      </font>
      <numFmt numFmtId="177" formatCode=";;;"/>
      <fill>
        <patternFill>
          <fgColor theme="0"/>
        </patternFill>
      </fill>
    </dxf>
    <dxf>
      <font>
        <color auto="1"/>
      </font>
      <fill>
        <patternFill patternType="lightGray">
          <fgColor theme="5" tint="0.59996337778862885"/>
        </patternFill>
      </fill>
    </dxf>
  </dxfs>
  <tableStyles count="0" defaultTableStyle="TableStyleMedium2" defaultPivotStyle="PivotStyleLight16"/>
  <colors>
    <mruColors>
      <color rgb="FFFFF8E5"/>
      <color rgb="FFFCFFDD"/>
      <color rgb="FFEFF6EA"/>
      <color rgb="FFE6E6E6"/>
      <color rgb="FFFEF2EC"/>
      <color rgb="FFE6EBF6"/>
      <color rgb="FFFFE1E1"/>
      <color rgb="FFFFC5C5"/>
      <color rgb="FFC00000"/>
      <color rgb="FFFF7D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160421</xdr:colOff>
      <xdr:row>18</xdr:row>
      <xdr:rowOff>25067</xdr:rowOff>
    </xdr:from>
    <xdr:to>
      <xdr:col>4</xdr:col>
      <xdr:colOff>967541</xdr:colOff>
      <xdr:row>24</xdr:row>
      <xdr:rowOff>23</xdr:rowOff>
    </xdr:to>
    <xdr:pic>
      <xdr:nvPicPr>
        <xdr:cNvPr id="3" name="صورة 2">
          <a:extLst>
            <a:ext uri="{FF2B5EF4-FFF2-40B4-BE49-F238E27FC236}">
              <a16:creationId xmlns:a16="http://schemas.microsoft.com/office/drawing/2014/main" id="{B7897D6F-C0F1-D0BE-CF88-87619DC8AAA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1248112604" y="3268580"/>
          <a:ext cx="1243264" cy="795968"/>
        </a:xfrm>
        <a:prstGeom prst="rect">
          <a:avLst/>
        </a:prstGeom>
      </xdr:spPr>
    </xdr:pic>
    <xdr:clientData/>
  </xdr:twoCellAnchor>
  <xdr:twoCellAnchor editAs="oneCell">
    <xdr:from>
      <xdr:col>2</xdr:col>
      <xdr:colOff>5012</xdr:colOff>
      <xdr:row>32</xdr:row>
      <xdr:rowOff>85222</xdr:rowOff>
    </xdr:from>
    <xdr:to>
      <xdr:col>4</xdr:col>
      <xdr:colOff>1059781</xdr:colOff>
      <xdr:row>33</xdr:row>
      <xdr:rowOff>110286</xdr:rowOff>
    </xdr:to>
    <xdr:pic>
      <xdr:nvPicPr>
        <xdr:cNvPr id="5" name="صورة 4">
          <a:extLst>
            <a:ext uri="{FF2B5EF4-FFF2-40B4-BE49-F238E27FC236}">
              <a16:creationId xmlns:a16="http://schemas.microsoft.com/office/drawing/2014/main" id="{B1E42BDC-9BE2-A580-98C2-C5F61045085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b="-549"/>
        <a:stretch/>
      </xdr:blipFill>
      <xdr:spPr>
        <a:xfrm>
          <a:off x="11248020364" y="5429248"/>
          <a:ext cx="1490913" cy="205539"/>
        </a:xfrm>
        <a:prstGeom prst="rect">
          <a:avLst/>
        </a:prstGeom>
      </xdr:spPr>
    </xdr:pic>
    <xdr:clientData/>
  </xdr:twoCellAnchor>
  <xdr:twoCellAnchor>
    <xdr:from>
      <xdr:col>2</xdr:col>
      <xdr:colOff>139648</xdr:colOff>
      <xdr:row>6</xdr:row>
      <xdr:rowOff>102841</xdr:rowOff>
    </xdr:from>
    <xdr:to>
      <xdr:col>8</xdr:col>
      <xdr:colOff>7305</xdr:colOff>
      <xdr:row>15</xdr:row>
      <xdr:rowOff>92530</xdr:rowOff>
    </xdr:to>
    <xdr:grpSp>
      <xdr:nvGrpSpPr>
        <xdr:cNvPr id="13" name="مجموعة 12">
          <a:extLst>
            <a:ext uri="{FF2B5EF4-FFF2-40B4-BE49-F238E27FC236}">
              <a16:creationId xmlns:a16="http://schemas.microsoft.com/office/drawing/2014/main" id="{A78307F9-D073-BEA7-094B-A7D32D158589}"/>
            </a:ext>
          </a:extLst>
        </xdr:cNvPr>
        <xdr:cNvGrpSpPr/>
      </xdr:nvGrpSpPr>
      <xdr:grpSpPr>
        <a:xfrm>
          <a:off x="288471" y="2464038"/>
          <a:ext cx="2840460" cy="1428466"/>
          <a:chOff x="11246638737" y="1824789"/>
          <a:chExt cx="2841319" cy="1208172"/>
        </a:xfrm>
      </xdr:grpSpPr>
      <xdr:pic>
        <xdr:nvPicPr>
          <xdr:cNvPr id="7" name="صورة 6">
            <a:extLst>
              <a:ext uri="{FF2B5EF4-FFF2-40B4-BE49-F238E27FC236}">
                <a16:creationId xmlns:a16="http://schemas.microsoft.com/office/drawing/2014/main" id="{25274212-C262-BD9D-7D11-DEAABAE65C05}"/>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246879368" y="1824789"/>
            <a:ext cx="2600688" cy="600159"/>
          </a:xfrm>
          <a:prstGeom prst="rect">
            <a:avLst/>
          </a:prstGeom>
        </xdr:spPr>
      </xdr:pic>
      <xdr:sp macro="" textlink="">
        <xdr:nvSpPr>
          <xdr:cNvPr id="8" name="وسيلة الشرح: خط مع حد وشريط تمييز 7">
            <a:extLst>
              <a:ext uri="{FF2B5EF4-FFF2-40B4-BE49-F238E27FC236}">
                <a16:creationId xmlns:a16="http://schemas.microsoft.com/office/drawing/2014/main" id="{DE439E55-0EE6-FCF8-CA51-974AEB9EDFE0}"/>
              </a:ext>
            </a:extLst>
          </xdr:cNvPr>
          <xdr:cNvSpPr/>
        </xdr:nvSpPr>
        <xdr:spPr>
          <a:xfrm flipH="1">
            <a:off x="11248623947" y="2461460"/>
            <a:ext cx="772024" cy="235619"/>
          </a:xfrm>
          <a:prstGeom prst="accentBorderCallout1">
            <a:avLst>
              <a:gd name="adj1" fmla="val -4654"/>
              <a:gd name="adj2" fmla="val -559"/>
              <a:gd name="adj3" fmla="val -86673"/>
              <a:gd name="adj4" fmla="val 25366"/>
            </a:avLst>
          </a:prstGeom>
        </xdr:spPr>
        <xdr:style>
          <a:lnRef idx="2">
            <a:schemeClr val="accent4"/>
          </a:lnRef>
          <a:fillRef idx="1">
            <a:schemeClr val="lt1"/>
          </a:fillRef>
          <a:effectRef idx="0">
            <a:schemeClr val="accent4"/>
          </a:effectRef>
          <a:fontRef idx="minor">
            <a:schemeClr val="dk1"/>
          </a:fontRef>
        </xdr:style>
        <xdr:txBody>
          <a:bodyPr vertOverflow="clip" horzOverflow="clip" rtlCol="1" anchor="t"/>
          <a:lstStyle/>
          <a:p>
            <a:pPr algn="r" rtl="1"/>
            <a:r>
              <a:rPr lang="ar-SA" sz="900" b="1"/>
              <a:t>مشاهدة التقويم</a:t>
            </a:r>
          </a:p>
        </xdr:txBody>
      </xdr:sp>
      <xdr:sp macro="" textlink="">
        <xdr:nvSpPr>
          <xdr:cNvPr id="9" name="وسيلة الشرح: خط مع حد وشريط تمييز 8">
            <a:extLst>
              <a:ext uri="{FF2B5EF4-FFF2-40B4-BE49-F238E27FC236}">
                <a16:creationId xmlns:a16="http://schemas.microsoft.com/office/drawing/2014/main" id="{606B9A02-8628-63C4-6942-8F81669A7CEB}"/>
              </a:ext>
            </a:extLst>
          </xdr:cNvPr>
          <xdr:cNvSpPr/>
        </xdr:nvSpPr>
        <xdr:spPr>
          <a:xfrm>
            <a:off x="11247887014" y="2782303"/>
            <a:ext cx="1529012" cy="195513"/>
          </a:xfrm>
          <a:prstGeom prst="accentBorderCallout1">
            <a:avLst>
              <a:gd name="adj1" fmla="val -380"/>
              <a:gd name="adj2" fmla="val 31"/>
              <a:gd name="adj3" fmla="val -250393"/>
              <a:gd name="adj4" fmla="val 28812"/>
            </a:avLst>
          </a:prstGeom>
        </xdr:spPr>
        <xdr:style>
          <a:lnRef idx="2">
            <a:schemeClr val="accent4"/>
          </a:lnRef>
          <a:fillRef idx="1">
            <a:schemeClr val="lt1"/>
          </a:fillRef>
          <a:effectRef idx="0">
            <a:schemeClr val="accent4"/>
          </a:effectRef>
          <a:fontRef idx="minor">
            <a:schemeClr val="dk1"/>
          </a:fontRef>
        </xdr:style>
        <xdr:txBody>
          <a:bodyPr vertOverflow="clip" horzOverflow="clip" rtlCol="1" anchor="t"/>
          <a:lstStyle/>
          <a:p>
            <a:pPr algn="r" rtl="1"/>
            <a:r>
              <a:rPr lang="ar-SA" sz="900" b="1"/>
              <a:t> تعديل الاجازات والمواعيد الخاصة</a:t>
            </a:r>
          </a:p>
        </xdr:txBody>
      </xdr:sp>
      <xdr:sp macro="" textlink="">
        <xdr:nvSpPr>
          <xdr:cNvPr id="10" name="وسيلة الشرح: خط مع حد وشريط تمييز 9">
            <a:extLst>
              <a:ext uri="{FF2B5EF4-FFF2-40B4-BE49-F238E27FC236}">
                <a16:creationId xmlns:a16="http://schemas.microsoft.com/office/drawing/2014/main" id="{5292483A-4267-0B53-A894-173CDF1CBEDF}"/>
              </a:ext>
            </a:extLst>
          </xdr:cNvPr>
          <xdr:cNvSpPr/>
        </xdr:nvSpPr>
        <xdr:spPr>
          <a:xfrm>
            <a:off x="11246638737" y="2667000"/>
            <a:ext cx="1127960" cy="365961"/>
          </a:xfrm>
          <a:prstGeom prst="accentBorderCallout1">
            <a:avLst>
              <a:gd name="adj1" fmla="val -1797"/>
              <a:gd name="adj2" fmla="val 878"/>
              <a:gd name="adj3" fmla="val -99075"/>
              <a:gd name="adj4" fmla="val 86495"/>
            </a:avLst>
          </a:prstGeom>
        </xdr:spPr>
        <xdr:style>
          <a:lnRef idx="2">
            <a:schemeClr val="accent4"/>
          </a:lnRef>
          <a:fillRef idx="1">
            <a:schemeClr val="lt1"/>
          </a:fillRef>
          <a:effectRef idx="0">
            <a:schemeClr val="accent4"/>
          </a:effectRef>
          <a:fontRef idx="minor">
            <a:schemeClr val="dk1"/>
          </a:fontRef>
        </xdr:style>
        <xdr:txBody>
          <a:bodyPr vertOverflow="clip" horzOverflow="clip" rtlCol="1" anchor="t"/>
          <a:lstStyle/>
          <a:p>
            <a:pPr algn="r" rtl="1"/>
            <a:r>
              <a:rPr lang="ar-SA" sz="900" b="1"/>
              <a:t>تحويل التاريخ والبحث عن طقس يوم محدد</a:t>
            </a:r>
          </a:p>
        </xdr:txBody>
      </xdr:sp>
    </xdr:grpSp>
    <xdr:clientData/>
  </xdr:twoCellAnchor>
  <xdr:twoCellAnchor>
    <xdr:from>
      <xdr:col>4</xdr:col>
      <xdr:colOff>1022684</xdr:colOff>
      <xdr:row>19</xdr:row>
      <xdr:rowOff>40106</xdr:rowOff>
    </xdr:from>
    <xdr:to>
      <xdr:col>7</xdr:col>
      <xdr:colOff>937460</xdr:colOff>
      <xdr:row>22</xdr:row>
      <xdr:rowOff>170447</xdr:rowOff>
    </xdr:to>
    <xdr:sp macro="" textlink="">
      <xdr:nvSpPr>
        <xdr:cNvPr id="12" name="وسيلة الشرح: خط مع حد وشريط تمييز 11">
          <a:extLst>
            <a:ext uri="{FF2B5EF4-FFF2-40B4-BE49-F238E27FC236}">
              <a16:creationId xmlns:a16="http://schemas.microsoft.com/office/drawing/2014/main" id="{8EB071F7-B15A-E971-20D5-78461415B73A}"/>
            </a:ext>
          </a:extLst>
        </xdr:cNvPr>
        <xdr:cNvSpPr/>
      </xdr:nvSpPr>
      <xdr:spPr>
        <a:xfrm>
          <a:off x="320843" y="4602080"/>
          <a:ext cx="1488907" cy="541420"/>
        </a:xfrm>
        <a:prstGeom prst="accentBorderCallout1">
          <a:avLst>
            <a:gd name="adj1" fmla="val 2185"/>
            <a:gd name="adj2" fmla="val 99703"/>
            <a:gd name="adj3" fmla="val 14100"/>
            <a:gd name="adj4" fmla="val 120983"/>
          </a:avLst>
        </a:prstGeom>
      </xdr:spPr>
      <xdr:style>
        <a:lnRef idx="2">
          <a:schemeClr val="accent4"/>
        </a:lnRef>
        <a:fillRef idx="1">
          <a:schemeClr val="lt1"/>
        </a:fillRef>
        <a:effectRef idx="0">
          <a:schemeClr val="accent4"/>
        </a:effectRef>
        <a:fontRef idx="minor">
          <a:schemeClr val="dk1"/>
        </a:fontRef>
      </xdr:style>
      <xdr:txBody>
        <a:bodyPr vertOverflow="clip" horzOverflow="clip" rtlCol="1" anchor="t"/>
        <a:lstStyle/>
        <a:p>
          <a:pPr algn="r" rtl="1"/>
          <a:r>
            <a:rPr lang="ar-SA" sz="1000" b="1"/>
            <a:t>كتابة تاريخ يبدأ التقويم منه.</a:t>
          </a:r>
        </a:p>
        <a:p>
          <a:pPr marL="0" marR="0" lvl="0" indent="0" algn="r" defTabSz="914400" rtl="1" eaLnBrk="1" fontAlgn="auto" latinLnBrk="0" hangingPunct="1">
            <a:lnSpc>
              <a:spcPct val="100000"/>
            </a:lnSpc>
            <a:spcBef>
              <a:spcPts val="0"/>
            </a:spcBef>
            <a:spcAft>
              <a:spcPts val="0"/>
            </a:spcAft>
            <a:buClrTx/>
            <a:buSzTx/>
            <a:buFontTx/>
            <a:buNone/>
            <a:tabLst/>
            <a:defRPr/>
          </a:pPr>
          <a:r>
            <a:rPr lang="ar-SA" sz="1000" b="1"/>
            <a:t>أو يترك فارغا ليبدأ التقويم من الشهر </a:t>
          </a:r>
          <a:r>
            <a:rPr lang="ar-SA" sz="1000" b="1">
              <a:solidFill>
                <a:schemeClr val="dk1"/>
              </a:solidFill>
              <a:effectLst/>
              <a:latin typeface="+mn-lt"/>
              <a:ea typeface="+mn-ea"/>
              <a:cs typeface="+mn-cs"/>
            </a:rPr>
            <a:t>الميلادي</a:t>
          </a:r>
          <a:r>
            <a:rPr lang="ar-SA" sz="1000" b="0" baseline="0">
              <a:solidFill>
                <a:schemeClr val="dk1"/>
              </a:solidFill>
              <a:effectLst/>
              <a:latin typeface="+mn-lt"/>
              <a:ea typeface="+mn-ea"/>
              <a:cs typeface="+mn-cs"/>
            </a:rPr>
            <a:t> </a:t>
          </a:r>
          <a:r>
            <a:rPr lang="ar-SA" sz="1000" b="1"/>
            <a:t>الحالي</a:t>
          </a:r>
        </a:p>
      </xdr:txBody>
    </xdr:sp>
    <xdr:clientData/>
  </xdr:twoCellAnchor>
  <xdr:twoCellAnchor>
    <xdr:from>
      <xdr:col>2</xdr:col>
      <xdr:colOff>5014</xdr:colOff>
      <xdr:row>25</xdr:row>
      <xdr:rowOff>155406</xdr:rowOff>
    </xdr:from>
    <xdr:to>
      <xdr:col>7</xdr:col>
      <xdr:colOff>606593</xdr:colOff>
      <xdr:row>31</xdr:row>
      <xdr:rowOff>110287</xdr:rowOff>
    </xdr:to>
    <xdr:grpSp>
      <xdr:nvGrpSpPr>
        <xdr:cNvPr id="16" name="مجموعة 15">
          <a:extLst>
            <a:ext uri="{FF2B5EF4-FFF2-40B4-BE49-F238E27FC236}">
              <a16:creationId xmlns:a16="http://schemas.microsoft.com/office/drawing/2014/main" id="{20614150-E703-5E24-8E1D-26BF0826ABEA}"/>
            </a:ext>
          </a:extLst>
        </xdr:cNvPr>
        <xdr:cNvGrpSpPr/>
      </xdr:nvGrpSpPr>
      <xdr:grpSpPr>
        <a:xfrm>
          <a:off x="651710" y="5539538"/>
          <a:ext cx="2611855" cy="872288"/>
          <a:chOff x="11246899420" y="4401551"/>
          <a:chExt cx="2611855" cy="872289"/>
        </a:xfrm>
      </xdr:grpSpPr>
      <xdr:pic>
        <xdr:nvPicPr>
          <xdr:cNvPr id="4" name="صورة 3">
            <a:extLst>
              <a:ext uri="{FF2B5EF4-FFF2-40B4-BE49-F238E27FC236}">
                <a16:creationId xmlns:a16="http://schemas.microsoft.com/office/drawing/2014/main" id="{F6A606DB-63B5-C307-0E4B-8225A86DBA62}"/>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11246899420" y="4401551"/>
            <a:ext cx="2611855" cy="596565"/>
          </a:xfrm>
          <a:prstGeom prst="rect">
            <a:avLst/>
          </a:prstGeom>
        </xdr:spPr>
      </xdr:pic>
      <xdr:sp macro="" textlink="">
        <xdr:nvSpPr>
          <xdr:cNvPr id="14" name="وسيلة الشرح: خط مع حد وشريط تمييز 13">
            <a:extLst>
              <a:ext uri="{FF2B5EF4-FFF2-40B4-BE49-F238E27FC236}">
                <a16:creationId xmlns:a16="http://schemas.microsoft.com/office/drawing/2014/main" id="{E523831F-B58F-63F4-2704-8DFDA979699C}"/>
              </a:ext>
            </a:extLst>
          </xdr:cNvPr>
          <xdr:cNvSpPr/>
        </xdr:nvSpPr>
        <xdr:spPr>
          <a:xfrm>
            <a:off x="11247791764" y="5078329"/>
            <a:ext cx="897354" cy="195511"/>
          </a:xfrm>
          <a:prstGeom prst="accentBorderCallout1">
            <a:avLst>
              <a:gd name="adj1" fmla="val -380"/>
              <a:gd name="adj2" fmla="val 31"/>
              <a:gd name="adj3" fmla="val -224166"/>
              <a:gd name="adj4" fmla="val 8325"/>
            </a:avLst>
          </a:prstGeom>
        </xdr:spPr>
        <xdr:style>
          <a:lnRef idx="2">
            <a:schemeClr val="accent4"/>
          </a:lnRef>
          <a:fillRef idx="1">
            <a:schemeClr val="lt1"/>
          </a:fillRef>
          <a:effectRef idx="0">
            <a:schemeClr val="accent4"/>
          </a:effectRef>
          <a:fontRef idx="minor">
            <a:schemeClr val="dk1"/>
          </a:fontRef>
        </xdr:style>
        <xdr:txBody>
          <a:bodyPr vertOverflow="clip" horzOverflow="clip" rtlCol="1" anchor="t"/>
          <a:lstStyle/>
          <a:p>
            <a:pPr algn="r" rtl="1"/>
            <a:r>
              <a:rPr lang="ar-SA" sz="900" b="1"/>
              <a:t>بيانات اليوم الحالي</a:t>
            </a:r>
          </a:p>
        </xdr:txBody>
      </xdr:sp>
    </xdr:grpSp>
    <xdr:clientData/>
  </xdr:twoCellAnchor>
  <xdr:twoCellAnchor>
    <xdr:from>
      <xdr:col>5</xdr:col>
      <xdr:colOff>160420</xdr:colOff>
      <xdr:row>32</xdr:row>
      <xdr:rowOff>115305</xdr:rowOff>
    </xdr:from>
    <xdr:to>
      <xdr:col>7</xdr:col>
      <xdr:colOff>496302</xdr:colOff>
      <xdr:row>33</xdr:row>
      <xdr:rowOff>130344</xdr:rowOff>
    </xdr:to>
    <xdr:sp macro="" textlink="">
      <xdr:nvSpPr>
        <xdr:cNvPr id="15" name="وسيلة الشرح: خط مع حد وشريط تمييز 14">
          <a:extLst>
            <a:ext uri="{FF2B5EF4-FFF2-40B4-BE49-F238E27FC236}">
              <a16:creationId xmlns:a16="http://schemas.microsoft.com/office/drawing/2014/main" id="{F0C14ABA-D836-FEC9-18B3-F19174B98523}"/>
            </a:ext>
          </a:extLst>
        </xdr:cNvPr>
        <xdr:cNvSpPr/>
      </xdr:nvSpPr>
      <xdr:spPr>
        <a:xfrm flipH="1">
          <a:off x="11247009711" y="5459331"/>
          <a:ext cx="822158" cy="195513"/>
        </a:xfrm>
        <a:prstGeom prst="accentBorderCallout1">
          <a:avLst>
            <a:gd name="adj1" fmla="val -380"/>
            <a:gd name="adj2" fmla="val 31"/>
            <a:gd name="adj3" fmla="val 29094"/>
            <a:gd name="adj4" fmla="val -45099"/>
          </a:avLst>
        </a:prstGeom>
      </xdr:spPr>
      <xdr:style>
        <a:lnRef idx="2">
          <a:schemeClr val="accent4"/>
        </a:lnRef>
        <a:fillRef idx="1">
          <a:schemeClr val="lt1"/>
        </a:fillRef>
        <a:effectRef idx="0">
          <a:schemeClr val="accent4"/>
        </a:effectRef>
        <a:fontRef idx="minor">
          <a:schemeClr val="dk1"/>
        </a:fontRef>
      </xdr:style>
      <xdr:txBody>
        <a:bodyPr vertOverflow="clip" horzOverflow="clip" rtlCol="1" anchor="t"/>
        <a:lstStyle/>
        <a:p>
          <a:pPr algn="r" rtl="1"/>
          <a:r>
            <a:rPr lang="ar-SA" sz="900" b="1"/>
            <a:t>تنبيه أقرب موعد</a:t>
          </a:r>
        </a:p>
      </xdr:txBody>
    </xdr:sp>
    <xdr:clientData/>
  </xdr:twoCellAnchor>
  <xdr:twoCellAnchor editAs="oneCell">
    <xdr:from>
      <xdr:col>5</xdr:col>
      <xdr:colOff>75197</xdr:colOff>
      <xdr:row>34</xdr:row>
      <xdr:rowOff>79711</xdr:rowOff>
    </xdr:from>
    <xdr:to>
      <xdr:col>8</xdr:col>
      <xdr:colOff>30079</xdr:colOff>
      <xdr:row>36</xdr:row>
      <xdr:rowOff>107011</xdr:rowOff>
    </xdr:to>
    <xdr:pic>
      <xdr:nvPicPr>
        <xdr:cNvPr id="2" name="صورة 1">
          <a:extLst>
            <a:ext uri="{FF2B5EF4-FFF2-40B4-BE49-F238E27FC236}">
              <a16:creationId xmlns:a16="http://schemas.microsoft.com/office/drawing/2014/main" id="{C4087C54-B809-60CD-6FBB-58D95C003488}"/>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a:ext>
          </a:extLst>
        </a:blip>
        <a:srcRect r="15916"/>
        <a:stretch/>
      </xdr:blipFill>
      <xdr:spPr>
        <a:xfrm>
          <a:off x="265697" y="6922672"/>
          <a:ext cx="1403685" cy="38824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12460B5-9A9A-4EB6-BDE3-0DAD3BEE1121}" name="الجدول1" displayName="الجدول1" ref="A1:C1832" totalsRowShown="0">
  <autoFilter ref="A1:C1832" xr:uid="{012460B5-9A9A-4EB6-BDE3-0DAD3BEE1121}"/>
  <tableColumns count="3">
    <tableColumn id="1" xr3:uid="{8E563FD3-F611-49B4-9711-990E4F747D33}" name="التاريخ" dataDxfId="22"/>
    <tableColumn id="2" xr3:uid="{3C1C4FD3-D21A-4A43-B1DD-8380A760B289}" name="العظمى"/>
    <tableColumn id="3" xr3:uid="{6092EBA9-E02A-4BF2-88EB-288CAE0C272D}" name="الصغرى"/>
  </tableColumns>
  <tableStyleInfo name="TableStyleMedium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C079B5-B29E-4A12-A861-DA36393CF371}" name="fsool" displayName="fsool" ref="E5:G10" totalsRowShown="0" headerRowDxfId="21">
  <autoFilter ref="E5:G10" xr:uid="{00C079B5-B29E-4A12-A861-DA36393CF371}"/>
  <tableColumns count="3">
    <tableColumn id="1" xr3:uid="{162F10EE-9687-4058-82FC-42F19F5AF5C1}" name="البداية" dataDxfId="20"/>
    <tableColumn id="2" xr3:uid="{F02530AB-F61D-4BEE-96F3-F9ECF310D148}" name="النهاية" dataDxfId="19"/>
    <tableColumn id="3" xr3:uid="{F3BF8B5E-72FA-4530-92AB-ADFBBA666FEC}" name="الفصل"/>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10C8938-75AB-4406-B919-60DAC78FB66E}" name="ngom" displayName="ngom" ref="A1:E30" totalsRowShown="0" headerRowDxfId="18" dataDxfId="17">
  <autoFilter ref="A1:E30" xr:uid="{310C8938-75AB-4406-B919-60DAC78FB66E}"/>
  <tableColumns count="5">
    <tableColumn id="1" xr3:uid="{0D09FC77-A488-4285-8468-1EACE2392B9A}" name="dat1" dataDxfId="16"/>
    <tableColumn id="2" xr3:uid="{EFE75CAB-9D46-4D4D-B90E-2958620620FF}" name="tm" dataDxfId="15"/>
    <tableColumn id="3" xr3:uid="{25D9EE9D-24E1-4FB4-B187-5F89BF7B0B0E}" name="nm" dataDxfId="14"/>
    <tableColumn id="4" xr3:uid="{9F7E528F-25F8-4EEF-BB5B-791997E58F44}" name="tn" dataDxfId="13"/>
    <tableColumn id="7" xr3:uid="{8660C274-6263-45FC-AB99-E9A79DDE0296}" name="t_edah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8195F41-1AB5-4789-B558-459D79A8B6E5}" name="mnazl" displayName="mnazl" ref="A38:B51" totalsRowShown="0" headerRowDxfId="12" headerRowBorderDxfId="11" tableBorderDxfId="10" totalsRowBorderDxfId="9">
  <autoFilter ref="A38:B51" xr:uid="{18195F41-1AB5-4789-B558-459D79A8B6E5}"/>
  <tableColumns count="2">
    <tableColumn id="1" xr3:uid="{F8F59942-BB22-4964-847E-674319B40B99}" name="dat1" dataDxfId="8"/>
    <tableColumn id="2" xr3:uid="{65A18E15-A1B6-4CB4-BA24-770FC74680A3}" name="tm" dataDxfId="7"/>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EDAF56B-AC73-4A81-BE5B-337C28979E28}" name="fsol" displayName="fsol" ref="D40:E45" totalsRowShown="0" headerRowDxfId="6" dataDxfId="4" headerRowBorderDxfId="5" tableBorderDxfId="3" totalsRowBorderDxfId="2">
  <autoFilter ref="D40:E45" xr:uid="{CEDAF56B-AC73-4A81-BE5B-337C28979E28}"/>
  <tableColumns count="2">
    <tableColumn id="1" xr3:uid="{75F19E33-BBE8-4342-A583-0C147DA963EA}" name="dat1" dataDxfId="1"/>
    <tableColumn id="3" xr3:uid="{A75BDB26-B6EE-44FB-A976-43F52C8FAB01}" name="t" dataDxfId="0"/>
  </tableColumns>
  <tableStyleInfo name="TableStyleMedium2" showFirstColumn="0" showLastColumn="0" showRowStripes="1" showColumnStripes="0"/>
</table>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85026-DB0B-4A3F-AFF9-8D88EC822BED}">
  <sheetPr codeName="ورقة1">
    <tabColor theme="9" tint="0.79998168889431442"/>
    <pageSetUpPr fitToPage="1"/>
  </sheetPr>
  <dimension ref="A1:BM62"/>
  <sheetViews>
    <sheetView showGridLines="0" showRowColHeaders="0" rightToLeft="1" tabSelected="1" zoomScale="130" zoomScaleNormal="130" workbookViewId="0">
      <pane xSplit="6" ySplit="8" topLeftCell="G12" activePane="bottomRight" state="frozen"/>
      <selection activeCell="B1" sqref="B1"/>
      <selection pane="topRight" activeCell="D1" sqref="D1"/>
      <selection pane="bottomLeft" activeCell="B3" sqref="B3"/>
      <selection pane="bottomRight" activeCell="Y16" sqref="Y16"/>
    </sheetView>
  </sheetViews>
  <sheetFormatPr defaultColWidth="0" defaultRowHeight="0" customHeight="1" zeroHeight="1" x14ac:dyDescent="0.2"/>
  <cols>
    <col min="1" max="1" width="20.5" hidden="1" customWidth="1"/>
    <col min="2" max="2" width="1.75" style="56" customWidth="1"/>
    <col min="3" max="3" width="0.5" customWidth="1"/>
    <col min="4" max="4" width="1.25" customWidth="1"/>
    <col min="5" max="5" width="9.125" bestFit="1" customWidth="1"/>
    <col min="6" max="6" width="11.5" bestFit="1" customWidth="1"/>
    <col min="7" max="43" width="3.25" customWidth="1"/>
    <col min="44" max="44" width="0.75" customWidth="1"/>
    <col min="45" max="45" width="0.5" customWidth="1"/>
    <col min="46" max="46" width="1.625" style="56" customWidth="1"/>
    <col min="47" max="48" width="9" hidden="1" customWidth="1"/>
    <col min="49" max="16384" width="0.875" hidden="1"/>
  </cols>
  <sheetData>
    <row r="1" spans="1:65" s="56" customFormat="1" ht="7.5" customHeight="1" x14ac:dyDescent="0.2"/>
    <row r="2" spans="1:65" ht="3" customHeight="1" x14ac:dyDescent="0.2">
      <c r="C2" s="240"/>
      <c r="D2" s="240"/>
      <c r="E2" s="240"/>
      <c r="F2" s="240"/>
      <c r="G2" s="240"/>
      <c r="H2" s="240"/>
      <c r="I2" s="240"/>
      <c r="J2" s="240"/>
      <c r="K2" s="240"/>
      <c r="L2" s="240"/>
      <c r="M2" s="240"/>
      <c r="N2" s="240"/>
      <c r="O2" s="240"/>
      <c r="P2" s="240"/>
      <c r="Q2" s="240"/>
      <c r="R2" s="240"/>
      <c r="S2" s="240"/>
      <c r="T2" s="240"/>
      <c r="U2" s="240"/>
      <c r="V2" s="240"/>
      <c r="W2" s="240"/>
      <c r="X2" s="240"/>
      <c r="Y2" s="240"/>
      <c r="Z2" s="240"/>
      <c r="AA2" s="240"/>
      <c r="AB2" s="240"/>
      <c r="AC2" s="240"/>
      <c r="AD2" s="240"/>
      <c r="AE2" s="240"/>
      <c r="AF2" s="240"/>
      <c r="AG2" s="240"/>
      <c r="AH2" s="240"/>
      <c r="AI2" s="240"/>
      <c r="AJ2" s="240"/>
      <c r="AK2" s="240"/>
      <c r="AL2" s="240"/>
      <c r="AM2" s="240"/>
      <c r="AN2" s="240"/>
      <c r="AO2" s="240"/>
      <c r="AP2" s="240"/>
      <c r="AQ2" s="240"/>
      <c r="AR2" s="240"/>
      <c r="AS2" s="55"/>
    </row>
    <row r="3" spans="1:65" ht="7.5" customHeight="1" thickBot="1" x14ac:dyDescent="0.25">
      <c r="C3" s="240"/>
      <c r="D3" s="164"/>
      <c r="E3" s="164"/>
      <c r="F3" s="164"/>
      <c r="G3" s="164"/>
      <c r="H3" s="164"/>
      <c r="I3" s="164"/>
      <c r="J3" s="164"/>
      <c r="K3" s="164"/>
      <c r="L3" s="164"/>
      <c r="M3" s="164"/>
      <c r="N3" s="164"/>
      <c r="O3" s="164"/>
      <c r="P3" s="164"/>
      <c r="Q3" s="164"/>
      <c r="R3" s="164"/>
      <c r="S3" s="164"/>
      <c r="T3" s="164"/>
      <c r="U3" s="164"/>
      <c r="V3" s="164"/>
      <c r="W3" s="164"/>
      <c r="X3" s="164"/>
      <c r="Y3" s="164"/>
      <c r="Z3" s="164"/>
      <c r="AA3" s="164"/>
      <c r="AB3" s="164"/>
      <c r="AC3" s="164"/>
      <c r="AD3" s="164"/>
      <c r="AE3" s="164"/>
      <c r="AF3" s="164"/>
      <c r="AG3" s="164"/>
      <c r="AH3" s="164"/>
      <c r="AI3" s="164"/>
      <c r="AJ3" s="164"/>
      <c r="AK3" s="164"/>
      <c r="AL3" s="164"/>
      <c r="AM3" s="164"/>
      <c r="AN3" s="164"/>
      <c r="AO3" s="164"/>
      <c r="AP3" s="164"/>
      <c r="AQ3" s="164"/>
      <c r="AR3" s="164"/>
      <c r="AS3" s="55"/>
    </row>
    <row r="4" spans="1:65" ht="17.25" customHeight="1" thickBot="1" x14ac:dyDescent="0.25">
      <c r="C4" s="240"/>
      <c r="D4" s="164"/>
      <c r="E4" s="345" t="s">
        <v>172</v>
      </c>
      <c r="F4" s="344" t="s">
        <v>173</v>
      </c>
      <c r="G4" s="164"/>
      <c r="H4" s="253">
        <f ca="1">TODAY()</f>
        <v>45079</v>
      </c>
      <c r="I4" s="254"/>
      <c r="J4" s="254"/>
      <c r="K4" s="254"/>
      <c r="L4" s="254"/>
      <c r="M4" s="254"/>
      <c r="N4" s="251">
        <f ca="1">TODAY()</f>
        <v>45079</v>
      </c>
      <c r="O4" s="251"/>
      <c r="P4" s="252"/>
      <c r="Q4" s="245" t="str">
        <f ca="1">"(" &amp; IF(DATE(1900,MONTH(TODAY()),DAY(TODAY()))&lt;68,DATE(1900,MONTH(TODAY()),DAY(TODAY()))+25,(DATE(1900,MONTH(TODAY()),DAY(TODAY()))-INDEX(fsool[البداية],MATCH(DATE(1900,MONTH(TODAY()),DAY(TODAY())),fsool[البداية],1),1))+1) &amp; ") " &amp; INDEX(fsool[الفصل],MATCH(DATE(1900,MONTH(TODAY()),DAY(TODAY())),fsool[البداية],1),1)</f>
        <v>(87) الربيع</v>
      </c>
      <c r="R4" s="245"/>
      <c r="S4" s="245"/>
      <c r="T4" s="245"/>
      <c r="U4" s="245"/>
      <c r="V4" s="245" t="str">
        <f ca="1" xml:space="preserve"> " (" &amp; (DATE(2019,MONTH(TODAY()),DAY(TODAY()))-VLOOKUP(DATE(2019,MONTH(TODAY()),DAY(TODAY())),mnazl[dat1],1,TRUE))+1 &amp; ")"
&amp; " " &amp;  INDEX(mnazl[],MATCH(DATE(2019,MONTH(VLOOKUP(DATE(2019,MONTH(TODAY()),DAY(TODAY())),mnazl[dat1],1,TRUE)),DAY(VLOOKUP(DATE(2019,MONTH(TODAY()),DAY(TODAY())),mnazl[dat1],1,TRUE))),mnazl[dat1],0),2)</f>
        <v xml:space="preserve"> (22) الثريا 39 يوما</v>
      </c>
      <c r="W4" s="245"/>
      <c r="X4" s="245"/>
      <c r="Y4" s="245"/>
      <c r="Z4" s="245"/>
      <c r="AA4" s="245"/>
      <c r="AB4" s="245"/>
      <c r="AC4" s="245"/>
      <c r="AD4" s="245"/>
      <c r="AE4" s="245"/>
      <c r="AF4" s="245"/>
      <c r="AG4" s="245"/>
      <c r="AH4" s="245"/>
      <c r="AI4" s="245" t="str">
        <f ca="1" xml:space="preserve">  " (" &amp; (DATE(2019,MONTH(TODAY()),DAY(TODAY()))-VLOOKUP(DATE(2019,MONTH(TODAY()),DAY(TODAY())),ngom[dat1],1,TRUE))+1 &amp; ")"
&amp; " " &amp;  INDEX(ngom[],MATCH(DATE(2019,MONTH(VLOOKUP(DATE(2019,MONTH(TODAY()),DAY(TODAY())),ngom[dat1],1,TRUE)),DAY(VLOOKUP(DATE(2019,MONTH(TODAY()),DAY(TODAY())),ngom[dat1],1,TRUE))),ngom[dat1],0),4)</f>
        <v xml:space="preserve"> (9) البطين 13 يوما</v>
      </c>
      <c r="AJ4" s="245"/>
      <c r="AK4" s="245"/>
      <c r="AL4" s="245"/>
      <c r="AM4" s="245"/>
      <c r="AN4" s="245"/>
      <c r="AO4" s="245"/>
      <c r="AP4" s="245"/>
      <c r="AQ4" s="246"/>
      <c r="AR4" s="342">
        <f ca="1">INDIRECT(CELL("address"))</f>
        <v>45155</v>
      </c>
      <c r="AS4" s="343">
        <v>1</v>
      </c>
    </row>
    <row r="5" spans="1:65" ht="16.5" customHeight="1" thickBot="1" x14ac:dyDescent="0.25">
      <c r="C5" s="240"/>
      <c r="D5" s="164"/>
      <c r="E5" s="165" t="s">
        <v>36</v>
      </c>
      <c r="F5" s="166"/>
      <c r="G5" s="164"/>
      <c r="H5" s="255" t="s">
        <v>117</v>
      </c>
      <c r="I5" s="256"/>
      <c r="J5" s="256"/>
      <c r="K5" s="256"/>
      <c r="L5" s="256"/>
      <c r="M5" s="256"/>
      <c r="N5" s="256"/>
      <c r="O5" s="256"/>
      <c r="P5" s="257"/>
      <c r="Q5" s="247" t="str">
        <f ca="1">INDEX(ngom[],MATCH(DATE(2019,MONTH(VLOOKUP(DATE(2019,MONTH(TODAY()),DAY(TODAY())),ngom[dat1],1,TRUE)),DAY(VLOOKUP(DATE(2019,MONTH(TODAY()),DAY(TODAY())),ngom[dat1],1,TRUE))),ngom[dat1],0),5)</f>
        <v>بدأ مربعانية القيظ ويكثر القثاء والخيار والباذنجان ويبدأ العنب في الاحمرار وتزداد حاجة الأشجار إلى السقيا ويقف سقي الأشجار المزهرة حتى انعقاد ثمرها إلا عند الضرورة وزيادة الحرارة ويجف العشب وهو آخر نوء المطر .</v>
      </c>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8"/>
      <c r="AR5" s="164"/>
      <c r="AS5" s="55"/>
    </row>
    <row r="6" spans="1:65" ht="24.75" customHeight="1" thickBot="1" x14ac:dyDescent="0.35">
      <c r="C6" s="240"/>
      <c r="D6" s="164"/>
      <c r="E6" s="238">
        <f ca="1">E7</f>
        <v>45079</v>
      </c>
      <c r="F6" s="239"/>
      <c r="G6" s="164"/>
      <c r="H6" s="167"/>
      <c r="I6" s="241" t="s">
        <v>37</v>
      </c>
      <c r="J6" s="241"/>
      <c r="K6" s="242">
        <f ca="1">بيانات!H7</f>
        <v>42.333333333333336</v>
      </c>
      <c r="L6" s="243"/>
      <c r="M6" s="241" t="s">
        <v>38</v>
      </c>
      <c r="N6" s="241"/>
      <c r="O6" s="242">
        <f ca="1">بيانات!N7</f>
        <v>27.333333333333332</v>
      </c>
      <c r="P6" s="244"/>
      <c r="Q6" s="249"/>
      <c r="R6" s="249"/>
      <c r="S6" s="249"/>
      <c r="T6" s="249"/>
      <c r="U6" s="249"/>
      <c r="V6" s="249"/>
      <c r="W6" s="249"/>
      <c r="X6" s="249"/>
      <c r="Y6" s="249"/>
      <c r="Z6" s="249"/>
      <c r="AA6" s="249"/>
      <c r="AB6" s="249"/>
      <c r="AC6" s="249"/>
      <c r="AD6" s="249"/>
      <c r="AE6" s="249"/>
      <c r="AF6" s="249"/>
      <c r="AG6" s="249"/>
      <c r="AH6" s="249"/>
      <c r="AI6" s="249"/>
      <c r="AJ6" s="249"/>
      <c r="AK6" s="249"/>
      <c r="AL6" s="249"/>
      <c r="AM6" s="249"/>
      <c r="AN6" s="249"/>
      <c r="AO6" s="249"/>
      <c r="AP6" s="249"/>
      <c r="AQ6" s="250"/>
      <c r="AR6" s="168"/>
      <c r="AS6" s="55"/>
    </row>
    <row r="7" spans="1:65" ht="35.25" customHeight="1" thickBot="1" x14ac:dyDescent="0.4">
      <c r="C7" s="240"/>
      <c r="D7" s="164"/>
      <c r="E7" s="258">
        <f ca="1">IF(F5="",TODAY(),IF(F5="","",F5))</f>
        <v>45079</v>
      </c>
      <c r="F7" s="259"/>
      <c r="G7" s="262" t="s">
        <v>20</v>
      </c>
      <c r="H7" s="263"/>
      <c r="I7" s="263"/>
      <c r="J7" s="263"/>
      <c r="K7" s="263"/>
      <c r="L7" s="263"/>
      <c r="M7" s="263"/>
      <c r="N7" s="263"/>
      <c r="O7" s="263"/>
      <c r="P7" s="263"/>
      <c r="Q7" s="263"/>
      <c r="R7" s="263"/>
      <c r="S7" s="263"/>
      <c r="T7" s="263"/>
      <c r="U7" s="263"/>
      <c r="V7" s="263"/>
      <c r="W7" s="263"/>
      <c r="X7" s="263"/>
      <c r="Y7" s="263"/>
      <c r="Z7" s="264" t="str">
        <f ca="1">IFERROR(IF(OR(CELL("row")&lt;9,CELL("row")&gt;57,CELL("col")&lt;7,CELL("col")&gt;43),"حدد يوم ملون من التقويم واضغط F9",IF(CELL("address")="$Z$7","لايوجد نتيجة",INDEX('المواعيد والإجازات'!$I$30:$I$120,MATCH(TRUE,'المواعيد والإجازات'!$H$30:$H$120,0),1))),INDIRECT(CELL("address")))</f>
        <v>(7)الكليبين - نوء النثرة
2023/08/17</v>
      </c>
      <c r="AA7" s="264"/>
      <c r="AB7" s="264"/>
      <c r="AC7" s="264"/>
      <c r="AD7" s="264"/>
      <c r="AE7" s="264"/>
      <c r="AF7" s="264"/>
      <c r="AG7" s="264"/>
      <c r="AH7" s="264"/>
      <c r="AI7" s="264"/>
      <c r="AJ7" s="237" t="str">
        <f ca="1">IFERROR(
IF(SMALL(تنبيه_المواعيد,1)=0,"يوجد موعد هذا اليوم",
IF(SMALL(تنبيه_المواعيد,1)=1,"يوجد موعد غدا",
IF(SMALL(تنبيه_المواعيد,1)&gt;1,"أقرب موعد بعد "&amp;SMALL(تنبيه_المواعيد,1)&amp;" يوم","يوجد مواعيد فائته قم بحذفها "))),"لا يوجد مواعيد")</f>
        <v>أقرب موعد بعد 60 يوم</v>
      </c>
      <c r="AK7" s="237"/>
      <c r="AL7" s="237"/>
      <c r="AM7" s="237"/>
      <c r="AN7" s="237"/>
      <c r="AO7" s="237"/>
      <c r="AP7" s="237"/>
      <c r="AQ7" s="237"/>
      <c r="AR7" s="169" t="str">
        <f ca="1">INDEX(fsool[الفصل],MATCH(DATE(1900,MONTH(TODAY()),DAY(TODAY())),fsool[البداية],1),1)</f>
        <v>الربيع</v>
      </c>
      <c r="AS7" s="127">
        <v>1</v>
      </c>
    </row>
    <row r="8" spans="1:65" ht="33.75" thickBot="1" x14ac:dyDescent="0.25">
      <c r="C8" s="240"/>
      <c r="D8" s="164"/>
      <c r="E8" s="260">
        <f ca="1">E7</f>
        <v>45079</v>
      </c>
      <c r="F8" s="261"/>
      <c r="G8" s="170" t="s">
        <v>0</v>
      </c>
      <c r="H8" s="170" t="s">
        <v>1</v>
      </c>
      <c r="I8" s="170" t="s">
        <v>2</v>
      </c>
      <c r="J8" s="170" t="s">
        <v>3</v>
      </c>
      <c r="K8" s="170" t="s">
        <v>4</v>
      </c>
      <c r="L8" s="171" t="s">
        <v>5</v>
      </c>
      <c r="M8" s="172" t="s">
        <v>6</v>
      </c>
      <c r="N8" s="170" t="s">
        <v>0</v>
      </c>
      <c r="O8" s="170" t="s">
        <v>1</v>
      </c>
      <c r="P8" s="170" t="s">
        <v>2</v>
      </c>
      <c r="Q8" s="170" t="s">
        <v>3</v>
      </c>
      <c r="R8" s="170" t="s">
        <v>4</v>
      </c>
      <c r="S8" s="171" t="s">
        <v>5</v>
      </c>
      <c r="T8" s="173" t="s">
        <v>6</v>
      </c>
      <c r="U8" s="174" t="s">
        <v>0</v>
      </c>
      <c r="V8" s="170" t="s">
        <v>1</v>
      </c>
      <c r="W8" s="170" t="s">
        <v>2</v>
      </c>
      <c r="X8" s="170" t="s">
        <v>3</v>
      </c>
      <c r="Y8" s="170" t="s">
        <v>4</v>
      </c>
      <c r="Z8" s="171" t="s">
        <v>5</v>
      </c>
      <c r="AA8" s="172" t="s">
        <v>6</v>
      </c>
      <c r="AB8" s="170" t="s">
        <v>0</v>
      </c>
      <c r="AC8" s="170" t="s">
        <v>1</v>
      </c>
      <c r="AD8" s="170" t="s">
        <v>2</v>
      </c>
      <c r="AE8" s="170" t="s">
        <v>3</v>
      </c>
      <c r="AF8" s="170" t="s">
        <v>4</v>
      </c>
      <c r="AG8" s="171" t="s">
        <v>5</v>
      </c>
      <c r="AH8" s="173" t="s">
        <v>6</v>
      </c>
      <c r="AI8" s="174" t="s">
        <v>0</v>
      </c>
      <c r="AJ8" s="170" t="s">
        <v>1</v>
      </c>
      <c r="AK8" s="170" t="s">
        <v>2</v>
      </c>
      <c r="AL8" s="170" t="s">
        <v>3</v>
      </c>
      <c r="AM8" s="170" t="s">
        <v>4</v>
      </c>
      <c r="AN8" s="171" t="s">
        <v>5</v>
      </c>
      <c r="AO8" s="172" t="s">
        <v>6</v>
      </c>
      <c r="AP8" s="170" t="s">
        <v>0</v>
      </c>
      <c r="AQ8" s="175" t="s">
        <v>1</v>
      </c>
      <c r="AR8" s="164"/>
      <c r="AS8" s="55"/>
    </row>
    <row r="9" spans="1:65" ht="14.25" x14ac:dyDescent="0.2">
      <c r="A9" s="3">
        <f ca="1">E7</f>
        <v>45079</v>
      </c>
      <c r="C9" s="240"/>
      <c r="D9" s="164"/>
      <c r="E9" s="176">
        <f ca="1">YEAR(A9)</f>
        <v>2023</v>
      </c>
      <c r="F9" s="177" t="str">
        <f ca="1">TEXT(DATE(E9,MONTH(A9),1),"MMMM") &amp; " " &amp;  TEXT(DATE(E9,MONTH(A9),1),"M")</f>
        <v>يونيو 6</v>
      </c>
      <c r="G9" s="178">
        <f ca="1">DATEVALUE( TEXT(DATE(2000,MONTH(A9),1),"MMMM") &amp;"/" &amp; $E9 )-IF(WEEKDAY(DATEVALUE( TEXT(DATE(2000,MONTH(A9),1),"MMMM") &amp;"/" &amp; $E9 )-1)=7,0,WEEKDAY(DATEVALUE( TEXT(DATE(2000,MONTH(A9),1),"MMMM") &amp;"/" &amp; $E9 )-1))</f>
        <v>45074</v>
      </c>
      <c r="H9" s="179">
        <f t="shared" ref="H9:AQ9" ca="1" si="0">G9+1</f>
        <v>45075</v>
      </c>
      <c r="I9" s="179">
        <f t="shared" ca="1" si="0"/>
        <v>45076</v>
      </c>
      <c r="J9" s="179">
        <f t="shared" ca="1" si="0"/>
        <v>45077</v>
      </c>
      <c r="K9" s="179">
        <f t="shared" ca="1" si="0"/>
        <v>45078</v>
      </c>
      <c r="L9" s="180">
        <f t="shared" ca="1" si="0"/>
        <v>45079</v>
      </c>
      <c r="M9" s="181">
        <f t="shared" ca="1" si="0"/>
        <v>45080</v>
      </c>
      <c r="N9" s="179">
        <f t="shared" ca="1" si="0"/>
        <v>45081</v>
      </c>
      <c r="O9" s="179">
        <f t="shared" ca="1" si="0"/>
        <v>45082</v>
      </c>
      <c r="P9" s="179">
        <f t="shared" ca="1" si="0"/>
        <v>45083</v>
      </c>
      <c r="Q9" s="179">
        <f t="shared" ca="1" si="0"/>
        <v>45084</v>
      </c>
      <c r="R9" s="179">
        <f t="shared" ca="1" si="0"/>
        <v>45085</v>
      </c>
      <c r="S9" s="180">
        <f t="shared" ca="1" si="0"/>
        <v>45086</v>
      </c>
      <c r="T9" s="180">
        <f t="shared" ca="1" si="0"/>
        <v>45087</v>
      </c>
      <c r="U9" s="178">
        <f t="shared" ca="1" si="0"/>
        <v>45088</v>
      </c>
      <c r="V9" s="179">
        <f t="shared" ca="1" si="0"/>
        <v>45089</v>
      </c>
      <c r="W9" s="179">
        <f t="shared" ca="1" si="0"/>
        <v>45090</v>
      </c>
      <c r="X9" s="179">
        <f t="shared" ca="1" si="0"/>
        <v>45091</v>
      </c>
      <c r="Y9" s="179">
        <f t="shared" ca="1" si="0"/>
        <v>45092</v>
      </c>
      <c r="Z9" s="180">
        <f t="shared" ca="1" si="0"/>
        <v>45093</v>
      </c>
      <c r="AA9" s="181">
        <f t="shared" ca="1" si="0"/>
        <v>45094</v>
      </c>
      <c r="AB9" s="179">
        <f t="shared" ca="1" si="0"/>
        <v>45095</v>
      </c>
      <c r="AC9" s="179">
        <f t="shared" ca="1" si="0"/>
        <v>45096</v>
      </c>
      <c r="AD9" s="179">
        <f t="shared" ca="1" si="0"/>
        <v>45097</v>
      </c>
      <c r="AE9" s="179">
        <f t="shared" ca="1" si="0"/>
        <v>45098</v>
      </c>
      <c r="AF9" s="179">
        <f t="shared" ca="1" si="0"/>
        <v>45099</v>
      </c>
      <c r="AG9" s="180">
        <f t="shared" ca="1" si="0"/>
        <v>45100</v>
      </c>
      <c r="AH9" s="180">
        <f t="shared" ca="1" si="0"/>
        <v>45101</v>
      </c>
      <c r="AI9" s="178">
        <f t="shared" ca="1" si="0"/>
        <v>45102</v>
      </c>
      <c r="AJ9" s="179">
        <f t="shared" ca="1" si="0"/>
        <v>45103</v>
      </c>
      <c r="AK9" s="179">
        <f t="shared" ca="1" si="0"/>
        <v>45104</v>
      </c>
      <c r="AL9" s="179">
        <f t="shared" ca="1" si="0"/>
        <v>45105</v>
      </c>
      <c r="AM9" s="179">
        <f t="shared" ca="1" si="0"/>
        <v>45106</v>
      </c>
      <c r="AN9" s="180">
        <f t="shared" ca="1" si="0"/>
        <v>45107</v>
      </c>
      <c r="AO9" s="181">
        <f t="shared" ca="1" si="0"/>
        <v>45108</v>
      </c>
      <c r="AP9" s="179">
        <f t="shared" ca="1" si="0"/>
        <v>45109</v>
      </c>
      <c r="AQ9" s="182">
        <f t="shared" ca="1" si="0"/>
        <v>45110</v>
      </c>
      <c r="AR9" s="164"/>
      <c r="AS9" s="55"/>
    </row>
    <row r="10" spans="1:65" s="14" customFormat="1" ht="14.25" x14ac:dyDescent="0.2">
      <c r="A10" s="14">
        <f ca="1">A9</f>
        <v>45079</v>
      </c>
      <c r="B10" s="56"/>
      <c r="C10" s="240"/>
      <c r="D10" s="164"/>
      <c r="E10" s="183">
        <f ca="1">A10</f>
        <v>45079</v>
      </c>
      <c r="F10" s="184">
        <f ca="1">A10</f>
        <v>45079</v>
      </c>
      <c r="G10" s="185">
        <f t="shared" ref="G10:AQ10" ca="1" si="1">G9</f>
        <v>45074</v>
      </c>
      <c r="H10" s="186">
        <f t="shared" ca="1" si="1"/>
        <v>45075</v>
      </c>
      <c r="I10" s="186">
        <f t="shared" ca="1" si="1"/>
        <v>45076</v>
      </c>
      <c r="J10" s="186">
        <f t="shared" ca="1" si="1"/>
        <v>45077</v>
      </c>
      <c r="K10" s="186">
        <f t="shared" ca="1" si="1"/>
        <v>45078</v>
      </c>
      <c r="L10" s="187">
        <f t="shared" ca="1" si="1"/>
        <v>45079</v>
      </c>
      <c r="M10" s="188">
        <f t="shared" ca="1" si="1"/>
        <v>45080</v>
      </c>
      <c r="N10" s="186">
        <f t="shared" ca="1" si="1"/>
        <v>45081</v>
      </c>
      <c r="O10" s="186">
        <f t="shared" ca="1" si="1"/>
        <v>45082</v>
      </c>
      <c r="P10" s="186">
        <f t="shared" ca="1" si="1"/>
        <v>45083</v>
      </c>
      <c r="Q10" s="186">
        <f t="shared" ca="1" si="1"/>
        <v>45084</v>
      </c>
      <c r="R10" s="186">
        <f t="shared" ca="1" si="1"/>
        <v>45085</v>
      </c>
      <c r="S10" s="187">
        <f t="shared" ca="1" si="1"/>
        <v>45086</v>
      </c>
      <c r="T10" s="187">
        <f t="shared" ca="1" si="1"/>
        <v>45087</v>
      </c>
      <c r="U10" s="185">
        <f t="shared" ca="1" si="1"/>
        <v>45088</v>
      </c>
      <c r="V10" s="186">
        <f t="shared" ca="1" si="1"/>
        <v>45089</v>
      </c>
      <c r="W10" s="186">
        <f t="shared" ca="1" si="1"/>
        <v>45090</v>
      </c>
      <c r="X10" s="186">
        <f t="shared" ca="1" si="1"/>
        <v>45091</v>
      </c>
      <c r="Y10" s="186">
        <f t="shared" ca="1" si="1"/>
        <v>45092</v>
      </c>
      <c r="Z10" s="187">
        <f t="shared" ca="1" si="1"/>
        <v>45093</v>
      </c>
      <c r="AA10" s="188">
        <f t="shared" ca="1" si="1"/>
        <v>45094</v>
      </c>
      <c r="AB10" s="186">
        <f t="shared" ca="1" si="1"/>
        <v>45095</v>
      </c>
      <c r="AC10" s="186">
        <f t="shared" ca="1" si="1"/>
        <v>45096</v>
      </c>
      <c r="AD10" s="186">
        <f t="shared" ca="1" si="1"/>
        <v>45097</v>
      </c>
      <c r="AE10" s="186">
        <f t="shared" ca="1" si="1"/>
        <v>45098</v>
      </c>
      <c r="AF10" s="186">
        <f t="shared" ca="1" si="1"/>
        <v>45099</v>
      </c>
      <c r="AG10" s="187">
        <f t="shared" ca="1" si="1"/>
        <v>45100</v>
      </c>
      <c r="AH10" s="187">
        <f t="shared" ca="1" si="1"/>
        <v>45101</v>
      </c>
      <c r="AI10" s="185">
        <f t="shared" ca="1" si="1"/>
        <v>45102</v>
      </c>
      <c r="AJ10" s="186">
        <f t="shared" ca="1" si="1"/>
        <v>45103</v>
      </c>
      <c r="AK10" s="186">
        <f t="shared" ca="1" si="1"/>
        <v>45104</v>
      </c>
      <c r="AL10" s="186">
        <f t="shared" ca="1" si="1"/>
        <v>45105</v>
      </c>
      <c r="AM10" s="186">
        <f t="shared" ca="1" si="1"/>
        <v>45106</v>
      </c>
      <c r="AN10" s="187">
        <f t="shared" ca="1" si="1"/>
        <v>45107</v>
      </c>
      <c r="AO10" s="188">
        <f t="shared" ca="1" si="1"/>
        <v>45108</v>
      </c>
      <c r="AP10" s="186">
        <f t="shared" ca="1" si="1"/>
        <v>45109</v>
      </c>
      <c r="AQ10" s="189">
        <f t="shared" ca="1" si="1"/>
        <v>45110</v>
      </c>
      <c r="AR10" s="164"/>
      <c r="AS10" s="55"/>
      <c r="AT10" s="56"/>
      <c r="AU10"/>
      <c r="AV10"/>
      <c r="AW10"/>
      <c r="AX10"/>
      <c r="AY10"/>
      <c r="AZ10"/>
      <c r="BA10"/>
      <c r="BB10"/>
      <c r="BC10"/>
      <c r="BD10"/>
      <c r="BE10"/>
      <c r="BF10"/>
      <c r="BG10"/>
      <c r="BH10"/>
      <c r="BI10"/>
      <c r="BJ10"/>
      <c r="BK10"/>
      <c r="BL10"/>
      <c r="BM10"/>
    </row>
    <row r="11" spans="1:65" s="28" customFormat="1" ht="2.1" customHeight="1" x14ac:dyDescent="0.2">
      <c r="A11" s="29">
        <f ca="1">A10</f>
        <v>45079</v>
      </c>
      <c r="B11" s="56"/>
      <c r="C11" s="240"/>
      <c r="D11" s="164"/>
      <c r="E11" s="190">
        <f ca="1">A11</f>
        <v>45079</v>
      </c>
      <c r="F11" s="191">
        <f ca="1">A11</f>
        <v>45079</v>
      </c>
      <c r="G11" s="192">
        <f ca="1">DATE(YEAR(بيانات!$E$7),MONTH(G9),DAY(G9))</f>
        <v>149</v>
      </c>
      <c r="H11" s="193">
        <f ca="1">DATE(YEAR(بيانات!$E$7),MONTH(H9),DAY(H9))</f>
        <v>150</v>
      </c>
      <c r="I11" s="193">
        <f ca="1">DATE(YEAR(بيانات!$E$7),MONTH(I9),DAY(I9))</f>
        <v>151</v>
      </c>
      <c r="J11" s="193">
        <f ca="1">DATE(YEAR(بيانات!$E$7),MONTH(J9),DAY(J9))</f>
        <v>152</v>
      </c>
      <c r="K11" s="193">
        <f ca="1">DATE(YEAR(بيانات!$E$7),MONTH(K9),DAY(K9))</f>
        <v>153</v>
      </c>
      <c r="L11" s="194">
        <f ca="1">DATE(YEAR(بيانات!$E$7),MONTH(L9),DAY(L9))</f>
        <v>154</v>
      </c>
      <c r="M11" s="195">
        <f ca="1">DATE(YEAR(بيانات!$E$7),MONTH(M9),DAY(M9))</f>
        <v>155</v>
      </c>
      <c r="N11" s="193">
        <f ca="1">DATE(YEAR(بيانات!$E$7),MONTH(N9),DAY(N9))</f>
        <v>156</v>
      </c>
      <c r="O11" s="193">
        <f ca="1">DATE(YEAR(بيانات!$E$7),MONTH(O9),DAY(O9))</f>
        <v>157</v>
      </c>
      <c r="P11" s="193">
        <f ca="1">DATE(YEAR(بيانات!$E$7),MONTH(P9),DAY(P9))</f>
        <v>158</v>
      </c>
      <c r="Q11" s="193">
        <f ca="1">DATE(YEAR(بيانات!$E$7),MONTH(Q9),DAY(Q9))</f>
        <v>159</v>
      </c>
      <c r="R11" s="193">
        <f ca="1">DATE(YEAR(بيانات!$E$7),MONTH(R9),DAY(R9))</f>
        <v>160</v>
      </c>
      <c r="S11" s="194">
        <f ca="1">DATE(YEAR(بيانات!$E$7),MONTH(S9),DAY(S9))</f>
        <v>161</v>
      </c>
      <c r="T11" s="194">
        <f ca="1">DATE(YEAR(بيانات!$E$7),MONTH(T9),DAY(T9))</f>
        <v>162</v>
      </c>
      <c r="U11" s="192">
        <f ca="1">DATE(YEAR(بيانات!$E$7),MONTH(U9),DAY(U9))</f>
        <v>163</v>
      </c>
      <c r="V11" s="193">
        <f ca="1">DATE(YEAR(بيانات!$E$7),MONTH(V9),DAY(V9))</f>
        <v>164</v>
      </c>
      <c r="W11" s="193">
        <f ca="1">DATE(YEAR(بيانات!$E$7),MONTH(W9),DAY(W9))</f>
        <v>165</v>
      </c>
      <c r="X11" s="193">
        <f ca="1">DATE(YEAR(بيانات!$E$7),MONTH(X9),DAY(X9))</f>
        <v>166</v>
      </c>
      <c r="Y11" s="193">
        <f ca="1">DATE(YEAR(بيانات!$E$7),MONTH(Y9),DAY(Y9))</f>
        <v>167</v>
      </c>
      <c r="Z11" s="194">
        <f ca="1">DATE(YEAR(بيانات!$E$7),MONTH(Z9),DAY(Z9))</f>
        <v>168</v>
      </c>
      <c r="AA11" s="195">
        <f ca="1">DATE(YEAR(بيانات!$E$7),MONTH(AA9),DAY(AA9))</f>
        <v>169</v>
      </c>
      <c r="AB11" s="193">
        <f ca="1">DATE(YEAR(بيانات!$E$7),MONTH(AB9),DAY(AB9))</f>
        <v>170</v>
      </c>
      <c r="AC11" s="193">
        <f ca="1">DATE(YEAR(بيانات!$E$7),MONTH(AC9),DAY(AC9))</f>
        <v>171</v>
      </c>
      <c r="AD11" s="193">
        <f ca="1">DATE(YEAR(بيانات!$E$7),MONTH(AD9),DAY(AD9))</f>
        <v>172</v>
      </c>
      <c r="AE11" s="193">
        <f ca="1">DATE(YEAR(بيانات!$E$7),MONTH(AE9),DAY(AE9))</f>
        <v>173</v>
      </c>
      <c r="AF11" s="193">
        <f ca="1">DATE(YEAR(بيانات!$E$7),MONTH(AF9),DAY(AF9))</f>
        <v>174</v>
      </c>
      <c r="AG11" s="194">
        <f ca="1">DATE(YEAR(بيانات!$E$7),MONTH(AG9),DAY(AG9))</f>
        <v>175</v>
      </c>
      <c r="AH11" s="194">
        <f ca="1">DATE(YEAR(بيانات!$E$7),MONTH(AH9),DAY(AH9))</f>
        <v>176</v>
      </c>
      <c r="AI11" s="192">
        <f ca="1">DATE(YEAR(بيانات!$E$7),MONTH(AI9),DAY(AI9))</f>
        <v>177</v>
      </c>
      <c r="AJ11" s="193">
        <f ca="1">DATE(YEAR(بيانات!$E$7),MONTH(AJ9),DAY(AJ9))</f>
        <v>178</v>
      </c>
      <c r="AK11" s="193">
        <f ca="1">DATE(YEAR(بيانات!$E$7),MONTH(AK9),DAY(AK9))</f>
        <v>179</v>
      </c>
      <c r="AL11" s="193">
        <f ca="1">DATE(YEAR(بيانات!$E$7),MONTH(AL9),DAY(AL9))</f>
        <v>180</v>
      </c>
      <c r="AM11" s="193">
        <f ca="1">DATE(YEAR(بيانات!$E$7),MONTH(AM9),DAY(AM9))</f>
        <v>181</v>
      </c>
      <c r="AN11" s="194">
        <f ca="1">DATE(YEAR(بيانات!$E$7),MONTH(AN9),DAY(AN9))</f>
        <v>182</v>
      </c>
      <c r="AO11" s="195">
        <f ca="1">DATE(YEAR(بيانات!$E$7),MONTH(AO9),DAY(AO9))</f>
        <v>183</v>
      </c>
      <c r="AP11" s="193">
        <f ca="1">DATE(YEAR(بيانات!$E$7),MONTH(AP9),DAY(AP9))</f>
        <v>184</v>
      </c>
      <c r="AQ11" s="196">
        <f ca="1">DATE(YEAR(بيانات!$E$7),MONTH(AQ9),DAY(AQ9))</f>
        <v>185</v>
      </c>
      <c r="AR11" s="164"/>
      <c r="AS11" s="55"/>
      <c r="AT11" s="56"/>
      <c r="AU11"/>
      <c r="AV11"/>
    </row>
    <row r="12" spans="1:65" ht="14.25" x14ac:dyDescent="0.2">
      <c r="A12" s="3">
        <f ca="1">EDATE(A9,1)</f>
        <v>45109</v>
      </c>
      <c r="C12" s="240"/>
      <c r="D12" s="164"/>
      <c r="E12" s="176">
        <f ca="1">YEAR(A12)</f>
        <v>2023</v>
      </c>
      <c r="F12" s="177" t="str">
        <f ca="1">TEXT(DATE(E12,MONTH(A12),1),"MMMM") &amp; " " &amp;  TEXT(DATE(E12,MONTH(A12),1),"M")</f>
        <v>يوليو 7</v>
      </c>
      <c r="G12" s="178">
        <f ca="1">DATEVALUE( TEXT(DATE(2000,MONTH(A12),1),"MMMM") &amp;"/" &amp; $E12 )-IF(WEEKDAY(DATEVALUE( TEXT(DATE(2000,MONTH(A12),1),"MMMM") &amp;"/" &amp; $E12 )-1)=7,0,WEEKDAY(DATEVALUE( TEXT(DATE(2000,MONTH(A12),1),"MMMM") &amp;"/" &amp; $E12 )-1))</f>
        <v>45102</v>
      </c>
      <c r="H12" s="179">
        <f t="shared" ref="H12:AQ12" ca="1" si="2">G12+1</f>
        <v>45103</v>
      </c>
      <c r="I12" s="179">
        <f t="shared" ca="1" si="2"/>
        <v>45104</v>
      </c>
      <c r="J12" s="179">
        <f t="shared" ca="1" si="2"/>
        <v>45105</v>
      </c>
      <c r="K12" s="179">
        <f t="shared" ca="1" si="2"/>
        <v>45106</v>
      </c>
      <c r="L12" s="180">
        <f t="shared" ca="1" si="2"/>
        <v>45107</v>
      </c>
      <c r="M12" s="181">
        <f t="shared" ca="1" si="2"/>
        <v>45108</v>
      </c>
      <c r="N12" s="179">
        <f t="shared" ca="1" si="2"/>
        <v>45109</v>
      </c>
      <c r="O12" s="179">
        <f t="shared" ca="1" si="2"/>
        <v>45110</v>
      </c>
      <c r="P12" s="179">
        <f t="shared" ca="1" si="2"/>
        <v>45111</v>
      </c>
      <c r="Q12" s="179">
        <f t="shared" ca="1" si="2"/>
        <v>45112</v>
      </c>
      <c r="R12" s="179">
        <f t="shared" ca="1" si="2"/>
        <v>45113</v>
      </c>
      <c r="S12" s="180">
        <f t="shared" ca="1" si="2"/>
        <v>45114</v>
      </c>
      <c r="T12" s="180">
        <f t="shared" ca="1" si="2"/>
        <v>45115</v>
      </c>
      <c r="U12" s="178">
        <f t="shared" ca="1" si="2"/>
        <v>45116</v>
      </c>
      <c r="V12" s="179">
        <f t="shared" ca="1" si="2"/>
        <v>45117</v>
      </c>
      <c r="W12" s="179">
        <f t="shared" ca="1" si="2"/>
        <v>45118</v>
      </c>
      <c r="X12" s="179">
        <f t="shared" ca="1" si="2"/>
        <v>45119</v>
      </c>
      <c r="Y12" s="179">
        <f t="shared" ca="1" si="2"/>
        <v>45120</v>
      </c>
      <c r="Z12" s="180">
        <f t="shared" ca="1" si="2"/>
        <v>45121</v>
      </c>
      <c r="AA12" s="181">
        <f t="shared" ca="1" si="2"/>
        <v>45122</v>
      </c>
      <c r="AB12" s="179">
        <f t="shared" ca="1" si="2"/>
        <v>45123</v>
      </c>
      <c r="AC12" s="179">
        <f t="shared" ca="1" si="2"/>
        <v>45124</v>
      </c>
      <c r="AD12" s="179">
        <f t="shared" ca="1" si="2"/>
        <v>45125</v>
      </c>
      <c r="AE12" s="179">
        <f t="shared" ca="1" si="2"/>
        <v>45126</v>
      </c>
      <c r="AF12" s="179">
        <f t="shared" ca="1" si="2"/>
        <v>45127</v>
      </c>
      <c r="AG12" s="180">
        <f t="shared" ca="1" si="2"/>
        <v>45128</v>
      </c>
      <c r="AH12" s="180">
        <f t="shared" ca="1" si="2"/>
        <v>45129</v>
      </c>
      <c r="AI12" s="178">
        <f t="shared" ca="1" si="2"/>
        <v>45130</v>
      </c>
      <c r="AJ12" s="179">
        <f t="shared" ca="1" si="2"/>
        <v>45131</v>
      </c>
      <c r="AK12" s="179">
        <f t="shared" ca="1" si="2"/>
        <v>45132</v>
      </c>
      <c r="AL12" s="179">
        <f t="shared" ca="1" si="2"/>
        <v>45133</v>
      </c>
      <c r="AM12" s="179">
        <f t="shared" ca="1" si="2"/>
        <v>45134</v>
      </c>
      <c r="AN12" s="180">
        <f t="shared" ca="1" si="2"/>
        <v>45135</v>
      </c>
      <c r="AO12" s="181">
        <f t="shared" ca="1" si="2"/>
        <v>45136</v>
      </c>
      <c r="AP12" s="179">
        <f t="shared" ca="1" si="2"/>
        <v>45137</v>
      </c>
      <c r="AQ12" s="182">
        <f t="shared" ca="1" si="2"/>
        <v>45138</v>
      </c>
      <c r="AR12" s="164"/>
      <c r="AS12" s="55"/>
    </row>
    <row r="13" spans="1:65" s="14" customFormat="1" ht="14.25" x14ac:dyDescent="0.2">
      <c r="A13" s="14">
        <f ca="1">A12</f>
        <v>45109</v>
      </c>
      <c r="B13" s="56"/>
      <c r="C13" s="240"/>
      <c r="D13" s="164"/>
      <c r="E13" s="183">
        <f ca="1">A13</f>
        <v>45109</v>
      </c>
      <c r="F13" s="184">
        <f ca="1">A13</f>
        <v>45109</v>
      </c>
      <c r="G13" s="185">
        <f t="shared" ref="G13" ca="1" si="3">G12</f>
        <v>45102</v>
      </c>
      <c r="H13" s="186">
        <f t="shared" ref="H13:AQ13" ca="1" si="4">H12</f>
        <v>45103</v>
      </c>
      <c r="I13" s="186">
        <f t="shared" ca="1" si="4"/>
        <v>45104</v>
      </c>
      <c r="J13" s="186">
        <f t="shared" ca="1" si="4"/>
        <v>45105</v>
      </c>
      <c r="K13" s="186">
        <f t="shared" ca="1" si="4"/>
        <v>45106</v>
      </c>
      <c r="L13" s="187">
        <f t="shared" ca="1" si="4"/>
        <v>45107</v>
      </c>
      <c r="M13" s="188">
        <f t="shared" ca="1" si="4"/>
        <v>45108</v>
      </c>
      <c r="N13" s="186">
        <f t="shared" ca="1" si="4"/>
        <v>45109</v>
      </c>
      <c r="O13" s="186">
        <f t="shared" ca="1" si="4"/>
        <v>45110</v>
      </c>
      <c r="P13" s="186">
        <f t="shared" ca="1" si="4"/>
        <v>45111</v>
      </c>
      <c r="Q13" s="186">
        <f t="shared" ca="1" si="4"/>
        <v>45112</v>
      </c>
      <c r="R13" s="186">
        <f t="shared" ca="1" si="4"/>
        <v>45113</v>
      </c>
      <c r="S13" s="187">
        <f t="shared" ca="1" si="4"/>
        <v>45114</v>
      </c>
      <c r="T13" s="187">
        <f t="shared" ca="1" si="4"/>
        <v>45115</v>
      </c>
      <c r="U13" s="185">
        <f t="shared" ca="1" si="4"/>
        <v>45116</v>
      </c>
      <c r="V13" s="186">
        <f t="shared" ca="1" si="4"/>
        <v>45117</v>
      </c>
      <c r="W13" s="186">
        <f t="shared" ca="1" si="4"/>
        <v>45118</v>
      </c>
      <c r="X13" s="186">
        <f t="shared" ca="1" si="4"/>
        <v>45119</v>
      </c>
      <c r="Y13" s="186">
        <f t="shared" ca="1" si="4"/>
        <v>45120</v>
      </c>
      <c r="Z13" s="187">
        <f t="shared" ca="1" si="4"/>
        <v>45121</v>
      </c>
      <c r="AA13" s="188">
        <f t="shared" ca="1" si="4"/>
        <v>45122</v>
      </c>
      <c r="AB13" s="186">
        <f t="shared" ca="1" si="4"/>
        <v>45123</v>
      </c>
      <c r="AC13" s="186">
        <f t="shared" ca="1" si="4"/>
        <v>45124</v>
      </c>
      <c r="AD13" s="186">
        <f t="shared" ca="1" si="4"/>
        <v>45125</v>
      </c>
      <c r="AE13" s="186">
        <f t="shared" ca="1" si="4"/>
        <v>45126</v>
      </c>
      <c r="AF13" s="186">
        <f t="shared" ca="1" si="4"/>
        <v>45127</v>
      </c>
      <c r="AG13" s="187">
        <f t="shared" ca="1" si="4"/>
        <v>45128</v>
      </c>
      <c r="AH13" s="187">
        <f t="shared" ca="1" si="4"/>
        <v>45129</v>
      </c>
      <c r="AI13" s="185">
        <f t="shared" ca="1" si="4"/>
        <v>45130</v>
      </c>
      <c r="AJ13" s="186">
        <f t="shared" ca="1" si="4"/>
        <v>45131</v>
      </c>
      <c r="AK13" s="186">
        <f t="shared" ca="1" si="4"/>
        <v>45132</v>
      </c>
      <c r="AL13" s="186">
        <f t="shared" ca="1" si="4"/>
        <v>45133</v>
      </c>
      <c r="AM13" s="186">
        <f t="shared" ca="1" si="4"/>
        <v>45134</v>
      </c>
      <c r="AN13" s="187">
        <f t="shared" ca="1" si="4"/>
        <v>45135</v>
      </c>
      <c r="AO13" s="188">
        <f t="shared" ca="1" si="4"/>
        <v>45136</v>
      </c>
      <c r="AP13" s="186">
        <f t="shared" ca="1" si="4"/>
        <v>45137</v>
      </c>
      <c r="AQ13" s="189">
        <f t="shared" ca="1" si="4"/>
        <v>45138</v>
      </c>
      <c r="AR13" s="164"/>
      <c r="AS13" s="55"/>
      <c r="AT13" s="56"/>
      <c r="AU13"/>
      <c r="AV13"/>
    </row>
    <row r="14" spans="1:65" s="28" customFormat="1" ht="2.1" customHeight="1" x14ac:dyDescent="0.2">
      <c r="A14" s="29">
        <f ca="1">A13</f>
        <v>45109</v>
      </c>
      <c r="B14" s="56"/>
      <c r="C14" s="240"/>
      <c r="D14" s="164"/>
      <c r="E14" s="190">
        <f ca="1">A14</f>
        <v>45109</v>
      </c>
      <c r="F14" s="191">
        <f ca="1">A14</f>
        <v>45109</v>
      </c>
      <c r="G14" s="192">
        <f ca="1">DATE(YEAR(بيانات!$E$7),MONTH(G12),DAY(G12))</f>
        <v>177</v>
      </c>
      <c r="H14" s="193">
        <f ca="1">DATE(YEAR(بيانات!$E$7),MONTH(H12),DAY(H12))</f>
        <v>178</v>
      </c>
      <c r="I14" s="193">
        <f ca="1">DATE(YEAR(بيانات!$E$7),MONTH(I12),DAY(I12))</f>
        <v>179</v>
      </c>
      <c r="J14" s="193">
        <f ca="1">DATE(YEAR(بيانات!$E$7),MONTH(J12),DAY(J12))</f>
        <v>180</v>
      </c>
      <c r="K14" s="193">
        <f ca="1">DATE(YEAR(بيانات!$E$7),MONTH(K12),DAY(K12))</f>
        <v>181</v>
      </c>
      <c r="L14" s="194">
        <f ca="1">DATE(YEAR(بيانات!$E$7),MONTH(L12),DAY(L12))</f>
        <v>182</v>
      </c>
      <c r="M14" s="195">
        <f ca="1">DATE(YEAR(بيانات!$E$7),MONTH(M12),DAY(M12))</f>
        <v>183</v>
      </c>
      <c r="N14" s="193">
        <f ca="1">DATE(YEAR(بيانات!$E$7),MONTH(N12),DAY(N12))</f>
        <v>184</v>
      </c>
      <c r="O14" s="193">
        <f ca="1">DATE(YEAR(بيانات!$E$7),MONTH(O12),DAY(O12))</f>
        <v>185</v>
      </c>
      <c r="P14" s="193">
        <f ca="1">DATE(YEAR(بيانات!$E$7),MONTH(P12),DAY(P12))</f>
        <v>186</v>
      </c>
      <c r="Q14" s="193">
        <f ca="1">DATE(YEAR(بيانات!$E$7),MONTH(Q12),DAY(Q12))</f>
        <v>187</v>
      </c>
      <c r="R14" s="193">
        <f ca="1">DATE(YEAR(بيانات!$E$7),MONTH(R12),DAY(R12))</f>
        <v>188</v>
      </c>
      <c r="S14" s="194">
        <f ca="1">DATE(YEAR(بيانات!$E$7),MONTH(S12),DAY(S12))</f>
        <v>189</v>
      </c>
      <c r="T14" s="194">
        <f ca="1">DATE(YEAR(بيانات!$E$7),MONTH(T12),DAY(T12))</f>
        <v>190</v>
      </c>
      <c r="U14" s="192">
        <f ca="1">DATE(YEAR(بيانات!$E$7),MONTH(U12),DAY(U12))</f>
        <v>191</v>
      </c>
      <c r="V14" s="193">
        <f ca="1">DATE(YEAR(بيانات!$E$7),MONTH(V12),DAY(V12))</f>
        <v>192</v>
      </c>
      <c r="W14" s="193">
        <f ca="1">DATE(YEAR(بيانات!$E$7),MONTH(W12),DAY(W12))</f>
        <v>193</v>
      </c>
      <c r="X14" s="193">
        <f ca="1">DATE(YEAR(بيانات!$E$7),MONTH(X12),DAY(X12))</f>
        <v>194</v>
      </c>
      <c r="Y14" s="193">
        <f ca="1">DATE(YEAR(بيانات!$E$7),MONTH(Y12),DAY(Y12))</f>
        <v>195</v>
      </c>
      <c r="Z14" s="194">
        <f ca="1">DATE(YEAR(بيانات!$E$7),MONTH(Z12),DAY(Z12))</f>
        <v>196</v>
      </c>
      <c r="AA14" s="195">
        <f ca="1">DATE(YEAR(بيانات!$E$7),MONTH(AA12),DAY(AA12))</f>
        <v>197</v>
      </c>
      <c r="AB14" s="193">
        <f ca="1">DATE(YEAR(بيانات!$E$7),MONTH(AB12),DAY(AB12))</f>
        <v>198</v>
      </c>
      <c r="AC14" s="193">
        <f ca="1">DATE(YEAR(بيانات!$E$7),MONTH(AC12),DAY(AC12))</f>
        <v>199</v>
      </c>
      <c r="AD14" s="193">
        <f ca="1">DATE(YEAR(بيانات!$E$7),MONTH(AD12),DAY(AD12))</f>
        <v>200</v>
      </c>
      <c r="AE14" s="193">
        <f ca="1">DATE(YEAR(بيانات!$E$7),MONTH(AE12),DAY(AE12))</f>
        <v>201</v>
      </c>
      <c r="AF14" s="193">
        <f ca="1">DATE(YEAR(بيانات!$E$7),MONTH(AF12),DAY(AF12))</f>
        <v>202</v>
      </c>
      <c r="AG14" s="194">
        <f ca="1">DATE(YEAR(بيانات!$E$7),MONTH(AG12),DAY(AG12))</f>
        <v>203</v>
      </c>
      <c r="AH14" s="194">
        <f ca="1">DATE(YEAR(بيانات!$E$7),MONTH(AH12),DAY(AH12))</f>
        <v>204</v>
      </c>
      <c r="AI14" s="192">
        <f ca="1">DATE(YEAR(بيانات!$E$7),MONTH(AI12),DAY(AI12))</f>
        <v>205</v>
      </c>
      <c r="AJ14" s="193">
        <f ca="1">DATE(YEAR(بيانات!$E$7),MONTH(AJ12),DAY(AJ12))</f>
        <v>206</v>
      </c>
      <c r="AK14" s="193">
        <f ca="1">DATE(YEAR(بيانات!$E$7),MONTH(AK12),DAY(AK12))</f>
        <v>207</v>
      </c>
      <c r="AL14" s="193">
        <f ca="1">DATE(YEAR(بيانات!$E$7),MONTH(AL12),DAY(AL12))</f>
        <v>208</v>
      </c>
      <c r="AM14" s="193">
        <f ca="1">DATE(YEAR(بيانات!$E$7),MONTH(AM12),DAY(AM12))</f>
        <v>209</v>
      </c>
      <c r="AN14" s="194">
        <f ca="1">DATE(YEAR(بيانات!$E$7),MONTH(AN12),DAY(AN12))</f>
        <v>210</v>
      </c>
      <c r="AO14" s="195">
        <f ca="1">DATE(YEAR(بيانات!$E$7),MONTH(AO12),DAY(AO12))</f>
        <v>211</v>
      </c>
      <c r="AP14" s="193">
        <f ca="1">DATE(YEAR(بيانات!$E$7),MONTH(AP12),DAY(AP12))</f>
        <v>212</v>
      </c>
      <c r="AQ14" s="196">
        <f ca="1">DATE(YEAR(بيانات!$E$7),MONTH(AQ12),DAY(AQ12))</f>
        <v>213</v>
      </c>
      <c r="AR14" s="164"/>
      <c r="AS14" s="55"/>
      <c r="AT14" s="56"/>
      <c r="AU14"/>
      <c r="AV14"/>
      <c r="AW14"/>
      <c r="AX14"/>
      <c r="AY14"/>
      <c r="AZ14"/>
      <c r="BA14"/>
      <c r="BB14"/>
      <c r="BC14"/>
      <c r="BD14"/>
      <c r="BE14"/>
      <c r="BF14"/>
      <c r="BG14"/>
      <c r="BH14"/>
      <c r="BI14"/>
      <c r="BJ14"/>
      <c r="BK14"/>
      <c r="BL14"/>
      <c r="BM14"/>
    </row>
    <row r="15" spans="1:65" ht="14.25" x14ac:dyDescent="0.2">
      <c r="A15" s="3">
        <f ca="1">EDATE(A12,1)</f>
        <v>45140</v>
      </c>
      <c r="C15" s="240"/>
      <c r="D15" s="164"/>
      <c r="E15" s="176">
        <f ca="1">YEAR(A15)</f>
        <v>2023</v>
      </c>
      <c r="F15" s="177" t="str">
        <f ca="1">TEXT(DATE(E15,MONTH(A15),1),"MMMM") &amp; " " &amp;  TEXT(DATE(E15,MONTH(A15),1),"M")</f>
        <v>أغسطس 8</v>
      </c>
      <c r="G15" s="178">
        <f ca="1">DATEVALUE( TEXT(DATE(2000,MONTH(A15),1),"MMMM") &amp;"/" &amp; $E15 )-IF(WEEKDAY(DATEVALUE( TEXT(DATE(2000,MONTH(A15),1),"MMMM") &amp;"/" &amp; $E15 )-1)=7,0,WEEKDAY(DATEVALUE( TEXT(DATE(2000,MONTH(A15),1),"MMMM") &amp;"/" &amp; $E15 )-1))</f>
        <v>45137</v>
      </c>
      <c r="H15" s="197">
        <f t="shared" ref="H15:AQ15" ca="1" si="5">G15+1</f>
        <v>45138</v>
      </c>
      <c r="I15" s="197">
        <f t="shared" ca="1" si="5"/>
        <v>45139</v>
      </c>
      <c r="J15" s="197">
        <f t="shared" ca="1" si="5"/>
        <v>45140</v>
      </c>
      <c r="K15" s="197">
        <f t="shared" ca="1" si="5"/>
        <v>45141</v>
      </c>
      <c r="L15" s="198">
        <f t="shared" ca="1" si="5"/>
        <v>45142</v>
      </c>
      <c r="M15" s="199">
        <f t="shared" ca="1" si="5"/>
        <v>45143</v>
      </c>
      <c r="N15" s="197">
        <f t="shared" ca="1" si="5"/>
        <v>45144</v>
      </c>
      <c r="O15" s="197">
        <f t="shared" ca="1" si="5"/>
        <v>45145</v>
      </c>
      <c r="P15" s="197">
        <f t="shared" ca="1" si="5"/>
        <v>45146</v>
      </c>
      <c r="Q15" s="197">
        <f t="shared" ca="1" si="5"/>
        <v>45147</v>
      </c>
      <c r="R15" s="197">
        <f t="shared" ca="1" si="5"/>
        <v>45148</v>
      </c>
      <c r="S15" s="198">
        <f t="shared" ca="1" si="5"/>
        <v>45149</v>
      </c>
      <c r="T15" s="198">
        <f t="shared" ca="1" si="5"/>
        <v>45150</v>
      </c>
      <c r="U15" s="200">
        <f t="shared" ca="1" si="5"/>
        <v>45151</v>
      </c>
      <c r="V15" s="197">
        <f t="shared" ca="1" si="5"/>
        <v>45152</v>
      </c>
      <c r="W15" s="197">
        <f t="shared" ca="1" si="5"/>
        <v>45153</v>
      </c>
      <c r="X15" s="197">
        <f t="shared" ca="1" si="5"/>
        <v>45154</v>
      </c>
      <c r="Y15" s="197">
        <f t="shared" ca="1" si="5"/>
        <v>45155</v>
      </c>
      <c r="Z15" s="198">
        <f t="shared" ca="1" si="5"/>
        <v>45156</v>
      </c>
      <c r="AA15" s="199">
        <f t="shared" ca="1" si="5"/>
        <v>45157</v>
      </c>
      <c r="AB15" s="197">
        <f t="shared" ca="1" si="5"/>
        <v>45158</v>
      </c>
      <c r="AC15" s="197">
        <f t="shared" ca="1" si="5"/>
        <v>45159</v>
      </c>
      <c r="AD15" s="197">
        <f t="shared" ca="1" si="5"/>
        <v>45160</v>
      </c>
      <c r="AE15" s="197">
        <f t="shared" ca="1" si="5"/>
        <v>45161</v>
      </c>
      <c r="AF15" s="197">
        <f t="shared" ca="1" si="5"/>
        <v>45162</v>
      </c>
      <c r="AG15" s="198">
        <f t="shared" ca="1" si="5"/>
        <v>45163</v>
      </c>
      <c r="AH15" s="198">
        <f t="shared" ca="1" si="5"/>
        <v>45164</v>
      </c>
      <c r="AI15" s="200">
        <f t="shared" ca="1" si="5"/>
        <v>45165</v>
      </c>
      <c r="AJ15" s="197">
        <f t="shared" ca="1" si="5"/>
        <v>45166</v>
      </c>
      <c r="AK15" s="197">
        <f t="shared" ca="1" si="5"/>
        <v>45167</v>
      </c>
      <c r="AL15" s="197">
        <f t="shared" ca="1" si="5"/>
        <v>45168</v>
      </c>
      <c r="AM15" s="197">
        <f t="shared" ca="1" si="5"/>
        <v>45169</v>
      </c>
      <c r="AN15" s="198">
        <f t="shared" ca="1" si="5"/>
        <v>45170</v>
      </c>
      <c r="AO15" s="199">
        <f t="shared" ca="1" si="5"/>
        <v>45171</v>
      </c>
      <c r="AP15" s="197">
        <f t="shared" ca="1" si="5"/>
        <v>45172</v>
      </c>
      <c r="AQ15" s="201">
        <f t="shared" ca="1" si="5"/>
        <v>45173</v>
      </c>
      <c r="AR15" s="164"/>
      <c r="AS15" s="55"/>
    </row>
    <row r="16" spans="1:65" s="14" customFormat="1" ht="14.25" x14ac:dyDescent="0.2">
      <c r="A16" s="14">
        <f ca="1">A15</f>
        <v>45140</v>
      </c>
      <c r="B16" s="56"/>
      <c r="C16" s="240"/>
      <c r="D16" s="164"/>
      <c r="E16" s="183">
        <f ca="1">A16</f>
        <v>45140</v>
      </c>
      <c r="F16" s="184">
        <f ca="1">A16</f>
        <v>45140</v>
      </c>
      <c r="G16" s="185">
        <f t="shared" ref="G16" ca="1" si="6">G15</f>
        <v>45137</v>
      </c>
      <c r="H16" s="186">
        <f t="shared" ref="H16:AQ16" ca="1" si="7">H15</f>
        <v>45138</v>
      </c>
      <c r="I16" s="186">
        <f t="shared" ca="1" si="7"/>
        <v>45139</v>
      </c>
      <c r="J16" s="186">
        <f t="shared" ca="1" si="7"/>
        <v>45140</v>
      </c>
      <c r="K16" s="186">
        <f t="shared" ca="1" si="7"/>
        <v>45141</v>
      </c>
      <c r="L16" s="187">
        <f t="shared" ca="1" si="7"/>
        <v>45142</v>
      </c>
      <c r="M16" s="188">
        <f t="shared" ca="1" si="7"/>
        <v>45143</v>
      </c>
      <c r="N16" s="186">
        <f t="shared" ca="1" si="7"/>
        <v>45144</v>
      </c>
      <c r="O16" s="186">
        <f t="shared" ca="1" si="7"/>
        <v>45145</v>
      </c>
      <c r="P16" s="186">
        <f t="shared" ca="1" si="7"/>
        <v>45146</v>
      </c>
      <c r="Q16" s="186">
        <f t="shared" ca="1" si="7"/>
        <v>45147</v>
      </c>
      <c r="R16" s="186">
        <f t="shared" ca="1" si="7"/>
        <v>45148</v>
      </c>
      <c r="S16" s="187">
        <f t="shared" ca="1" si="7"/>
        <v>45149</v>
      </c>
      <c r="T16" s="187">
        <f t="shared" ca="1" si="7"/>
        <v>45150</v>
      </c>
      <c r="U16" s="185">
        <f t="shared" ca="1" si="7"/>
        <v>45151</v>
      </c>
      <c r="V16" s="186">
        <f t="shared" ca="1" si="7"/>
        <v>45152</v>
      </c>
      <c r="W16" s="186">
        <f t="shared" ca="1" si="7"/>
        <v>45153</v>
      </c>
      <c r="X16" s="186">
        <f t="shared" ca="1" si="7"/>
        <v>45154</v>
      </c>
      <c r="Y16" s="186">
        <f t="shared" ca="1" si="7"/>
        <v>45155</v>
      </c>
      <c r="Z16" s="187">
        <f t="shared" ca="1" si="7"/>
        <v>45156</v>
      </c>
      <c r="AA16" s="188">
        <f t="shared" ca="1" si="7"/>
        <v>45157</v>
      </c>
      <c r="AB16" s="186">
        <f t="shared" ca="1" si="7"/>
        <v>45158</v>
      </c>
      <c r="AC16" s="186">
        <f t="shared" ca="1" si="7"/>
        <v>45159</v>
      </c>
      <c r="AD16" s="186">
        <f t="shared" ca="1" si="7"/>
        <v>45160</v>
      </c>
      <c r="AE16" s="186">
        <f t="shared" ca="1" si="7"/>
        <v>45161</v>
      </c>
      <c r="AF16" s="186">
        <f t="shared" ca="1" si="7"/>
        <v>45162</v>
      </c>
      <c r="AG16" s="187">
        <f t="shared" ca="1" si="7"/>
        <v>45163</v>
      </c>
      <c r="AH16" s="187">
        <f t="shared" ca="1" si="7"/>
        <v>45164</v>
      </c>
      <c r="AI16" s="185">
        <f t="shared" ca="1" si="7"/>
        <v>45165</v>
      </c>
      <c r="AJ16" s="186">
        <f t="shared" ca="1" si="7"/>
        <v>45166</v>
      </c>
      <c r="AK16" s="186">
        <f t="shared" ca="1" si="7"/>
        <v>45167</v>
      </c>
      <c r="AL16" s="186">
        <f t="shared" ca="1" si="7"/>
        <v>45168</v>
      </c>
      <c r="AM16" s="186">
        <f t="shared" ca="1" si="7"/>
        <v>45169</v>
      </c>
      <c r="AN16" s="187">
        <f t="shared" ca="1" si="7"/>
        <v>45170</v>
      </c>
      <c r="AO16" s="188">
        <f t="shared" ca="1" si="7"/>
        <v>45171</v>
      </c>
      <c r="AP16" s="186">
        <f t="shared" ca="1" si="7"/>
        <v>45172</v>
      </c>
      <c r="AQ16" s="189">
        <f t="shared" ca="1" si="7"/>
        <v>45173</v>
      </c>
      <c r="AR16" s="164"/>
      <c r="AS16" s="55"/>
      <c r="AT16" s="56"/>
      <c r="AU16"/>
      <c r="AV16"/>
      <c r="AW16"/>
      <c r="AX16"/>
      <c r="AY16"/>
      <c r="AZ16"/>
      <c r="BA16"/>
      <c r="BB16"/>
      <c r="BC16"/>
      <c r="BD16"/>
      <c r="BE16"/>
      <c r="BF16"/>
      <c r="BG16"/>
      <c r="BH16"/>
      <c r="BI16"/>
      <c r="BJ16"/>
      <c r="BK16"/>
      <c r="BL16"/>
      <c r="BM16"/>
    </row>
    <row r="17" spans="1:65" s="28" customFormat="1" ht="2.1" customHeight="1" x14ac:dyDescent="0.2">
      <c r="A17" s="29">
        <f ca="1">A16</f>
        <v>45140</v>
      </c>
      <c r="B17" s="56"/>
      <c r="C17" s="240"/>
      <c r="D17" s="164"/>
      <c r="E17" s="190">
        <f ca="1">A17</f>
        <v>45140</v>
      </c>
      <c r="F17" s="191">
        <f ca="1">A17</f>
        <v>45140</v>
      </c>
      <c r="G17" s="192">
        <f ca="1">DATE(YEAR(بيانات!$E$7),MONTH(G15),DAY(G15))</f>
        <v>212</v>
      </c>
      <c r="H17" s="193">
        <f ca="1">DATE(YEAR(بيانات!$E$7),MONTH(H15),DAY(H15))</f>
        <v>213</v>
      </c>
      <c r="I17" s="193">
        <f ca="1">DATE(YEAR(بيانات!$E$7),MONTH(I15),DAY(I15))</f>
        <v>214</v>
      </c>
      <c r="J17" s="193">
        <f ca="1">DATE(YEAR(بيانات!$E$7),MONTH(J15),DAY(J15))</f>
        <v>215</v>
      </c>
      <c r="K17" s="193">
        <f ca="1">DATE(YEAR(بيانات!$E$7),MONTH(K15),DAY(K15))</f>
        <v>216</v>
      </c>
      <c r="L17" s="194">
        <f ca="1">DATE(YEAR(بيانات!$E$7),MONTH(L15),DAY(L15))</f>
        <v>217</v>
      </c>
      <c r="M17" s="195">
        <f ca="1">DATE(YEAR(بيانات!$E$7),MONTH(M15),DAY(M15))</f>
        <v>218</v>
      </c>
      <c r="N17" s="193">
        <f ca="1">DATE(YEAR(بيانات!$E$7),MONTH(N15),DAY(N15))</f>
        <v>219</v>
      </c>
      <c r="O17" s="193">
        <f ca="1">DATE(YEAR(بيانات!$E$7),MONTH(O15),DAY(O15))</f>
        <v>220</v>
      </c>
      <c r="P17" s="193">
        <f ca="1">DATE(YEAR(بيانات!$E$7),MONTH(P15),DAY(P15))</f>
        <v>221</v>
      </c>
      <c r="Q17" s="193">
        <f ca="1">DATE(YEAR(بيانات!$E$7),MONTH(Q15),DAY(Q15))</f>
        <v>222</v>
      </c>
      <c r="R17" s="193">
        <f ca="1">DATE(YEAR(بيانات!$E$7),MONTH(R15),DAY(R15))</f>
        <v>223</v>
      </c>
      <c r="S17" s="194">
        <f ca="1">DATE(YEAR(بيانات!$E$7),MONTH(S15),DAY(S15))</f>
        <v>224</v>
      </c>
      <c r="T17" s="194">
        <f ca="1">DATE(YEAR(بيانات!$E$7),MONTH(T15),DAY(T15))</f>
        <v>225</v>
      </c>
      <c r="U17" s="192">
        <f ca="1">DATE(YEAR(بيانات!$E$7),MONTH(U15),DAY(U15))</f>
        <v>226</v>
      </c>
      <c r="V17" s="193">
        <f ca="1">DATE(YEAR(بيانات!$E$7),MONTH(V15),DAY(V15))</f>
        <v>227</v>
      </c>
      <c r="W17" s="193">
        <f ca="1">DATE(YEAR(بيانات!$E$7),MONTH(W15),DAY(W15))</f>
        <v>228</v>
      </c>
      <c r="X17" s="193">
        <f ca="1">DATE(YEAR(بيانات!$E$7),MONTH(X15),DAY(X15))</f>
        <v>229</v>
      </c>
      <c r="Y17" s="193">
        <f ca="1">DATE(YEAR(بيانات!$E$7),MONTH(Y15),DAY(Y15))</f>
        <v>230</v>
      </c>
      <c r="Z17" s="194">
        <f ca="1">DATE(YEAR(بيانات!$E$7),MONTH(Z15),DAY(Z15))</f>
        <v>231</v>
      </c>
      <c r="AA17" s="195">
        <f ca="1">DATE(YEAR(بيانات!$E$7),MONTH(AA15),DAY(AA15))</f>
        <v>232</v>
      </c>
      <c r="AB17" s="193">
        <f ca="1">DATE(YEAR(بيانات!$E$7),MONTH(AB15),DAY(AB15))</f>
        <v>233</v>
      </c>
      <c r="AC17" s="193">
        <f ca="1">DATE(YEAR(بيانات!$E$7),MONTH(AC15),DAY(AC15))</f>
        <v>234</v>
      </c>
      <c r="AD17" s="193">
        <f ca="1">DATE(YEAR(بيانات!$E$7),MONTH(AD15),DAY(AD15))</f>
        <v>235</v>
      </c>
      <c r="AE17" s="193">
        <f ca="1">DATE(YEAR(بيانات!$E$7),MONTH(AE15),DAY(AE15))</f>
        <v>236</v>
      </c>
      <c r="AF17" s="193">
        <f ca="1">DATE(YEAR(بيانات!$E$7),MONTH(AF15),DAY(AF15))</f>
        <v>237</v>
      </c>
      <c r="AG17" s="194">
        <f ca="1">DATE(YEAR(بيانات!$E$7),MONTH(AG15),DAY(AG15))</f>
        <v>238</v>
      </c>
      <c r="AH17" s="194">
        <f ca="1">DATE(YEAR(بيانات!$E$7),MONTH(AH15),DAY(AH15))</f>
        <v>239</v>
      </c>
      <c r="AI17" s="192">
        <f ca="1">DATE(YEAR(بيانات!$E$7),MONTH(AI15),DAY(AI15))</f>
        <v>240</v>
      </c>
      <c r="AJ17" s="193">
        <f ca="1">DATE(YEAR(بيانات!$E$7),MONTH(AJ15),DAY(AJ15))</f>
        <v>241</v>
      </c>
      <c r="AK17" s="193">
        <f ca="1">DATE(YEAR(بيانات!$E$7),MONTH(AK15),DAY(AK15))</f>
        <v>242</v>
      </c>
      <c r="AL17" s="193">
        <f ca="1">DATE(YEAR(بيانات!$E$7),MONTH(AL15),DAY(AL15))</f>
        <v>243</v>
      </c>
      <c r="AM17" s="193">
        <f ca="1">DATE(YEAR(بيانات!$E$7),MONTH(AM15),DAY(AM15))</f>
        <v>244</v>
      </c>
      <c r="AN17" s="194">
        <f ca="1">DATE(YEAR(بيانات!$E$7),MONTH(AN15),DAY(AN15))</f>
        <v>245</v>
      </c>
      <c r="AO17" s="195">
        <f ca="1">DATE(YEAR(بيانات!$E$7),MONTH(AO15),DAY(AO15))</f>
        <v>246</v>
      </c>
      <c r="AP17" s="193">
        <f ca="1">DATE(YEAR(بيانات!$E$7),MONTH(AP15),DAY(AP15))</f>
        <v>247</v>
      </c>
      <c r="AQ17" s="196">
        <f ca="1">DATE(YEAR(بيانات!$E$7),MONTH(AQ15),DAY(AQ15))</f>
        <v>248</v>
      </c>
      <c r="AR17" s="164"/>
      <c r="AS17" s="55"/>
      <c r="AT17" s="56"/>
      <c r="AU17"/>
      <c r="AV17"/>
      <c r="AW17"/>
      <c r="AX17"/>
      <c r="AY17"/>
      <c r="AZ17"/>
      <c r="BA17"/>
      <c r="BB17"/>
      <c r="BC17"/>
      <c r="BD17"/>
      <c r="BE17"/>
      <c r="BF17"/>
      <c r="BG17"/>
      <c r="BH17"/>
      <c r="BI17"/>
      <c r="BJ17"/>
      <c r="BK17"/>
      <c r="BL17"/>
      <c r="BM17"/>
    </row>
    <row r="18" spans="1:65" ht="14.25" x14ac:dyDescent="0.2">
      <c r="A18" s="3">
        <f ca="1">EDATE(A15,1)</f>
        <v>45171</v>
      </c>
      <c r="C18" s="240"/>
      <c r="D18" s="164"/>
      <c r="E18" s="176">
        <f ca="1">YEAR(A18)</f>
        <v>2023</v>
      </c>
      <c r="F18" s="177" t="str">
        <f ca="1">TEXT(DATE(E18,MONTH(A18),1),"MMMM") &amp; " " &amp;  TEXT(DATE(E18,MONTH(A18),1),"M")</f>
        <v>سبتمبر 9</v>
      </c>
      <c r="G18" s="178">
        <f ca="1">DATEVALUE( TEXT(DATE(2000,MONTH(A18),1),"MMMM") &amp;"/" &amp; $E18 )-IF(WEEKDAY(DATEVALUE( TEXT(DATE(2000,MONTH(A18),1),"MMMM") &amp;"/" &amp; $E18 )-1)=7,0,WEEKDAY(DATEVALUE( TEXT(DATE(2000,MONTH(A18),1),"MMMM") &amp;"/" &amp; $E18 )-1))</f>
        <v>45165</v>
      </c>
      <c r="H18" s="197">
        <f t="shared" ref="H18:AQ18" ca="1" si="8">G18+1</f>
        <v>45166</v>
      </c>
      <c r="I18" s="197">
        <f t="shared" ca="1" si="8"/>
        <v>45167</v>
      </c>
      <c r="J18" s="197">
        <f t="shared" ca="1" si="8"/>
        <v>45168</v>
      </c>
      <c r="K18" s="197">
        <f t="shared" ca="1" si="8"/>
        <v>45169</v>
      </c>
      <c r="L18" s="198">
        <f t="shared" ca="1" si="8"/>
        <v>45170</v>
      </c>
      <c r="M18" s="199">
        <f t="shared" ca="1" si="8"/>
        <v>45171</v>
      </c>
      <c r="N18" s="197">
        <f t="shared" ca="1" si="8"/>
        <v>45172</v>
      </c>
      <c r="O18" s="197">
        <f t="shared" ca="1" si="8"/>
        <v>45173</v>
      </c>
      <c r="P18" s="197">
        <f t="shared" ca="1" si="8"/>
        <v>45174</v>
      </c>
      <c r="Q18" s="197">
        <f t="shared" ca="1" si="8"/>
        <v>45175</v>
      </c>
      <c r="R18" s="197">
        <f t="shared" ca="1" si="8"/>
        <v>45176</v>
      </c>
      <c r="S18" s="198">
        <f t="shared" ca="1" si="8"/>
        <v>45177</v>
      </c>
      <c r="T18" s="198">
        <f t="shared" ca="1" si="8"/>
        <v>45178</v>
      </c>
      <c r="U18" s="200">
        <f t="shared" ca="1" si="8"/>
        <v>45179</v>
      </c>
      <c r="V18" s="197">
        <f t="shared" ca="1" si="8"/>
        <v>45180</v>
      </c>
      <c r="W18" s="197">
        <f t="shared" ca="1" si="8"/>
        <v>45181</v>
      </c>
      <c r="X18" s="197">
        <f t="shared" ca="1" si="8"/>
        <v>45182</v>
      </c>
      <c r="Y18" s="197">
        <f t="shared" ca="1" si="8"/>
        <v>45183</v>
      </c>
      <c r="Z18" s="198">
        <f t="shared" ca="1" si="8"/>
        <v>45184</v>
      </c>
      <c r="AA18" s="199">
        <f t="shared" ca="1" si="8"/>
        <v>45185</v>
      </c>
      <c r="AB18" s="197">
        <f t="shared" ca="1" si="8"/>
        <v>45186</v>
      </c>
      <c r="AC18" s="197">
        <f t="shared" ca="1" si="8"/>
        <v>45187</v>
      </c>
      <c r="AD18" s="197">
        <f t="shared" ca="1" si="8"/>
        <v>45188</v>
      </c>
      <c r="AE18" s="197">
        <f t="shared" ca="1" si="8"/>
        <v>45189</v>
      </c>
      <c r="AF18" s="197">
        <f t="shared" ca="1" si="8"/>
        <v>45190</v>
      </c>
      <c r="AG18" s="198">
        <f t="shared" ca="1" si="8"/>
        <v>45191</v>
      </c>
      <c r="AH18" s="198">
        <f t="shared" ca="1" si="8"/>
        <v>45192</v>
      </c>
      <c r="AI18" s="200">
        <f t="shared" ca="1" si="8"/>
        <v>45193</v>
      </c>
      <c r="AJ18" s="197">
        <f t="shared" ca="1" si="8"/>
        <v>45194</v>
      </c>
      <c r="AK18" s="197">
        <f t="shared" ca="1" si="8"/>
        <v>45195</v>
      </c>
      <c r="AL18" s="197">
        <f t="shared" ca="1" si="8"/>
        <v>45196</v>
      </c>
      <c r="AM18" s="197">
        <f t="shared" ca="1" si="8"/>
        <v>45197</v>
      </c>
      <c r="AN18" s="198">
        <f t="shared" ca="1" si="8"/>
        <v>45198</v>
      </c>
      <c r="AO18" s="199">
        <f t="shared" ca="1" si="8"/>
        <v>45199</v>
      </c>
      <c r="AP18" s="197">
        <f t="shared" ca="1" si="8"/>
        <v>45200</v>
      </c>
      <c r="AQ18" s="201">
        <f t="shared" ca="1" si="8"/>
        <v>45201</v>
      </c>
      <c r="AR18" s="164"/>
      <c r="AS18" s="55"/>
    </row>
    <row r="19" spans="1:65" s="14" customFormat="1" ht="14.25" x14ac:dyDescent="0.2">
      <c r="A19" s="14">
        <f ca="1">A18</f>
        <v>45171</v>
      </c>
      <c r="B19" s="56"/>
      <c r="C19" s="240"/>
      <c r="D19" s="164"/>
      <c r="E19" s="183">
        <f ca="1">A19</f>
        <v>45171</v>
      </c>
      <c r="F19" s="184">
        <f ca="1">A19</f>
        <v>45171</v>
      </c>
      <c r="G19" s="185">
        <f t="shared" ref="G19" ca="1" si="9">G18</f>
        <v>45165</v>
      </c>
      <c r="H19" s="186">
        <f t="shared" ref="H19:AQ19" ca="1" si="10">H18</f>
        <v>45166</v>
      </c>
      <c r="I19" s="186">
        <f t="shared" ca="1" si="10"/>
        <v>45167</v>
      </c>
      <c r="J19" s="186">
        <f t="shared" ca="1" si="10"/>
        <v>45168</v>
      </c>
      <c r="K19" s="186">
        <f t="shared" ca="1" si="10"/>
        <v>45169</v>
      </c>
      <c r="L19" s="187">
        <f t="shared" ca="1" si="10"/>
        <v>45170</v>
      </c>
      <c r="M19" s="188">
        <f t="shared" ca="1" si="10"/>
        <v>45171</v>
      </c>
      <c r="N19" s="186">
        <f t="shared" ca="1" si="10"/>
        <v>45172</v>
      </c>
      <c r="O19" s="186">
        <f t="shared" ca="1" si="10"/>
        <v>45173</v>
      </c>
      <c r="P19" s="186">
        <f t="shared" ca="1" si="10"/>
        <v>45174</v>
      </c>
      <c r="Q19" s="186">
        <f t="shared" ca="1" si="10"/>
        <v>45175</v>
      </c>
      <c r="R19" s="186">
        <f t="shared" ca="1" si="10"/>
        <v>45176</v>
      </c>
      <c r="S19" s="187">
        <f t="shared" ca="1" si="10"/>
        <v>45177</v>
      </c>
      <c r="T19" s="187">
        <f t="shared" ca="1" si="10"/>
        <v>45178</v>
      </c>
      <c r="U19" s="185">
        <f t="shared" ca="1" si="10"/>
        <v>45179</v>
      </c>
      <c r="V19" s="186">
        <f t="shared" ca="1" si="10"/>
        <v>45180</v>
      </c>
      <c r="W19" s="186">
        <f t="shared" ca="1" si="10"/>
        <v>45181</v>
      </c>
      <c r="X19" s="186">
        <f t="shared" ca="1" si="10"/>
        <v>45182</v>
      </c>
      <c r="Y19" s="186">
        <f t="shared" ca="1" si="10"/>
        <v>45183</v>
      </c>
      <c r="Z19" s="187">
        <f t="shared" ca="1" si="10"/>
        <v>45184</v>
      </c>
      <c r="AA19" s="188">
        <f t="shared" ca="1" si="10"/>
        <v>45185</v>
      </c>
      <c r="AB19" s="186">
        <f t="shared" ca="1" si="10"/>
        <v>45186</v>
      </c>
      <c r="AC19" s="186">
        <f t="shared" ca="1" si="10"/>
        <v>45187</v>
      </c>
      <c r="AD19" s="186">
        <f t="shared" ca="1" si="10"/>
        <v>45188</v>
      </c>
      <c r="AE19" s="186">
        <f t="shared" ca="1" si="10"/>
        <v>45189</v>
      </c>
      <c r="AF19" s="186">
        <f t="shared" ca="1" si="10"/>
        <v>45190</v>
      </c>
      <c r="AG19" s="187">
        <f t="shared" ca="1" si="10"/>
        <v>45191</v>
      </c>
      <c r="AH19" s="187">
        <f t="shared" ca="1" si="10"/>
        <v>45192</v>
      </c>
      <c r="AI19" s="185">
        <f t="shared" ca="1" si="10"/>
        <v>45193</v>
      </c>
      <c r="AJ19" s="186">
        <f t="shared" ca="1" si="10"/>
        <v>45194</v>
      </c>
      <c r="AK19" s="186">
        <f t="shared" ca="1" si="10"/>
        <v>45195</v>
      </c>
      <c r="AL19" s="186">
        <f t="shared" ca="1" si="10"/>
        <v>45196</v>
      </c>
      <c r="AM19" s="186">
        <f t="shared" ca="1" si="10"/>
        <v>45197</v>
      </c>
      <c r="AN19" s="187">
        <f t="shared" ca="1" si="10"/>
        <v>45198</v>
      </c>
      <c r="AO19" s="188">
        <f t="shared" ca="1" si="10"/>
        <v>45199</v>
      </c>
      <c r="AP19" s="186">
        <f t="shared" ca="1" si="10"/>
        <v>45200</v>
      </c>
      <c r="AQ19" s="189">
        <f t="shared" ca="1" si="10"/>
        <v>45201</v>
      </c>
      <c r="AR19" s="164"/>
      <c r="AS19" s="55"/>
      <c r="AT19" s="56"/>
      <c r="AU19"/>
      <c r="AV19"/>
      <c r="AW19"/>
      <c r="AX19"/>
      <c r="AY19"/>
      <c r="AZ19"/>
      <c r="BA19"/>
      <c r="BB19"/>
      <c r="BC19"/>
      <c r="BD19"/>
      <c r="BE19"/>
      <c r="BF19"/>
      <c r="BG19"/>
      <c r="BH19"/>
      <c r="BI19"/>
      <c r="BJ19"/>
      <c r="BK19"/>
      <c r="BL19"/>
      <c r="BM19"/>
    </row>
    <row r="20" spans="1:65" s="28" customFormat="1" ht="2.1" customHeight="1" x14ac:dyDescent="0.2">
      <c r="A20" s="29">
        <f ca="1">A19</f>
        <v>45171</v>
      </c>
      <c r="B20" s="56"/>
      <c r="C20" s="240"/>
      <c r="D20" s="164"/>
      <c r="E20" s="190">
        <f ca="1">A20</f>
        <v>45171</v>
      </c>
      <c r="F20" s="191">
        <f ca="1">A20</f>
        <v>45171</v>
      </c>
      <c r="G20" s="192">
        <f ca="1">DATE(YEAR(بيانات!$E$7),MONTH(G18),DAY(G18))</f>
        <v>240</v>
      </c>
      <c r="H20" s="193">
        <f ca="1">DATE(YEAR(بيانات!$E$7),MONTH(H18),DAY(H18))</f>
        <v>241</v>
      </c>
      <c r="I20" s="193">
        <f ca="1">DATE(YEAR(بيانات!$E$7),MONTH(I18),DAY(I18))</f>
        <v>242</v>
      </c>
      <c r="J20" s="193">
        <f ca="1">DATE(YEAR(بيانات!$E$7),MONTH(J18),DAY(J18))</f>
        <v>243</v>
      </c>
      <c r="K20" s="193">
        <f ca="1">DATE(YEAR(بيانات!$E$7),MONTH(K18),DAY(K18))</f>
        <v>244</v>
      </c>
      <c r="L20" s="194">
        <f ca="1">DATE(YEAR(بيانات!$E$7),MONTH(L18),DAY(L18))</f>
        <v>245</v>
      </c>
      <c r="M20" s="195">
        <f ca="1">DATE(YEAR(بيانات!$E$7),MONTH(M18),DAY(M18))</f>
        <v>246</v>
      </c>
      <c r="N20" s="193">
        <f ca="1">DATE(YEAR(بيانات!$E$7),MONTH(N18),DAY(N18))</f>
        <v>247</v>
      </c>
      <c r="O20" s="193">
        <f ca="1">DATE(YEAR(بيانات!$E$7),MONTH(O18),DAY(O18))</f>
        <v>248</v>
      </c>
      <c r="P20" s="193">
        <f ca="1">DATE(YEAR(بيانات!$E$7),MONTH(P18),DAY(P18))</f>
        <v>249</v>
      </c>
      <c r="Q20" s="193">
        <f ca="1">DATE(YEAR(بيانات!$E$7),MONTH(Q18),DAY(Q18))</f>
        <v>250</v>
      </c>
      <c r="R20" s="193">
        <f ca="1">DATE(YEAR(بيانات!$E$7),MONTH(R18),DAY(R18))</f>
        <v>251</v>
      </c>
      <c r="S20" s="194">
        <f ca="1">DATE(YEAR(بيانات!$E$7),MONTH(S18),DAY(S18))</f>
        <v>252</v>
      </c>
      <c r="T20" s="194">
        <f ca="1">DATE(YEAR(بيانات!$E$7),MONTH(T18),DAY(T18))</f>
        <v>253</v>
      </c>
      <c r="U20" s="192">
        <f ca="1">DATE(YEAR(بيانات!$E$7),MONTH(U18),DAY(U18))</f>
        <v>254</v>
      </c>
      <c r="V20" s="193">
        <f ca="1">DATE(YEAR(بيانات!$E$7),MONTH(V18),DAY(V18))</f>
        <v>255</v>
      </c>
      <c r="W20" s="193">
        <f ca="1">DATE(YEAR(بيانات!$E$7),MONTH(W18),DAY(W18))</f>
        <v>256</v>
      </c>
      <c r="X20" s="193">
        <f ca="1">DATE(YEAR(بيانات!$E$7),MONTH(X18),DAY(X18))</f>
        <v>257</v>
      </c>
      <c r="Y20" s="193">
        <f ca="1">DATE(YEAR(بيانات!$E$7),MONTH(Y18),DAY(Y18))</f>
        <v>258</v>
      </c>
      <c r="Z20" s="194">
        <f ca="1">DATE(YEAR(بيانات!$E$7),MONTH(Z18),DAY(Z18))</f>
        <v>259</v>
      </c>
      <c r="AA20" s="195">
        <f ca="1">DATE(YEAR(بيانات!$E$7),MONTH(AA18),DAY(AA18))</f>
        <v>260</v>
      </c>
      <c r="AB20" s="193">
        <f ca="1">DATE(YEAR(بيانات!$E$7),MONTH(AB18),DAY(AB18))</f>
        <v>261</v>
      </c>
      <c r="AC20" s="193">
        <f ca="1">DATE(YEAR(بيانات!$E$7),MONTH(AC18),DAY(AC18))</f>
        <v>262</v>
      </c>
      <c r="AD20" s="193">
        <f ca="1">DATE(YEAR(بيانات!$E$7),MONTH(AD18),DAY(AD18))</f>
        <v>263</v>
      </c>
      <c r="AE20" s="193">
        <f ca="1">DATE(YEAR(بيانات!$E$7),MONTH(AE18),DAY(AE18))</f>
        <v>264</v>
      </c>
      <c r="AF20" s="193">
        <f ca="1">DATE(YEAR(بيانات!$E$7),MONTH(AF18),DAY(AF18))</f>
        <v>265</v>
      </c>
      <c r="AG20" s="194">
        <f ca="1">DATE(YEAR(بيانات!$E$7),MONTH(AG18),DAY(AG18))</f>
        <v>266</v>
      </c>
      <c r="AH20" s="194">
        <f ca="1">DATE(YEAR(بيانات!$E$7),MONTH(AH18),DAY(AH18))</f>
        <v>267</v>
      </c>
      <c r="AI20" s="192">
        <f ca="1">DATE(YEAR(بيانات!$E$7),MONTH(AI18),DAY(AI18))</f>
        <v>268</v>
      </c>
      <c r="AJ20" s="193">
        <f ca="1">DATE(YEAR(بيانات!$E$7),MONTH(AJ18),DAY(AJ18))</f>
        <v>269</v>
      </c>
      <c r="AK20" s="193">
        <f ca="1">DATE(YEAR(بيانات!$E$7),MONTH(AK18),DAY(AK18))</f>
        <v>270</v>
      </c>
      <c r="AL20" s="193">
        <f ca="1">DATE(YEAR(بيانات!$E$7),MONTH(AL18),DAY(AL18))</f>
        <v>271</v>
      </c>
      <c r="AM20" s="193">
        <f ca="1">DATE(YEAR(بيانات!$E$7),MONTH(AM18),DAY(AM18))</f>
        <v>272</v>
      </c>
      <c r="AN20" s="194">
        <f ca="1">DATE(YEAR(بيانات!$E$7),MONTH(AN18),DAY(AN18))</f>
        <v>273</v>
      </c>
      <c r="AO20" s="195">
        <f ca="1">DATE(YEAR(بيانات!$E$7),MONTH(AO18),DAY(AO18))</f>
        <v>274</v>
      </c>
      <c r="AP20" s="193">
        <f ca="1">DATE(YEAR(بيانات!$E$7),MONTH(AP18),DAY(AP18))</f>
        <v>275</v>
      </c>
      <c r="AQ20" s="196">
        <f ca="1">DATE(YEAR(بيانات!$E$7),MONTH(AQ18),DAY(AQ18))</f>
        <v>276</v>
      </c>
      <c r="AR20" s="164"/>
      <c r="AS20" s="55"/>
      <c r="AT20" s="56"/>
      <c r="AU20"/>
      <c r="AV20"/>
      <c r="AW20"/>
      <c r="AX20"/>
      <c r="AY20"/>
      <c r="AZ20"/>
      <c r="BA20"/>
      <c r="BB20"/>
      <c r="BC20"/>
      <c r="BD20"/>
      <c r="BE20"/>
      <c r="BF20"/>
      <c r="BG20"/>
      <c r="BH20"/>
      <c r="BI20"/>
      <c r="BJ20"/>
      <c r="BK20"/>
      <c r="BL20"/>
      <c r="BM20"/>
    </row>
    <row r="21" spans="1:65" ht="14.25" x14ac:dyDescent="0.2">
      <c r="A21" s="3">
        <f ca="1">EDATE(A18,1)</f>
        <v>45201</v>
      </c>
      <c r="C21" s="240"/>
      <c r="D21" s="164"/>
      <c r="E21" s="176">
        <f ca="1">YEAR(A21)</f>
        <v>2023</v>
      </c>
      <c r="F21" s="177" t="str">
        <f ca="1">TEXT(DATE(E21,MONTH(A21),1),"MMMM") &amp; " " &amp;  TEXT(DATE(E21,MONTH(A21),1),"M")</f>
        <v>أكتوبر 10</v>
      </c>
      <c r="G21" s="178">
        <f ca="1">DATEVALUE( TEXT(DATE(2000,MONTH(A21),1),"MMMM") &amp;"/" &amp; $E21 )-IF(WEEKDAY(DATEVALUE( TEXT(DATE(2000,MONTH(A21),1),"MMMM") &amp;"/" &amp; $E21 )-1)=7,0,WEEKDAY(DATEVALUE( TEXT(DATE(2000,MONTH(A21),1),"MMMM") &amp;"/" &amp; $E21 )-1))</f>
        <v>45200</v>
      </c>
      <c r="H21" s="197">
        <f t="shared" ref="H21:AQ21" ca="1" si="11">G21+1</f>
        <v>45201</v>
      </c>
      <c r="I21" s="197">
        <f t="shared" ca="1" si="11"/>
        <v>45202</v>
      </c>
      <c r="J21" s="197">
        <f t="shared" ca="1" si="11"/>
        <v>45203</v>
      </c>
      <c r="K21" s="197">
        <f t="shared" ca="1" si="11"/>
        <v>45204</v>
      </c>
      <c r="L21" s="198">
        <f t="shared" ca="1" si="11"/>
        <v>45205</v>
      </c>
      <c r="M21" s="199">
        <f t="shared" ca="1" si="11"/>
        <v>45206</v>
      </c>
      <c r="N21" s="197">
        <f t="shared" ca="1" si="11"/>
        <v>45207</v>
      </c>
      <c r="O21" s="197">
        <f t="shared" ca="1" si="11"/>
        <v>45208</v>
      </c>
      <c r="P21" s="197">
        <f t="shared" ca="1" si="11"/>
        <v>45209</v>
      </c>
      <c r="Q21" s="197">
        <f t="shared" ca="1" si="11"/>
        <v>45210</v>
      </c>
      <c r="R21" s="197">
        <f t="shared" ca="1" si="11"/>
        <v>45211</v>
      </c>
      <c r="S21" s="198">
        <f t="shared" ca="1" si="11"/>
        <v>45212</v>
      </c>
      <c r="T21" s="198">
        <f t="shared" ca="1" si="11"/>
        <v>45213</v>
      </c>
      <c r="U21" s="200">
        <f t="shared" ca="1" si="11"/>
        <v>45214</v>
      </c>
      <c r="V21" s="197">
        <f t="shared" ca="1" si="11"/>
        <v>45215</v>
      </c>
      <c r="W21" s="197">
        <f t="shared" ca="1" si="11"/>
        <v>45216</v>
      </c>
      <c r="X21" s="197">
        <f t="shared" ca="1" si="11"/>
        <v>45217</v>
      </c>
      <c r="Y21" s="197">
        <f t="shared" ca="1" si="11"/>
        <v>45218</v>
      </c>
      <c r="Z21" s="198">
        <f t="shared" ca="1" si="11"/>
        <v>45219</v>
      </c>
      <c r="AA21" s="199">
        <f t="shared" ca="1" si="11"/>
        <v>45220</v>
      </c>
      <c r="AB21" s="197">
        <f t="shared" ca="1" si="11"/>
        <v>45221</v>
      </c>
      <c r="AC21" s="197">
        <f t="shared" ca="1" si="11"/>
        <v>45222</v>
      </c>
      <c r="AD21" s="197">
        <f t="shared" ca="1" si="11"/>
        <v>45223</v>
      </c>
      <c r="AE21" s="197">
        <f t="shared" ca="1" si="11"/>
        <v>45224</v>
      </c>
      <c r="AF21" s="197">
        <f t="shared" ca="1" si="11"/>
        <v>45225</v>
      </c>
      <c r="AG21" s="198">
        <f t="shared" ca="1" si="11"/>
        <v>45226</v>
      </c>
      <c r="AH21" s="198">
        <f t="shared" ca="1" si="11"/>
        <v>45227</v>
      </c>
      <c r="AI21" s="200">
        <f t="shared" ca="1" si="11"/>
        <v>45228</v>
      </c>
      <c r="AJ21" s="197">
        <f t="shared" ca="1" si="11"/>
        <v>45229</v>
      </c>
      <c r="AK21" s="197">
        <f t="shared" ca="1" si="11"/>
        <v>45230</v>
      </c>
      <c r="AL21" s="197">
        <f t="shared" ca="1" si="11"/>
        <v>45231</v>
      </c>
      <c r="AM21" s="197">
        <f t="shared" ca="1" si="11"/>
        <v>45232</v>
      </c>
      <c r="AN21" s="198">
        <f t="shared" ca="1" si="11"/>
        <v>45233</v>
      </c>
      <c r="AO21" s="199">
        <f t="shared" ca="1" si="11"/>
        <v>45234</v>
      </c>
      <c r="AP21" s="197">
        <f t="shared" ca="1" si="11"/>
        <v>45235</v>
      </c>
      <c r="AQ21" s="201">
        <f t="shared" ca="1" si="11"/>
        <v>45236</v>
      </c>
      <c r="AR21" s="164"/>
      <c r="AS21" s="55"/>
    </row>
    <row r="22" spans="1:65" s="14" customFormat="1" ht="14.25" x14ac:dyDescent="0.2">
      <c r="A22" s="14">
        <f ca="1">A21</f>
        <v>45201</v>
      </c>
      <c r="B22" s="56"/>
      <c r="C22" s="240"/>
      <c r="D22" s="164"/>
      <c r="E22" s="183">
        <f ca="1">A22</f>
        <v>45201</v>
      </c>
      <c r="F22" s="184">
        <f ca="1">A22</f>
        <v>45201</v>
      </c>
      <c r="G22" s="185">
        <f t="shared" ref="G22" ca="1" si="12">G21</f>
        <v>45200</v>
      </c>
      <c r="H22" s="186">
        <f t="shared" ref="H22:AQ22" ca="1" si="13">H21</f>
        <v>45201</v>
      </c>
      <c r="I22" s="186">
        <f t="shared" ca="1" si="13"/>
        <v>45202</v>
      </c>
      <c r="J22" s="186">
        <f t="shared" ca="1" si="13"/>
        <v>45203</v>
      </c>
      <c r="K22" s="186">
        <f t="shared" ca="1" si="13"/>
        <v>45204</v>
      </c>
      <c r="L22" s="187">
        <f t="shared" ca="1" si="13"/>
        <v>45205</v>
      </c>
      <c r="M22" s="188">
        <f t="shared" ca="1" si="13"/>
        <v>45206</v>
      </c>
      <c r="N22" s="186">
        <f t="shared" ca="1" si="13"/>
        <v>45207</v>
      </c>
      <c r="O22" s="186">
        <f t="shared" ca="1" si="13"/>
        <v>45208</v>
      </c>
      <c r="P22" s="186">
        <f t="shared" ca="1" si="13"/>
        <v>45209</v>
      </c>
      <c r="Q22" s="186">
        <f t="shared" ca="1" si="13"/>
        <v>45210</v>
      </c>
      <c r="R22" s="186">
        <f t="shared" ca="1" si="13"/>
        <v>45211</v>
      </c>
      <c r="S22" s="187">
        <f t="shared" ca="1" si="13"/>
        <v>45212</v>
      </c>
      <c r="T22" s="187">
        <f t="shared" ca="1" si="13"/>
        <v>45213</v>
      </c>
      <c r="U22" s="185">
        <f t="shared" ca="1" si="13"/>
        <v>45214</v>
      </c>
      <c r="V22" s="186">
        <f t="shared" ca="1" si="13"/>
        <v>45215</v>
      </c>
      <c r="W22" s="186">
        <f t="shared" ca="1" si="13"/>
        <v>45216</v>
      </c>
      <c r="X22" s="186">
        <f t="shared" ca="1" si="13"/>
        <v>45217</v>
      </c>
      <c r="Y22" s="186">
        <f t="shared" ca="1" si="13"/>
        <v>45218</v>
      </c>
      <c r="Z22" s="187">
        <f t="shared" ca="1" si="13"/>
        <v>45219</v>
      </c>
      <c r="AA22" s="188">
        <f t="shared" ca="1" si="13"/>
        <v>45220</v>
      </c>
      <c r="AB22" s="186">
        <f t="shared" ca="1" si="13"/>
        <v>45221</v>
      </c>
      <c r="AC22" s="186">
        <f t="shared" ca="1" si="13"/>
        <v>45222</v>
      </c>
      <c r="AD22" s="186">
        <f t="shared" ca="1" si="13"/>
        <v>45223</v>
      </c>
      <c r="AE22" s="186">
        <f t="shared" ca="1" si="13"/>
        <v>45224</v>
      </c>
      <c r="AF22" s="186">
        <f t="shared" ca="1" si="13"/>
        <v>45225</v>
      </c>
      <c r="AG22" s="187">
        <f t="shared" ca="1" si="13"/>
        <v>45226</v>
      </c>
      <c r="AH22" s="187">
        <f t="shared" ca="1" si="13"/>
        <v>45227</v>
      </c>
      <c r="AI22" s="185">
        <f t="shared" ca="1" si="13"/>
        <v>45228</v>
      </c>
      <c r="AJ22" s="186">
        <f t="shared" ca="1" si="13"/>
        <v>45229</v>
      </c>
      <c r="AK22" s="186">
        <f t="shared" ca="1" si="13"/>
        <v>45230</v>
      </c>
      <c r="AL22" s="186">
        <f t="shared" ca="1" si="13"/>
        <v>45231</v>
      </c>
      <c r="AM22" s="186">
        <f t="shared" ca="1" si="13"/>
        <v>45232</v>
      </c>
      <c r="AN22" s="187">
        <f t="shared" ca="1" si="13"/>
        <v>45233</v>
      </c>
      <c r="AO22" s="188">
        <f t="shared" ca="1" si="13"/>
        <v>45234</v>
      </c>
      <c r="AP22" s="186">
        <f t="shared" ca="1" si="13"/>
        <v>45235</v>
      </c>
      <c r="AQ22" s="189">
        <f t="shared" ca="1" si="13"/>
        <v>45236</v>
      </c>
      <c r="AR22" s="164"/>
      <c r="AS22" s="55"/>
      <c r="AT22" s="56"/>
      <c r="AU22"/>
      <c r="AV22"/>
      <c r="AW22"/>
      <c r="AX22"/>
      <c r="AY22"/>
      <c r="AZ22"/>
      <c r="BA22"/>
      <c r="BB22"/>
      <c r="BC22"/>
      <c r="BD22"/>
      <c r="BE22"/>
      <c r="BF22"/>
      <c r="BG22"/>
      <c r="BH22"/>
      <c r="BI22"/>
      <c r="BJ22"/>
      <c r="BK22"/>
      <c r="BL22"/>
      <c r="BM22"/>
    </row>
    <row r="23" spans="1:65" s="28" customFormat="1" ht="2.1" customHeight="1" x14ac:dyDescent="0.2">
      <c r="A23" s="29">
        <f ca="1">A22</f>
        <v>45201</v>
      </c>
      <c r="B23" s="56"/>
      <c r="C23" s="240"/>
      <c r="D23" s="164"/>
      <c r="E23" s="190">
        <f ca="1">A23</f>
        <v>45201</v>
      </c>
      <c r="F23" s="191">
        <f ca="1">A23</f>
        <v>45201</v>
      </c>
      <c r="G23" s="192">
        <f ca="1">DATE(YEAR(بيانات!$E$7),MONTH(G21),DAY(G21))</f>
        <v>275</v>
      </c>
      <c r="H23" s="193">
        <f ca="1">DATE(YEAR(بيانات!$E$7),MONTH(H21),DAY(H21))</f>
        <v>276</v>
      </c>
      <c r="I23" s="193">
        <f ca="1">DATE(YEAR(بيانات!$E$7),MONTH(I21),DAY(I21))</f>
        <v>277</v>
      </c>
      <c r="J23" s="193">
        <f ca="1">DATE(YEAR(بيانات!$E$7),MONTH(J21),DAY(J21))</f>
        <v>278</v>
      </c>
      <c r="K23" s="193">
        <f ca="1">DATE(YEAR(بيانات!$E$7),MONTH(K21),DAY(K21))</f>
        <v>279</v>
      </c>
      <c r="L23" s="194">
        <f ca="1">DATE(YEAR(بيانات!$E$7),MONTH(L21),DAY(L21))</f>
        <v>280</v>
      </c>
      <c r="M23" s="195">
        <f ca="1">DATE(YEAR(بيانات!$E$7),MONTH(M21),DAY(M21))</f>
        <v>281</v>
      </c>
      <c r="N23" s="193">
        <f ca="1">DATE(YEAR(بيانات!$E$7),MONTH(N21),DAY(N21))</f>
        <v>282</v>
      </c>
      <c r="O23" s="193">
        <f ca="1">DATE(YEAR(بيانات!$E$7),MONTH(O21),DAY(O21))</f>
        <v>283</v>
      </c>
      <c r="P23" s="193">
        <f ca="1">DATE(YEAR(بيانات!$E$7),MONTH(P21),DAY(P21))</f>
        <v>284</v>
      </c>
      <c r="Q23" s="193">
        <f ca="1">DATE(YEAR(بيانات!$E$7),MONTH(Q21),DAY(Q21))</f>
        <v>285</v>
      </c>
      <c r="R23" s="193">
        <f ca="1">DATE(YEAR(بيانات!$E$7),MONTH(R21),DAY(R21))</f>
        <v>286</v>
      </c>
      <c r="S23" s="194">
        <f ca="1">DATE(YEAR(بيانات!$E$7),MONTH(S21),DAY(S21))</f>
        <v>287</v>
      </c>
      <c r="T23" s="194">
        <f ca="1">DATE(YEAR(بيانات!$E$7),MONTH(T21),DAY(T21))</f>
        <v>288</v>
      </c>
      <c r="U23" s="192">
        <f ca="1">DATE(YEAR(بيانات!$E$7),MONTH(U21),DAY(U21))</f>
        <v>289</v>
      </c>
      <c r="V23" s="193">
        <f ca="1">DATE(YEAR(بيانات!$E$7),MONTH(V21),DAY(V21))</f>
        <v>290</v>
      </c>
      <c r="W23" s="193">
        <f ca="1">DATE(YEAR(بيانات!$E$7),MONTH(W21),DAY(W21))</f>
        <v>291</v>
      </c>
      <c r="X23" s="193">
        <f ca="1">DATE(YEAR(بيانات!$E$7),MONTH(X21),DAY(X21))</f>
        <v>292</v>
      </c>
      <c r="Y23" s="193">
        <f ca="1">DATE(YEAR(بيانات!$E$7),MONTH(Y21),DAY(Y21))</f>
        <v>293</v>
      </c>
      <c r="Z23" s="194">
        <f ca="1">DATE(YEAR(بيانات!$E$7),MONTH(Z21),DAY(Z21))</f>
        <v>294</v>
      </c>
      <c r="AA23" s="195">
        <f ca="1">DATE(YEAR(بيانات!$E$7),MONTH(AA21),DAY(AA21))</f>
        <v>295</v>
      </c>
      <c r="AB23" s="193">
        <f ca="1">DATE(YEAR(بيانات!$E$7),MONTH(AB21),DAY(AB21))</f>
        <v>296</v>
      </c>
      <c r="AC23" s="193">
        <f ca="1">DATE(YEAR(بيانات!$E$7),MONTH(AC21),DAY(AC21))</f>
        <v>297</v>
      </c>
      <c r="AD23" s="193">
        <f ca="1">DATE(YEAR(بيانات!$E$7),MONTH(AD21),DAY(AD21))</f>
        <v>298</v>
      </c>
      <c r="AE23" s="193">
        <f ca="1">DATE(YEAR(بيانات!$E$7),MONTH(AE21),DAY(AE21))</f>
        <v>299</v>
      </c>
      <c r="AF23" s="193">
        <f ca="1">DATE(YEAR(بيانات!$E$7),MONTH(AF21),DAY(AF21))</f>
        <v>300</v>
      </c>
      <c r="AG23" s="194">
        <f ca="1">DATE(YEAR(بيانات!$E$7),MONTH(AG21),DAY(AG21))</f>
        <v>301</v>
      </c>
      <c r="AH23" s="194">
        <f ca="1">DATE(YEAR(بيانات!$E$7),MONTH(AH21),DAY(AH21))</f>
        <v>302</v>
      </c>
      <c r="AI23" s="192">
        <f ca="1">DATE(YEAR(بيانات!$E$7),MONTH(AI21),DAY(AI21))</f>
        <v>303</v>
      </c>
      <c r="AJ23" s="193">
        <f ca="1">DATE(YEAR(بيانات!$E$7),MONTH(AJ21),DAY(AJ21))</f>
        <v>304</v>
      </c>
      <c r="AK23" s="193">
        <f ca="1">DATE(YEAR(بيانات!$E$7),MONTH(AK21),DAY(AK21))</f>
        <v>305</v>
      </c>
      <c r="AL23" s="193">
        <f ca="1">DATE(YEAR(بيانات!$E$7),MONTH(AL21),DAY(AL21))</f>
        <v>306</v>
      </c>
      <c r="AM23" s="193">
        <f ca="1">DATE(YEAR(بيانات!$E$7),MONTH(AM21),DAY(AM21))</f>
        <v>307</v>
      </c>
      <c r="AN23" s="194">
        <f ca="1">DATE(YEAR(بيانات!$E$7),MONTH(AN21),DAY(AN21))</f>
        <v>308</v>
      </c>
      <c r="AO23" s="195">
        <f ca="1">DATE(YEAR(بيانات!$E$7),MONTH(AO21),DAY(AO21))</f>
        <v>309</v>
      </c>
      <c r="AP23" s="193">
        <f ca="1">DATE(YEAR(بيانات!$E$7),MONTH(AP21),DAY(AP21))</f>
        <v>310</v>
      </c>
      <c r="AQ23" s="196">
        <f ca="1">DATE(YEAR(بيانات!$E$7),MONTH(AQ21),DAY(AQ21))</f>
        <v>311</v>
      </c>
      <c r="AR23" s="164"/>
      <c r="AS23" s="55"/>
      <c r="AT23" s="56"/>
      <c r="AU23"/>
      <c r="AV23"/>
      <c r="AW23"/>
      <c r="AX23"/>
      <c r="AY23"/>
      <c r="AZ23"/>
      <c r="BA23"/>
      <c r="BB23"/>
      <c r="BC23"/>
      <c r="BD23"/>
      <c r="BE23"/>
      <c r="BF23"/>
      <c r="BG23"/>
      <c r="BH23"/>
      <c r="BI23"/>
      <c r="BJ23"/>
      <c r="BK23"/>
      <c r="BL23"/>
      <c r="BM23"/>
    </row>
    <row r="24" spans="1:65" ht="14.25" x14ac:dyDescent="0.2">
      <c r="A24" s="3">
        <f ca="1">EDATE(A21,1)</f>
        <v>45232</v>
      </c>
      <c r="C24" s="240"/>
      <c r="D24" s="164"/>
      <c r="E24" s="176">
        <f ca="1">YEAR(A24)</f>
        <v>2023</v>
      </c>
      <c r="F24" s="177" t="str">
        <f ca="1">TEXT(DATE(E24,MONTH(A24),1),"MMMM") &amp; " " &amp;  TEXT(DATE(E24,MONTH(A24),1),"M")</f>
        <v>نوفمبر 11</v>
      </c>
      <c r="G24" s="178">
        <f ca="1">DATEVALUE( TEXT(DATE(2000,MONTH(A24),1),"MMMM") &amp;"/" &amp; $E24 )-IF(WEEKDAY(DATEVALUE( TEXT(DATE(2000,MONTH(A24),1),"MMMM") &amp;"/" &amp; $E24 )-1)=7,0,WEEKDAY(DATEVALUE( TEXT(DATE(2000,MONTH(A24),1),"MMMM") &amp;"/" &amp; $E24 )-1))</f>
        <v>45228</v>
      </c>
      <c r="H24" s="197">
        <f t="shared" ref="H24:AQ24" ca="1" si="14">G24+1</f>
        <v>45229</v>
      </c>
      <c r="I24" s="197">
        <f t="shared" ca="1" si="14"/>
        <v>45230</v>
      </c>
      <c r="J24" s="197">
        <f t="shared" ca="1" si="14"/>
        <v>45231</v>
      </c>
      <c r="K24" s="197">
        <f t="shared" ca="1" si="14"/>
        <v>45232</v>
      </c>
      <c r="L24" s="198">
        <f t="shared" ca="1" si="14"/>
        <v>45233</v>
      </c>
      <c r="M24" s="199">
        <f t="shared" ca="1" si="14"/>
        <v>45234</v>
      </c>
      <c r="N24" s="197">
        <f t="shared" ca="1" si="14"/>
        <v>45235</v>
      </c>
      <c r="O24" s="197">
        <f t="shared" ca="1" si="14"/>
        <v>45236</v>
      </c>
      <c r="P24" s="197">
        <f t="shared" ca="1" si="14"/>
        <v>45237</v>
      </c>
      <c r="Q24" s="197">
        <f t="shared" ca="1" si="14"/>
        <v>45238</v>
      </c>
      <c r="R24" s="197">
        <f t="shared" ca="1" si="14"/>
        <v>45239</v>
      </c>
      <c r="S24" s="198">
        <f t="shared" ca="1" si="14"/>
        <v>45240</v>
      </c>
      <c r="T24" s="198">
        <f t="shared" ca="1" si="14"/>
        <v>45241</v>
      </c>
      <c r="U24" s="200">
        <f t="shared" ca="1" si="14"/>
        <v>45242</v>
      </c>
      <c r="V24" s="197">
        <f t="shared" ca="1" si="14"/>
        <v>45243</v>
      </c>
      <c r="W24" s="197">
        <f t="shared" ca="1" si="14"/>
        <v>45244</v>
      </c>
      <c r="X24" s="197">
        <f t="shared" ca="1" si="14"/>
        <v>45245</v>
      </c>
      <c r="Y24" s="197">
        <f t="shared" ca="1" si="14"/>
        <v>45246</v>
      </c>
      <c r="Z24" s="198">
        <f t="shared" ca="1" si="14"/>
        <v>45247</v>
      </c>
      <c r="AA24" s="199">
        <f t="shared" ca="1" si="14"/>
        <v>45248</v>
      </c>
      <c r="AB24" s="197">
        <f t="shared" ca="1" si="14"/>
        <v>45249</v>
      </c>
      <c r="AC24" s="197">
        <f t="shared" ca="1" si="14"/>
        <v>45250</v>
      </c>
      <c r="AD24" s="197">
        <f t="shared" ca="1" si="14"/>
        <v>45251</v>
      </c>
      <c r="AE24" s="197">
        <f t="shared" ca="1" si="14"/>
        <v>45252</v>
      </c>
      <c r="AF24" s="197">
        <f t="shared" ca="1" si="14"/>
        <v>45253</v>
      </c>
      <c r="AG24" s="198">
        <f t="shared" ca="1" si="14"/>
        <v>45254</v>
      </c>
      <c r="AH24" s="198">
        <f t="shared" ca="1" si="14"/>
        <v>45255</v>
      </c>
      <c r="AI24" s="200">
        <f t="shared" ca="1" si="14"/>
        <v>45256</v>
      </c>
      <c r="AJ24" s="197">
        <f t="shared" ca="1" si="14"/>
        <v>45257</v>
      </c>
      <c r="AK24" s="197">
        <f t="shared" ca="1" si="14"/>
        <v>45258</v>
      </c>
      <c r="AL24" s="197">
        <f t="shared" ca="1" si="14"/>
        <v>45259</v>
      </c>
      <c r="AM24" s="197">
        <f t="shared" ca="1" si="14"/>
        <v>45260</v>
      </c>
      <c r="AN24" s="198">
        <f t="shared" ca="1" si="14"/>
        <v>45261</v>
      </c>
      <c r="AO24" s="199">
        <f t="shared" ca="1" si="14"/>
        <v>45262</v>
      </c>
      <c r="AP24" s="197">
        <f t="shared" ca="1" si="14"/>
        <v>45263</v>
      </c>
      <c r="AQ24" s="201">
        <f t="shared" ca="1" si="14"/>
        <v>45264</v>
      </c>
      <c r="AR24" s="164"/>
      <c r="AS24" s="55"/>
    </row>
    <row r="25" spans="1:65" s="14" customFormat="1" ht="14.25" x14ac:dyDescent="0.2">
      <c r="A25" s="14">
        <f ca="1">A24</f>
        <v>45232</v>
      </c>
      <c r="B25" s="56"/>
      <c r="C25" s="240"/>
      <c r="D25" s="164"/>
      <c r="E25" s="183">
        <f ca="1">A25</f>
        <v>45232</v>
      </c>
      <c r="F25" s="184">
        <f ca="1">A25</f>
        <v>45232</v>
      </c>
      <c r="G25" s="185">
        <f t="shared" ref="G25" ca="1" si="15">G24</f>
        <v>45228</v>
      </c>
      <c r="H25" s="186">
        <f t="shared" ref="H25:AQ25" ca="1" si="16">H24</f>
        <v>45229</v>
      </c>
      <c r="I25" s="186">
        <f t="shared" ca="1" si="16"/>
        <v>45230</v>
      </c>
      <c r="J25" s="186">
        <f t="shared" ca="1" si="16"/>
        <v>45231</v>
      </c>
      <c r="K25" s="186">
        <f t="shared" ca="1" si="16"/>
        <v>45232</v>
      </c>
      <c r="L25" s="187">
        <f t="shared" ca="1" si="16"/>
        <v>45233</v>
      </c>
      <c r="M25" s="188">
        <f t="shared" ca="1" si="16"/>
        <v>45234</v>
      </c>
      <c r="N25" s="186">
        <f t="shared" ca="1" si="16"/>
        <v>45235</v>
      </c>
      <c r="O25" s="186">
        <f t="shared" ca="1" si="16"/>
        <v>45236</v>
      </c>
      <c r="P25" s="186">
        <f t="shared" ca="1" si="16"/>
        <v>45237</v>
      </c>
      <c r="Q25" s="186">
        <f t="shared" ca="1" si="16"/>
        <v>45238</v>
      </c>
      <c r="R25" s="186">
        <f t="shared" ca="1" si="16"/>
        <v>45239</v>
      </c>
      <c r="S25" s="187">
        <f t="shared" ca="1" si="16"/>
        <v>45240</v>
      </c>
      <c r="T25" s="187">
        <f t="shared" ca="1" si="16"/>
        <v>45241</v>
      </c>
      <c r="U25" s="185">
        <f t="shared" ca="1" si="16"/>
        <v>45242</v>
      </c>
      <c r="V25" s="186">
        <f t="shared" ca="1" si="16"/>
        <v>45243</v>
      </c>
      <c r="W25" s="186">
        <f t="shared" ca="1" si="16"/>
        <v>45244</v>
      </c>
      <c r="X25" s="186">
        <f t="shared" ca="1" si="16"/>
        <v>45245</v>
      </c>
      <c r="Y25" s="186">
        <f t="shared" ca="1" si="16"/>
        <v>45246</v>
      </c>
      <c r="Z25" s="187">
        <f t="shared" ca="1" si="16"/>
        <v>45247</v>
      </c>
      <c r="AA25" s="188">
        <f t="shared" ca="1" si="16"/>
        <v>45248</v>
      </c>
      <c r="AB25" s="186">
        <f t="shared" ca="1" si="16"/>
        <v>45249</v>
      </c>
      <c r="AC25" s="186">
        <f t="shared" ca="1" si="16"/>
        <v>45250</v>
      </c>
      <c r="AD25" s="186">
        <f t="shared" ca="1" si="16"/>
        <v>45251</v>
      </c>
      <c r="AE25" s="186">
        <f t="shared" ca="1" si="16"/>
        <v>45252</v>
      </c>
      <c r="AF25" s="186">
        <f t="shared" ca="1" si="16"/>
        <v>45253</v>
      </c>
      <c r="AG25" s="187">
        <f t="shared" ca="1" si="16"/>
        <v>45254</v>
      </c>
      <c r="AH25" s="187">
        <f t="shared" ca="1" si="16"/>
        <v>45255</v>
      </c>
      <c r="AI25" s="185">
        <f t="shared" ca="1" si="16"/>
        <v>45256</v>
      </c>
      <c r="AJ25" s="186">
        <f t="shared" ca="1" si="16"/>
        <v>45257</v>
      </c>
      <c r="AK25" s="186">
        <f t="shared" ca="1" si="16"/>
        <v>45258</v>
      </c>
      <c r="AL25" s="186">
        <f t="shared" ca="1" si="16"/>
        <v>45259</v>
      </c>
      <c r="AM25" s="186">
        <f t="shared" ca="1" si="16"/>
        <v>45260</v>
      </c>
      <c r="AN25" s="187">
        <f t="shared" ca="1" si="16"/>
        <v>45261</v>
      </c>
      <c r="AO25" s="188">
        <f t="shared" ca="1" si="16"/>
        <v>45262</v>
      </c>
      <c r="AP25" s="186">
        <f t="shared" ca="1" si="16"/>
        <v>45263</v>
      </c>
      <c r="AQ25" s="189">
        <f t="shared" ca="1" si="16"/>
        <v>45264</v>
      </c>
      <c r="AR25" s="164"/>
      <c r="AS25" s="55"/>
      <c r="AT25" s="56"/>
      <c r="AU25"/>
      <c r="AV25"/>
      <c r="AW25"/>
      <c r="AX25"/>
      <c r="AY25"/>
      <c r="AZ25"/>
      <c r="BA25"/>
      <c r="BB25"/>
      <c r="BC25"/>
      <c r="BD25"/>
      <c r="BE25"/>
      <c r="BF25"/>
      <c r="BG25"/>
      <c r="BH25"/>
      <c r="BI25"/>
      <c r="BJ25"/>
      <c r="BK25"/>
      <c r="BL25"/>
      <c r="BM25"/>
    </row>
    <row r="26" spans="1:65" s="28" customFormat="1" ht="2.1" customHeight="1" x14ac:dyDescent="0.2">
      <c r="A26" s="29">
        <f ca="1">A25</f>
        <v>45232</v>
      </c>
      <c r="B26" s="56"/>
      <c r="C26" s="240"/>
      <c r="D26" s="164"/>
      <c r="E26" s="190">
        <f ca="1">A26</f>
        <v>45232</v>
      </c>
      <c r="F26" s="191">
        <f ca="1">A26</f>
        <v>45232</v>
      </c>
      <c r="G26" s="192">
        <f ca="1">DATE(YEAR(بيانات!$E$7),MONTH(G24),DAY(G24))</f>
        <v>303</v>
      </c>
      <c r="H26" s="193">
        <f ca="1">DATE(YEAR(بيانات!$E$7),MONTH(H24),DAY(H24))</f>
        <v>304</v>
      </c>
      <c r="I26" s="193">
        <f ca="1">DATE(YEAR(بيانات!$E$7),MONTH(I24),DAY(I24))</f>
        <v>305</v>
      </c>
      <c r="J26" s="193">
        <f ca="1">DATE(YEAR(بيانات!$E$7),MONTH(J24),DAY(J24))</f>
        <v>306</v>
      </c>
      <c r="K26" s="193">
        <f ca="1">DATE(YEAR(بيانات!$E$7),MONTH(K24),DAY(K24))</f>
        <v>307</v>
      </c>
      <c r="L26" s="194">
        <f ca="1">DATE(YEAR(بيانات!$E$7),MONTH(L24),DAY(L24))</f>
        <v>308</v>
      </c>
      <c r="M26" s="195">
        <f ca="1">DATE(YEAR(بيانات!$E$7),MONTH(M24),DAY(M24))</f>
        <v>309</v>
      </c>
      <c r="N26" s="193">
        <f ca="1">DATE(YEAR(بيانات!$E$7),MONTH(N24),DAY(N24))</f>
        <v>310</v>
      </c>
      <c r="O26" s="193">
        <f ca="1">DATE(YEAR(بيانات!$E$7),MONTH(O24),DAY(O24))</f>
        <v>311</v>
      </c>
      <c r="P26" s="193">
        <f ca="1">DATE(YEAR(بيانات!$E$7),MONTH(P24),DAY(P24))</f>
        <v>312</v>
      </c>
      <c r="Q26" s="193">
        <f ca="1">DATE(YEAR(بيانات!$E$7),MONTH(Q24),DAY(Q24))</f>
        <v>313</v>
      </c>
      <c r="R26" s="193">
        <f ca="1">DATE(YEAR(بيانات!$E$7),MONTH(R24),DAY(R24))</f>
        <v>314</v>
      </c>
      <c r="S26" s="194">
        <f ca="1">DATE(YEAR(بيانات!$E$7),MONTH(S24),DAY(S24))</f>
        <v>315</v>
      </c>
      <c r="T26" s="194">
        <f ca="1">DATE(YEAR(بيانات!$E$7),MONTH(T24),DAY(T24))</f>
        <v>316</v>
      </c>
      <c r="U26" s="192">
        <f ca="1">DATE(YEAR(بيانات!$E$7),MONTH(U24),DAY(U24))</f>
        <v>317</v>
      </c>
      <c r="V26" s="193">
        <f ca="1">DATE(YEAR(بيانات!$E$7),MONTH(V24),DAY(V24))</f>
        <v>318</v>
      </c>
      <c r="W26" s="193">
        <f ca="1">DATE(YEAR(بيانات!$E$7),MONTH(W24),DAY(W24))</f>
        <v>319</v>
      </c>
      <c r="X26" s="193">
        <f ca="1">DATE(YEAR(بيانات!$E$7),MONTH(X24),DAY(X24))</f>
        <v>320</v>
      </c>
      <c r="Y26" s="193">
        <f ca="1">DATE(YEAR(بيانات!$E$7),MONTH(Y24),DAY(Y24))</f>
        <v>321</v>
      </c>
      <c r="Z26" s="194">
        <f ca="1">DATE(YEAR(بيانات!$E$7),MONTH(Z24),DAY(Z24))</f>
        <v>322</v>
      </c>
      <c r="AA26" s="195">
        <f ca="1">DATE(YEAR(بيانات!$E$7),MONTH(AA24),DAY(AA24))</f>
        <v>323</v>
      </c>
      <c r="AB26" s="193">
        <f ca="1">DATE(YEAR(بيانات!$E$7),MONTH(AB24),DAY(AB24))</f>
        <v>324</v>
      </c>
      <c r="AC26" s="193">
        <f ca="1">DATE(YEAR(بيانات!$E$7),MONTH(AC24),DAY(AC24))</f>
        <v>325</v>
      </c>
      <c r="AD26" s="193">
        <f ca="1">DATE(YEAR(بيانات!$E$7),MONTH(AD24),DAY(AD24))</f>
        <v>326</v>
      </c>
      <c r="AE26" s="193">
        <f ca="1">DATE(YEAR(بيانات!$E$7),MONTH(AE24),DAY(AE24))</f>
        <v>327</v>
      </c>
      <c r="AF26" s="193">
        <f ca="1">DATE(YEAR(بيانات!$E$7),MONTH(AF24),DAY(AF24))</f>
        <v>328</v>
      </c>
      <c r="AG26" s="194">
        <f ca="1">DATE(YEAR(بيانات!$E$7),MONTH(AG24),DAY(AG24))</f>
        <v>329</v>
      </c>
      <c r="AH26" s="194">
        <f ca="1">DATE(YEAR(بيانات!$E$7),MONTH(AH24),DAY(AH24))</f>
        <v>330</v>
      </c>
      <c r="AI26" s="192">
        <f ca="1">DATE(YEAR(بيانات!$E$7),MONTH(AI24),DAY(AI24))</f>
        <v>331</v>
      </c>
      <c r="AJ26" s="193">
        <f ca="1">DATE(YEAR(بيانات!$E$7),MONTH(AJ24),DAY(AJ24))</f>
        <v>332</v>
      </c>
      <c r="AK26" s="193">
        <f ca="1">DATE(YEAR(بيانات!$E$7),MONTH(AK24),DAY(AK24))</f>
        <v>333</v>
      </c>
      <c r="AL26" s="193">
        <f ca="1">DATE(YEAR(بيانات!$E$7),MONTH(AL24),DAY(AL24))</f>
        <v>334</v>
      </c>
      <c r="AM26" s="193">
        <f ca="1">DATE(YEAR(بيانات!$E$7),MONTH(AM24),DAY(AM24))</f>
        <v>335</v>
      </c>
      <c r="AN26" s="194">
        <f ca="1">DATE(YEAR(بيانات!$E$7),MONTH(AN24),DAY(AN24))</f>
        <v>336</v>
      </c>
      <c r="AO26" s="195">
        <f ca="1">DATE(YEAR(بيانات!$E$7),MONTH(AO24),DAY(AO24))</f>
        <v>337</v>
      </c>
      <c r="AP26" s="193">
        <f ca="1">DATE(YEAR(بيانات!$E$7),MONTH(AP24),DAY(AP24))</f>
        <v>338</v>
      </c>
      <c r="AQ26" s="196">
        <f ca="1">DATE(YEAR(بيانات!$E$7),MONTH(AQ24),DAY(AQ24))</f>
        <v>339</v>
      </c>
      <c r="AR26" s="164"/>
      <c r="AS26" s="55"/>
      <c r="AT26" s="56"/>
      <c r="AU26"/>
      <c r="AV26"/>
      <c r="AW26"/>
      <c r="AX26"/>
      <c r="AY26"/>
      <c r="AZ26"/>
      <c r="BA26"/>
      <c r="BB26"/>
      <c r="BC26"/>
      <c r="BD26"/>
      <c r="BE26"/>
      <c r="BF26"/>
      <c r="BG26"/>
      <c r="BH26"/>
      <c r="BI26"/>
      <c r="BJ26"/>
      <c r="BK26"/>
      <c r="BL26"/>
      <c r="BM26"/>
    </row>
    <row r="27" spans="1:65" ht="14.25" x14ac:dyDescent="0.2">
      <c r="A27" s="3">
        <f ca="1">EDATE(A24,1)</f>
        <v>45262</v>
      </c>
      <c r="C27" s="240"/>
      <c r="D27" s="164"/>
      <c r="E27" s="176">
        <f ca="1">YEAR(A27)</f>
        <v>2023</v>
      </c>
      <c r="F27" s="177" t="str">
        <f ca="1">TEXT(DATE(E27,MONTH(A27),1),"MMMM") &amp; " " &amp;  TEXT(DATE(E27,MONTH(A27),1),"M")</f>
        <v>ديسمبر 12</v>
      </c>
      <c r="G27" s="178">
        <f ca="1">DATEVALUE( TEXT(DATE(2000,MONTH(A27),1),"MMMM") &amp;"/" &amp; $E27 )-IF(WEEKDAY(DATEVALUE( TEXT(DATE(2000,MONTH(A27),1),"MMMM") &amp;"/" &amp; $E27 )-1)=7,0,WEEKDAY(DATEVALUE( TEXT(DATE(2000,MONTH(A27),1),"MMMM") &amp;"/" &amp; $E27 )-1))</f>
        <v>45256</v>
      </c>
      <c r="H27" s="197">
        <f t="shared" ref="H27:AQ27" ca="1" si="17">G27+1</f>
        <v>45257</v>
      </c>
      <c r="I27" s="197">
        <f t="shared" ca="1" si="17"/>
        <v>45258</v>
      </c>
      <c r="J27" s="197">
        <f t="shared" ca="1" si="17"/>
        <v>45259</v>
      </c>
      <c r="K27" s="197">
        <f t="shared" ca="1" si="17"/>
        <v>45260</v>
      </c>
      <c r="L27" s="198">
        <f t="shared" ca="1" si="17"/>
        <v>45261</v>
      </c>
      <c r="M27" s="199">
        <f t="shared" ca="1" si="17"/>
        <v>45262</v>
      </c>
      <c r="N27" s="197">
        <f t="shared" ca="1" si="17"/>
        <v>45263</v>
      </c>
      <c r="O27" s="197">
        <f t="shared" ca="1" si="17"/>
        <v>45264</v>
      </c>
      <c r="P27" s="197">
        <f t="shared" ca="1" si="17"/>
        <v>45265</v>
      </c>
      <c r="Q27" s="197">
        <f t="shared" ca="1" si="17"/>
        <v>45266</v>
      </c>
      <c r="R27" s="197">
        <f t="shared" ca="1" si="17"/>
        <v>45267</v>
      </c>
      <c r="S27" s="198">
        <f t="shared" ca="1" si="17"/>
        <v>45268</v>
      </c>
      <c r="T27" s="198">
        <f t="shared" ca="1" si="17"/>
        <v>45269</v>
      </c>
      <c r="U27" s="200">
        <f t="shared" ca="1" si="17"/>
        <v>45270</v>
      </c>
      <c r="V27" s="197">
        <f t="shared" ca="1" si="17"/>
        <v>45271</v>
      </c>
      <c r="W27" s="197">
        <f t="shared" ca="1" si="17"/>
        <v>45272</v>
      </c>
      <c r="X27" s="197">
        <f t="shared" ca="1" si="17"/>
        <v>45273</v>
      </c>
      <c r="Y27" s="197">
        <f t="shared" ca="1" si="17"/>
        <v>45274</v>
      </c>
      <c r="Z27" s="198">
        <f t="shared" ca="1" si="17"/>
        <v>45275</v>
      </c>
      <c r="AA27" s="199">
        <f t="shared" ca="1" si="17"/>
        <v>45276</v>
      </c>
      <c r="AB27" s="197">
        <f t="shared" ca="1" si="17"/>
        <v>45277</v>
      </c>
      <c r="AC27" s="197">
        <f t="shared" ca="1" si="17"/>
        <v>45278</v>
      </c>
      <c r="AD27" s="197">
        <f t="shared" ca="1" si="17"/>
        <v>45279</v>
      </c>
      <c r="AE27" s="197">
        <f t="shared" ca="1" si="17"/>
        <v>45280</v>
      </c>
      <c r="AF27" s="197">
        <f t="shared" ca="1" si="17"/>
        <v>45281</v>
      </c>
      <c r="AG27" s="198">
        <f t="shared" ca="1" si="17"/>
        <v>45282</v>
      </c>
      <c r="AH27" s="198">
        <f t="shared" ca="1" si="17"/>
        <v>45283</v>
      </c>
      <c r="AI27" s="200">
        <f t="shared" ca="1" si="17"/>
        <v>45284</v>
      </c>
      <c r="AJ27" s="197">
        <f t="shared" ca="1" si="17"/>
        <v>45285</v>
      </c>
      <c r="AK27" s="197">
        <f t="shared" ca="1" si="17"/>
        <v>45286</v>
      </c>
      <c r="AL27" s="197">
        <f t="shared" ca="1" si="17"/>
        <v>45287</v>
      </c>
      <c r="AM27" s="197">
        <f t="shared" ca="1" si="17"/>
        <v>45288</v>
      </c>
      <c r="AN27" s="198">
        <f t="shared" ca="1" si="17"/>
        <v>45289</v>
      </c>
      <c r="AO27" s="199">
        <f t="shared" ca="1" si="17"/>
        <v>45290</v>
      </c>
      <c r="AP27" s="197">
        <f t="shared" ca="1" si="17"/>
        <v>45291</v>
      </c>
      <c r="AQ27" s="201">
        <f t="shared" ca="1" si="17"/>
        <v>45292</v>
      </c>
      <c r="AR27" s="164"/>
      <c r="AS27" s="55"/>
    </row>
    <row r="28" spans="1:65" s="14" customFormat="1" ht="14.25" x14ac:dyDescent="0.2">
      <c r="A28" s="14">
        <f ca="1">A27</f>
        <v>45262</v>
      </c>
      <c r="B28" s="56"/>
      <c r="C28" s="240"/>
      <c r="D28" s="164"/>
      <c r="E28" s="183">
        <f ca="1">A28</f>
        <v>45262</v>
      </c>
      <c r="F28" s="184">
        <f ca="1">A28</f>
        <v>45262</v>
      </c>
      <c r="G28" s="185">
        <f t="shared" ref="G28" ca="1" si="18">G27</f>
        <v>45256</v>
      </c>
      <c r="H28" s="186">
        <f t="shared" ref="H28:AQ28" ca="1" si="19">H27</f>
        <v>45257</v>
      </c>
      <c r="I28" s="186">
        <f t="shared" ca="1" si="19"/>
        <v>45258</v>
      </c>
      <c r="J28" s="186">
        <f t="shared" ca="1" si="19"/>
        <v>45259</v>
      </c>
      <c r="K28" s="186">
        <f t="shared" ca="1" si="19"/>
        <v>45260</v>
      </c>
      <c r="L28" s="187">
        <f t="shared" ca="1" si="19"/>
        <v>45261</v>
      </c>
      <c r="M28" s="188">
        <f t="shared" ca="1" si="19"/>
        <v>45262</v>
      </c>
      <c r="N28" s="186">
        <f t="shared" ca="1" si="19"/>
        <v>45263</v>
      </c>
      <c r="O28" s="186">
        <f t="shared" ca="1" si="19"/>
        <v>45264</v>
      </c>
      <c r="P28" s="186">
        <f t="shared" ca="1" si="19"/>
        <v>45265</v>
      </c>
      <c r="Q28" s="186">
        <f t="shared" ca="1" si="19"/>
        <v>45266</v>
      </c>
      <c r="R28" s="186">
        <f t="shared" ca="1" si="19"/>
        <v>45267</v>
      </c>
      <c r="S28" s="187">
        <f t="shared" ca="1" si="19"/>
        <v>45268</v>
      </c>
      <c r="T28" s="187">
        <f t="shared" ca="1" si="19"/>
        <v>45269</v>
      </c>
      <c r="U28" s="185">
        <f t="shared" ca="1" si="19"/>
        <v>45270</v>
      </c>
      <c r="V28" s="186">
        <f t="shared" ca="1" si="19"/>
        <v>45271</v>
      </c>
      <c r="W28" s="186">
        <f t="shared" ca="1" si="19"/>
        <v>45272</v>
      </c>
      <c r="X28" s="186">
        <f t="shared" ca="1" si="19"/>
        <v>45273</v>
      </c>
      <c r="Y28" s="186">
        <f t="shared" ca="1" si="19"/>
        <v>45274</v>
      </c>
      <c r="Z28" s="187">
        <f t="shared" ca="1" si="19"/>
        <v>45275</v>
      </c>
      <c r="AA28" s="188">
        <f t="shared" ca="1" si="19"/>
        <v>45276</v>
      </c>
      <c r="AB28" s="186">
        <f t="shared" ca="1" si="19"/>
        <v>45277</v>
      </c>
      <c r="AC28" s="186">
        <f t="shared" ca="1" si="19"/>
        <v>45278</v>
      </c>
      <c r="AD28" s="186">
        <f t="shared" ca="1" si="19"/>
        <v>45279</v>
      </c>
      <c r="AE28" s="186">
        <f t="shared" ca="1" si="19"/>
        <v>45280</v>
      </c>
      <c r="AF28" s="186">
        <f t="shared" ca="1" si="19"/>
        <v>45281</v>
      </c>
      <c r="AG28" s="187">
        <f t="shared" ca="1" si="19"/>
        <v>45282</v>
      </c>
      <c r="AH28" s="187">
        <f t="shared" ca="1" si="19"/>
        <v>45283</v>
      </c>
      <c r="AI28" s="185">
        <f t="shared" ca="1" si="19"/>
        <v>45284</v>
      </c>
      <c r="AJ28" s="186">
        <f t="shared" ca="1" si="19"/>
        <v>45285</v>
      </c>
      <c r="AK28" s="186">
        <f t="shared" ca="1" si="19"/>
        <v>45286</v>
      </c>
      <c r="AL28" s="186">
        <f t="shared" ca="1" si="19"/>
        <v>45287</v>
      </c>
      <c r="AM28" s="186">
        <f t="shared" ca="1" si="19"/>
        <v>45288</v>
      </c>
      <c r="AN28" s="187">
        <f t="shared" ca="1" si="19"/>
        <v>45289</v>
      </c>
      <c r="AO28" s="188">
        <f t="shared" ca="1" si="19"/>
        <v>45290</v>
      </c>
      <c r="AP28" s="186">
        <f t="shared" ca="1" si="19"/>
        <v>45291</v>
      </c>
      <c r="AQ28" s="189">
        <f t="shared" ca="1" si="19"/>
        <v>45292</v>
      </c>
      <c r="AR28" s="164"/>
      <c r="AS28" s="55"/>
      <c r="AT28" s="56"/>
      <c r="AU28"/>
      <c r="AV28"/>
      <c r="AW28"/>
      <c r="AX28"/>
      <c r="AY28"/>
      <c r="AZ28"/>
      <c r="BA28"/>
      <c r="BB28"/>
      <c r="BC28"/>
      <c r="BD28"/>
      <c r="BE28"/>
      <c r="BF28"/>
      <c r="BG28"/>
      <c r="BH28"/>
      <c r="BI28"/>
      <c r="BJ28"/>
      <c r="BK28"/>
      <c r="BL28"/>
      <c r="BM28"/>
    </row>
    <row r="29" spans="1:65" s="28" customFormat="1" ht="2.1" customHeight="1" x14ac:dyDescent="0.2">
      <c r="A29" s="29">
        <f ca="1">A28</f>
        <v>45262</v>
      </c>
      <c r="B29" s="56"/>
      <c r="C29" s="240"/>
      <c r="D29" s="164"/>
      <c r="E29" s="190">
        <f ca="1">A29</f>
        <v>45262</v>
      </c>
      <c r="F29" s="191">
        <f ca="1">A29</f>
        <v>45262</v>
      </c>
      <c r="G29" s="192">
        <f ca="1">DATE(YEAR(بيانات!$E$7),MONTH(G27),DAY(G27))</f>
        <v>331</v>
      </c>
      <c r="H29" s="193">
        <f ca="1">DATE(YEAR(بيانات!$E$7),MONTH(H27),DAY(H27))</f>
        <v>332</v>
      </c>
      <c r="I29" s="193">
        <f ca="1">DATE(YEAR(بيانات!$E$7),MONTH(I27),DAY(I27))</f>
        <v>333</v>
      </c>
      <c r="J29" s="193">
        <f ca="1">DATE(YEAR(بيانات!$E$7),MONTH(J27),DAY(J27))</f>
        <v>334</v>
      </c>
      <c r="K29" s="193">
        <f ca="1">DATE(YEAR(بيانات!$E$7),MONTH(K27),DAY(K27))</f>
        <v>335</v>
      </c>
      <c r="L29" s="194">
        <f ca="1">DATE(YEAR(بيانات!$E$7),MONTH(L27),DAY(L27))</f>
        <v>336</v>
      </c>
      <c r="M29" s="195">
        <f ca="1">DATE(YEAR(بيانات!$E$7),MONTH(M27),DAY(M27))</f>
        <v>337</v>
      </c>
      <c r="N29" s="193">
        <f ca="1">DATE(YEAR(بيانات!$E$7),MONTH(N27),DAY(N27))</f>
        <v>338</v>
      </c>
      <c r="O29" s="193">
        <f ca="1">DATE(YEAR(بيانات!$E$7),MONTH(O27),DAY(O27))</f>
        <v>339</v>
      </c>
      <c r="P29" s="193">
        <f ca="1">DATE(YEAR(بيانات!$E$7),MONTH(P27),DAY(P27))</f>
        <v>340</v>
      </c>
      <c r="Q29" s="193">
        <f ca="1">DATE(YEAR(بيانات!$E$7),MONTH(Q27),DAY(Q27))</f>
        <v>341</v>
      </c>
      <c r="R29" s="193">
        <f ca="1">DATE(YEAR(بيانات!$E$7),MONTH(R27),DAY(R27))</f>
        <v>342</v>
      </c>
      <c r="S29" s="194">
        <f ca="1">DATE(YEAR(بيانات!$E$7),MONTH(S27),DAY(S27))</f>
        <v>343</v>
      </c>
      <c r="T29" s="194">
        <f ca="1">DATE(YEAR(بيانات!$E$7),MONTH(T27),DAY(T27))</f>
        <v>344</v>
      </c>
      <c r="U29" s="192">
        <f ca="1">DATE(YEAR(بيانات!$E$7),MONTH(U27),DAY(U27))</f>
        <v>345</v>
      </c>
      <c r="V29" s="193">
        <f ca="1">DATE(YEAR(بيانات!$E$7),MONTH(V27),DAY(V27))</f>
        <v>346</v>
      </c>
      <c r="W29" s="193">
        <f ca="1">DATE(YEAR(بيانات!$E$7),MONTH(W27),DAY(W27))</f>
        <v>347</v>
      </c>
      <c r="X29" s="193">
        <f ca="1">DATE(YEAR(بيانات!$E$7),MONTH(X27),DAY(X27))</f>
        <v>348</v>
      </c>
      <c r="Y29" s="193">
        <f ca="1">DATE(YEAR(بيانات!$E$7),MONTH(Y27),DAY(Y27))</f>
        <v>349</v>
      </c>
      <c r="Z29" s="194">
        <f ca="1">DATE(YEAR(بيانات!$E$7),MONTH(Z27),DAY(Z27))</f>
        <v>350</v>
      </c>
      <c r="AA29" s="195">
        <f ca="1">DATE(YEAR(بيانات!$E$7),MONTH(AA27),DAY(AA27))</f>
        <v>351</v>
      </c>
      <c r="AB29" s="193">
        <f ca="1">DATE(YEAR(بيانات!$E$7),MONTH(AB27),DAY(AB27))</f>
        <v>352</v>
      </c>
      <c r="AC29" s="193">
        <f ca="1">DATE(YEAR(بيانات!$E$7),MONTH(AC27),DAY(AC27))</f>
        <v>353</v>
      </c>
      <c r="AD29" s="193">
        <f ca="1">DATE(YEAR(بيانات!$E$7),MONTH(AD27),DAY(AD27))</f>
        <v>354</v>
      </c>
      <c r="AE29" s="193">
        <f ca="1">DATE(YEAR(بيانات!$E$7),MONTH(AE27),DAY(AE27))</f>
        <v>355</v>
      </c>
      <c r="AF29" s="193">
        <f ca="1">DATE(YEAR(بيانات!$E$7),MONTH(AF27),DAY(AF27))</f>
        <v>356</v>
      </c>
      <c r="AG29" s="194">
        <f ca="1">DATE(YEAR(بيانات!$E$7),MONTH(AG27),DAY(AG27))</f>
        <v>357</v>
      </c>
      <c r="AH29" s="194">
        <f ca="1">DATE(YEAR(بيانات!$E$7),MONTH(AH27),DAY(AH27))</f>
        <v>358</v>
      </c>
      <c r="AI29" s="192">
        <f ca="1">DATE(YEAR(بيانات!$E$7),MONTH(AI27),DAY(AI27))</f>
        <v>359</v>
      </c>
      <c r="AJ29" s="193">
        <f ca="1">DATE(YEAR(بيانات!$E$7),MONTH(AJ27),DAY(AJ27))</f>
        <v>360</v>
      </c>
      <c r="AK29" s="193">
        <f ca="1">DATE(YEAR(بيانات!$E$7),MONTH(AK27),DAY(AK27))</f>
        <v>361</v>
      </c>
      <c r="AL29" s="193">
        <f ca="1">DATE(YEAR(بيانات!$E$7),MONTH(AL27),DAY(AL27))</f>
        <v>362</v>
      </c>
      <c r="AM29" s="193">
        <f ca="1">DATE(YEAR(بيانات!$E$7),MONTH(AM27),DAY(AM27))</f>
        <v>363</v>
      </c>
      <c r="AN29" s="194">
        <f ca="1">DATE(YEAR(بيانات!$E$7),MONTH(AN27),DAY(AN27))</f>
        <v>364</v>
      </c>
      <c r="AO29" s="195">
        <f ca="1">DATE(YEAR(بيانات!$E$7),MONTH(AO27),DAY(AO27))</f>
        <v>365</v>
      </c>
      <c r="AP29" s="193">
        <f ca="1">DATE(YEAR(بيانات!$E$7),MONTH(AP27),DAY(AP27))</f>
        <v>366</v>
      </c>
      <c r="AQ29" s="196">
        <f ca="1">DATE(YEAR(بيانات!$E$7),MONTH(AQ27),DAY(AQ27))</f>
        <v>1</v>
      </c>
      <c r="AR29" s="164"/>
      <c r="AS29" s="55"/>
      <c r="AT29" s="56"/>
      <c r="AU29"/>
      <c r="AV29"/>
      <c r="AW29"/>
      <c r="AX29"/>
      <c r="AY29"/>
      <c r="AZ29"/>
      <c r="BA29"/>
      <c r="BB29"/>
      <c r="BC29"/>
      <c r="BD29"/>
      <c r="BE29"/>
      <c r="BF29"/>
      <c r="BG29"/>
      <c r="BH29"/>
      <c r="BI29"/>
      <c r="BJ29"/>
      <c r="BK29"/>
      <c r="BL29"/>
      <c r="BM29"/>
    </row>
    <row r="30" spans="1:65" ht="14.25" x14ac:dyDescent="0.2">
      <c r="A30" s="3">
        <f ca="1">EDATE(A27,1)</f>
        <v>45293</v>
      </c>
      <c r="C30" s="240"/>
      <c r="D30" s="164"/>
      <c r="E30" s="176">
        <f ca="1">YEAR(A30)</f>
        <v>2024</v>
      </c>
      <c r="F30" s="177" t="str">
        <f ca="1">TEXT(DATE(E30,MONTH(A30),1),"MMMM") &amp; " " &amp;  TEXT(DATE(E30,MONTH(A30),1),"M")</f>
        <v>يناير 1</v>
      </c>
      <c r="G30" s="178">
        <f ca="1">DATEVALUE( TEXT(DATE(2000,MONTH(A30),1),"MMMM") &amp;"/" &amp; $E30 )-IF(WEEKDAY(DATEVALUE( TEXT(DATE(2000,MONTH(A30),1),"MMMM") &amp;"/" &amp; $E30 )-1)=7,0,WEEKDAY(DATEVALUE( TEXT(DATE(2000,MONTH(A30),1),"MMMM") &amp;"/" &amp; $E30 )-1))</f>
        <v>45291</v>
      </c>
      <c r="H30" s="197">
        <f t="shared" ref="H30:AQ30" ca="1" si="20">G30+1</f>
        <v>45292</v>
      </c>
      <c r="I30" s="197">
        <f t="shared" ca="1" si="20"/>
        <v>45293</v>
      </c>
      <c r="J30" s="197">
        <f t="shared" ca="1" si="20"/>
        <v>45294</v>
      </c>
      <c r="K30" s="197">
        <f t="shared" ca="1" si="20"/>
        <v>45295</v>
      </c>
      <c r="L30" s="198">
        <f t="shared" ca="1" si="20"/>
        <v>45296</v>
      </c>
      <c r="M30" s="199">
        <f t="shared" ca="1" si="20"/>
        <v>45297</v>
      </c>
      <c r="N30" s="197">
        <f t="shared" ca="1" si="20"/>
        <v>45298</v>
      </c>
      <c r="O30" s="197">
        <f t="shared" ca="1" si="20"/>
        <v>45299</v>
      </c>
      <c r="P30" s="197">
        <f t="shared" ca="1" si="20"/>
        <v>45300</v>
      </c>
      <c r="Q30" s="197">
        <f t="shared" ca="1" si="20"/>
        <v>45301</v>
      </c>
      <c r="R30" s="197">
        <f t="shared" ca="1" si="20"/>
        <v>45302</v>
      </c>
      <c r="S30" s="198">
        <f t="shared" ca="1" si="20"/>
        <v>45303</v>
      </c>
      <c r="T30" s="198">
        <f t="shared" ca="1" si="20"/>
        <v>45304</v>
      </c>
      <c r="U30" s="200">
        <f t="shared" ca="1" si="20"/>
        <v>45305</v>
      </c>
      <c r="V30" s="197">
        <f t="shared" ca="1" si="20"/>
        <v>45306</v>
      </c>
      <c r="W30" s="197">
        <f t="shared" ca="1" si="20"/>
        <v>45307</v>
      </c>
      <c r="X30" s="197">
        <f t="shared" ca="1" si="20"/>
        <v>45308</v>
      </c>
      <c r="Y30" s="197">
        <f t="shared" ca="1" si="20"/>
        <v>45309</v>
      </c>
      <c r="Z30" s="198">
        <f t="shared" ca="1" si="20"/>
        <v>45310</v>
      </c>
      <c r="AA30" s="199">
        <f t="shared" ca="1" si="20"/>
        <v>45311</v>
      </c>
      <c r="AB30" s="197">
        <f t="shared" ca="1" si="20"/>
        <v>45312</v>
      </c>
      <c r="AC30" s="197">
        <f t="shared" ca="1" si="20"/>
        <v>45313</v>
      </c>
      <c r="AD30" s="197">
        <f t="shared" ca="1" si="20"/>
        <v>45314</v>
      </c>
      <c r="AE30" s="197">
        <f t="shared" ca="1" si="20"/>
        <v>45315</v>
      </c>
      <c r="AF30" s="197">
        <f t="shared" ca="1" si="20"/>
        <v>45316</v>
      </c>
      <c r="AG30" s="198">
        <f t="shared" ca="1" si="20"/>
        <v>45317</v>
      </c>
      <c r="AH30" s="198">
        <f t="shared" ca="1" si="20"/>
        <v>45318</v>
      </c>
      <c r="AI30" s="200">
        <f t="shared" ca="1" si="20"/>
        <v>45319</v>
      </c>
      <c r="AJ30" s="197">
        <f t="shared" ca="1" si="20"/>
        <v>45320</v>
      </c>
      <c r="AK30" s="197">
        <f t="shared" ca="1" si="20"/>
        <v>45321</v>
      </c>
      <c r="AL30" s="197">
        <f t="shared" ca="1" si="20"/>
        <v>45322</v>
      </c>
      <c r="AM30" s="197">
        <f t="shared" ca="1" si="20"/>
        <v>45323</v>
      </c>
      <c r="AN30" s="198">
        <f t="shared" ca="1" si="20"/>
        <v>45324</v>
      </c>
      <c r="AO30" s="199">
        <f t="shared" ca="1" si="20"/>
        <v>45325</v>
      </c>
      <c r="AP30" s="197">
        <f t="shared" ca="1" si="20"/>
        <v>45326</v>
      </c>
      <c r="AQ30" s="201">
        <f t="shared" ca="1" si="20"/>
        <v>45327</v>
      </c>
      <c r="AR30" s="164"/>
      <c r="AS30" s="55"/>
    </row>
    <row r="31" spans="1:65" s="14" customFormat="1" ht="14.25" x14ac:dyDescent="0.2">
      <c r="A31" s="14">
        <f ca="1">A30</f>
        <v>45293</v>
      </c>
      <c r="B31" s="56"/>
      <c r="C31" s="240"/>
      <c r="D31" s="164"/>
      <c r="E31" s="183">
        <f ca="1">A31</f>
        <v>45293</v>
      </c>
      <c r="F31" s="184">
        <f ca="1">A31</f>
        <v>45293</v>
      </c>
      <c r="G31" s="185">
        <f t="shared" ref="G31" ca="1" si="21">G30</f>
        <v>45291</v>
      </c>
      <c r="H31" s="186">
        <f t="shared" ref="H31:AQ31" ca="1" si="22">H30</f>
        <v>45292</v>
      </c>
      <c r="I31" s="186">
        <f t="shared" ca="1" si="22"/>
        <v>45293</v>
      </c>
      <c r="J31" s="186">
        <f t="shared" ca="1" si="22"/>
        <v>45294</v>
      </c>
      <c r="K31" s="186">
        <f t="shared" ca="1" si="22"/>
        <v>45295</v>
      </c>
      <c r="L31" s="187">
        <f t="shared" ca="1" si="22"/>
        <v>45296</v>
      </c>
      <c r="M31" s="188">
        <f t="shared" ca="1" si="22"/>
        <v>45297</v>
      </c>
      <c r="N31" s="186">
        <f t="shared" ca="1" si="22"/>
        <v>45298</v>
      </c>
      <c r="O31" s="186">
        <f t="shared" ca="1" si="22"/>
        <v>45299</v>
      </c>
      <c r="P31" s="186">
        <f t="shared" ca="1" si="22"/>
        <v>45300</v>
      </c>
      <c r="Q31" s="186">
        <f t="shared" ca="1" si="22"/>
        <v>45301</v>
      </c>
      <c r="R31" s="186">
        <f t="shared" ca="1" si="22"/>
        <v>45302</v>
      </c>
      <c r="S31" s="187">
        <f t="shared" ca="1" si="22"/>
        <v>45303</v>
      </c>
      <c r="T31" s="187">
        <f t="shared" ca="1" si="22"/>
        <v>45304</v>
      </c>
      <c r="U31" s="185">
        <f t="shared" ca="1" si="22"/>
        <v>45305</v>
      </c>
      <c r="V31" s="186">
        <f t="shared" ca="1" si="22"/>
        <v>45306</v>
      </c>
      <c r="W31" s="186">
        <f t="shared" ca="1" si="22"/>
        <v>45307</v>
      </c>
      <c r="X31" s="186">
        <f t="shared" ca="1" si="22"/>
        <v>45308</v>
      </c>
      <c r="Y31" s="186">
        <f t="shared" ca="1" si="22"/>
        <v>45309</v>
      </c>
      <c r="Z31" s="187">
        <f t="shared" ca="1" si="22"/>
        <v>45310</v>
      </c>
      <c r="AA31" s="188">
        <f t="shared" ca="1" si="22"/>
        <v>45311</v>
      </c>
      <c r="AB31" s="186">
        <f t="shared" ca="1" si="22"/>
        <v>45312</v>
      </c>
      <c r="AC31" s="186">
        <f t="shared" ca="1" si="22"/>
        <v>45313</v>
      </c>
      <c r="AD31" s="186">
        <f t="shared" ca="1" si="22"/>
        <v>45314</v>
      </c>
      <c r="AE31" s="186">
        <f t="shared" ca="1" si="22"/>
        <v>45315</v>
      </c>
      <c r="AF31" s="186">
        <f t="shared" ca="1" si="22"/>
        <v>45316</v>
      </c>
      <c r="AG31" s="187">
        <f t="shared" ca="1" si="22"/>
        <v>45317</v>
      </c>
      <c r="AH31" s="187">
        <f t="shared" ca="1" si="22"/>
        <v>45318</v>
      </c>
      <c r="AI31" s="185">
        <f t="shared" ca="1" si="22"/>
        <v>45319</v>
      </c>
      <c r="AJ31" s="186">
        <f t="shared" ca="1" si="22"/>
        <v>45320</v>
      </c>
      <c r="AK31" s="186">
        <f t="shared" ca="1" si="22"/>
        <v>45321</v>
      </c>
      <c r="AL31" s="186">
        <f t="shared" ca="1" si="22"/>
        <v>45322</v>
      </c>
      <c r="AM31" s="186">
        <f t="shared" ca="1" si="22"/>
        <v>45323</v>
      </c>
      <c r="AN31" s="187">
        <f t="shared" ca="1" si="22"/>
        <v>45324</v>
      </c>
      <c r="AO31" s="188">
        <f t="shared" ca="1" si="22"/>
        <v>45325</v>
      </c>
      <c r="AP31" s="186">
        <f t="shared" ca="1" si="22"/>
        <v>45326</v>
      </c>
      <c r="AQ31" s="189">
        <f t="shared" ca="1" si="22"/>
        <v>45327</v>
      </c>
      <c r="AR31" s="164"/>
      <c r="AS31" s="55"/>
      <c r="AT31" s="56"/>
      <c r="AU31"/>
      <c r="AV31"/>
      <c r="AW31"/>
      <c r="AX31"/>
      <c r="AY31"/>
      <c r="AZ31"/>
      <c r="BA31"/>
      <c r="BB31"/>
      <c r="BC31"/>
      <c r="BD31"/>
      <c r="BE31"/>
      <c r="BF31"/>
      <c r="BG31"/>
      <c r="BH31"/>
      <c r="BI31"/>
      <c r="BJ31"/>
      <c r="BK31"/>
      <c r="BL31"/>
      <c r="BM31"/>
    </row>
    <row r="32" spans="1:65" s="28" customFormat="1" ht="2.1" customHeight="1" x14ac:dyDescent="0.2">
      <c r="A32" s="29">
        <f ca="1">A31</f>
        <v>45293</v>
      </c>
      <c r="B32" s="56"/>
      <c r="C32" s="240"/>
      <c r="D32" s="164"/>
      <c r="E32" s="190">
        <f ca="1">A32</f>
        <v>45293</v>
      </c>
      <c r="F32" s="191">
        <f ca="1">A32</f>
        <v>45293</v>
      </c>
      <c r="G32" s="192">
        <f ca="1">DATE(YEAR(بيانات!$E$7),MONTH(G30),DAY(G30))</f>
        <v>366</v>
      </c>
      <c r="H32" s="193">
        <f ca="1">DATE(YEAR(بيانات!$E$7),MONTH(H30),DAY(H30))</f>
        <v>1</v>
      </c>
      <c r="I32" s="193">
        <f ca="1">DATE(YEAR(بيانات!$E$7),MONTH(I30),DAY(I30))</f>
        <v>2</v>
      </c>
      <c r="J32" s="193">
        <f ca="1">DATE(YEAR(بيانات!$E$7),MONTH(J30),DAY(J30))</f>
        <v>3</v>
      </c>
      <c r="K32" s="193">
        <f ca="1">DATE(YEAR(بيانات!$E$7),MONTH(K30),DAY(K30))</f>
        <v>4</v>
      </c>
      <c r="L32" s="194">
        <f ca="1">DATE(YEAR(بيانات!$E$7),MONTH(L30),DAY(L30))</f>
        <v>5</v>
      </c>
      <c r="M32" s="195">
        <f ca="1">DATE(YEAR(بيانات!$E$7),MONTH(M30),DAY(M30))</f>
        <v>6</v>
      </c>
      <c r="N32" s="193">
        <f ca="1">DATE(YEAR(بيانات!$E$7),MONTH(N30),DAY(N30))</f>
        <v>7</v>
      </c>
      <c r="O32" s="193">
        <f ca="1">DATE(YEAR(بيانات!$E$7),MONTH(O30),DAY(O30))</f>
        <v>8</v>
      </c>
      <c r="P32" s="193">
        <f ca="1">DATE(YEAR(بيانات!$E$7),MONTH(P30),DAY(P30))</f>
        <v>9</v>
      </c>
      <c r="Q32" s="193">
        <f ca="1">DATE(YEAR(بيانات!$E$7),MONTH(Q30),DAY(Q30))</f>
        <v>10</v>
      </c>
      <c r="R32" s="193">
        <f ca="1">DATE(YEAR(بيانات!$E$7),MONTH(R30),DAY(R30))</f>
        <v>11</v>
      </c>
      <c r="S32" s="194">
        <f ca="1">DATE(YEAR(بيانات!$E$7),MONTH(S30),DAY(S30))</f>
        <v>12</v>
      </c>
      <c r="T32" s="194">
        <f ca="1">DATE(YEAR(بيانات!$E$7),MONTH(T30),DAY(T30))</f>
        <v>13</v>
      </c>
      <c r="U32" s="192">
        <f ca="1">DATE(YEAR(بيانات!$E$7),MONTH(U30),DAY(U30))</f>
        <v>14</v>
      </c>
      <c r="V32" s="193">
        <f ca="1">DATE(YEAR(بيانات!$E$7),MONTH(V30),DAY(V30))</f>
        <v>15</v>
      </c>
      <c r="W32" s="193">
        <f ca="1">DATE(YEAR(بيانات!$E$7),MONTH(W30),DAY(W30))</f>
        <v>16</v>
      </c>
      <c r="X32" s="193">
        <f ca="1">DATE(YEAR(بيانات!$E$7),MONTH(X30),DAY(X30))</f>
        <v>17</v>
      </c>
      <c r="Y32" s="193">
        <f ca="1">DATE(YEAR(بيانات!$E$7),MONTH(Y30),DAY(Y30))</f>
        <v>18</v>
      </c>
      <c r="Z32" s="194">
        <f ca="1">DATE(YEAR(بيانات!$E$7),MONTH(Z30),DAY(Z30))</f>
        <v>19</v>
      </c>
      <c r="AA32" s="195">
        <f ca="1">DATE(YEAR(بيانات!$E$7),MONTH(AA30),DAY(AA30))</f>
        <v>20</v>
      </c>
      <c r="AB32" s="193">
        <f ca="1">DATE(YEAR(بيانات!$E$7),MONTH(AB30),DAY(AB30))</f>
        <v>21</v>
      </c>
      <c r="AC32" s="193">
        <f ca="1">DATE(YEAR(بيانات!$E$7),MONTH(AC30),DAY(AC30))</f>
        <v>22</v>
      </c>
      <c r="AD32" s="193">
        <f ca="1">DATE(YEAR(بيانات!$E$7),MONTH(AD30),DAY(AD30))</f>
        <v>23</v>
      </c>
      <c r="AE32" s="193">
        <f ca="1">DATE(YEAR(بيانات!$E$7),MONTH(AE30),DAY(AE30))</f>
        <v>24</v>
      </c>
      <c r="AF32" s="193">
        <f ca="1">DATE(YEAR(بيانات!$E$7),MONTH(AF30),DAY(AF30))</f>
        <v>25</v>
      </c>
      <c r="AG32" s="194">
        <f ca="1">DATE(YEAR(بيانات!$E$7),MONTH(AG30),DAY(AG30))</f>
        <v>26</v>
      </c>
      <c r="AH32" s="194">
        <f ca="1">DATE(YEAR(بيانات!$E$7),MONTH(AH30),DAY(AH30))</f>
        <v>27</v>
      </c>
      <c r="AI32" s="192">
        <f ca="1">DATE(YEAR(بيانات!$E$7),MONTH(AI30),DAY(AI30))</f>
        <v>28</v>
      </c>
      <c r="AJ32" s="193">
        <f ca="1">DATE(YEAR(بيانات!$E$7),MONTH(AJ30),DAY(AJ30))</f>
        <v>29</v>
      </c>
      <c r="AK32" s="193">
        <f ca="1">DATE(YEAR(بيانات!$E$7),MONTH(AK30),DAY(AK30))</f>
        <v>30</v>
      </c>
      <c r="AL32" s="193">
        <f ca="1">DATE(YEAR(بيانات!$E$7),MONTH(AL30),DAY(AL30))</f>
        <v>31</v>
      </c>
      <c r="AM32" s="193">
        <f ca="1">DATE(YEAR(بيانات!$E$7),MONTH(AM30),DAY(AM30))</f>
        <v>32</v>
      </c>
      <c r="AN32" s="194">
        <f ca="1">DATE(YEAR(بيانات!$E$7),MONTH(AN30),DAY(AN30))</f>
        <v>33</v>
      </c>
      <c r="AO32" s="195">
        <f ca="1">DATE(YEAR(بيانات!$E$7),MONTH(AO30),DAY(AO30))</f>
        <v>34</v>
      </c>
      <c r="AP32" s="193">
        <f ca="1">DATE(YEAR(بيانات!$E$7),MONTH(AP30),DAY(AP30))</f>
        <v>35</v>
      </c>
      <c r="AQ32" s="196">
        <f ca="1">DATE(YEAR(بيانات!$E$7),MONTH(AQ30),DAY(AQ30))</f>
        <v>36</v>
      </c>
      <c r="AR32" s="164"/>
      <c r="AS32" s="55"/>
      <c r="AT32" s="56"/>
      <c r="AU32"/>
      <c r="AV32"/>
      <c r="AW32"/>
      <c r="AX32"/>
      <c r="AY32"/>
      <c r="AZ32"/>
      <c r="BA32"/>
      <c r="BB32"/>
      <c r="BC32"/>
      <c r="BD32"/>
      <c r="BE32"/>
      <c r="BF32"/>
      <c r="BG32"/>
      <c r="BH32"/>
      <c r="BI32"/>
      <c r="BJ32"/>
      <c r="BK32"/>
      <c r="BL32"/>
      <c r="BM32"/>
    </row>
    <row r="33" spans="1:65" ht="14.25" x14ac:dyDescent="0.2">
      <c r="A33" s="3">
        <f ca="1">EDATE(A30,1)</f>
        <v>45324</v>
      </c>
      <c r="C33" s="240"/>
      <c r="D33" s="164"/>
      <c r="E33" s="176">
        <f ca="1">YEAR(A33)</f>
        <v>2024</v>
      </c>
      <c r="F33" s="177" t="str">
        <f ca="1">TEXT(DATE(E33,MONTH(A33),1),"MMMM") &amp; " " &amp;  TEXT(DATE(E33,MONTH(A33),1),"M")</f>
        <v>فبراير 2</v>
      </c>
      <c r="G33" s="178">
        <f ca="1">DATEVALUE( TEXT(DATE(2000,MONTH(A33),1),"MMMM") &amp;"/" &amp; $E33 )-IF(WEEKDAY(DATEVALUE( TEXT(DATE(2000,MONTH(A33),1),"MMMM") &amp;"/" &amp; $E33 )-1)=7,0,WEEKDAY(DATEVALUE( TEXT(DATE(2000,MONTH(A33),1),"MMMM") &amp;"/" &amp; $E33 )-1))</f>
        <v>45319</v>
      </c>
      <c r="H33" s="197">
        <f t="shared" ref="H33:AQ33" ca="1" si="23">G33+1</f>
        <v>45320</v>
      </c>
      <c r="I33" s="197">
        <f t="shared" ca="1" si="23"/>
        <v>45321</v>
      </c>
      <c r="J33" s="197">
        <f t="shared" ca="1" si="23"/>
        <v>45322</v>
      </c>
      <c r="K33" s="197">
        <f t="shared" ca="1" si="23"/>
        <v>45323</v>
      </c>
      <c r="L33" s="198">
        <f t="shared" ca="1" si="23"/>
        <v>45324</v>
      </c>
      <c r="M33" s="199">
        <f t="shared" ca="1" si="23"/>
        <v>45325</v>
      </c>
      <c r="N33" s="197">
        <f t="shared" ca="1" si="23"/>
        <v>45326</v>
      </c>
      <c r="O33" s="197">
        <f t="shared" ca="1" si="23"/>
        <v>45327</v>
      </c>
      <c r="P33" s="197">
        <f t="shared" ca="1" si="23"/>
        <v>45328</v>
      </c>
      <c r="Q33" s="197">
        <f t="shared" ca="1" si="23"/>
        <v>45329</v>
      </c>
      <c r="R33" s="197">
        <f t="shared" ca="1" si="23"/>
        <v>45330</v>
      </c>
      <c r="S33" s="198">
        <f t="shared" ca="1" si="23"/>
        <v>45331</v>
      </c>
      <c r="T33" s="198">
        <f t="shared" ca="1" si="23"/>
        <v>45332</v>
      </c>
      <c r="U33" s="200">
        <f t="shared" ca="1" si="23"/>
        <v>45333</v>
      </c>
      <c r="V33" s="197">
        <f t="shared" ca="1" si="23"/>
        <v>45334</v>
      </c>
      <c r="W33" s="197">
        <f t="shared" ca="1" si="23"/>
        <v>45335</v>
      </c>
      <c r="X33" s="197">
        <f t="shared" ca="1" si="23"/>
        <v>45336</v>
      </c>
      <c r="Y33" s="197">
        <f t="shared" ca="1" si="23"/>
        <v>45337</v>
      </c>
      <c r="Z33" s="198">
        <f t="shared" ca="1" si="23"/>
        <v>45338</v>
      </c>
      <c r="AA33" s="199">
        <f t="shared" ca="1" si="23"/>
        <v>45339</v>
      </c>
      <c r="AB33" s="197">
        <f t="shared" ca="1" si="23"/>
        <v>45340</v>
      </c>
      <c r="AC33" s="197">
        <f t="shared" ca="1" si="23"/>
        <v>45341</v>
      </c>
      <c r="AD33" s="197">
        <f t="shared" ca="1" si="23"/>
        <v>45342</v>
      </c>
      <c r="AE33" s="197">
        <f t="shared" ca="1" si="23"/>
        <v>45343</v>
      </c>
      <c r="AF33" s="197">
        <f ca="1">AE33+1</f>
        <v>45344</v>
      </c>
      <c r="AG33" s="198">
        <f t="shared" ca="1" si="23"/>
        <v>45345</v>
      </c>
      <c r="AH33" s="198">
        <f t="shared" ca="1" si="23"/>
        <v>45346</v>
      </c>
      <c r="AI33" s="200">
        <f t="shared" ca="1" si="23"/>
        <v>45347</v>
      </c>
      <c r="AJ33" s="197">
        <f t="shared" ca="1" si="23"/>
        <v>45348</v>
      </c>
      <c r="AK33" s="197">
        <f t="shared" ca="1" si="23"/>
        <v>45349</v>
      </c>
      <c r="AL33" s="197">
        <f t="shared" ca="1" si="23"/>
        <v>45350</v>
      </c>
      <c r="AM33" s="197">
        <f t="shared" ca="1" si="23"/>
        <v>45351</v>
      </c>
      <c r="AN33" s="198">
        <f t="shared" ca="1" si="23"/>
        <v>45352</v>
      </c>
      <c r="AO33" s="199">
        <f t="shared" ca="1" si="23"/>
        <v>45353</v>
      </c>
      <c r="AP33" s="197">
        <f t="shared" ca="1" si="23"/>
        <v>45354</v>
      </c>
      <c r="AQ33" s="201">
        <f t="shared" ca="1" si="23"/>
        <v>45355</v>
      </c>
      <c r="AR33" s="164"/>
      <c r="AS33" s="55"/>
    </row>
    <row r="34" spans="1:65" s="14" customFormat="1" ht="14.25" x14ac:dyDescent="0.2">
      <c r="A34" s="14">
        <f ca="1">A33</f>
        <v>45324</v>
      </c>
      <c r="B34" s="56"/>
      <c r="C34" s="240"/>
      <c r="D34" s="164"/>
      <c r="E34" s="183">
        <f ca="1">A34</f>
        <v>45324</v>
      </c>
      <c r="F34" s="184">
        <f ca="1">A34</f>
        <v>45324</v>
      </c>
      <c r="G34" s="185">
        <f t="shared" ref="G34" ca="1" si="24">G33</f>
        <v>45319</v>
      </c>
      <c r="H34" s="186">
        <f t="shared" ref="H34:AQ34" ca="1" si="25">H33</f>
        <v>45320</v>
      </c>
      <c r="I34" s="186">
        <f t="shared" ca="1" si="25"/>
        <v>45321</v>
      </c>
      <c r="J34" s="186">
        <f t="shared" ca="1" si="25"/>
        <v>45322</v>
      </c>
      <c r="K34" s="186">
        <f t="shared" ca="1" si="25"/>
        <v>45323</v>
      </c>
      <c r="L34" s="187">
        <f t="shared" ca="1" si="25"/>
        <v>45324</v>
      </c>
      <c r="M34" s="188">
        <f t="shared" ca="1" si="25"/>
        <v>45325</v>
      </c>
      <c r="N34" s="186">
        <f t="shared" ca="1" si="25"/>
        <v>45326</v>
      </c>
      <c r="O34" s="186">
        <f t="shared" ca="1" si="25"/>
        <v>45327</v>
      </c>
      <c r="P34" s="186">
        <f t="shared" ca="1" si="25"/>
        <v>45328</v>
      </c>
      <c r="Q34" s="186">
        <f t="shared" ca="1" si="25"/>
        <v>45329</v>
      </c>
      <c r="R34" s="186">
        <f t="shared" ca="1" si="25"/>
        <v>45330</v>
      </c>
      <c r="S34" s="187">
        <f t="shared" ca="1" si="25"/>
        <v>45331</v>
      </c>
      <c r="T34" s="187">
        <f t="shared" ca="1" si="25"/>
        <v>45332</v>
      </c>
      <c r="U34" s="185">
        <f t="shared" ca="1" si="25"/>
        <v>45333</v>
      </c>
      <c r="V34" s="186">
        <f t="shared" ca="1" si="25"/>
        <v>45334</v>
      </c>
      <c r="W34" s="186">
        <f t="shared" ca="1" si="25"/>
        <v>45335</v>
      </c>
      <c r="X34" s="186">
        <f t="shared" ca="1" si="25"/>
        <v>45336</v>
      </c>
      <c r="Y34" s="186">
        <f t="shared" ca="1" si="25"/>
        <v>45337</v>
      </c>
      <c r="Z34" s="187">
        <f t="shared" ca="1" si="25"/>
        <v>45338</v>
      </c>
      <c r="AA34" s="188">
        <f t="shared" ca="1" si="25"/>
        <v>45339</v>
      </c>
      <c r="AB34" s="186">
        <f t="shared" ca="1" si="25"/>
        <v>45340</v>
      </c>
      <c r="AC34" s="186">
        <f t="shared" ca="1" si="25"/>
        <v>45341</v>
      </c>
      <c r="AD34" s="186">
        <f t="shared" ca="1" si="25"/>
        <v>45342</v>
      </c>
      <c r="AE34" s="186">
        <f t="shared" ca="1" si="25"/>
        <v>45343</v>
      </c>
      <c r="AF34" s="186">
        <f t="shared" ca="1" si="25"/>
        <v>45344</v>
      </c>
      <c r="AG34" s="187">
        <f t="shared" ca="1" si="25"/>
        <v>45345</v>
      </c>
      <c r="AH34" s="187">
        <f t="shared" ca="1" si="25"/>
        <v>45346</v>
      </c>
      <c r="AI34" s="185">
        <f t="shared" ca="1" si="25"/>
        <v>45347</v>
      </c>
      <c r="AJ34" s="186">
        <f t="shared" ca="1" si="25"/>
        <v>45348</v>
      </c>
      <c r="AK34" s="186">
        <f t="shared" ca="1" si="25"/>
        <v>45349</v>
      </c>
      <c r="AL34" s="186">
        <f t="shared" ca="1" si="25"/>
        <v>45350</v>
      </c>
      <c r="AM34" s="186">
        <f t="shared" ca="1" si="25"/>
        <v>45351</v>
      </c>
      <c r="AN34" s="187">
        <f t="shared" ca="1" si="25"/>
        <v>45352</v>
      </c>
      <c r="AO34" s="188">
        <f t="shared" ca="1" si="25"/>
        <v>45353</v>
      </c>
      <c r="AP34" s="186">
        <f t="shared" ca="1" si="25"/>
        <v>45354</v>
      </c>
      <c r="AQ34" s="189">
        <f t="shared" ca="1" si="25"/>
        <v>45355</v>
      </c>
      <c r="AR34" s="164"/>
      <c r="AS34" s="55"/>
      <c r="AT34" s="56"/>
      <c r="AU34"/>
      <c r="AV34"/>
      <c r="AW34"/>
      <c r="AX34"/>
      <c r="AY34"/>
      <c r="AZ34"/>
      <c r="BA34"/>
      <c r="BB34"/>
      <c r="BC34"/>
      <c r="BD34"/>
      <c r="BE34"/>
      <c r="BF34"/>
      <c r="BG34"/>
      <c r="BH34"/>
      <c r="BI34"/>
      <c r="BJ34"/>
      <c r="BK34"/>
      <c r="BL34"/>
      <c r="BM34"/>
    </row>
    <row r="35" spans="1:65" s="28" customFormat="1" ht="2.1" customHeight="1" x14ac:dyDescent="0.2">
      <c r="A35" s="29">
        <f ca="1">A34</f>
        <v>45324</v>
      </c>
      <c r="B35" s="56"/>
      <c r="C35" s="240"/>
      <c r="D35" s="164"/>
      <c r="E35" s="190">
        <f ca="1">A35</f>
        <v>45324</v>
      </c>
      <c r="F35" s="191">
        <f ca="1">A35</f>
        <v>45324</v>
      </c>
      <c r="G35" s="192">
        <f ca="1">DATE(YEAR(بيانات!$E$7),MONTH(G33),DAY(G33))</f>
        <v>28</v>
      </c>
      <c r="H35" s="193">
        <f ca="1">DATE(YEAR(بيانات!$E$7),MONTH(H33),DAY(H33))</f>
        <v>29</v>
      </c>
      <c r="I35" s="193">
        <f ca="1">DATE(YEAR(بيانات!$E$7),MONTH(I33),DAY(I33))</f>
        <v>30</v>
      </c>
      <c r="J35" s="193">
        <f ca="1">DATE(YEAR(بيانات!$E$7),MONTH(J33),DAY(J33))</f>
        <v>31</v>
      </c>
      <c r="K35" s="193">
        <f ca="1">DATE(YEAR(بيانات!$E$7),MONTH(K33),DAY(K33))</f>
        <v>32</v>
      </c>
      <c r="L35" s="194">
        <f ca="1">DATE(YEAR(بيانات!$E$7),MONTH(L33),DAY(L33))</f>
        <v>33</v>
      </c>
      <c r="M35" s="195">
        <f ca="1">DATE(YEAR(بيانات!$E$7),MONTH(M33),DAY(M33))</f>
        <v>34</v>
      </c>
      <c r="N35" s="193">
        <f ca="1">DATE(YEAR(بيانات!$E$7),MONTH(N33),DAY(N33))</f>
        <v>35</v>
      </c>
      <c r="O35" s="193">
        <f ca="1">DATE(YEAR(بيانات!$E$7),MONTH(O33),DAY(O33))</f>
        <v>36</v>
      </c>
      <c r="P35" s="193">
        <f ca="1">DATE(YEAR(بيانات!$E$7),MONTH(P33),DAY(P33))</f>
        <v>37</v>
      </c>
      <c r="Q35" s="193">
        <f ca="1">DATE(YEAR(بيانات!$E$7),MONTH(Q33),DAY(Q33))</f>
        <v>38</v>
      </c>
      <c r="R35" s="193">
        <f ca="1">DATE(YEAR(بيانات!$E$7),MONTH(R33),DAY(R33))</f>
        <v>39</v>
      </c>
      <c r="S35" s="194">
        <f ca="1">DATE(YEAR(بيانات!$E$7),MONTH(S33),DAY(S33))</f>
        <v>40</v>
      </c>
      <c r="T35" s="194">
        <f ca="1">DATE(YEAR(بيانات!$E$7),MONTH(T33),DAY(T33))</f>
        <v>41</v>
      </c>
      <c r="U35" s="192">
        <f ca="1">DATE(YEAR(بيانات!$E$7),MONTH(U33),DAY(U33))</f>
        <v>42</v>
      </c>
      <c r="V35" s="193">
        <f ca="1">DATE(YEAR(بيانات!$E$7),MONTH(V33),DAY(V33))</f>
        <v>43</v>
      </c>
      <c r="W35" s="193">
        <f ca="1">DATE(YEAR(بيانات!$E$7),MONTH(W33),DAY(W33))</f>
        <v>44</v>
      </c>
      <c r="X35" s="193">
        <f ca="1">DATE(YEAR(بيانات!$E$7),MONTH(X33),DAY(X33))</f>
        <v>45</v>
      </c>
      <c r="Y35" s="193">
        <f ca="1">DATE(YEAR(بيانات!$E$7),MONTH(Y33),DAY(Y33))</f>
        <v>46</v>
      </c>
      <c r="Z35" s="194">
        <f ca="1">DATE(YEAR(بيانات!$E$7),MONTH(Z33),DAY(Z33))</f>
        <v>47</v>
      </c>
      <c r="AA35" s="195">
        <f ca="1">DATE(YEAR(بيانات!$E$7),MONTH(AA33),DAY(AA33))</f>
        <v>48</v>
      </c>
      <c r="AB35" s="193">
        <f ca="1">DATE(YEAR(بيانات!$E$7),MONTH(AB33),DAY(AB33))</f>
        <v>49</v>
      </c>
      <c r="AC35" s="193">
        <f ca="1">DATE(YEAR(بيانات!$E$7),MONTH(AC33),DAY(AC33))</f>
        <v>50</v>
      </c>
      <c r="AD35" s="193">
        <f ca="1">DATE(YEAR(بيانات!$E$7),MONTH(AD33),DAY(AD33))</f>
        <v>51</v>
      </c>
      <c r="AE35" s="193">
        <f ca="1">DATE(YEAR(بيانات!$E$7),MONTH(AE33),DAY(AE33))</f>
        <v>52</v>
      </c>
      <c r="AF35" s="193">
        <f ca="1">DATE(YEAR(بيانات!$E$7),MONTH(AF33),DAY(AF33))</f>
        <v>53</v>
      </c>
      <c r="AG35" s="194">
        <f ca="1">DATE(YEAR(بيانات!$E$7),MONTH(AG33),DAY(AG33))</f>
        <v>54</v>
      </c>
      <c r="AH35" s="194">
        <f ca="1">DATE(YEAR(بيانات!$E$7),MONTH(AH33),DAY(AH33))</f>
        <v>55</v>
      </c>
      <c r="AI35" s="192">
        <f ca="1">DATE(YEAR(بيانات!$E$7),MONTH(AI33),DAY(AI33))</f>
        <v>56</v>
      </c>
      <c r="AJ35" s="193">
        <f ca="1">DATE(YEAR(بيانات!$E$7),MONTH(AJ33),DAY(AJ33))</f>
        <v>57</v>
      </c>
      <c r="AK35" s="193">
        <f ca="1">DATE(YEAR(بيانات!$E$7),MONTH(AK33),DAY(AK33))</f>
        <v>58</v>
      </c>
      <c r="AL35" s="193">
        <f ca="1">DATE(YEAR(بيانات!$E$7),MONTH(AL33),DAY(AL33))</f>
        <v>59</v>
      </c>
      <c r="AM35" s="193">
        <f ca="1">DATE(YEAR(بيانات!$E$7),MONTH(AM33),DAY(AM33))</f>
        <v>60</v>
      </c>
      <c r="AN35" s="194">
        <f ca="1">DATE(YEAR(بيانات!$E$7),MONTH(AN33),DAY(AN33))</f>
        <v>61</v>
      </c>
      <c r="AO35" s="195">
        <f ca="1">DATE(YEAR(بيانات!$E$7),MONTH(AO33),DAY(AO33))</f>
        <v>62</v>
      </c>
      <c r="AP35" s="193">
        <f ca="1">DATE(YEAR(بيانات!$E$7),MONTH(AP33),DAY(AP33))</f>
        <v>63</v>
      </c>
      <c r="AQ35" s="196">
        <f ca="1">DATE(YEAR(بيانات!$E$7),MONTH(AQ33),DAY(AQ33))</f>
        <v>64</v>
      </c>
      <c r="AR35" s="164"/>
      <c r="AS35" s="55"/>
      <c r="AT35" s="56"/>
      <c r="AU35"/>
      <c r="AV35"/>
      <c r="AW35"/>
      <c r="AX35"/>
      <c r="AY35"/>
      <c r="AZ35"/>
      <c r="BA35"/>
      <c r="BB35"/>
      <c r="BC35"/>
      <c r="BD35"/>
      <c r="BE35"/>
      <c r="BF35"/>
      <c r="BG35"/>
      <c r="BH35"/>
      <c r="BI35"/>
      <c r="BJ35"/>
      <c r="BK35"/>
      <c r="BL35"/>
      <c r="BM35"/>
    </row>
    <row r="36" spans="1:65" ht="14.25" x14ac:dyDescent="0.2">
      <c r="A36" s="3">
        <f ca="1">EDATE(A33,1)</f>
        <v>45353</v>
      </c>
      <c r="C36" s="240"/>
      <c r="D36" s="164"/>
      <c r="E36" s="176">
        <f ca="1">YEAR(A36)</f>
        <v>2024</v>
      </c>
      <c r="F36" s="177" t="str">
        <f ca="1">TEXT(DATE(E36,MONTH(A36),1),"MMMM") &amp; " " &amp;  TEXT(DATE(E36,MONTH(A36),1),"M")</f>
        <v>مارس 3</v>
      </c>
      <c r="G36" s="178">
        <f ca="1">DATEVALUE( TEXT(DATE(2000,MONTH(A36),1),"MMMM") &amp;"/" &amp; $E36 )-IF(WEEKDAY(DATEVALUE( TEXT(DATE(2000,MONTH(A36),1),"MMMM") &amp;"/" &amp; $E36 )-1)=7,0,WEEKDAY(DATEVALUE( TEXT(DATE(2000,MONTH(A36),1),"MMMM") &amp;"/" &amp; $E36 )-1))</f>
        <v>45347</v>
      </c>
      <c r="H36" s="197">
        <f t="shared" ref="H36:AQ36" ca="1" si="26">G36+1</f>
        <v>45348</v>
      </c>
      <c r="I36" s="197">
        <f t="shared" ca="1" si="26"/>
        <v>45349</v>
      </c>
      <c r="J36" s="197">
        <f t="shared" ca="1" si="26"/>
        <v>45350</v>
      </c>
      <c r="K36" s="197">
        <f t="shared" ca="1" si="26"/>
        <v>45351</v>
      </c>
      <c r="L36" s="198">
        <f t="shared" ca="1" si="26"/>
        <v>45352</v>
      </c>
      <c r="M36" s="199">
        <f t="shared" ca="1" si="26"/>
        <v>45353</v>
      </c>
      <c r="N36" s="197">
        <f t="shared" ca="1" si="26"/>
        <v>45354</v>
      </c>
      <c r="O36" s="197">
        <f t="shared" ca="1" si="26"/>
        <v>45355</v>
      </c>
      <c r="P36" s="197">
        <f t="shared" ca="1" si="26"/>
        <v>45356</v>
      </c>
      <c r="Q36" s="197">
        <f t="shared" ca="1" si="26"/>
        <v>45357</v>
      </c>
      <c r="R36" s="197">
        <f t="shared" ca="1" si="26"/>
        <v>45358</v>
      </c>
      <c r="S36" s="198">
        <f t="shared" ca="1" si="26"/>
        <v>45359</v>
      </c>
      <c r="T36" s="198">
        <f t="shared" ca="1" si="26"/>
        <v>45360</v>
      </c>
      <c r="U36" s="200">
        <f t="shared" ca="1" si="26"/>
        <v>45361</v>
      </c>
      <c r="V36" s="197">
        <f t="shared" ca="1" si="26"/>
        <v>45362</v>
      </c>
      <c r="W36" s="197">
        <f t="shared" ca="1" si="26"/>
        <v>45363</v>
      </c>
      <c r="X36" s="197">
        <f t="shared" ca="1" si="26"/>
        <v>45364</v>
      </c>
      <c r="Y36" s="197">
        <f t="shared" ca="1" si="26"/>
        <v>45365</v>
      </c>
      <c r="Z36" s="198">
        <f t="shared" ca="1" si="26"/>
        <v>45366</v>
      </c>
      <c r="AA36" s="199">
        <f t="shared" ca="1" si="26"/>
        <v>45367</v>
      </c>
      <c r="AB36" s="197">
        <f t="shared" ca="1" si="26"/>
        <v>45368</v>
      </c>
      <c r="AC36" s="197">
        <f t="shared" ca="1" si="26"/>
        <v>45369</v>
      </c>
      <c r="AD36" s="197">
        <f t="shared" ca="1" si="26"/>
        <v>45370</v>
      </c>
      <c r="AE36" s="197">
        <f t="shared" ca="1" si="26"/>
        <v>45371</v>
      </c>
      <c r="AF36" s="197">
        <f t="shared" ca="1" si="26"/>
        <v>45372</v>
      </c>
      <c r="AG36" s="198">
        <f t="shared" ca="1" si="26"/>
        <v>45373</v>
      </c>
      <c r="AH36" s="198">
        <f t="shared" ca="1" si="26"/>
        <v>45374</v>
      </c>
      <c r="AI36" s="200">
        <f t="shared" ca="1" si="26"/>
        <v>45375</v>
      </c>
      <c r="AJ36" s="197">
        <f t="shared" ca="1" si="26"/>
        <v>45376</v>
      </c>
      <c r="AK36" s="197">
        <f t="shared" ca="1" si="26"/>
        <v>45377</v>
      </c>
      <c r="AL36" s="197">
        <f t="shared" ca="1" si="26"/>
        <v>45378</v>
      </c>
      <c r="AM36" s="197">
        <f t="shared" ca="1" si="26"/>
        <v>45379</v>
      </c>
      <c r="AN36" s="198">
        <f t="shared" ca="1" si="26"/>
        <v>45380</v>
      </c>
      <c r="AO36" s="199">
        <f t="shared" ca="1" si="26"/>
        <v>45381</v>
      </c>
      <c r="AP36" s="197">
        <f t="shared" ca="1" si="26"/>
        <v>45382</v>
      </c>
      <c r="AQ36" s="201">
        <f t="shared" ca="1" si="26"/>
        <v>45383</v>
      </c>
      <c r="AR36" s="164"/>
      <c r="AS36" s="55"/>
    </row>
    <row r="37" spans="1:65" s="14" customFormat="1" ht="14.25" x14ac:dyDescent="0.2">
      <c r="A37" s="14">
        <f ca="1">A36</f>
        <v>45353</v>
      </c>
      <c r="B37" s="56"/>
      <c r="C37" s="240"/>
      <c r="D37" s="164"/>
      <c r="E37" s="183">
        <f ca="1">A37</f>
        <v>45353</v>
      </c>
      <c r="F37" s="184">
        <f ca="1">A37</f>
        <v>45353</v>
      </c>
      <c r="G37" s="185">
        <f t="shared" ref="G37" ca="1" si="27">G36</f>
        <v>45347</v>
      </c>
      <c r="H37" s="186">
        <f t="shared" ref="H37:AQ37" ca="1" si="28">H36</f>
        <v>45348</v>
      </c>
      <c r="I37" s="186">
        <f t="shared" ca="1" si="28"/>
        <v>45349</v>
      </c>
      <c r="J37" s="186">
        <f t="shared" ca="1" si="28"/>
        <v>45350</v>
      </c>
      <c r="K37" s="186">
        <f t="shared" ca="1" si="28"/>
        <v>45351</v>
      </c>
      <c r="L37" s="187">
        <f t="shared" ca="1" si="28"/>
        <v>45352</v>
      </c>
      <c r="M37" s="188">
        <f t="shared" ca="1" si="28"/>
        <v>45353</v>
      </c>
      <c r="N37" s="186">
        <f t="shared" ca="1" si="28"/>
        <v>45354</v>
      </c>
      <c r="O37" s="186">
        <f t="shared" ca="1" si="28"/>
        <v>45355</v>
      </c>
      <c r="P37" s="186">
        <f t="shared" ca="1" si="28"/>
        <v>45356</v>
      </c>
      <c r="Q37" s="186">
        <f t="shared" ca="1" si="28"/>
        <v>45357</v>
      </c>
      <c r="R37" s="186">
        <f t="shared" ca="1" si="28"/>
        <v>45358</v>
      </c>
      <c r="S37" s="187">
        <f t="shared" ca="1" si="28"/>
        <v>45359</v>
      </c>
      <c r="T37" s="187">
        <f t="shared" ca="1" si="28"/>
        <v>45360</v>
      </c>
      <c r="U37" s="185">
        <f t="shared" ca="1" si="28"/>
        <v>45361</v>
      </c>
      <c r="V37" s="186">
        <f t="shared" ca="1" si="28"/>
        <v>45362</v>
      </c>
      <c r="W37" s="186">
        <f t="shared" ca="1" si="28"/>
        <v>45363</v>
      </c>
      <c r="X37" s="186">
        <f t="shared" ca="1" si="28"/>
        <v>45364</v>
      </c>
      <c r="Y37" s="186">
        <f t="shared" ca="1" si="28"/>
        <v>45365</v>
      </c>
      <c r="Z37" s="187">
        <f t="shared" ca="1" si="28"/>
        <v>45366</v>
      </c>
      <c r="AA37" s="188">
        <f t="shared" ca="1" si="28"/>
        <v>45367</v>
      </c>
      <c r="AB37" s="186">
        <f t="shared" ca="1" si="28"/>
        <v>45368</v>
      </c>
      <c r="AC37" s="186">
        <f t="shared" ca="1" si="28"/>
        <v>45369</v>
      </c>
      <c r="AD37" s="186">
        <f t="shared" ca="1" si="28"/>
        <v>45370</v>
      </c>
      <c r="AE37" s="186">
        <f t="shared" ca="1" si="28"/>
        <v>45371</v>
      </c>
      <c r="AF37" s="186">
        <f t="shared" ca="1" si="28"/>
        <v>45372</v>
      </c>
      <c r="AG37" s="187">
        <f t="shared" ca="1" si="28"/>
        <v>45373</v>
      </c>
      <c r="AH37" s="187">
        <f t="shared" ca="1" si="28"/>
        <v>45374</v>
      </c>
      <c r="AI37" s="185">
        <f t="shared" ca="1" si="28"/>
        <v>45375</v>
      </c>
      <c r="AJ37" s="186">
        <f t="shared" ca="1" si="28"/>
        <v>45376</v>
      </c>
      <c r="AK37" s="186">
        <f t="shared" ca="1" si="28"/>
        <v>45377</v>
      </c>
      <c r="AL37" s="186">
        <f t="shared" ca="1" si="28"/>
        <v>45378</v>
      </c>
      <c r="AM37" s="186">
        <f t="shared" ca="1" si="28"/>
        <v>45379</v>
      </c>
      <c r="AN37" s="187">
        <f t="shared" ca="1" si="28"/>
        <v>45380</v>
      </c>
      <c r="AO37" s="188">
        <f t="shared" ca="1" si="28"/>
        <v>45381</v>
      </c>
      <c r="AP37" s="186">
        <f t="shared" ca="1" si="28"/>
        <v>45382</v>
      </c>
      <c r="AQ37" s="189">
        <f t="shared" ca="1" si="28"/>
        <v>45383</v>
      </c>
      <c r="AR37" s="164"/>
      <c r="AS37" s="55"/>
      <c r="AT37" s="56"/>
      <c r="AU37"/>
      <c r="AV37"/>
      <c r="AW37"/>
      <c r="AX37"/>
      <c r="AY37"/>
      <c r="AZ37"/>
      <c r="BA37"/>
      <c r="BB37"/>
      <c r="BC37"/>
      <c r="BD37"/>
      <c r="BE37"/>
      <c r="BF37"/>
      <c r="BG37"/>
      <c r="BH37"/>
      <c r="BI37"/>
      <c r="BJ37"/>
      <c r="BK37"/>
      <c r="BL37"/>
      <c r="BM37"/>
    </row>
    <row r="38" spans="1:65" s="28" customFormat="1" ht="2.1" customHeight="1" x14ac:dyDescent="0.2">
      <c r="A38" s="29">
        <f ca="1">A37</f>
        <v>45353</v>
      </c>
      <c r="B38" s="56"/>
      <c r="C38" s="240"/>
      <c r="D38" s="164"/>
      <c r="E38" s="190">
        <f ca="1">A38</f>
        <v>45353</v>
      </c>
      <c r="F38" s="191">
        <f ca="1">A38</f>
        <v>45353</v>
      </c>
      <c r="G38" s="192">
        <f ca="1">DATE(YEAR(بيانات!$E$7),MONTH(G36),DAY(G36))</f>
        <v>56</v>
      </c>
      <c r="H38" s="193">
        <f ca="1">DATE(YEAR(بيانات!$E$7),MONTH(H36),DAY(H36))</f>
        <v>57</v>
      </c>
      <c r="I38" s="193">
        <f ca="1">DATE(YEAR(بيانات!$E$7),MONTH(I36),DAY(I36))</f>
        <v>58</v>
      </c>
      <c r="J38" s="193">
        <f ca="1">DATE(YEAR(بيانات!$E$7),MONTH(J36),DAY(J36))</f>
        <v>59</v>
      </c>
      <c r="K38" s="193">
        <f ca="1">DATE(YEAR(بيانات!$E$7),MONTH(K36),DAY(K36))</f>
        <v>60</v>
      </c>
      <c r="L38" s="194">
        <f ca="1">DATE(YEAR(بيانات!$E$7),MONTH(L36),DAY(L36))</f>
        <v>61</v>
      </c>
      <c r="M38" s="195">
        <f ca="1">DATE(YEAR(بيانات!$E$7),MONTH(M36),DAY(M36))</f>
        <v>62</v>
      </c>
      <c r="N38" s="193">
        <f ca="1">DATE(YEAR(بيانات!$E$7),MONTH(N36),DAY(N36))</f>
        <v>63</v>
      </c>
      <c r="O38" s="193">
        <f ca="1">DATE(YEAR(بيانات!$E$7),MONTH(O36),DAY(O36))</f>
        <v>64</v>
      </c>
      <c r="P38" s="193">
        <f ca="1">DATE(YEAR(بيانات!$E$7),MONTH(P36),DAY(P36))</f>
        <v>65</v>
      </c>
      <c r="Q38" s="193">
        <f ca="1">DATE(YEAR(بيانات!$E$7),MONTH(Q36),DAY(Q36))</f>
        <v>66</v>
      </c>
      <c r="R38" s="193">
        <f ca="1">DATE(YEAR(بيانات!$E$7),MONTH(R36),DAY(R36))</f>
        <v>67</v>
      </c>
      <c r="S38" s="194">
        <f ca="1">DATE(YEAR(بيانات!$E$7),MONTH(S36),DAY(S36))</f>
        <v>68</v>
      </c>
      <c r="T38" s="194">
        <f ca="1">DATE(YEAR(بيانات!$E$7),MONTH(T36),DAY(T36))</f>
        <v>69</v>
      </c>
      <c r="U38" s="192">
        <f ca="1">DATE(YEAR(بيانات!$E$7),MONTH(U36),DAY(U36))</f>
        <v>70</v>
      </c>
      <c r="V38" s="193">
        <f ca="1">DATE(YEAR(بيانات!$E$7),MONTH(V36),DAY(V36))</f>
        <v>71</v>
      </c>
      <c r="W38" s="193">
        <f ca="1">DATE(YEAR(بيانات!$E$7),MONTH(W36),DAY(W36))</f>
        <v>72</v>
      </c>
      <c r="X38" s="193">
        <f ca="1">DATE(YEAR(بيانات!$E$7),MONTH(X36),DAY(X36))</f>
        <v>73</v>
      </c>
      <c r="Y38" s="193">
        <f ca="1">DATE(YEAR(بيانات!$E$7),MONTH(Y36),DAY(Y36))</f>
        <v>74</v>
      </c>
      <c r="Z38" s="194">
        <f ca="1">DATE(YEAR(بيانات!$E$7),MONTH(Z36),DAY(Z36))</f>
        <v>75</v>
      </c>
      <c r="AA38" s="195">
        <f ca="1">DATE(YEAR(بيانات!$E$7),MONTH(AA36),DAY(AA36))</f>
        <v>76</v>
      </c>
      <c r="AB38" s="193">
        <f ca="1">DATE(YEAR(بيانات!$E$7),MONTH(AB36),DAY(AB36))</f>
        <v>77</v>
      </c>
      <c r="AC38" s="193">
        <f ca="1">DATE(YEAR(بيانات!$E$7),MONTH(AC36),DAY(AC36))</f>
        <v>78</v>
      </c>
      <c r="AD38" s="193">
        <f ca="1">DATE(YEAR(بيانات!$E$7),MONTH(AD36),DAY(AD36))</f>
        <v>79</v>
      </c>
      <c r="AE38" s="193">
        <f ca="1">DATE(YEAR(بيانات!$E$7),MONTH(AE36),DAY(AE36))</f>
        <v>80</v>
      </c>
      <c r="AF38" s="193">
        <f ca="1">DATE(YEAR(بيانات!$E$7),MONTH(AF36),DAY(AF36))</f>
        <v>81</v>
      </c>
      <c r="AG38" s="194">
        <f ca="1">DATE(YEAR(بيانات!$E$7),MONTH(AG36),DAY(AG36))</f>
        <v>82</v>
      </c>
      <c r="AH38" s="194">
        <f ca="1">DATE(YEAR(بيانات!$E$7),MONTH(AH36),DAY(AH36))</f>
        <v>83</v>
      </c>
      <c r="AI38" s="192">
        <f ca="1">DATE(YEAR(بيانات!$E$7),MONTH(AI36),DAY(AI36))</f>
        <v>84</v>
      </c>
      <c r="AJ38" s="193">
        <f ca="1">DATE(YEAR(بيانات!$E$7),MONTH(AJ36),DAY(AJ36))</f>
        <v>85</v>
      </c>
      <c r="AK38" s="193">
        <f ca="1">DATE(YEAR(بيانات!$E$7),MONTH(AK36),DAY(AK36))</f>
        <v>86</v>
      </c>
      <c r="AL38" s="193">
        <f ca="1">DATE(YEAR(بيانات!$E$7),MONTH(AL36),DAY(AL36))</f>
        <v>87</v>
      </c>
      <c r="AM38" s="193">
        <f ca="1">DATE(YEAR(بيانات!$E$7),MONTH(AM36),DAY(AM36))</f>
        <v>88</v>
      </c>
      <c r="AN38" s="194">
        <f ca="1">DATE(YEAR(بيانات!$E$7),MONTH(AN36),DAY(AN36))</f>
        <v>89</v>
      </c>
      <c r="AO38" s="195">
        <f ca="1">DATE(YEAR(بيانات!$E$7),MONTH(AO36),DAY(AO36))</f>
        <v>90</v>
      </c>
      <c r="AP38" s="193">
        <f ca="1">DATE(YEAR(بيانات!$E$7),MONTH(AP36),DAY(AP36))</f>
        <v>91</v>
      </c>
      <c r="AQ38" s="196">
        <f ca="1">DATE(YEAR(بيانات!$E$7),MONTH(AQ36),DAY(AQ36))</f>
        <v>92</v>
      </c>
      <c r="AR38" s="164"/>
      <c r="AS38" s="55"/>
      <c r="AT38" s="56"/>
      <c r="AU38"/>
      <c r="AV38"/>
      <c r="AW38"/>
      <c r="AX38"/>
      <c r="AY38"/>
      <c r="AZ38"/>
      <c r="BA38"/>
      <c r="BB38"/>
      <c r="BC38"/>
      <c r="BD38"/>
      <c r="BE38"/>
      <c r="BF38"/>
      <c r="BG38"/>
      <c r="BH38"/>
      <c r="BI38"/>
      <c r="BJ38"/>
      <c r="BK38"/>
      <c r="BL38"/>
      <c r="BM38"/>
    </row>
    <row r="39" spans="1:65" ht="14.25" x14ac:dyDescent="0.2">
      <c r="A39" s="3">
        <f ca="1">EDATE(A36,1)</f>
        <v>45384</v>
      </c>
      <c r="C39" s="240"/>
      <c r="D39" s="164"/>
      <c r="E39" s="176">
        <f ca="1">YEAR(A39)</f>
        <v>2024</v>
      </c>
      <c r="F39" s="177" t="str">
        <f ca="1">TEXT(DATE(E39,MONTH(A39),1),"MMMM") &amp; " " &amp;  TEXT(DATE(E39,MONTH(A39),1),"M")</f>
        <v>أبريل 4</v>
      </c>
      <c r="G39" s="178">
        <f ca="1">DATEVALUE( TEXT(DATE(2000,MONTH(A39),1),"MMMM") &amp;"/" &amp; $E39 )-IF(WEEKDAY(DATEVALUE( TEXT(DATE(2000,MONTH(A39),1),"MMMM") &amp;"/" &amp; $E39 )-1)=7,0,WEEKDAY(DATEVALUE( TEXT(DATE(2000,MONTH(A39),1),"MMMM") &amp;"/" &amp; $E39 )-1))</f>
        <v>45382</v>
      </c>
      <c r="H39" s="197">
        <f t="shared" ref="H39:AQ39" ca="1" si="29">G39+1</f>
        <v>45383</v>
      </c>
      <c r="I39" s="197">
        <f t="shared" ca="1" si="29"/>
        <v>45384</v>
      </c>
      <c r="J39" s="197">
        <f t="shared" ca="1" si="29"/>
        <v>45385</v>
      </c>
      <c r="K39" s="197">
        <f t="shared" ca="1" si="29"/>
        <v>45386</v>
      </c>
      <c r="L39" s="198">
        <f t="shared" ca="1" si="29"/>
        <v>45387</v>
      </c>
      <c r="M39" s="199">
        <f t="shared" ca="1" si="29"/>
        <v>45388</v>
      </c>
      <c r="N39" s="197">
        <f t="shared" ca="1" si="29"/>
        <v>45389</v>
      </c>
      <c r="O39" s="197">
        <f t="shared" ca="1" si="29"/>
        <v>45390</v>
      </c>
      <c r="P39" s="197">
        <f t="shared" ca="1" si="29"/>
        <v>45391</v>
      </c>
      <c r="Q39" s="197">
        <f t="shared" ca="1" si="29"/>
        <v>45392</v>
      </c>
      <c r="R39" s="197">
        <f t="shared" ca="1" si="29"/>
        <v>45393</v>
      </c>
      <c r="S39" s="198">
        <f t="shared" ca="1" si="29"/>
        <v>45394</v>
      </c>
      <c r="T39" s="198">
        <f t="shared" ca="1" si="29"/>
        <v>45395</v>
      </c>
      <c r="U39" s="200">
        <f t="shared" ca="1" si="29"/>
        <v>45396</v>
      </c>
      <c r="V39" s="197">
        <f t="shared" ca="1" si="29"/>
        <v>45397</v>
      </c>
      <c r="W39" s="197">
        <f t="shared" ca="1" si="29"/>
        <v>45398</v>
      </c>
      <c r="X39" s="197">
        <f t="shared" ca="1" si="29"/>
        <v>45399</v>
      </c>
      <c r="Y39" s="197">
        <f t="shared" ca="1" si="29"/>
        <v>45400</v>
      </c>
      <c r="Z39" s="198">
        <f t="shared" ca="1" si="29"/>
        <v>45401</v>
      </c>
      <c r="AA39" s="199">
        <f t="shared" ca="1" si="29"/>
        <v>45402</v>
      </c>
      <c r="AB39" s="197">
        <f t="shared" ca="1" si="29"/>
        <v>45403</v>
      </c>
      <c r="AC39" s="197">
        <f t="shared" ca="1" si="29"/>
        <v>45404</v>
      </c>
      <c r="AD39" s="197">
        <f t="shared" ca="1" si="29"/>
        <v>45405</v>
      </c>
      <c r="AE39" s="197">
        <f t="shared" ca="1" si="29"/>
        <v>45406</v>
      </c>
      <c r="AF39" s="197">
        <f t="shared" ca="1" si="29"/>
        <v>45407</v>
      </c>
      <c r="AG39" s="198">
        <f t="shared" ca="1" si="29"/>
        <v>45408</v>
      </c>
      <c r="AH39" s="198">
        <f t="shared" ca="1" si="29"/>
        <v>45409</v>
      </c>
      <c r="AI39" s="200">
        <f t="shared" ca="1" si="29"/>
        <v>45410</v>
      </c>
      <c r="AJ39" s="197">
        <f t="shared" ca="1" si="29"/>
        <v>45411</v>
      </c>
      <c r="AK39" s="197">
        <f t="shared" ca="1" si="29"/>
        <v>45412</v>
      </c>
      <c r="AL39" s="197">
        <f t="shared" ca="1" si="29"/>
        <v>45413</v>
      </c>
      <c r="AM39" s="197">
        <f t="shared" ca="1" si="29"/>
        <v>45414</v>
      </c>
      <c r="AN39" s="198">
        <f t="shared" ca="1" si="29"/>
        <v>45415</v>
      </c>
      <c r="AO39" s="199">
        <f t="shared" ca="1" si="29"/>
        <v>45416</v>
      </c>
      <c r="AP39" s="197">
        <f t="shared" ca="1" si="29"/>
        <v>45417</v>
      </c>
      <c r="AQ39" s="201">
        <f t="shared" ca="1" si="29"/>
        <v>45418</v>
      </c>
      <c r="AR39" s="164"/>
      <c r="AS39" s="55"/>
    </row>
    <row r="40" spans="1:65" s="14" customFormat="1" ht="14.25" x14ac:dyDescent="0.2">
      <c r="A40" s="14">
        <f ca="1">A39</f>
        <v>45384</v>
      </c>
      <c r="B40" s="56"/>
      <c r="C40" s="240"/>
      <c r="D40" s="164"/>
      <c r="E40" s="183">
        <f ca="1">A40</f>
        <v>45384</v>
      </c>
      <c r="F40" s="184">
        <f ca="1">A40</f>
        <v>45384</v>
      </c>
      <c r="G40" s="185">
        <f t="shared" ref="G40" ca="1" si="30">G39</f>
        <v>45382</v>
      </c>
      <c r="H40" s="186">
        <f t="shared" ref="H40:AQ40" ca="1" si="31">H39</f>
        <v>45383</v>
      </c>
      <c r="I40" s="186">
        <f t="shared" ca="1" si="31"/>
        <v>45384</v>
      </c>
      <c r="J40" s="186">
        <f t="shared" ca="1" si="31"/>
        <v>45385</v>
      </c>
      <c r="K40" s="186">
        <f t="shared" ca="1" si="31"/>
        <v>45386</v>
      </c>
      <c r="L40" s="187">
        <f t="shared" ca="1" si="31"/>
        <v>45387</v>
      </c>
      <c r="M40" s="188">
        <f t="shared" ca="1" si="31"/>
        <v>45388</v>
      </c>
      <c r="N40" s="186">
        <f t="shared" ca="1" si="31"/>
        <v>45389</v>
      </c>
      <c r="O40" s="186">
        <f t="shared" ca="1" si="31"/>
        <v>45390</v>
      </c>
      <c r="P40" s="186">
        <f t="shared" ca="1" si="31"/>
        <v>45391</v>
      </c>
      <c r="Q40" s="186">
        <f t="shared" ca="1" si="31"/>
        <v>45392</v>
      </c>
      <c r="R40" s="186">
        <f t="shared" ca="1" si="31"/>
        <v>45393</v>
      </c>
      <c r="S40" s="187">
        <f t="shared" ca="1" si="31"/>
        <v>45394</v>
      </c>
      <c r="T40" s="187">
        <f t="shared" ca="1" si="31"/>
        <v>45395</v>
      </c>
      <c r="U40" s="185">
        <f t="shared" ca="1" si="31"/>
        <v>45396</v>
      </c>
      <c r="V40" s="186">
        <f t="shared" ca="1" si="31"/>
        <v>45397</v>
      </c>
      <c r="W40" s="186">
        <f t="shared" ca="1" si="31"/>
        <v>45398</v>
      </c>
      <c r="X40" s="186">
        <f t="shared" ca="1" si="31"/>
        <v>45399</v>
      </c>
      <c r="Y40" s="186">
        <f t="shared" ca="1" si="31"/>
        <v>45400</v>
      </c>
      <c r="Z40" s="187">
        <f t="shared" ca="1" si="31"/>
        <v>45401</v>
      </c>
      <c r="AA40" s="188">
        <f t="shared" ca="1" si="31"/>
        <v>45402</v>
      </c>
      <c r="AB40" s="186">
        <f t="shared" ca="1" si="31"/>
        <v>45403</v>
      </c>
      <c r="AC40" s="186">
        <f t="shared" ca="1" si="31"/>
        <v>45404</v>
      </c>
      <c r="AD40" s="186">
        <f t="shared" ca="1" si="31"/>
        <v>45405</v>
      </c>
      <c r="AE40" s="186">
        <f t="shared" ca="1" si="31"/>
        <v>45406</v>
      </c>
      <c r="AF40" s="186">
        <f t="shared" ca="1" si="31"/>
        <v>45407</v>
      </c>
      <c r="AG40" s="187">
        <f t="shared" ca="1" si="31"/>
        <v>45408</v>
      </c>
      <c r="AH40" s="187">
        <f t="shared" ca="1" si="31"/>
        <v>45409</v>
      </c>
      <c r="AI40" s="185">
        <f t="shared" ca="1" si="31"/>
        <v>45410</v>
      </c>
      <c r="AJ40" s="186">
        <f t="shared" ca="1" si="31"/>
        <v>45411</v>
      </c>
      <c r="AK40" s="186">
        <f t="shared" ca="1" si="31"/>
        <v>45412</v>
      </c>
      <c r="AL40" s="186">
        <f t="shared" ca="1" si="31"/>
        <v>45413</v>
      </c>
      <c r="AM40" s="186">
        <f t="shared" ca="1" si="31"/>
        <v>45414</v>
      </c>
      <c r="AN40" s="187">
        <f t="shared" ca="1" si="31"/>
        <v>45415</v>
      </c>
      <c r="AO40" s="188">
        <f t="shared" ca="1" si="31"/>
        <v>45416</v>
      </c>
      <c r="AP40" s="186">
        <f t="shared" ca="1" si="31"/>
        <v>45417</v>
      </c>
      <c r="AQ40" s="189">
        <f t="shared" ca="1" si="31"/>
        <v>45418</v>
      </c>
      <c r="AR40" s="164"/>
      <c r="AS40" s="55"/>
      <c r="AT40" s="56"/>
      <c r="AU40"/>
      <c r="AV40"/>
      <c r="AW40"/>
      <c r="AX40"/>
      <c r="AY40"/>
      <c r="AZ40"/>
      <c r="BA40"/>
      <c r="BB40"/>
      <c r="BC40"/>
      <c r="BD40"/>
      <c r="BE40"/>
      <c r="BF40"/>
      <c r="BG40"/>
      <c r="BH40"/>
      <c r="BI40"/>
      <c r="BJ40"/>
      <c r="BK40"/>
      <c r="BL40"/>
      <c r="BM40"/>
    </row>
    <row r="41" spans="1:65" s="28" customFormat="1" ht="2.1" customHeight="1" x14ac:dyDescent="0.2">
      <c r="A41" s="29">
        <f ca="1">A40</f>
        <v>45384</v>
      </c>
      <c r="B41" s="56"/>
      <c r="C41" s="240"/>
      <c r="D41" s="164"/>
      <c r="E41" s="190">
        <f ca="1">A41</f>
        <v>45384</v>
      </c>
      <c r="F41" s="191">
        <f ca="1">A41</f>
        <v>45384</v>
      </c>
      <c r="G41" s="192">
        <f ca="1">DATE(YEAR(بيانات!$E$7),MONTH(G39),DAY(G39))</f>
        <v>91</v>
      </c>
      <c r="H41" s="193">
        <f ca="1">DATE(YEAR(بيانات!$E$7),MONTH(H39),DAY(H39))</f>
        <v>92</v>
      </c>
      <c r="I41" s="193">
        <f ca="1">DATE(YEAR(بيانات!$E$7),MONTH(I39),DAY(I39))</f>
        <v>93</v>
      </c>
      <c r="J41" s="193">
        <f ca="1">DATE(YEAR(بيانات!$E$7),MONTH(J39),DAY(J39))</f>
        <v>94</v>
      </c>
      <c r="K41" s="193">
        <f ca="1">DATE(YEAR(بيانات!$E$7),MONTH(K39),DAY(K39))</f>
        <v>95</v>
      </c>
      <c r="L41" s="194">
        <f ca="1">DATE(YEAR(بيانات!$E$7),MONTH(L39),DAY(L39))</f>
        <v>96</v>
      </c>
      <c r="M41" s="195">
        <f ca="1">DATE(YEAR(بيانات!$E$7),MONTH(M39),DAY(M39))</f>
        <v>97</v>
      </c>
      <c r="N41" s="193">
        <f ca="1">DATE(YEAR(بيانات!$E$7),MONTH(N39),DAY(N39))</f>
        <v>98</v>
      </c>
      <c r="O41" s="193">
        <f ca="1">DATE(YEAR(بيانات!$E$7),MONTH(O39),DAY(O39))</f>
        <v>99</v>
      </c>
      <c r="P41" s="193">
        <f ca="1">DATE(YEAR(بيانات!$E$7),MONTH(P39),DAY(P39))</f>
        <v>100</v>
      </c>
      <c r="Q41" s="193">
        <f ca="1">DATE(YEAR(بيانات!$E$7),MONTH(Q39),DAY(Q39))</f>
        <v>101</v>
      </c>
      <c r="R41" s="193">
        <f ca="1">DATE(YEAR(بيانات!$E$7),MONTH(R39),DAY(R39))</f>
        <v>102</v>
      </c>
      <c r="S41" s="194">
        <f ca="1">DATE(YEAR(بيانات!$E$7),MONTH(S39),DAY(S39))</f>
        <v>103</v>
      </c>
      <c r="T41" s="194">
        <f ca="1">DATE(YEAR(بيانات!$E$7),MONTH(T39),DAY(T39))</f>
        <v>104</v>
      </c>
      <c r="U41" s="192">
        <f ca="1">DATE(YEAR(بيانات!$E$7),MONTH(U39),DAY(U39))</f>
        <v>105</v>
      </c>
      <c r="V41" s="193">
        <f ca="1">DATE(YEAR(بيانات!$E$7),MONTH(V39),DAY(V39))</f>
        <v>106</v>
      </c>
      <c r="W41" s="193">
        <f ca="1">DATE(YEAR(بيانات!$E$7),MONTH(W39),DAY(W39))</f>
        <v>107</v>
      </c>
      <c r="X41" s="193">
        <f ca="1">DATE(YEAR(بيانات!$E$7),MONTH(X39),DAY(X39))</f>
        <v>108</v>
      </c>
      <c r="Y41" s="193">
        <f ca="1">DATE(YEAR(بيانات!$E$7),MONTH(Y39),DAY(Y39))</f>
        <v>109</v>
      </c>
      <c r="Z41" s="194">
        <f ca="1">DATE(YEAR(بيانات!$E$7),MONTH(Z39),DAY(Z39))</f>
        <v>110</v>
      </c>
      <c r="AA41" s="195">
        <f ca="1">DATE(YEAR(بيانات!$E$7),MONTH(AA39),DAY(AA39))</f>
        <v>111</v>
      </c>
      <c r="AB41" s="193">
        <f ca="1">DATE(YEAR(بيانات!$E$7),MONTH(AB39),DAY(AB39))</f>
        <v>112</v>
      </c>
      <c r="AC41" s="193">
        <f ca="1">DATE(YEAR(بيانات!$E$7),MONTH(AC39),DAY(AC39))</f>
        <v>113</v>
      </c>
      <c r="AD41" s="193">
        <f ca="1">DATE(YEAR(بيانات!$E$7),MONTH(AD39),DAY(AD39))</f>
        <v>114</v>
      </c>
      <c r="AE41" s="193">
        <f ca="1">DATE(YEAR(بيانات!$E$7),MONTH(AE39),DAY(AE39))</f>
        <v>115</v>
      </c>
      <c r="AF41" s="193">
        <f ca="1">DATE(YEAR(بيانات!$E$7),MONTH(AF39),DAY(AF39))</f>
        <v>116</v>
      </c>
      <c r="AG41" s="194">
        <f ca="1">DATE(YEAR(بيانات!$E$7),MONTH(AG39),DAY(AG39))</f>
        <v>117</v>
      </c>
      <c r="AH41" s="194">
        <f ca="1">DATE(YEAR(بيانات!$E$7),MONTH(AH39),DAY(AH39))</f>
        <v>118</v>
      </c>
      <c r="AI41" s="192">
        <f ca="1">DATE(YEAR(بيانات!$E$7),MONTH(AI39),DAY(AI39))</f>
        <v>119</v>
      </c>
      <c r="AJ41" s="193">
        <f ca="1">DATE(YEAR(بيانات!$E$7),MONTH(AJ39),DAY(AJ39))</f>
        <v>120</v>
      </c>
      <c r="AK41" s="193">
        <f ca="1">DATE(YEAR(بيانات!$E$7),MONTH(AK39),DAY(AK39))</f>
        <v>121</v>
      </c>
      <c r="AL41" s="193">
        <f ca="1">DATE(YEAR(بيانات!$E$7),MONTH(AL39),DAY(AL39))</f>
        <v>122</v>
      </c>
      <c r="AM41" s="193">
        <f ca="1">DATE(YEAR(بيانات!$E$7),MONTH(AM39),DAY(AM39))</f>
        <v>123</v>
      </c>
      <c r="AN41" s="194">
        <f ca="1">DATE(YEAR(بيانات!$E$7),MONTH(AN39),DAY(AN39))</f>
        <v>124</v>
      </c>
      <c r="AO41" s="195">
        <f ca="1">DATE(YEAR(بيانات!$E$7),MONTH(AO39),DAY(AO39))</f>
        <v>125</v>
      </c>
      <c r="AP41" s="193">
        <f ca="1">DATE(YEAR(بيانات!$E$7),MONTH(AP39),DAY(AP39))</f>
        <v>126</v>
      </c>
      <c r="AQ41" s="196">
        <f ca="1">DATE(YEAR(بيانات!$E$7),MONTH(AQ39),DAY(AQ39))</f>
        <v>127</v>
      </c>
      <c r="AR41" s="164"/>
      <c r="AS41" s="55"/>
      <c r="AT41" s="56"/>
      <c r="AU41"/>
      <c r="AV41"/>
      <c r="AW41"/>
      <c r="AX41"/>
      <c r="AY41"/>
      <c r="AZ41"/>
      <c r="BA41"/>
      <c r="BB41"/>
      <c r="BC41"/>
      <c r="BD41"/>
      <c r="BE41"/>
      <c r="BF41"/>
      <c r="BG41"/>
      <c r="BH41"/>
      <c r="BI41"/>
      <c r="BJ41"/>
      <c r="BK41"/>
      <c r="BL41"/>
      <c r="BM41"/>
    </row>
    <row r="42" spans="1:65" ht="14.25" customHeight="1" x14ac:dyDescent="0.2">
      <c r="A42" s="3">
        <f ca="1">EDATE(A39,1)</f>
        <v>45414</v>
      </c>
      <c r="C42" s="240"/>
      <c r="D42" s="164"/>
      <c r="E42" s="176">
        <f ca="1">YEAR(A42)</f>
        <v>2024</v>
      </c>
      <c r="F42" s="177" t="str">
        <f ca="1">TEXT(DATE(E42,MONTH(A42),1),"MMMM") &amp; " " &amp;  TEXT(DATE(E42,MONTH(A42),1),"M")</f>
        <v>مايو 5</v>
      </c>
      <c r="G42" s="178">
        <f ca="1">DATEVALUE( TEXT(DATE(2000,MONTH(A42),1),"MMMM") &amp;"/" &amp; $E42 )-IF(WEEKDAY(DATEVALUE( TEXT(DATE(2000,MONTH(A42),1),"MMMM") &amp;"/" &amp; $E42 )-1)=7,0,WEEKDAY(DATEVALUE( TEXT(DATE(2000,MONTH(A42),1),"MMMM") &amp;"/" &amp; $E42 )-1))</f>
        <v>45410</v>
      </c>
      <c r="H42" s="197">
        <f t="shared" ref="H42:AQ42" ca="1" si="32">G42+1</f>
        <v>45411</v>
      </c>
      <c r="I42" s="197">
        <f t="shared" ca="1" si="32"/>
        <v>45412</v>
      </c>
      <c r="J42" s="197">
        <f t="shared" ca="1" si="32"/>
        <v>45413</v>
      </c>
      <c r="K42" s="197">
        <f t="shared" ca="1" si="32"/>
        <v>45414</v>
      </c>
      <c r="L42" s="198">
        <f t="shared" ca="1" si="32"/>
        <v>45415</v>
      </c>
      <c r="M42" s="199">
        <f t="shared" ca="1" si="32"/>
        <v>45416</v>
      </c>
      <c r="N42" s="197">
        <f t="shared" ca="1" si="32"/>
        <v>45417</v>
      </c>
      <c r="O42" s="197">
        <f t="shared" ca="1" si="32"/>
        <v>45418</v>
      </c>
      <c r="P42" s="197">
        <f t="shared" ca="1" si="32"/>
        <v>45419</v>
      </c>
      <c r="Q42" s="197">
        <f t="shared" ca="1" si="32"/>
        <v>45420</v>
      </c>
      <c r="R42" s="197">
        <f t="shared" ca="1" si="32"/>
        <v>45421</v>
      </c>
      <c r="S42" s="198">
        <f t="shared" ca="1" si="32"/>
        <v>45422</v>
      </c>
      <c r="T42" s="198">
        <f t="shared" ca="1" si="32"/>
        <v>45423</v>
      </c>
      <c r="U42" s="200">
        <f t="shared" ca="1" si="32"/>
        <v>45424</v>
      </c>
      <c r="V42" s="197">
        <f t="shared" ca="1" si="32"/>
        <v>45425</v>
      </c>
      <c r="W42" s="197">
        <f t="shared" ca="1" si="32"/>
        <v>45426</v>
      </c>
      <c r="X42" s="197">
        <f t="shared" ca="1" si="32"/>
        <v>45427</v>
      </c>
      <c r="Y42" s="197">
        <f t="shared" ca="1" si="32"/>
        <v>45428</v>
      </c>
      <c r="Z42" s="198">
        <f t="shared" ca="1" si="32"/>
        <v>45429</v>
      </c>
      <c r="AA42" s="199">
        <f t="shared" ca="1" si="32"/>
        <v>45430</v>
      </c>
      <c r="AB42" s="197">
        <f t="shared" ca="1" si="32"/>
        <v>45431</v>
      </c>
      <c r="AC42" s="197">
        <f t="shared" ca="1" si="32"/>
        <v>45432</v>
      </c>
      <c r="AD42" s="197">
        <f t="shared" ca="1" si="32"/>
        <v>45433</v>
      </c>
      <c r="AE42" s="197">
        <f t="shared" ca="1" si="32"/>
        <v>45434</v>
      </c>
      <c r="AF42" s="197">
        <f t="shared" ca="1" si="32"/>
        <v>45435</v>
      </c>
      <c r="AG42" s="198">
        <f t="shared" ca="1" si="32"/>
        <v>45436</v>
      </c>
      <c r="AH42" s="198">
        <f t="shared" ca="1" si="32"/>
        <v>45437</v>
      </c>
      <c r="AI42" s="200">
        <f t="shared" ca="1" si="32"/>
        <v>45438</v>
      </c>
      <c r="AJ42" s="197">
        <f t="shared" ca="1" si="32"/>
        <v>45439</v>
      </c>
      <c r="AK42" s="197">
        <f t="shared" ca="1" si="32"/>
        <v>45440</v>
      </c>
      <c r="AL42" s="197">
        <f t="shared" ca="1" si="32"/>
        <v>45441</v>
      </c>
      <c r="AM42" s="197">
        <f t="shared" ca="1" si="32"/>
        <v>45442</v>
      </c>
      <c r="AN42" s="198">
        <f t="shared" ca="1" si="32"/>
        <v>45443</v>
      </c>
      <c r="AO42" s="199">
        <f t="shared" ca="1" si="32"/>
        <v>45444</v>
      </c>
      <c r="AP42" s="197">
        <f t="shared" ca="1" si="32"/>
        <v>45445</v>
      </c>
      <c r="AQ42" s="201">
        <f t="shared" ca="1" si="32"/>
        <v>45446</v>
      </c>
      <c r="AR42" s="164"/>
      <c r="AS42" s="55"/>
    </row>
    <row r="43" spans="1:65" s="14" customFormat="1" ht="14.25" x14ac:dyDescent="0.2">
      <c r="A43" s="14">
        <f ca="1">A42</f>
        <v>45414</v>
      </c>
      <c r="B43" s="56"/>
      <c r="C43" s="240"/>
      <c r="D43" s="164"/>
      <c r="E43" s="183">
        <f ca="1">A43</f>
        <v>45414</v>
      </c>
      <c r="F43" s="184">
        <f ca="1">A43</f>
        <v>45414</v>
      </c>
      <c r="G43" s="185">
        <f t="shared" ref="G43" ca="1" si="33">G42</f>
        <v>45410</v>
      </c>
      <c r="H43" s="186">
        <f t="shared" ref="H43:AQ43" ca="1" si="34">H42</f>
        <v>45411</v>
      </c>
      <c r="I43" s="186">
        <f t="shared" ca="1" si="34"/>
        <v>45412</v>
      </c>
      <c r="J43" s="186">
        <f t="shared" ca="1" si="34"/>
        <v>45413</v>
      </c>
      <c r="K43" s="186">
        <f t="shared" ca="1" si="34"/>
        <v>45414</v>
      </c>
      <c r="L43" s="187">
        <f t="shared" ca="1" si="34"/>
        <v>45415</v>
      </c>
      <c r="M43" s="188">
        <f t="shared" ca="1" si="34"/>
        <v>45416</v>
      </c>
      <c r="N43" s="186">
        <f t="shared" ca="1" si="34"/>
        <v>45417</v>
      </c>
      <c r="O43" s="186">
        <f t="shared" ca="1" si="34"/>
        <v>45418</v>
      </c>
      <c r="P43" s="186">
        <f t="shared" ca="1" si="34"/>
        <v>45419</v>
      </c>
      <c r="Q43" s="186">
        <f t="shared" ca="1" si="34"/>
        <v>45420</v>
      </c>
      <c r="R43" s="186">
        <f t="shared" ca="1" si="34"/>
        <v>45421</v>
      </c>
      <c r="S43" s="187">
        <f t="shared" ca="1" si="34"/>
        <v>45422</v>
      </c>
      <c r="T43" s="187">
        <f t="shared" ca="1" si="34"/>
        <v>45423</v>
      </c>
      <c r="U43" s="185">
        <f t="shared" ca="1" si="34"/>
        <v>45424</v>
      </c>
      <c r="V43" s="186">
        <f t="shared" ca="1" si="34"/>
        <v>45425</v>
      </c>
      <c r="W43" s="186">
        <f t="shared" ca="1" si="34"/>
        <v>45426</v>
      </c>
      <c r="X43" s="186">
        <f t="shared" ca="1" si="34"/>
        <v>45427</v>
      </c>
      <c r="Y43" s="186">
        <f t="shared" ca="1" si="34"/>
        <v>45428</v>
      </c>
      <c r="Z43" s="187">
        <f t="shared" ca="1" si="34"/>
        <v>45429</v>
      </c>
      <c r="AA43" s="188">
        <f t="shared" ca="1" si="34"/>
        <v>45430</v>
      </c>
      <c r="AB43" s="186">
        <f t="shared" ca="1" si="34"/>
        <v>45431</v>
      </c>
      <c r="AC43" s="186">
        <f t="shared" ca="1" si="34"/>
        <v>45432</v>
      </c>
      <c r="AD43" s="186">
        <f t="shared" ca="1" si="34"/>
        <v>45433</v>
      </c>
      <c r="AE43" s="186">
        <f t="shared" ca="1" si="34"/>
        <v>45434</v>
      </c>
      <c r="AF43" s="186">
        <f t="shared" ca="1" si="34"/>
        <v>45435</v>
      </c>
      <c r="AG43" s="187">
        <f t="shared" ca="1" si="34"/>
        <v>45436</v>
      </c>
      <c r="AH43" s="187">
        <f t="shared" ca="1" si="34"/>
        <v>45437</v>
      </c>
      <c r="AI43" s="185">
        <f t="shared" ca="1" si="34"/>
        <v>45438</v>
      </c>
      <c r="AJ43" s="186">
        <f t="shared" ca="1" si="34"/>
        <v>45439</v>
      </c>
      <c r="AK43" s="186">
        <f t="shared" ca="1" si="34"/>
        <v>45440</v>
      </c>
      <c r="AL43" s="186">
        <f t="shared" ca="1" si="34"/>
        <v>45441</v>
      </c>
      <c r="AM43" s="186">
        <f t="shared" ca="1" si="34"/>
        <v>45442</v>
      </c>
      <c r="AN43" s="187">
        <f t="shared" ca="1" si="34"/>
        <v>45443</v>
      </c>
      <c r="AO43" s="188">
        <f t="shared" ca="1" si="34"/>
        <v>45444</v>
      </c>
      <c r="AP43" s="186">
        <f t="shared" ca="1" si="34"/>
        <v>45445</v>
      </c>
      <c r="AQ43" s="189">
        <f t="shared" ca="1" si="34"/>
        <v>45446</v>
      </c>
      <c r="AR43" s="164"/>
      <c r="AS43" s="55"/>
      <c r="AT43" s="56"/>
      <c r="AU43"/>
      <c r="AV43"/>
      <c r="AW43"/>
      <c r="AX43"/>
      <c r="AY43"/>
      <c r="AZ43"/>
      <c r="BA43"/>
      <c r="BB43"/>
      <c r="BC43"/>
      <c r="BD43"/>
      <c r="BE43"/>
      <c r="BF43"/>
      <c r="BG43"/>
      <c r="BH43"/>
      <c r="BI43"/>
      <c r="BJ43"/>
      <c r="BK43"/>
      <c r="BL43"/>
      <c r="BM43"/>
    </row>
    <row r="44" spans="1:65" s="28" customFormat="1" ht="2.1" customHeight="1" x14ac:dyDescent="0.2">
      <c r="A44" s="29">
        <f ca="1">A43</f>
        <v>45414</v>
      </c>
      <c r="B44" s="56"/>
      <c r="C44" s="240"/>
      <c r="D44" s="164"/>
      <c r="E44" s="190">
        <f ca="1">A44</f>
        <v>45414</v>
      </c>
      <c r="F44" s="191">
        <f ca="1">A44</f>
        <v>45414</v>
      </c>
      <c r="G44" s="192">
        <f ca="1">DATE(YEAR(بيانات!$E$7),MONTH(G42),DAY(G42))</f>
        <v>119</v>
      </c>
      <c r="H44" s="193">
        <f ca="1">DATE(YEAR(بيانات!$E$7),MONTH(H42),DAY(H42))</f>
        <v>120</v>
      </c>
      <c r="I44" s="193">
        <f ca="1">DATE(YEAR(بيانات!$E$7),MONTH(I42),DAY(I42))</f>
        <v>121</v>
      </c>
      <c r="J44" s="193">
        <f ca="1">DATE(YEAR(بيانات!$E$7),MONTH(J42),DAY(J42))</f>
        <v>122</v>
      </c>
      <c r="K44" s="193">
        <f ca="1">DATE(YEAR(بيانات!$E$7),MONTH(K42),DAY(K42))</f>
        <v>123</v>
      </c>
      <c r="L44" s="194">
        <f ca="1">DATE(YEAR(بيانات!$E$7),MONTH(L42),DAY(L42))</f>
        <v>124</v>
      </c>
      <c r="M44" s="195">
        <f ca="1">DATE(YEAR(بيانات!$E$7),MONTH(M42),DAY(M42))</f>
        <v>125</v>
      </c>
      <c r="N44" s="193">
        <f ca="1">DATE(YEAR(بيانات!$E$7),MONTH(N42),DAY(N42))</f>
        <v>126</v>
      </c>
      <c r="O44" s="193">
        <f ca="1">DATE(YEAR(بيانات!$E$7),MONTH(O42),DAY(O42))</f>
        <v>127</v>
      </c>
      <c r="P44" s="193">
        <f ca="1">DATE(YEAR(بيانات!$E$7),MONTH(P42),DAY(P42))</f>
        <v>128</v>
      </c>
      <c r="Q44" s="193">
        <f ca="1">DATE(YEAR(بيانات!$E$7),MONTH(Q42),DAY(Q42))</f>
        <v>129</v>
      </c>
      <c r="R44" s="193">
        <f ca="1">DATE(YEAR(بيانات!$E$7),MONTH(R42),DAY(R42))</f>
        <v>130</v>
      </c>
      <c r="S44" s="194">
        <f ca="1">DATE(YEAR(بيانات!$E$7),MONTH(S42),DAY(S42))</f>
        <v>131</v>
      </c>
      <c r="T44" s="194">
        <f ca="1">DATE(YEAR(بيانات!$E$7),MONTH(T42),DAY(T42))</f>
        <v>132</v>
      </c>
      <c r="U44" s="192">
        <f ca="1">DATE(YEAR(بيانات!$E$7),MONTH(U42),DAY(U42))</f>
        <v>133</v>
      </c>
      <c r="V44" s="193">
        <f ca="1">DATE(YEAR(بيانات!$E$7),MONTH(V42),DAY(V42))</f>
        <v>134</v>
      </c>
      <c r="W44" s="193">
        <f ca="1">DATE(YEAR(بيانات!$E$7),MONTH(W42),DAY(W42))</f>
        <v>135</v>
      </c>
      <c r="X44" s="193">
        <f ca="1">DATE(YEAR(بيانات!$E$7),MONTH(X42),DAY(X42))</f>
        <v>136</v>
      </c>
      <c r="Y44" s="193">
        <f ca="1">DATE(YEAR(بيانات!$E$7),MONTH(Y42),DAY(Y42))</f>
        <v>137</v>
      </c>
      <c r="Z44" s="194">
        <f ca="1">DATE(YEAR(بيانات!$E$7),MONTH(Z42),DAY(Z42))</f>
        <v>138</v>
      </c>
      <c r="AA44" s="195">
        <f ca="1">DATE(YEAR(بيانات!$E$7),MONTH(AA42),DAY(AA42))</f>
        <v>139</v>
      </c>
      <c r="AB44" s="193">
        <f ca="1">DATE(YEAR(بيانات!$E$7),MONTH(AB42),DAY(AB42))</f>
        <v>140</v>
      </c>
      <c r="AC44" s="193">
        <f ca="1">DATE(YEAR(بيانات!$E$7),MONTH(AC42),DAY(AC42))</f>
        <v>141</v>
      </c>
      <c r="AD44" s="193">
        <f ca="1">DATE(YEAR(بيانات!$E$7),MONTH(AD42),DAY(AD42))</f>
        <v>142</v>
      </c>
      <c r="AE44" s="193">
        <f ca="1">DATE(YEAR(بيانات!$E$7),MONTH(AE42),DAY(AE42))</f>
        <v>143</v>
      </c>
      <c r="AF44" s="193">
        <f ca="1">DATE(YEAR(بيانات!$E$7),MONTH(AF42),DAY(AF42))</f>
        <v>144</v>
      </c>
      <c r="AG44" s="194">
        <f ca="1">DATE(YEAR(بيانات!$E$7),MONTH(AG42),DAY(AG42))</f>
        <v>145</v>
      </c>
      <c r="AH44" s="194">
        <f ca="1">DATE(YEAR(بيانات!$E$7),MONTH(AH42),DAY(AH42))</f>
        <v>146</v>
      </c>
      <c r="AI44" s="192">
        <f ca="1">DATE(YEAR(بيانات!$E$7),MONTH(AI42),DAY(AI42))</f>
        <v>147</v>
      </c>
      <c r="AJ44" s="193">
        <f ca="1">DATE(YEAR(بيانات!$E$7),MONTH(AJ42),DAY(AJ42))</f>
        <v>148</v>
      </c>
      <c r="AK44" s="193">
        <f ca="1">DATE(YEAR(بيانات!$E$7),MONTH(AK42),DAY(AK42))</f>
        <v>149</v>
      </c>
      <c r="AL44" s="193">
        <f ca="1">DATE(YEAR(بيانات!$E$7),MONTH(AL42),DAY(AL42))</f>
        <v>150</v>
      </c>
      <c r="AM44" s="193">
        <f ca="1">DATE(YEAR(بيانات!$E$7),MONTH(AM42),DAY(AM42))</f>
        <v>151</v>
      </c>
      <c r="AN44" s="194">
        <f ca="1">DATE(YEAR(بيانات!$E$7),MONTH(AN42),DAY(AN42))</f>
        <v>152</v>
      </c>
      <c r="AO44" s="195">
        <f ca="1">DATE(YEAR(بيانات!$E$7),MONTH(AO42),DAY(AO42))</f>
        <v>153</v>
      </c>
      <c r="AP44" s="193">
        <f ca="1">DATE(YEAR(بيانات!$E$7),MONTH(AP42),DAY(AP42))</f>
        <v>154</v>
      </c>
      <c r="AQ44" s="196">
        <f ca="1">DATE(YEAR(بيانات!$E$7),MONTH(AQ42),DAY(AQ42))</f>
        <v>155</v>
      </c>
      <c r="AR44" s="164"/>
      <c r="AS44" s="55"/>
      <c r="AT44" s="56"/>
      <c r="AU44"/>
      <c r="AV44"/>
      <c r="AW44"/>
      <c r="AX44"/>
      <c r="AY44"/>
      <c r="AZ44"/>
      <c r="BA44"/>
      <c r="BB44"/>
      <c r="BC44"/>
      <c r="BD44"/>
      <c r="BE44"/>
      <c r="BF44"/>
      <c r="BG44"/>
      <c r="BH44"/>
      <c r="BI44"/>
      <c r="BJ44"/>
      <c r="BK44"/>
      <c r="BL44"/>
      <c r="BM44"/>
    </row>
    <row r="45" spans="1:65" ht="14.25" customHeight="1" x14ac:dyDescent="0.2">
      <c r="A45" s="3">
        <f ca="1">EDATE(A42,1)</f>
        <v>45445</v>
      </c>
      <c r="C45" s="240"/>
      <c r="D45" s="164"/>
      <c r="E45" s="176">
        <f ca="1">YEAR(A45)</f>
        <v>2024</v>
      </c>
      <c r="F45" s="177" t="str">
        <f ca="1">TEXT(DATE(E45,MONTH(A45),1),"MMMM") &amp; " " &amp;  TEXT(DATE(E45,MONTH(A45),1),"M")</f>
        <v>يونيو 6</v>
      </c>
      <c r="G45" s="178">
        <f ca="1">DATEVALUE( TEXT(DATE(2000,MONTH(A45),1),"MMMM") &amp;"/" &amp; $E45 )-IF(WEEKDAY(DATEVALUE( TEXT(DATE(2000,MONTH(A45),1),"MMMM") &amp;"/" &amp; $E45 )-1)=7,0,WEEKDAY(DATEVALUE( TEXT(DATE(2000,MONTH(A45),1),"MMMM") &amp;"/" &amp; $E45 )-1))</f>
        <v>45438</v>
      </c>
      <c r="H45" s="197">
        <f t="shared" ref="H45:AQ45" ca="1" si="35">G45+1</f>
        <v>45439</v>
      </c>
      <c r="I45" s="197">
        <f t="shared" ca="1" si="35"/>
        <v>45440</v>
      </c>
      <c r="J45" s="197">
        <f t="shared" ca="1" si="35"/>
        <v>45441</v>
      </c>
      <c r="K45" s="197">
        <f t="shared" ca="1" si="35"/>
        <v>45442</v>
      </c>
      <c r="L45" s="198">
        <f t="shared" ca="1" si="35"/>
        <v>45443</v>
      </c>
      <c r="M45" s="199">
        <f t="shared" ca="1" si="35"/>
        <v>45444</v>
      </c>
      <c r="N45" s="197">
        <f t="shared" ca="1" si="35"/>
        <v>45445</v>
      </c>
      <c r="O45" s="197">
        <f t="shared" ca="1" si="35"/>
        <v>45446</v>
      </c>
      <c r="P45" s="197">
        <f t="shared" ca="1" si="35"/>
        <v>45447</v>
      </c>
      <c r="Q45" s="197">
        <f t="shared" ca="1" si="35"/>
        <v>45448</v>
      </c>
      <c r="R45" s="197">
        <f t="shared" ca="1" si="35"/>
        <v>45449</v>
      </c>
      <c r="S45" s="198">
        <f t="shared" ca="1" si="35"/>
        <v>45450</v>
      </c>
      <c r="T45" s="198">
        <f t="shared" ca="1" si="35"/>
        <v>45451</v>
      </c>
      <c r="U45" s="200">
        <f t="shared" ca="1" si="35"/>
        <v>45452</v>
      </c>
      <c r="V45" s="197">
        <f t="shared" ca="1" si="35"/>
        <v>45453</v>
      </c>
      <c r="W45" s="197">
        <f t="shared" ca="1" si="35"/>
        <v>45454</v>
      </c>
      <c r="X45" s="197">
        <f t="shared" ca="1" si="35"/>
        <v>45455</v>
      </c>
      <c r="Y45" s="197">
        <f t="shared" ca="1" si="35"/>
        <v>45456</v>
      </c>
      <c r="Z45" s="198">
        <f t="shared" ca="1" si="35"/>
        <v>45457</v>
      </c>
      <c r="AA45" s="199">
        <f t="shared" ca="1" si="35"/>
        <v>45458</v>
      </c>
      <c r="AB45" s="197">
        <f t="shared" ca="1" si="35"/>
        <v>45459</v>
      </c>
      <c r="AC45" s="197">
        <f t="shared" ca="1" si="35"/>
        <v>45460</v>
      </c>
      <c r="AD45" s="197">
        <f t="shared" ca="1" si="35"/>
        <v>45461</v>
      </c>
      <c r="AE45" s="197">
        <f t="shared" ca="1" si="35"/>
        <v>45462</v>
      </c>
      <c r="AF45" s="197">
        <f t="shared" ca="1" si="35"/>
        <v>45463</v>
      </c>
      <c r="AG45" s="198">
        <f t="shared" ca="1" si="35"/>
        <v>45464</v>
      </c>
      <c r="AH45" s="198">
        <f t="shared" ca="1" si="35"/>
        <v>45465</v>
      </c>
      <c r="AI45" s="200">
        <f t="shared" ca="1" si="35"/>
        <v>45466</v>
      </c>
      <c r="AJ45" s="197">
        <f t="shared" ca="1" si="35"/>
        <v>45467</v>
      </c>
      <c r="AK45" s="197">
        <f t="shared" ca="1" si="35"/>
        <v>45468</v>
      </c>
      <c r="AL45" s="197">
        <f t="shared" ca="1" si="35"/>
        <v>45469</v>
      </c>
      <c r="AM45" s="197">
        <f t="shared" ca="1" si="35"/>
        <v>45470</v>
      </c>
      <c r="AN45" s="198">
        <f t="shared" ca="1" si="35"/>
        <v>45471</v>
      </c>
      <c r="AO45" s="199">
        <f t="shared" ca="1" si="35"/>
        <v>45472</v>
      </c>
      <c r="AP45" s="197">
        <f t="shared" ca="1" si="35"/>
        <v>45473</v>
      </c>
      <c r="AQ45" s="201">
        <f t="shared" ca="1" si="35"/>
        <v>45474</v>
      </c>
      <c r="AR45" s="164"/>
      <c r="AS45" s="55"/>
    </row>
    <row r="46" spans="1:65" s="14" customFormat="1" ht="14.25" x14ac:dyDescent="0.2">
      <c r="A46" s="14">
        <f ca="1">A45</f>
        <v>45445</v>
      </c>
      <c r="B46" s="56"/>
      <c r="C46" s="240"/>
      <c r="D46" s="164"/>
      <c r="E46" s="183">
        <f ca="1">A46</f>
        <v>45445</v>
      </c>
      <c r="F46" s="184">
        <f ca="1">A46</f>
        <v>45445</v>
      </c>
      <c r="G46" s="185">
        <f t="shared" ref="G46" ca="1" si="36">G45</f>
        <v>45438</v>
      </c>
      <c r="H46" s="186">
        <f t="shared" ref="H46:AQ46" ca="1" si="37">H45</f>
        <v>45439</v>
      </c>
      <c r="I46" s="186">
        <f t="shared" ca="1" si="37"/>
        <v>45440</v>
      </c>
      <c r="J46" s="186">
        <f t="shared" ca="1" si="37"/>
        <v>45441</v>
      </c>
      <c r="K46" s="186">
        <f t="shared" ca="1" si="37"/>
        <v>45442</v>
      </c>
      <c r="L46" s="187">
        <f t="shared" ca="1" si="37"/>
        <v>45443</v>
      </c>
      <c r="M46" s="188">
        <f t="shared" ca="1" si="37"/>
        <v>45444</v>
      </c>
      <c r="N46" s="186">
        <f t="shared" ca="1" si="37"/>
        <v>45445</v>
      </c>
      <c r="O46" s="186">
        <f t="shared" ca="1" si="37"/>
        <v>45446</v>
      </c>
      <c r="P46" s="186">
        <f t="shared" ca="1" si="37"/>
        <v>45447</v>
      </c>
      <c r="Q46" s="186">
        <f t="shared" ca="1" si="37"/>
        <v>45448</v>
      </c>
      <c r="R46" s="186">
        <f t="shared" ca="1" si="37"/>
        <v>45449</v>
      </c>
      <c r="S46" s="187">
        <f t="shared" ca="1" si="37"/>
        <v>45450</v>
      </c>
      <c r="T46" s="187">
        <f t="shared" ca="1" si="37"/>
        <v>45451</v>
      </c>
      <c r="U46" s="185">
        <f t="shared" ca="1" si="37"/>
        <v>45452</v>
      </c>
      <c r="V46" s="186">
        <f t="shared" ca="1" si="37"/>
        <v>45453</v>
      </c>
      <c r="W46" s="186">
        <f t="shared" ca="1" si="37"/>
        <v>45454</v>
      </c>
      <c r="X46" s="186">
        <f t="shared" ca="1" si="37"/>
        <v>45455</v>
      </c>
      <c r="Y46" s="186">
        <f t="shared" ca="1" si="37"/>
        <v>45456</v>
      </c>
      <c r="Z46" s="187">
        <f t="shared" ca="1" si="37"/>
        <v>45457</v>
      </c>
      <c r="AA46" s="188">
        <f t="shared" ca="1" si="37"/>
        <v>45458</v>
      </c>
      <c r="AB46" s="186">
        <f t="shared" ca="1" si="37"/>
        <v>45459</v>
      </c>
      <c r="AC46" s="186">
        <f t="shared" ca="1" si="37"/>
        <v>45460</v>
      </c>
      <c r="AD46" s="186">
        <f t="shared" ca="1" si="37"/>
        <v>45461</v>
      </c>
      <c r="AE46" s="186">
        <f t="shared" ca="1" si="37"/>
        <v>45462</v>
      </c>
      <c r="AF46" s="186">
        <f t="shared" ca="1" si="37"/>
        <v>45463</v>
      </c>
      <c r="AG46" s="187">
        <f t="shared" ca="1" si="37"/>
        <v>45464</v>
      </c>
      <c r="AH46" s="187">
        <f t="shared" ca="1" si="37"/>
        <v>45465</v>
      </c>
      <c r="AI46" s="185">
        <f t="shared" ca="1" si="37"/>
        <v>45466</v>
      </c>
      <c r="AJ46" s="186">
        <f t="shared" ca="1" si="37"/>
        <v>45467</v>
      </c>
      <c r="AK46" s="186">
        <f t="shared" ca="1" si="37"/>
        <v>45468</v>
      </c>
      <c r="AL46" s="186">
        <f t="shared" ca="1" si="37"/>
        <v>45469</v>
      </c>
      <c r="AM46" s="186">
        <f t="shared" ca="1" si="37"/>
        <v>45470</v>
      </c>
      <c r="AN46" s="187">
        <f t="shared" ca="1" si="37"/>
        <v>45471</v>
      </c>
      <c r="AO46" s="188">
        <f t="shared" ca="1" si="37"/>
        <v>45472</v>
      </c>
      <c r="AP46" s="186">
        <f t="shared" ca="1" si="37"/>
        <v>45473</v>
      </c>
      <c r="AQ46" s="189">
        <f t="shared" ca="1" si="37"/>
        <v>45474</v>
      </c>
      <c r="AR46" s="164"/>
      <c r="AS46" s="55"/>
      <c r="AT46" s="56"/>
      <c r="AU46"/>
      <c r="AV46"/>
      <c r="AW46"/>
      <c r="AX46"/>
      <c r="AY46"/>
      <c r="AZ46"/>
      <c r="BA46"/>
      <c r="BB46"/>
      <c r="BC46"/>
      <c r="BD46"/>
      <c r="BE46"/>
      <c r="BF46"/>
      <c r="BG46"/>
      <c r="BH46"/>
      <c r="BI46"/>
      <c r="BJ46"/>
      <c r="BK46"/>
      <c r="BL46"/>
      <c r="BM46"/>
    </row>
    <row r="47" spans="1:65" s="28" customFormat="1" ht="2.1" customHeight="1" x14ac:dyDescent="0.2">
      <c r="A47" s="29">
        <f ca="1">A46</f>
        <v>45445</v>
      </c>
      <c r="B47" s="56"/>
      <c r="C47" s="240"/>
      <c r="D47" s="164"/>
      <c r="E47" s="190">
        <f ca="1">A47</f>
        <v>45445</v>
      </c>
      <c r="F47" s="191">
        <f ca="1">A47</f>
        <v>45445</v>
      </c>
      <c r="G47" s="192">
        <f ca="1">DATE(YEAR(بيانات!$E$7),MONTH(G45),DAY(G45))</f>
        <v>147</v>
      </c>
      <c r="H47" s="193">
        <f ca="1">DATE(YEAR(بيانات!$E$7),MONTH(H45),DAY(H45))</f>
        <v>148</v>
      </c>
      <c r="I47" s="193">
        <f ca="1">DATE(YEAR(بيانات!$E$7),MONTH(I45),DAY(I45))</f>
        <v>149</v>
      </c>
      <c r="J47" s="193">
        <f ca="1">DATE(YEAR(بيانات!$E$7),MONTH(J45),DAY(J45))</f>
        <v>150</v>
      </c>
      <c r="K47" s="193">
        <f ca="1">DATE(YEAR(بيانات!$E$7),MONTH(K45),DAY(K45))</f>
        <v>151</v>
      </c>
      <c r="L47" s="194">
        <f ca="1">DATE(YEAR(بيانات!$E$7),MONTH(L45),DAY(L45))</f>
        <v>152</v>
      </c>
      <c r="M47" s="195">
        <f ca="1">DATE(YEAR(بيانات!$E$7),MONTH(M45),DAY(M45))</f>
        <v>153</v>
      </c>
      <c r="N47" s="193">
        <f ca="1">DATE(YEAR(بيانات!$E$7),MONTH(N45),DAY(N45))</f>
        <v>154</v>
      </c>
      <c r="O47" s="193">
        <f ca="1">DATE(YEAR(بيانات!$E$7),MONTH(O45),DAY(O45))</f>
        <v>155</v>
      </c>
      <c r="P47" s="193">
        <f ca="1">DATE(YEAR(بيانات!$E$7),MONTH(P45),DAY(P45))</f>
        <v>156</v>
      </c>
      <c r="Q47" s="193">
        <f ca="1">DATE(YEAR(بيانات!$E$7),MONTH(Q45),DAY(Q45))</f>
        <v>157</v>
      </c>
      <c r="R47" s="193">
        <f ca="1">DATE(YEAR(بيانات!$E$7),MONTH(R45),DAY(R45))</f>
        <v>158</v>
      </c>
      <c r="S47" s="194">
        <f ca="1">DATE(YEAR(بيانات!$E$7),MONTH(S45),DAY(S45))</f>
        <v>159</v>
      </c>
      <c r="T47" s="194">
        <f ca="1">DATE(YEAR(بيانات!$E$7),MONTH(T45),DAY(T45))</f>
        <v>160</v>
      </c>
      <c r="U47" s="192">
        <f ca="1">DATE(YEAR(بيانات!$E$7),MONTH(U45),DAY(U45))</f>
        <v>161</v>
      </c>
      <c r="V47" s="193">
        <f ca="1">DATE(YEAR(بيانات!$E$7),MONTH(V45),DAY(V45))</f>
        <v>162</v>
      </c>
      <c r="W47" s="193">
        <f ca="1">DATE(YEAR(بيانات!$E$7),MONTH(W45),DAY(W45))</f>
        <v>163</v>
      </c>
      <c r="X47" s="193">
        <f ca="1">DATE(YEAR(بيانات!$E$7),MONTH(X45),DAY(X45))</f>
        <v>164</v>
      </c>
      <c r="Y47" s="193">
        <f ca="1">DATE(YEAR(بيانات!$E$7),MONTH(Y45),DAY(Y45))</f>
        <v>165</v>
      </c>
      <c r="Z47" s="194">
        <f ca="1">DATE(YEAR(بيانات!$E$7),MONTH(Z45),DAY(Z45))</f>
        <v>166</v>
      </c>
      <c r="AA47" s="195">
        <f ca="1">DATE(YEAR(بيانات!$E$7),MONTH(AA45),DAY(AA45))</f>
        <v>167</v>
      </c>
      <c r="AB47" s="193">
        <f ca="1">DATE(YEAR(بيانات!$E$7),MONTH(AB45),DAY(AB45))</f>
        <v>168</v>
      </c>
      <c r="AC47" s="193">
        <f ca="1">DATE(YEAR(بيانات!$E$7),MONTH(AC45),DAY(AC45))</f>
        <v>169</v>
      </c>
      <c r="AD47" s="193">
        <f ca="1">DATE(YEAR(بيانات!$E$7),MONTH(AD45),DAY(AD45))</f>
        <v>170</v>
      </c>
      <c r="AE47" s="193">
        <f ca="1">DATE(YEAR(بيانات!$E$7),MONTH(AE45),DAY(AE45))</f>
        <v>171</v>
      </c>
      <c r="AF47" s="193">
        <f ca="1">DATE(YEAR(بيانات!$E$7),MONTH(AF45),DAY(AF45))</f>
        <v>172</v>
      </c>
      <c r="AG47" s="194">
        <f ca="1">DATE(YEAR(بيانات!$E$7),MONTH(AG45),DAY(AG45))</f>
        <v>173</v>
      </c>
      <c r="AH47" s="194">
        <f ca="1">DATE(YEAR(بيانات!$E$7),MONTH(AH45),DAY(AH45))</f>
        <v>174</v>
      </c>
      <c r="AI47" s="192">
        <f ca="1">DATE(YEAR(بيانات!$E$7),MONTH(AI45),DAY(AI45))</f>
        <v>175</v>
      </c>
      <c r="AJ47" s="193">
        <f ca="1">DATE(YEAR(بيانات!$E$7),MONTH(AJ45),DAY(AJ45))</f>
        <v>176</v>
      </c>
      <c r="AK47" s="193">
        <f ca="1">DATE(YEAR(بيانات!$E$7),MONTH(AK45),DAY(AK45))</f>
        <v>177</v>
      </c>
      <c r="AL47" s="193">
        <f ca="1">DATE(YEAR(بيانات!$E$7),MONTH(AL45),DAY(AL45))</f>
        <v>178</v>
      </c>
      <c r="AM47" s="193">
        <f ca="1">DATE(YEAR(بيانات!$E$7),MONTH(AM45),DAY(AM45))</f>
        <v>179</v>
      </c>
      <c r="AN47" s="194">
        <f ca="1">DATE(YEAR(بيانات!$E$7),MONTH(AN45),DAY(AN45))</f>
        <v>180</v>
      </c>
      <c r="AO47" s="195">
        <f ca="1">DATE(YEAR(بيانات!$E$7),MONTH(AO45),DAY(AO45))</f>
        <v>181</v>
      </c>
      <c r="AP47" s="193">
        <f ca="1">DATE(YEAR(بيانات!$E$7),MONTH(AP45),DAY(AP45))</f>
        <v>182</v>
      </c>
      <c r="AQ47" s="196">
        <f ca="1">DATE(YEAR(بيانات!$E$7),MONTH(AQ45),DAY(AQ45))</f>
        <v>183</v>
      </c>
      <c r="AR47" s="164"/>
      <c r="AS47" s="55"/>
      <c r="AT47" s="56"/>
      <c r="AU47"/>
      <c r="AV47"/>
      <c r="AW47"/>
      <c r="AX47"/>
      <c r="AY47"/>
      <c r="AZ47"/>
      <c r="BA47"/>
      <c r="BB47"/>
      <c r="BC47"/>
      <c r="BD47"/>
      <c r="BE47"/>
      <c r="BF47"/>
      <c r="BG47"/>
      <c r="BH47"/>
      <c r="BI47"/>
      <c r="BJ47"/>
      <c r="BK47"/>
      <c r="BL47"/>
      <c r="BM47"/>
    </row>
    <row r="48" spans="1:65" ht="14.25" customHeight="1" x14ac:dyDescent="0.2">
      <c r="A48" s="3">
        <f ca="1">EDATE(A45,1)</f>
        <v>45475</v>
      </c>
      <c r="C48" s="240"/>
      <c r="D48" s="164"/>
      <c r="E48" s="176">
        <f ca="1">YEAR(A48)</f>
        <v>2024</v>
      </c>
      <c r="F48" s="177" t="str">
        <f ca="1">TEXT(DATE(E48,MONTH(A48),1),"MMMM") &amp; " " &amp;  TEXT(DATE(E48,MONTH(A48),1),"M")</f>
        <v>يوليو 7</v>
      </c>
      <c r="G48" s="178">
        <f ca="1">DATEVALUE( TEXT(DATE(2000,MONTH(A48),1),"MMMM") &amp;"/" &amp; $E48 )-IF(WEEKDAY(DATEVALUE( TEXT(DATE(2000,MONTH(A48),1),"MMMM") &amp;"/" &amp; $E48 )-1)=7,0,WEEKDAY(DATEVALUE( TEXT(DATE(2000,MONTH(A48),1),"MMMM") &amp;"/" &amp; $E48 )-1))</f>
        <v>45473</v>
      </c>
      <c r="H48" s="197">
        <f t="shared" ref="H48:AQ48" ca="1" si="38">G48+1</f>
        <v>45474</v>
      </c>
      <c r="I48" s="197">
        <f t="shared" ca="1" si="38"/>
        <v>45475</v>
      </c>
      <c r="J48" s="197">
        <f t="shared" ca="1" si="38"/>
        <v>45476</v>
      </c>
      <c r="K48" s="197">
        <f t="shared" ca="1" si="38"/>
        <v>45477</v>
      </c>
      <c r="L48" s="198">
        <f t="shared" ca="1" si="38"/>
        <v>45478</v>
      </c>
      <c r="M48" s="199">
        <f t="shared" ca="1" si="38"/>
        <v>45479</v>
      </c>
      <c r="N48" s="197">
        <f t="shared" ca="1" si="38"/>
        <v>45480</v>
      </c>
      <c r="O48" s="197">
        <f t="shared" ca="1" si="38"/>
        <v>45481</v>
      </c>
      <c r="P48" s="197">
        <f t="shared" ca="1" si="38"/>
        <v>45482</v>
      </c>
      <c r="Q48" s="197">
        <f t="shared" ca="1" si="38"/>
        <v>45483</v>
      </c>
      <c r="R48" s="197">
        <f t="shared" ca="1" si="38"/>
        <v>45484</v>
      </c>
      <c r="S48" s="198">
        <f t="shared" ca="1" si="38"/>
        <v>45485</v>
      </c>
      <c r="T48" s="198">
        <f t="shared" ca="1" si="38"/>
        <v>45486</v>
      </c>
      <c r="U48" s="200">
        <f t="shared" ca="1" si="38"/>
        <v>45487</v>
      </c>
      <c r="V48" s="197">
        <f t="shared" ca="1" si="38"/>
        <v>45488</v>
      </c>
      <c r="W48" s="197">
        <f t="shared" ca="1" si="38"/>
        <v>45489</v>
      </c>
      <c r="X48" s="197">
        <f t="shared" ca="1" si="38"/>
        <v>45490</v>
      </c>
      <c r="Y48" s="197">
        <f t="shared" ca="1" si="38"/>
        <v>45491</v>
      </c>
      <c r="Z48" s="198">
        <f t="shared" ca="1" si="38"/>
        <v>45492</v>
      </c>
      <c r="AA48" s="199">
        <f t="shared" ca="1" si="38"/>
        <v>45493</v>
      </c>
      <c r="AB48" s="197">
        <f t="shared" ca="1" si="38"/>
        <v>45494</v>
      </c>
      <c r="AC48" s="197">
        <f t="shared" ca="1" si="38"/>
        <v>45495</v>
      </c>
      <c r="AD48" s="197">
        <f t="shared" ca="1" si="38"/>
        <v>45496</v>
      </c>
      <c r="AE48" s="197">
        <f t="shared" ca="1" si="38"/>
        <v>45497</v>
      </c>
      <c r="AF48" s="197">
        <f t="shared" ca="1" si="38"/>
        <v>45498</v>
      </c>
      <c r="AG48" s="198">
        <f t="shared" ca="1" si="38"/>
        <v>45499</v>
      </c>
      <c r="AH48" s="198">
        <f t="shared" ca="1" si="38"/>
        <v>45500</v>
      </c>
      <c r="AI48" s="200">
        <f t="shared" ca="1" si="38"/>
        <v>45501</v>
      </c>
      <c r="AJ48" s="197">
        <f t="shared" ca="1" si="38"/>
        <v>45502</v>
      </c>
      <c r="AK48" s="197">
        <f t="shared" ca="1" si="38"/>
        <v>45503</v>
      </c>
      <c r="AL48" s="197">
        <f t="shared" ca="1" si="38"/>
        <v>45504</v>
      </c>
      <c r="AM48" s="197">
        <f t="shared" ca="1" si="38"/>
        <v>45505</v>
      </c>
      <c r="AN48" s="198">
        <f t="shared" ca="1" si="38"/>
        <v>45506</v>
      </c>
      <c r="AO48" s="199">
        <f t="shared" ca="1" si="38"/>
        <v>45507</v>
      </c>
      <c r="AP48" s="197">
        <f t="shared" ca="1" si="38"/>
        <v>45508</v>
      </c>
      <c r="AQ48" s="201">
        <f t="shared" ca="1" si="38"/>
        <v>45509</v>
      </c>
      <c r="AR48" s="164"/>
      <c r="AS48" s="55"/>
    </row>
    <row r="49" spans="1:65" s="14" customFormat="1" ht="14.25" x14ac:dyDescent="0.2">
      <c r="A49" s="14">
        <f ca="1">A48</f>
        <v>45475</v>
      </c>
      <c r="B49" s="56"/>
      <c r="C49" s="240"/>
      <c r="D49" s="164"/>
      <c r="E49" s="183">
        <f ca="1">A49</f>
        <v>45475</v>
      </c>
      <c r="F49" s="184">
        <f ca="1">A49</f>
        <v>45475</v>
      </c>
      <c r="G49" s="185">
        <f t="shared" ref="G49" ca="1" si="39">G48</f>
        <v>45473</v>
      </c>
      <c r="H49" s="186">
        <f t="shared" ref="H49:AQ49" ca="1" si="40">H48</f>
        <v>45474</v>
      </c>
      <c r="I49" s="186">
        <f t="shared" ca="1" si="40"/>
        <v>45475</v>
      </c>
      <c r="J49" s="186">
        <f t="shared" ca="1" si="40"/>
        <v>45476</v>
      </c>
      <c r="K49" s="186">
        <f t="shared" ca="1" si="40"/>
        <v>45477</v>
      </c>
      <c r="L49" s="187">
        <f t="shared" ca="1" si="40"/>
        <v>45478</v>
      </c>
      <c r="M49" s="188">
        <f t="shared" ca="1" si="40"/>
        <v>45479</v>
      </c>
      <c r="N49" s="186">
        <f t="shared" ca="1" si="40"/>
        <v>45480</v>
      </c>
      <c r="O49" s="186">
        <f t="shared" ca="1" si="40"/>
        <v>45481</v>
      </c>
      <c r="P49" s="186">
        <f t="shared" ca="1" si="40"/>
        <v>45482</v>
      </c>
      <c r="Q49" s="186">
        <f t="shared" ca="1" si="40"/>
        <v>45483</v>
      </c>
      <c r="R49" s="186">
        <f t="shared" ca="1" si="40"/>
        <v>45484</v>
      </c>
      <c r="S49" s="187">
        <f t="shared" ca="1" si="40"/>
        <v>45485</v>
      </c>
      <c r="T49" s="187">
        <f t="shared" ca="1" si="40"/>
        <v>45486</v>
      </c>
      <c r="U49" s="185">
        <f t="shared" ca="1" si="40"/>
        <v>45487</v>
      </c>
      <c r="V49" s="186">
        <f t="shared" ca="1" si="40"/>
        <v>45488</v>
      </c>
      <c r="W49" s="186">
        <f t="shared" ca="1" si="40"/>
        <v>45489</v>
      </c>
      <c r="X49" s="186">
        <f t="shared" ca="1" si="40"/>
        <v>45490</v>
      </c>
      <c r="Y49" s="186">
        <f t="shared" ca="1" si="40"/>
        <v>45491</v>
      </c>
      <c r="Z49" s="187">
        <f t="shared" ca="1" si="40"/>
        <v>45492</v>
      </c>
      <c r="AA49" s="188">
        <f t="shared" ca="1" si="40"/>
        <v>45493</v>
      </c>
      <c r="AB49" s="186">
        <f t="shared" ca="1" si="40"/>
        <v>45494</v>
      </c>
      <c r="AC49" s="186">
        <f t="shared" ca="1" si="40"/>
        <v>45495</v>
      </c>
      <c r="AD49" s="186">
        <f t="shared" ca="1" si="40"/>
        <v>45496</v>
      </c>
      <c r="AE49" s="186">
        <f t="shared" ca="1" si="40"/>
        <v>45497</v>
      </c>
      <c r="AF49" s="186">
        <f t="shared" ca="1" si="40"/>
        <v>45498</v>
      </c>
      <c r="AG49" s="187">
        <f t="shared" ca="1" si="40"/>
        <v>45499</v>
      </c>
      <c r="AH49" s="187">
        <f t="shared" ca="1" si="40"/>
        <v>45500</v>
      </c>
      <c r="AI49" s="185">
        <f t="shared" ca="1" si="40"/>
        <v>45501</v>
      </c>
      <c r="AJ49" s="186">
        <f t="shared" ca="1" si="40"/>
        <v>45502</v>
      </c>
      <c r="AK49" s="186">
        <f t="shared" ca="1" si="40"/>
        <v>45503</v>
      </c>
      <c r="AL49" s="186">
        <f t="shared" ca="1" si="40"/>
        <v>45504</v>
      </c>
      <c r="AM49" s="186">
        <f t="shared" ca="1" si="40"/>
        <v>45505</v>
      </c>
      <c r="AN49" s="187">
        <f t="shared" ca="1" si="40"/>
        <v>45506</v>
      </c>
      <c r="AO49" s="188">
        <f t="shared" ca="1" si="40"/>
        <v>45507</v>
      </c>
      <c r="AP49" s="186">
        <f t="shared" ca="1" si="40"/>
        <v>45508</v>
      </c>
      <c r="AQ49" s="189">
        <f t="shared" ca="1" si="40"/>
        <v>45509</v>
      </c>
      <c r="AR49" s="164"/>
      <c r="AS49" s="55"/>
      <c r="AT49" s="56"/>
      <c r="AU49"/>
      <c r="AV49"/>
      <c r="AW49"/>
      <c r="AX49"/>
      <c r="AY49"/>
      <c r="AZ49"/>
      <c r="BA49"/>
      <c r="BB49"/>
      <c r="BC49"/>
      <c r="BD49"/>
      <c r="BE49"/>
      <c r="BF49"/>
      <c r="BG49"/>
      <c r="BH49"/>
      <c r="BI49"/>
      <c r="BJ49"/>
      <c r="BK49"/>
      <c r="BL49"/>
      <c r="BM49"/>
    </row>
    <row r="50" spans="1:65" s="28" customFormat="1" ht="2.1" customHeight="1" x14ac:dyDescent="0.2">
      <c r="A50" s="28">
        <f ca="1">A49</f>
        <v>45475</v>
      </c>
      <c r="B50" s="56"/>
      <c r="C50" s="240"/>
      <c r="D50" s="164"/>
      <c r="E50" s="202">
        <f ca="1">A50</f>
        <v>45475</v>
      </c>
      <c r="F50" s="203">
        <f ca="1">A50</f>
        <v>45475</v>
      </c>
      <c r="G50" s="192">
        <f ca="1">DATE(YEAR(بيانات!$E$7),MONTH(G48),DAY(G48))</f>
        <v>182</v>
      </c>
      <c r="H50" s="193">
        <f ca="1">DATE(YEAR(بيانات!$E$7),MONTH(H48),DAY(H48))</f>
        <v>183</v>
      </c>
      <c r="I50" s="193">
        <f ca="1">DATE(YEAR(بيانات!$E$7),MONTH(I48),DAY(I48))</f>
        <v>184</v>
      </c>
      <c r="J50" s="193">
        <f ca="1">DATE(YEAR(بيانات!$E$7),MONTH(J48),DAY(J48))</f>
        <v>185</v>
      </c>
      <c r="K50" s="193">
        <f ca="1">DATE(YEAR(بيانات!$E$7),MONTH(K48),DAY(K48))</f>
        <v>186</v>
      </c>
      <c r="L50" s="194">
        <f ca="1">DATE(YEAR(بيانات!$E$7),MONTH(L48),DAY(L48))</f>
        <v>187</v>
      </c>
      <c r="M50" s="195">
        <f ca="1">DATE(YEAR(بيانات!$E$7),MONTH(M48),DAY(M48))</f>
        <v>188</v>
      </c>
      <c r="N50" s="193">
        <f ca="1">DATE(YEAR(بيانات!$E$7),MONTH(N48),DAY(N48))</f>
        <v>189</v>
      </c>
      <c r="O50" s="193">
        <f ca="1">DATE(YEAR(بيانات!$E$7),MONTH(O48),DAY(O48))</f>
        <v>190</v>
      </c>
      <c r="P50" s="193">
        <f ca="1">DATE(YEAR(بيانات!$E$7),MONTH(P48),DAY(P48))</f>
        <v>191</v>
      </c>
      <c r="Q50" s="193">
        <f ca="1">DATE(YEAR(بيانات!$E$7),MONTH(Q48),DAY(Q48))</f>
        <v>192</v>
      </c>
      <c r="R50" s="193">
        <f ca="1">DATE(YEAR(بيانات!$E$7),MONTH(R48),DAY(R48))</f>
        <v>193</v>
      </c>
      <c r="S50" s="194">
        <f ca="1">DATE(YEAR(بيانات!$E$7),MONTH(S48),DAY(S48))</f>
        <v>194</v>
      </c>
      <c r="T50" s="194">
        <f ca="1">DATE(YEAR(بيانات!$E$7),MONTH(T48),DAY(T48))</f>
        <v>195</v>
      </c>
      <c r="U50" s="192">
        <f ca="1">DATE(YEAR(بيانات!$E$7),MONTH(U48),DAY(U48))</f>
        <v>196</v>
      </c>
      <c r="V50" s="193">
        <f ca="1">DATE(YEAR(بيانات!$E$7),MONTH(V48),DAY(V48))</f>
        <v>197</v>
      </c>
      <c r="W50" s="193">
        <f ca="1">DATE(YEAR(بيانات!$E$7),MONTH(W48),DAY(W48))</f>
        <v>198</v>
      </c>
      <c r="X50" s="193">
        <f ca="1">DATE(YEAR(بيانات!$E$7),MONTH(X48),DAY(X48))</f>
        <v>199</v>
      </c>
      <c r="Y50" s="193">
        <f ca="1">DATE(YEAR(بيانات!$E$7),MONTH(Y48),DAY(Y48))</f>
        <v>200</v>
      </c>
      <c r="Z50" s="194">
        <f ca="1">DATE(YEAR(بيانات!$E$7),MONTH(Z48),DAY(Z48))</f>
        <v>201</v>
      </c>
      <c r="AA50" s="195">
        <f ca="1">DATE(YEAR(بيانات!$E$7),MONTH(AA48),DAY(AA48))</f>
        <v>202</v>
      </c>
      <c r="AB50" s="193">
        <f ca="1">DATE(YEAR(بيانات!$E$7),MONTH(AB48),DAY(AB48))</f>
        <v>203</v>
      </c>
      <c r="AC50" s="193">
        <f ca="1">DATE(YEAR(بيانات!$E$7),MONTH(AC48),DAY(AC48))</f>
        <v>204</v>
      </c>
      <c r="AD50" s="193">
        <f ca="1">DATE(YEAR(بيانات!$E$7),MONTH(AD48),DAY(AD48))</f>
        <v>205</v>
      </c>
      <c r="AE50" s="193">
        <f ca="1">DATE(YEAR(بيانات!$E$7),MONTH(AE48),DAY(AE48))</f>
        <v>206</v>
      </c>
      <c r="AF50" s="193">
        <f ca="1">DATE(YEAR(بيانات!$E$7),MONTH(AF48),DAY(AF48))</f>
        <v>207</v>
      </c>
      <c r="AG50" s="194">
        <f ca="1">DATE(YEAR(بيانات!$E$7),MONTH(AG48),DAY(AG48))</f>
        <v>208</v>
      </c>
      <c r="AH50" s="194">
        <f ca="1">DATE(YEAR(بيانات!$E$7),MONTH(AH48),DAY(AH48))</f>
        <v>209</v>
      </c>
      <c r="AI50" s="192">
        <f ca="1">DATE(YEAR(بيانات!$E$7),MONTH(AI48),DAY(AI48))</f>
        <v>210</v>
      </c>
      <c r="AJ50" s="193">
        <f ca="1">DATE(YEAR(بيانات!$E$7),MONTH(AJ48),DAY(AJ48))</f>
        <v>211</v>
      </c>
      <c r="AK50" s="193">
        <f ca="1">DATE(YEAR(بيانات!$E$7),MONTH(AK48),DAY(AK48))</f>
        <v>212</v>
      </c>
      <c r="AL50" s="193">
        <f ca="1">DATE(YEAR(بيانات!$E$7),MONTH(AL48),DAY(AL48))</f>
        <v>213</v>
      </c>
      <c r="AM50" s="193">
        <f ca="1">DATE(YEAR(بيانات!$E$7),MONTH(AM48),DAY(AM48))</f>
        <v>214</v>
      </c>
      <c r="AN50" s="194">
        <f ca="1">DATE(YEAR(بيانات!$E$7),MONTH(AN48),DAY(AN48))</f>
        <v>215</v>
      </c>
      <c r="AO50" s="195">
        <f ca="1">DATE(YEAR(بيانات!$E$7),MONTH(AO48),DAY(AO48))</f>
        <v>216</v>
      </c>
      <c r="AP50" s="193">
        <f ca="1">DATE(YEAR(بيانات!$E$7),MONTH(AP48),DAY(AP48))</f>
        <v>217</v>
      </c>
      <c r="AQ50" s="196">
        <f ca="1">DATE(YEAR(بيانات!$E$7),MONTH(AQ48),DAY(AQ48))</f>
        <v>218</v>
      </c>
      <c r="AR50" s="164"/>
      <c r="AS50" s="55"/>
      <c r="AT50" s="56"/>
      <c r="AU50"/>
      <c r="AV50"/>
      <c r="AW50"/>
      <c r="AX50"/>
      <c r="AY50"/>
      <c r="AZ50"/>
      <c r="BA50"/>
      <c r="BB50"/>
      <c r="BC50"/>
      <c r="BD50"/>
      <c r="BE50"/>
      <c r="BF50"/>
      <c r="BG50"/>
      <c r="BH50"/>
      <c r="BI50"/>
      <c r="BJ50"/>
      <c r="BK50"/>
      <c r="BL50"/>
      <c r="BM50"/>
    </row>
    <row r="51" spans="1:65" ht="14.25" customHeight="1" x14ac:dyDescent="0.2">
      <c r="A51" s="3">
        <f ca="1">EDATE(A48,1)</f>
        <v>45506</v>
      </c>
      <c r="C51" s="240"/>
      <c r="D51" s="164"/>
      <c r="E51" s="176">
        <f ca="1">YEAR(A51)</f>
        <v>2024</v>
      </c>
      <c r="F51" s="177" t="str">
        <f ca="1">TEXT(DATE(E51,MONTH(A51),1),"MMMM") &amp; " " &amp;  TEXT(DATE(E51,MONTH(A51),1),"M")</f>
        <v>أغسطس 8</v>
      </c>
      <c r="G51" s="178">
        <f ca="1">DATEVALUE( TEXT(DATE(2000,MONTH(A51),1),"MMMM") &amp;"/" &amp; $E51 )-IF(WEEKDAY(DATEVALUE( TEXT(DATE(2000,MONTH(A51),1),"MMMM") &amp;"/" &amp; $E51 )-1)=7,0,WEEKDAY(DATEVALUE( TEXT(DATE(2000,MONTH(A51),1),"MMMM") &amp;"/" &amp; $E51 )-1))</f>
        <v>45501</v>
      </c>
      <c r="H51" s="197">
        <f t="shared" ref="H51:AQ51" ca="1" si="41">G51+1</f>
        <v>45502</v>
      </c>
      <c r="I51" s="197">
        <f t="shared" ca="1" si="41"/>
        <v>45503</v>
      </c>
      <c r="J51" s="197">
        <f t="shared" ca="1" si="41"/>
        <v>45504</v>
      </c>
      <c r="K51" s="197">
        <f t="shared" ca="1" si="41"/>
        <v>45505</v>
      </c>
      <c r="L51" s="198">
        <f t="shared" ca="1" si="41"/>
        <v>45506</v>
      </c>
      <c r="M51" s="199">
        <f t="shared" ca="1" si="41"/>
        <v>45507</v>
      </c>
      <c r="N51" s="197">
        <f t="shared" ca="1" si="41"/>
        <v>45508</v>
      </c>
      <c r="O51" s="197">
        <f t="shared" ca="1" si="41"/>
        <v>45509</v>
      </c>
      <c r="P51" s="197">
        <f t="shared" ca="1" si="41"/>
        <v>45510</v>
      </c>
      <c r="Q51" s="197">
        <f t="shared" ca="1" si="41"/>
        <v>45511</v>
      </c>
      <c r="R51" s="197">
        <f t="shared" ca="1" si="41"/>
        <v>45512</v>
      </c>
      <c r="S51" s="198">
        <f t="shared" ca="1" si="41"/>
        <v>45513</v>
      </c>
      <c r="T51" s="198">
        <f t="shared" ca="1" si="41"/>
        <v>45514</v>
      </c>
      <c r="U51" s="200">
        <f t="shared" ca="1" si="41"/>
        <v>45515</v>
      </c>
      <c r="V51" s="197">
        <f t="shared" ca="1" si="41"/>
        <v>45516</v>
      </c>
      <c r="W51" s="197">
        <f t="shared" ca="1" si="41"/>
        <v>45517</v>
      </c>
      <c r="X51" s="197">
        <f t="shared" ca="1" si="41"/>
        <v>45518</v>
      </c>
      <c r="Y51" s="197">
        <f t="shared" ca="1" si="41"/>
        <v>45519</v>
      </c>
      <c r="Z51" s="198">
        <f t="shared" ca="1" si="41"/>
        <v>45520</v>
      </c>
      <c r="AA51" s="199">
        <f t="shared" ca="1" si="41"/>
        <v>45521</v>
      </c>
      <c r="AB51" s="197">
        <f t="shared" ca="1" si="41"/>
        <v>45522</v>
      </c>
      <c r="AC51" s="197">
        <f t="shared" ca="1" si="41"/>
        <v>45523</v>
      </c>
      <c r="AD51" s="197">
        <f t="shared" ca="1" si="41"/>
        <v>45524</v>
      </c>
      <c r="AE51" s="197">
        <f t="shared" ca="1" si="41"/>
        <v>45525</v>
      </c>
      <c r="AF51" s="197">
        <f t="shared" ca="1" si="41"/>
        <v>45526</v>
      </c>
      <c r="AG51" s="198">
        <f t="shared" ca="1" si="41"/>
        <v>45527</v>
      </c>
      <c r="AH51" s="198">
        <f t="shared" ca="1" si="41"/>
        <v>45528</v>
      </c>
      <c r="AI51" s="200">
        <f t="shared" ca="1" si="41"/>
        <v>45529</v>
      </c>
      <c r="AJ51" s="197">
        <f t="shared" ca="1" si="41"/>
        <v>45530</v>
      </c>
      <c r="AK51" s="197">
        <f t="shared" ca="1" si="41"/>
        <v>45531</v>
      </c>
      <c r="AL51" s="197">
        <f t="shared" ca="1" si="41"/>
        <v>45532</v>
      </c>
      <c r="AM51" s="197">
        <f t="shared" ca="1" si="41"/>
        <v>45533</v>
      </c>
      <c r="AN51" s="198">
        <f t="shared" ca="1" si="41"/>
        <v>45534</v>
      </c>
      <c r="AO51" s="199">
        <f t="shared" ca="1" si="41"/>
        <v>45535</v>
      </c>
      <c r="AP51" s="197">
        <f t="shared" ca="1" si="41"/>
        <v>45536</v>
      </c>
      <c r="AQ51" s="201">
        <f t="shared" ca="1" si="41"/>
        <v>45537</v>
      </c>
      <c r="AR51" s="164"/>
      <c r="AS51" s="55"/>
    </row>
    <row r="52" spans="1:65" s="14" customFormat="1" ht="14.25" x14ac:dyDescent="0.2">
      <c r="A52" s="14">
        <f ca="1">A51</f>
        <v>45506</v>
      </c>
      <c r="B52" s="56"/>
      <c r="C52" s="240"/>
      <c r="D52" s="164"/>
      <c r="E52" s="183">
        <f ca="1">A52</f>
        <v>45506</v>
      </c>
      <c r="F52" s="184">
        <f ca="1">A52</f>
        <v>45506</v>
      </c>
      <c r="G52" s="185">
        <f t="shared" ref="G52" ca="1" si="42">G51</f>
        <v>45501</v>
      </c>
      <c r="H52" s="186">
        <f t="shared" ref="H52:AQ52" ca="1" si="43">H51</f>
        <v>45502</v>
      </c>
      <c r="I52" s="186">
        <f t="shared" ca="1" si="43"/>
        <v>45503</v>
      </c>
      <c r="J52" s="186">
        <f t="shared" ca="1" si="43"/>
        <v>45504</v>
      </c>
      <c r="K52" s="186">
        <f t="shared" ca="1" si="43"/>
        <v>45505</v>
      </c>
      <c r="L52" s="187">
        <f t="shared" ca="1" si="43"/>
        <v>45506</v>
      </c>
      <c r="M52" s="188">
        <f t="shared" ca="1" si="43"/>
        <v>45507</v>
      </c>
      <c r="N52" s="186">
        <f t="shared" ca="1" si="43"/>
        <v>45508</v>
      </c>
      <c r="O52" s="186">
        <f t="shared" ca="1" si="43"/>
        <v>45509</v>
      </c>
      <c r="P52" s="186">
        <f t="shared" ca="1" si="43"/>
        <v>45510</v>
      </c>
      <c r="Q52" s="186">
        <f t="shared" ca="1" si="43"/>
        <v>45511</v>
      </c>
      <c r="R52" s="186">
        <f t="shared" ca="1" si="43"/>
        <v>45512</v>
      </c>
      <c r="S52" s="187">
        <f t="shared" ca="1" si="43"/>
        <v>45513</v>
      </c>
      <c r="T52" s="187">
        <f t="shared" ca="1" si="43"/>
        <v>45514</v>
      </c>
      <c r="U52" s="185">
        <f t="shared" ca="1" si="43"/>
        <v>45515</v>
      </c>
      <c r="V52" s="186">
        <f t="shared" ca="1" si="43"/>
        <v>45516</v>
      </c>
      <c r="W52" s="186">
        <f t="shared" ca="1" si="43"/>
        <v>45517</v>
      </c>
      <c r="X52" s="186">
        <f t="shared" ca="1" si="43"/>
        <v>45518</v>
      </c>
      <c r="Y52" s="186">
        <f t="shared" ca="1" si="43"/>
        <v>45519</v>
      </c>
      <c r="Z52" s="187">
        <f t="shared" ca="1" si="43"/>
        <v>45520</v>
      </c>
      <c r="AA52" s="188">
        <f t="shared" ca="1" si="43"/>
        <v>45521</v>
      </c>
      <c r="AB52" s="186">
        <f t="shared" ca="1" si="43"/>
        <v>45522</v>
      </c>
      <c r="AC52" s="186">
        <f t="shared" ca="1" si="43"/>
        <v>45523</v>
      </c>
      <c r="AD52" s="186">
        <f t="shared" ca="1" si="43"/>
        <v>45524</v>
      </c>
      <c r="AE52" s="186">
        <f t="shared" ca="1" si="43"/>
        <v>45525</v>
      </c>
      <c r="AF52" s="186">
        <f t="shared" ca="1" si="43"/>
        <v>45526</v>
      </c>
      <c r="AG52" s="187">
        <f t="shared" ca="1" si="43"/>
        <v>45527</v>
      </c>
      <c r="AH52" s="187">
        <f t="shared" ca="1" si="43"/>
        <v>45528</v>
      </c>
      <c r="AI52" s="185">
        <f t="shared" ca="1" si="43"/>
        <v>45529</v>
      </c>
      <c r="AJ52" s="186">
        <f t="shared" ca="1" si="43"/>
        <v>45530</v>
      </c>
      <c r="AK52" s="186">
        <f t="shared" ca="1" si="43"/>
        <v>45531</v>
      </c>
      <c r="AL52" s="186">
        <f t="shared" ca="1" si="43"/>
        <v>45532</v>
      </c>
      <c r="AM52" s="186">
        <f t="shared" ca="1" si="43"/>
        <v>45533</v>
      </c>
      <c r="AN52" s="187">
        <f t="shared" ca="1" si="43"/>
        <v>45534</v>
      </c>
      <c r="AO52" s="188">
        <f t="shared" ca="1" si="43"/>
        <v>45535</v>
      </c>
      <c r="AP52" s="186">
        <f t="shared" ca="1" si="43"/>
        <v>45536</v>
      </c>
      <c r="AQ52" s="189">
        <f t="shared" ca="1" si="43"/>
        <v>45537</v>
      </c>
      <c r="AR52" s="164"/>
      <c r="AS52" s="55"/>
      <c r="AT52" s="56"/>
      <c r="AU52"/>
      <c r="AV52"/>
      <c r="AW52"/>
      <c r="AX52"/>
      <c r="AY52"/>
      <c r="AZ52"/>
      <c r="BA52"/>
      <c r="BB52"/>
      <c r="BC52"/>
      <c r="BD52"/>
      <c r="BE52"/>
      <c r="BF52"/>
      <c r="BG52"/>
      <c r="BH52"/>
      <c r="BI52"/>
      <c r="BJ52"/>
      <c r="BK52"/>
      <c r="BL52"/>
      <c r="BM52"/>
    </row>
    <row r="53" spans="1:65" s="28" customFormat="1" ht="2.1" customHeight="1" x14ac:dyDescent="0.2">
      <c r="A53" s="29">
        <f ca="1">A52</f>
        <v>45506</v>
      </c>
      <c r="B53" s="56"/>
      <c r="C53" s="240"/>
      <c r="D53" s="164"/>
      <c r="E53" s="190">
        <f ca="1">A53</f>
        <v>45506</v>
      </c>
      <c r="F53" s="191">
        <f ca="1">A53</f>
        <v>45506</v>
      </c>
      <c r="G53" s="192">
        <f ca="1">DATE(YEAR(بيانات!$E$7),MONTH(G51),DAY(G51))</f>
        <v>210</v>
      </c>
      <c r="H53" s="193">
        <f ca="1">DATE(YEAR(بيانات!$E$7),MONTH(H51),DAY(H51))</f>
        <v>211</v>
      </c>
      <c r="I53" s="193">
        <f ca="1">DATE(YEAR(بيانات!$E$7),MONTH(I51),DAY(I51))</f>
        <v>212</v>
      </c>
      <c r="J53" s="193">
        <f ca="1">DATE(YEAR(بيانات!$E$7),MONTH(J51),DAY(J51))</f>
        <v>213</v>
      </c>
      <c r="K53" s="193">
        <f ca="1">DATE(YEAR(بيانات!$E$7),MONTH(K51),DAY(K51))</f>
        <v>214</v>
      </c>
      <c r="L53" s="194">
        <f ca="1">DATE(YEAR(بيانات!$E$7),MONTH(L51),DAY(L51))</f>
        <v>215</v>
      </c>
      <c r="M53" s="195">
        <f ca="1">DATE(YEAR(بيانات!$E$7),MONTH(M51),DAY(M51))</f>
        <v>216</v>
      </c>
      <c r="N53" s="193">
        <f ca="1">DATE(YEAR(بيانات!$E$7),MONTH(N51),DAY(N51))</f>
        <v>217</v>
      </c>
      <c r="O53" s="193">
        <f ca="1">DATE(YEAR(بيانات!$E$7),MONTH(O51),DAY(O51))</f>
        <v>218</v>
      </c>
      <c r="P53" s="193">
        <f ca="1">DATE(YEAR(بيانات!$E$7),MONTH(P51),DAY(P51))</f>
        <v>219</v>
      </c>
      <c r="Q53" s="193">
        <f ca="1">DATE(YEAR(بيانات!$E$7),MONTH(Q51),DAY(Q51))</f>
        <v>220</v>
      </c>
      <c r="R53" s="193">
        <f ca="1">DATE(YEAR(بيانات!$E$7),MONTH(R51),DAY(R51))</f>
        <v>221</v>
      </c>
      <c r="S53" s="194">
        <f ca="1">DATE(YEAR(بيانات!$E$7),MONTH(S51),DAY(S51))</f>
        <v>222</v>
      </c>
      <c r="T53" s="194">
        <f ca="1">DATE(YEAR(بيانات!$E$7),MONTH(T51),DAY(T51))</f>
        <v>223</v>
      </c>
      <c r="U53" s="192">
        <f ca="1">DATE(YEAR(بيانات!$E$7),MONTH(U51),DAY(U51))</f>
        <v>224</v>
      </c>
      <c r="V53" s="193">
        <f ca="1">DATE(YEAR(بيانات!$E$7),MONTH(V51),DAY(V51))</f>
        <v>225</v>
      </c>
      <c r="W53" s="193">
        <f ca="1">DATE(YEAR(بيانات!$E$7),MONTH(W51),DAY(W51))</f>
        <v>226</v>
      </c>
      <c r="X53" s="193">
        <f ca="1">DATE(YEAR(بيانات!$E$7),MONTH(X51),DAY(X51))</f>
        <v>227</v>
      </c>
      <c r="Y53" s="193">
        <f ca="1">DATE(YEAR(بيانات!$E$7),MONTH(Y51),DAY(Y51))</f>
        <v>228</v>
      </c>
      <c r="Z53" s="194">
        <f ca="1">DATE(YEAR(بيانات!$E$7),MONTH(Z51),DAY(Z51))</f>
        <v>229</v>
      </c>
      <c r="AA53" s="195">
        <f ca="1">DATE(YEAR(بيانات!$E$7),MONTH(AA51),DAY(AA51))</f>
        <v>230</v>
      </c>
      <c r="AB53" s="193">
        <f ca="1">DATE(YEAR(بيانات!$E$7),MONTH(AB51),DAY(AB51))</f>
        <v>231</v>
      </c>
      <c r="AC53" s="193">
        <f ca="1">DATE(YEAR(بيانات!$E$7),MONTH(AC51),DAY(AC51))</f>
        <v>232</v>
      </c>
      <c r="AD53" s="193">
        <f ca="1">DATE(YEAR(بيانات!$E$7),MONTH(AD51),DAY(AD51))</f>
        <v>233</v>
      </c>
      <c r="AE53" s="193">
        <f ca="1">DATE(YEAR(بيانات!$E$7),MONTH(AE51),DAY(AE51))</f>
        <v>234</v>
      </c>
      <c r="AF53" s="193">
        <f ca="1">DATE(YEAR(بيانات!$E$7),MONTH(AF51),DAY(AF51))</f>
        <v>235</v>
      </c>
      <c r="AG53" s="194">
        <f ca="1">DATE(YEAR(بيانات!$E$7),MONTH(AG51),DAY(AG51))</f>
        <v>236</v>
      </c>
      <c r="AH53" s="194">
        <f ca="1">DATE(YEAR(بيانات!$E$7),MONTH(AH51),DAY(AH51))</f>
        <v>237</v>
      </c>
      <c r="AI53" s="192">
        <f ca="1">DATE(YEAR(بيانات!$E$7),MONTH(AI51),DAY(AI51))</f>
        <v>238</v>
      </c>
      <c r="AJ53" s="193">
        <f ca="1">DATE(YEAR(بيانات!$E$7),MONTH(AJ51),DAY(AJ51))</f>
        <v>239</v>
      </c>
      <c r="AK53" s="193">
        <f ca="1">DATE(YEAR(بيانات!$E$7),MONTH(AK51),DAY(AK51))</f>
        <v>240</v>
      </c>
      <c r="AL53" s="193">
        <f ca="1">DATE(YEAR(بيانات!$E$7),MONTH(AL51),DAY(AL51))</f>
        <v>241</v>
      </c>
      <c r="AM53" s="193">
        <f ca="1">DATE(YEAR(بيانات!$E$7),MONTH(AM51),DAY(AM51))</f>
        <v>242</v>
      </c>
      <c r="AN53" s="194">
        <f ca="1">DATE(YEAR(بيانات!$E$7),MONTH(AN51),DAY(AN51))</f>
        <v>243</v>
      </c>
      <c r="AO53" s="195">
        <f ca="1">DATE(YEAR(بيانات!$E$7),MONTH(AO51),DAY(AO51))</f>
        <v>244</v>
      </c>
      <c r="AP53" s="193">
        <f ca="1">DATE(YEAR(بيانات!$E$7),MONTH(AP51),DAY(AP51))</f>
        <v>245</v>
      </c>
      <c r="AQ53" s="196">
        <f ca="1">DATE(YEAR(بيانات!$E$7),MONTH(AQ51),DAY(AQ51))</f>
        <v>246</v>
      </c>
      <c r="AR53" s="164"/>
      <c r="AS53" s="55"/>
      <c r="AT53" s="56"/>
      <c r="AU53"/>
      <c r="AV53"/>
      <c r="AW53"/>
      <c r="AX53"/>
      <c r="AY53"/>
      <c r="AZ53"/>
      <c r="BA53"/>
      <c r="BB53"/>
      <c r="BC53"/>
      <c r="BD53"/>
      <c r="BE53"/>
      <c r="BF53"/>
      <c r="BG53"/>
      <c r="BH53"/>
      <c r="BI53"/>
      <c r="BJ53"/>
      <c r="BK53"/>
      <c r="BL53"/>
      <c r="BM53"/>
    </row>
    <row r="54" spans="1:65" ht="14.25" customHeight="1" x14ac:dyDescent="0.2">
      <c r="A54" s="3">
        <f ca="1">EDATE(A51,1)</f>
        <v>45537</v>
      </c>
      <c r="C54" s="240"/>
      <c r="D54" s="164"/>
      <c r="E54" s="176">
        <f ca="1">YEAR(A54)</f>
        <v>2024</v>
      </c>
      <c r="F54" s="177" t="str">
        <f ca="1">TEXT(DATE(E54,MONTH(A54),1),"MMMM") &amp; " " &amp;  TEXT(DATE(E54,MONTH(A54),1),"M")</f>
        <v>سبتمبر 9</v>
      </c>
      <c r="G54" s="178">
        <f ca="1">DATEVALUE( TEXT(DATE(2000,MONTH(A54),1),"MMMM") &amp;"/" &amp; $E54 )-IF(WEEKDAY(DATEVALUE( TEXT(DATE(2000,MONTH(A54),1),"MMMM") &amp;"/" &amp; $E54 )-1)=7,0,WEEKDAY(DATEVALUE( TEXT(DATE(2000,MONTH(A54),1),"MMMM") &amp;"/" &amp; $E54 )-1))</f>
        <v>45536</v>
      </c>
      <c r="H54" s="197">
        <f t="shared" ref="H54:AQ54" ca="1" si="44">G54+1</f>
        <v>45537</v>
      </c>
      <c r="I54" s="197">
        <f t="shared" ca="1" si="44"/>
        <v>45538</v>
      </c>
      <c r="J54" s="197">
        <f t="shared" ca="1" si="44"/>
        <v>45539</v>
      </c>
      <c r="K54" s="197">
        <f t="shared" ca="1" si="44"/>
        <v>45540</v>
      </c>
      <c r="L54" s="198">
        <f t="shared" ca="1" si="44"/>
        <v>45541</v>
      </c>
      <c r="M54" s="199">
        <f t="shared" ca="1" si="44"/>
        <v>45542</v>
      </c>
      <c r="N54" s="197">
        <f t="shared" ca="1" si="44"/>
        <v>45543</v>
      </c>
      <c r="O54" s="197">
        <f t="shared" ca="1" si="44"/>
        <v>45544</v>
      </c>
      <c r="P54" s="197">
        <f t="shared" ca="1" si="44"/>
        <v>45545</v>
      </c>
      <c r="Q54" s="197">
        <f t="shared" ca="1" si="44"/>
        <v>45546</v>
      </c>
      <c r="R54" s="197">
        <f t="shared" ca="1" si="44"/>
        <v>45547</v>
      </c>
      <c r="S54" s="198">
        <f t="shared" ca="1" si="44"/>
        <v>45548</v>
      </c>
      <c r="T54" s="198">
        <f t="shared" ca="1" si="44"/>
        <v>45549</v>
      </c>
      <c r="U54" s="200">
        <f t="shared" ca="1" si="44"/>
        <v>45550</v>
      </c>
      <c r="V54" s="197">
        <f t="shared" ca="1" si="44"/>
        <v>45551</v>
      </c>
      <c r="W54" s="197">
        <f t="shared" ca="1" si="44"/>
        <v>45552</v>
      </c>
      <c r="X54" s="197">
        <f t="shared" ca="1" si="44"/>
        <v>45553</v>
      </c>
      <c r="Y54" s="197">
        <f t="shared" ca="1" si="44"/>
        <v>45554</v>
      </c>
      <c r="Z54" s="198">
        <f t="shared" ca="1" si="44"/>
        <v>45555</v>
      </c>
      <c r="AA54" s="199">
        <f t="shared" ca="1" si="44"/>
        <v>45556</v>
      </c>
      <c r="AB54" s="197">
        <f t="shared" ca="1" si="44"/>
        <v>45557</v>
      </c>
      <c r="AC54" s="197">
        <f t="shared" ca="1" si="44"/>
        <v>45558</v>
      </c>
      <c r="AD54" s="197">
        <f t="shared" ca="1" si="44"/>
        <v>45559</v>
      </c>
      <c r="AE54" s="197">
        <f t="shared" ca="1" si="44"/>
        <v>45560</v>
      </c>
      <c r="AF54" s="197">
        <f t="shared" ca="1" si="44"/>
        <v>45561</v>
      </c>
      <c r="AG54" s="198">
        <f t="shared" ca="1" si="44"/>
        <v>45562</v>
      </c>
      <c r="AH54" s="198">
        <f t="shared" ca="1" si="44"/>
        <v>45563</v>
      </c>
      <c r="AI54" s="200">
        <f t="shared" ca="1" si="44"/>
        <v>45564</v>
      </c>
      <c r="AJ54" s="197">
        <f t="shared" ca="1" si="44"/>
        <v>45565</v>
      </c>
      <c r="AK54" s="197">
        <f t="shared" ca="1" si="44"/>
        <v>45566</v>
      </c>
      <c r="AL54" s="197">
        <f t="shared" ca="1" si="44"/>
        <v>45567</v>
      </c>
      <c r="AM54" s="197">
        <f t="shared" ca="1" si="44"/>
        <v>45568</v>
      </c>
      <c r="AN54" s="198">
        <f t="shared" ca="1" si="44"/>
        <v>45569</v>
      </c>
      <c r="AO54" s="199">
        <f t="shared" ca="1" si="44"/>
        <v>45570</v>
      </c>
      <c r="AP54" s="197">
        <f t="shared" ca="1" si="44"/>
        <v>45571</v>
      </c>
      <c r="AQ54" s="201">
        <f t="shared" ca="1" si="44"/>
        <v>45572</v>
      </c>
      <c r="AR54" s="164"/>
      <c r="AS54" s="55"/>
    </row>
    <row r="55" spans="1:65" s="14" customFormat="1" ht="14.25" x14ac:dyDescent="0.2">
      <c r="A55" s="14">
        <f ca="1">A54</f>
        <v>45537</v>
      </c>
      <c r="B55" s="56"/>
      <c r="C55" s="240"/>
      <c r="D55" s="164"/>
      <c r="E55" s="183">
        <f ca="1">A55</f>
        <v>45537</v>
      </c>
      <c r="F55" s="184">
        <f ca="1">A55</f>
        <v>45537</v>
      </c>
      <c r="G55" s="185">
        <f t="shared" ref="G55" ca="1" si="45">G54</f>
        <v>45536</v>
      </c>
      <c r="H55" s="186">
        <f t="shared" ref="H55:AQ55" ca="1" si="46">H54</f>
        <v>45537</v>
      </c>
      <c r="I55" s="186">
        <f t="shared" ca="1" si="46"/>
        <v>45538</v>
      </c>
      <c r="J55" s="186">
        <f t="shared" ca="1" si="46"/>
        <v>45539</v>
      </c>
      <c r="K55" s="186">
        <f t="shared" ca="1" si="46"/>
        <v>45540</v>
      </c>
      <c r="L55" s="187">
        <f t="shared" ca="1" si="46"/>
        <v>45541</v>
      </c>
      <c r="M55" s="188">
        <f t="shared" ca="1" si="46"/>
        <v>45542</v>
      </c>
      <c r="N55" s="186">
        <f t="shared" ca="1" si="46"/>
        <v>45543</v>
      </c>
      <c r="O55" s="186">
        <f t="shared" ca="1" si="46"/>
        <v>45544</v>
      </c>
      <c r="P55" s="186">
        <f t="shared" ca="1" si="46"/>
        <v>45545</v>
      </c>
      <c r="Q55" s="186">
        <f t="shared" ca="1" si="46"/>
        <v>45546</v>
      </c>
      <c r="R55" s="186">
        <f t="shared" ca="1" si="46"/>
        <v>45547</v>
      </c>
      <c r="S55" s="187">
        <f t="shared" ca="1" si="46"/>
        <v>45548</v>
      </c>
      <c r="T55" s="187">
        <f t="shared" ca="1" si="46"/>
        <v>45549</v>
      </c>
      <c r="U55" s="185">
        <f t="shared" ca="1" si="46"/>
        <v>45550</v>
      </c>
      <c r="V55" s="186">
        <f t="shared" ca="1" si="46"/>
        <v>45551</v>
      </c>
      <c r="W55" s="186">
        <f t="shared" ca="1" si="46"/>
        <v>45552</v>
      </c>
      <c r="X55" s="186">
        <f t="shared" ca="1" si="46"/>
        <v>45553</v>
      </c>
      <c r="Y55" s="186">
        <f t="shared" ca="1" si="46"/>
        <v>45554</v>
      </c>
      <c r="Z55" s="187">
        <f t="shared" ca="1" si="46"/>
        <v>45555</v>
      </c>
      <c r="AA55" s="188">
        <f t="shared" ca="1" si="46"/>
        <v>45556</v>
      </c>
      <c r="AB55" s="186">
        <f t="shared" ca="1" si="46"/>
        <v>45557</v>
      </c>
      <c r="AC55" s="186">
        <f t="shared" ca="1" si="46"/>
        <v>45558</v>
      </c>
      <c r="AD55" s="186">
        <f t="shared" ca="1" si="46"/>
        <v>45559</v>
      </c>
      <c r="AE55" s="186">
        <f t="shared" ca="1" si="46"/>
        <v>45560</v>
      </c>
      <c r="AF55" s="186">
        <f t="shared" ca="1" si="46"/>
        <v>45561</v>
      </c>
      <c r="AG55" s="187">
        <f t="shared" ca="1" si="46"/>
        <v>45562</v>
      </c>
      <c r="AH55" s="187">
        <f t="shared" ca="1" si="46"/>
        <v>45563</v>
      </c>
      <c r="AI55" s="185">
        <f t="shared" ca="1" si="46"/>
        <v>45564</v>
      </c>
      <c r="AJ55" s="186">
        <f t="shared" ca="1" si="46"/>
        <v>45565</v>
      </c>
      <c r="AK55" s="186">
        <f t="shared" ca="1" si="46"/>
        <v>45566</v>
      </c>
      <c r="AL55" s="186">
        <f t="shared" ca="1" si="46"/>
        <v>45567</v>
      </c>
      <c r="AM55" s="186">
        <f t="shared" ca="1" si="46"/>
        <v>45568</v>
      </c>
      <c r="AN55" s="187">
        <f t="shared" ca="1" si="46"/>
        <v>45569</v>
      </c>
      <c r="AO55" s="188">
        <f t="shared" ca="1" si="46"/>
        <v>45570</v>
      </c>
      <c r="AP55" s="186">
        <f t="shared" ca="1" si="46"/>
        <v>45571</v>
      </c>
      <c r="AQ55" s="189">
        <f t="shared" ca="1" si="46"/>
        <v>45572</v>
      </c>
      <c r="AR55" s="164"/>
      <c r="AS55" s="55"/>
      <c r="AT55" s="56"/>
      <c r="AU55"/>
      <c r="AV55"/>
      <c r="AW55"/>
      <c r="AX55"/>
      <c r="AY55"/>
      <c r="AZ55"/>
      <c r="BA55"/>
      <c r="BB55"/>
      <c r="BC55"/>
      <c r="BD55"/>
      <c r="BE55"/>
      <c r="BF55"/>
      <c r="BG55"/>
      <c r="BH55"/>
      <c r="BI55"/>
      <c r="BJ55"/>
      <c r="BK55"/>
      <c r="BL55"/>
      <c r="BM55"/>
    </row>
    <row r="56" spans="1:65" s="28" customFormat="1" ht="2.1" customHeight="1" x14ac:dyDescent="0.2">
      <c r="A56" s="29">
        <f ca="1">A55</f>
        <v>45537</v>
      </c>
      <c r="B56" s="56"/>
      <c r="C56" s="240"/>
      <c r="D56" s="164"/>
      <c r="E56" s="190">
        <f ca="1">A56</f>
        <v>45537</v>
      </c>
      <c r="F56" s="191">
        <f ca="1">A56</f>
        <v>45537</v>
      </c>
      <c r="G56" s="192">
        <f ca="1">DATE(YEAR(بيانات!$E$7),MONTH(G54),DAY(G54))</f>
        <v>245</v>
      </c>
      <c r="H56" s="193">
        <f ca="1">DATE(YEAR(بيانات!$E$7),MONTH(H54),DAY(H54))</f>
        <v>246</v>
      </c>
      <c r="I56" s="193">
        <f ca="1">DATE(YEAR(بيانات!$E$7),MONTH(I54),DAY(I54))</f>
        <v>247</v>
      </c>
      <c r="J56" s="193">
        <f ca="1">DATE(YEAR(بيانات!$E$7),MONTH(J54),DAY(J54))</f>
        <v>248</v>
      </c>
      <c r="K56" s="193">
        <f ca="1">DATE(YEAR(بيانات!$E$7),MONTH(K54),DAY(K54))</f>
        <v>249</v>
      </c>
      <c r="L56" s="194">
        <f ca="1">DATE(YEAR(بيانات!$E$7),MONTH(L54),DAY(L54))</f>
        <v>250</v>
      </c>
      <c r="M56" s="195">
        <f ca="1">DATE(YEAR(بيانات!$E$7),MONTH(M54),DAY(M54))</f>
        <v>251</v>
      </c>
      <c r="N56" s="193">
        <f ca="1">DATE(YEAR(بيانات!$E$7),MONTH(N54),DAY(N54))</f>
        <v>252</v>
      </c>
      <c r="O56" s="193">
        <f ca="1">DATE(YEAR(بيانات!$E$7),MONTH(O54),DAY(O54))</f>
        <v>253</v>
      </c>
      <c r="P56" s="193">
        <f ca="1">DATE(YEAR(بيانات!$E$7),MONTH(P54),DAY(P54))</f>
        <v>254</v>
      </c>
      <c r="Q56" s="193">
        <f ca="1">DATE(YEAR(بيانات!$E$7),MONTH(Q54),DAY(Q54))</f>
        <v>255</v>
      </c>
      <c r="R56" s="193">
        <f ca="1">DATE(YEAR(بيانات!$E$7),MONTH(R54),DAY(R54))</f>
        <v>256</v>
      </c>
      <c r="S56" s="194">
        <f ca="1">DATE(YEAR(بيانات!$E$7),MONTH(S54),DAY(S54))</f>
        <v>257</v>
      </c>
      <c r="T56" s="194">
        <f ca="1">DATE(YEAR(بيانات!$E$7),MONTH(T54),DAY(T54))</f>
        <v>258</v>
      </c>
      <c r="U56" s="192">
        <f ca="1">DATE(YEAR(بيانات!$E$7),MONTH(U54),DAY(U54))</f>
        <v>259</v>
      </c>
      <c r="V56" s="193">
        <f ca="1">DATE(YEAR(بيانات!$E$7),MONTH(V54),DAY(V54))</f>
        <v>260</v>
      </c>
      <c r="W56" s="193">
        <f ca="1">DATE(YEAR(بيانات!$E$7),MONTH(W54),DAY(W54))</f>
        <v>261</v>
      </c>
      <c r="X56" s="193">
        <f ca="1">DATE(YEAR(بيانات!$E$7),MONTH(X54),DAY(X54))</f>
        <v>262</v>
      </c>
      <c r="Y56" s="193">
        <f ca="1">DATE(YEAR(بيانات!$E$7),MONTH(Y54),DAY(Y54))</f>
        <v>263</v>
      </c>
      <c r="Z56" s="194">
        <f ca="1">DATE(YEAR(بيانات!$E$7),MONTH(Z54),DAY(Z54))</f>
        <v>264</v>
      </c>
      <c r="AA56" s="195">
        <f ca="1">DATE(YEAR(بيانات!$E$7),MONTH(AA54),DAY(AA54))</f>
        <v>265</v>
      </c>
      <c r="AB56" s="193">
        <f ca="1">DATE(YEAR(بيانات!$E$7),MONTH(AB54),DAY(AB54))</f>
        <v>266</v>
      </c>
      <c r="AC56" s="193">
        <f ca="1">DATE(YEAR(بيانات!$E$7),MONTH(AC54),DAY(AC54))</f>
        <v>267</v>
      </c>
      <c r="AD56" s="193">
        <f ca="1">DATE(YEAR(بيانات!$E$7),MONTH(AD54),DAY(AD54))</f>
        <v>268</v>
      </c>
      <c r="AE56" s="193">
        <f ca="1">DATE(YEAR(بيانات!$E$7),MONTH(AE54),DAY(AE54))</f>
        <v>269</v>
      </c>
      <c r="AF56" s="193">
        <f ca="1">DATE(YEAR(بيانات!$E$7),MONTH(AF54),DAY(AF54))</f>
        <v>270</v>
      </c>
      <c r="AG56" s="194">
        <f ca="1">DATE(YEAR(بيانات!$E$7),MONTH(AG54),DAY(AG54))</f>
        <v>271</v>
      </c>
      <c r="AH56" s="194">
        <f ca="1">DATE(YEAR(بيانات!$E$7),MONTH(AH54),DAY(AH54))</f>
        <v>272</v>
      </c>
      <c r="AI56" s="192">
        <f ca="1">DATE(YEAR(بيانات!$E$7),MONTH(AI54),DAY(AI54))</f>
        <v>273</v>
      </c>
      <c r="AJ56" s="193">
        <f ca="1">DATE(YEAR(بيانات!$E$7),MONTH(AJ54),DAY(AJ54))</f>
        <v>274</v>
      </c>
      <c r="AK56" s="193">
        <f ca="1">DATE(YEAR(بيانات!$E$7),MONTH(AK54),DAY(AK54))</f>
        <v>275</v>
      </c>
      <c r="AL56" s="193">
        <f ca="1">DATE(YEAR(بيانات!$E$7),MONTH(AL54),DAY(AL54))</f>
        <v>276</v>
      </c>
      <c r="AM56" s="193">
        <f ca="1">DATE(YEAR(بيانات!$E$7),MONTH(AM54),DAY(AM54))</f>
        <v>277</v>
      </c>
      <c r="AN56" s="194">
        <f ca="1">DATE(YEAR(بيانات!$E$7),MONTH(AN54),DAY(AN54))</f>
        <v>278</v>
      </c>
      <c r="AO56" s="195">
        <f ca="1">DATE(YEAR(بيانات!$E$7),MONTH(AO54),DAY(AO54))</f>
        <v>279</v>
      </c>
      <c r="AP56" s="193">
        <f ca="1">DATE(YEAR(بيانات!$E$7),MONTH(AP54),DAY(AP54))</f>
        <v>280</v>
      </c>
      <c r="AQ56" s="196">
        <f ca="1">DATE(YEAR(بيانات!$E$7),MONTH(AQ54),DAY(AQ54))</f>
        <v>281</v>
      </c>
      <c r="AR56" s="164"/>
      <c r="AS56" s="55"/>
      <c r="AT56" s="56"/>
      <c r="AU56"/>
      <c r="AV56"/>
      <c r="AW56"/>
      <c r="AX56"/>
      <c r="AY56"/>
      <c r="AZ56"/>
      <c r="BA56"/>
      <c r="BB56"/>
      <c r="BC56"/>
      <c r="BD56"/>
      <c r="BE56"/>
      <c r="BF56"/>
      <c r="BG56"/>
      <c r="BH56"/>
      <c r="BI56"/>
      <c r="BJ56"/>
      <c r="BK56"/>
      <c r="BL56"/>
      <c r="BM56"/>
    </row>
    <row r="57" spans="1:65" ht="14.25" customHeight="1" x14ac:dyDescent="0.2">
      <c r="A57" s="3">
        <f ca="1">EDATE(A54,1)</f>
        <v>45567</v>
      </c>
      <c r="C57" s="240"/>
      <c r="D57" s="164"/>
      <c r="E57" s="176">
        <f ca="1">YEAR(A57)</f>
        <v>2024</v>
      </c>
      <c r="F57" s="177" t="str">
        <f ca="1">TEXT(DATE(E57,MONTH(A57),1),"MMMM") &amp; " " &amp;  TEXT(DATE(E57,MONTH(A57),1),"M")</f>
        <v>أكتوبر 10</v>
      </c>
      <c r="G57" s="178">
        <f ca="1">DATEVALUE( TEXT(DATE(2000,MONTH(A57),1),"MMMM") &amp;"/" &amp; $E57 )-IF(WEEKDAY(DATEVALUE( TEXT(DATE(2000,MONTH(A57),1),"MMMM") &amp;"/" &amp; $E57 )-1)=7,0,WEEKDAY(DATEVALUE( TEXT(DATE(2000,MONTH(A57),1),"MMMM") &amp;"/" &amp; $E57 )-1))</f>
        <v>45564</v>
      </c>
      <c r="H57" s="204">
        <f t="shared" ref="H57:AQ57" ca="1" si="47">G57+1</f>
        <v>45565</v>
      </c>
      <c r="I57" s="204">
        <f t="shared" ca="1" si="47"/>
        <v>45566</v>
      </c>
      <c r="J57" s="204">
        <f t="shared" ca="1" si="47"/>
        <v>45567</v>
      </c>
      <c r="K57" s="204">
        <f t="shared" ca="1" si="47"/>
        <v>45568</v>
      </c>
      <c r="L57" s="205">
        <f t="shared" ca="1" si="47"/>
        <v>45569</v>
      </c>
      <c r="M57" s="206">
        <f t="shared" ca="1" si="47"/>
        <v>45570</v>
      </c>
      <c r="N57" s="204">
        <f t="shared" ca="1" si="47"/>
        <v>45571</v>
      </c>
      <c r="O57" s="204">
        <f t="shared" ca="1" si="47"/>
        <v>45572</v>
      </c>
      <c r="P57" s="204">
        <f t="shared" ca="1" si="47"/>
        <v>45573</v>
      </c>
      <c r="Q57" s="204">
        <f t="shared" ca="1" si="47"/>
        <v>45574</v>
      </c>
      <c r="R57" s="204">
        <f t="shared" ca="1" si="47"/>
        <v>45575</v>
      </c>
      <c r="S57" s="205">
        <f t="shared" ca="1" si="47"/>
        <v>45576</v>
      </c>
      <c r="T57" s="205">
        <f t="shared" ca="1" si="47"/>
        <v>45577</v>
      </c>
      <c r="U57" s="207">
        <f t="shared" ca="1" si="47"/>
        <v>45578</v>
      </c>
      <c r="V57" s="204">
        <f t="shared" ca="1" si="47"/>
        <v>45579</v>
      </c>
      <c r="W57" s="204">
        <f t="shared" ca="1" si="47"/>
        <v>45580</v>
      </c>
      <c r="X57" s="204">
        <f t="shared" ca="1" si="47"/>
        <v>45581</v>
      </c>
      <c r="Y57" s="204">
        <f t="shared" ca="1" si="47"/>
        <v>45582</v>
      </c>
      <c r="Z57" s="205">
        <f t="shared" ca="1" si="47"/>
        <v>45583</v>
      </c>
      <c r="AA57" s="206">
        <f t="shared" ca="1" si="47"/>
        <v>45584</v>
      </c>
      <c r="AB57" s="204">
        <f t="shared" ca="1" si="47"/>
        <v>45585</v>
      </c>
      <c r="AC57" s="204">
        <f t="shared" ca="1" si="47"/>
        <v>45586</v>
      </c>
      <c r="AD57" s="204">
        <f t="shared" ca="1" si="47"/>
        <v>45587</v>
      </c>
      <c r="AE57" s="204">
        <f t="shared" ca="1" si="47"/>
        <v>45588</v>
      </c>
      <c r="AF57" s="204">
        <f t="shared" ca="1" si="47"/>
        <v>45589</v>
      </c>
      <c r="AG57" s="205">
        <f t="shared" ca="1" si="47"/>
        <v>45590</v>
      </c>
      <c r="AH57" s="205">
        <f t="shared" ca="1" si="47"/>
        <v>45591</v>
      </c>
      <c r="AI57" s="207">
        <f t="shared" ca="1" si="47"/>
        <v>45592</v>
      </c>
      <c r="AJ57" s="204">
        <f t="shared" ca="1" si="47"/>
        <v>45593</v>
      </c>
      <c r="AK57" s="204">
        <f t="shared" ca="1" si="47"/>
        <v>45594</v>
      </c>
      <c r="AL57" s="204">
        <f t="shared" ca="1" si="47"/>
        <v>45595</v>
      </c>
      <c r="AM57" s="204">
        <f t="shared" ca="1" si="47"/>
        <v>45596</v>
      </c>
      <c r="AN57" s="205">
        <f t="shared" ca="1" si="47"/>
        <v>45597</v>
      </c>
      <c r="AO57" s="206">
        <f t="shared" ca="1" si="47"/>
        <v>45598</v>
      </c>
      <c r="AP57" s="204">
        <f t="shared" ca="1" si="47"/>
        <v>45599</v>
      </c>
      <c r="AQ57" s="208">
        <f t="shared" ca="1" si="47"/>
        <v>45600</v>
      </c>
      <c r="AR57" s="164"/>
      <c r="AS57" s="55"/>
    </row>
    <row r="58" spans="1:65" s="14" customFormat="1" ht="18" customHeight="1" x14ac:dyDescent="0.2">
      <c r="A58" s="14">
        <f ca="1">A57</f>
        <v>45567</v>
      </c>
      <c r="B58" s="56"/>
      <c r="C58" s="240"/>
      <c r="D58" s="164"/>
      <c r="E58" s="183">
        <f ca="1">A58</f>
        <v>45567</v>
      </c>
      <c r="F58" s="184">
        <f ca="1">A58</f>
        <v>45567</v>
      </c>
      <c r="G58" s="185">
        <f t="shared" ref="G58" ca="1" si="48">G57</f>
        <v>45564</v>
      </c>
      <c r="H58" s="209">
        <f t="shared" ref="H58:AQ58" ca="1" si="49">H57</f>
        <v>45565</v>
      </c>
      <c r="I58" s="209">
        <f t="shared" ca="1" si="49"/>
        <v>45566</v>
      </c>
      <c r="J58" s="209">
        <f t="shared" ca="1" si="49"/>
        <v>45567</v>
      </c>
      <c r="K58" s="209">
        <f t="shared" ca="1" si="49"/>
        <v>45568</v>
      </c>
      <c r="L58" s="210">
        <f t="shared" ca="1" si="49"/>
        <v>45569</v>
      </c>
      <c r="M58" s="211">
        <f t="shared" ca="1" si="49"/>
        <v>45570</v>
      </c>
      <c r="N58" s="209">
        <f t="shared" ca="1" si="49"/>
        <v>45571</v>
      </c>
      <c r="O58" s="209">
        <f t="shared" ca="1" si="49"/>
        <v>45572</v>
      </c>
      <c r="P58" s="209">
        <f t="shared" ca="1" si="49"/>
        <v>45573</v>
      </c>
      <c r="Q58" s="209">
        <f t="shared" ca="1" si="49"/>
        <v>45574</v>
      </c>
      <c r="R58" s="209">
        <f t="shared" ca="1" si="49"/>
        <v>45575</v>
      </c>
      <c r="S58" s="210">
        <f t="shared" ca="1" si="49"/>
        <v>45576</v>
      </c>
      <c r="T58" s="210">
        <f t="shared" ca="1" si="49"/>
        <v>45577</v>
      </c>
      <c r="U58" s="212">
        <f t="shared" ca="1" si="49"/>
        <v>45578</v>
      </c>
      <c r="V58" s="209">
        <f t="shared" ca="1" si="49"/>
        <v>45579</v>
      </c>
      <c r="W58" s="209">
        <f t="shared" ca="1" si="49"/>
        <v>45580</v>
      </c>
      <c r="X58" s="209">
        <f t="shared" ca="1" si="49"/>
        <v>45581</v>
      </c>
      <c r="Y58" s="209">
        <f t="shared" ca="1" si="49"/>
        <v>45582</v>
      </c>
      <c r="Z58" s="210">
        <f t="shared" ca="1" si="49"/>
        <v>45583</v>
      </c>
      <c r="AA58" s="211">
        <f t="shared" ca="1" si="49"/>
        <v>45584</v>
      </c>
      <c r="AB58" s="209">
        <f t="shared" ca="1" si="49"/>
        <v>45585</v>
      </c>
      <c r="AC58" s="209">
        <f t="shared" ca="1" si="49"/>
        <v>45586</v>
      </c>
      <c r="AD58" s="209">
        <f t="shared" ca="1" si="49"/>
        <v>45587</v>
      </c>
      <c r="AE58" s="209">
        <f t="shared" ca="1" si="49"/>
        <v>45588</v>
      </c>
      <c r="AF58" s="209">
        <f t="shared" ca="1" si="49"/>
        <v>45589</v>
      </c>
      <c r="AG58" s="210">
        <f t="shared" ca="1" si="49"/>
        <v>45590</v>
      </c>
      <c r="AH58" s="210">
        <f t="shared" ca="1" si="49"/>
        <v>45591</v>
      </c>
      <c r="AI58" s="212">
        <f t="shared" ca="1" si="49"/>
        <v>45592</v>
      </c>
      <c r="AJ58" s="209">
        <f t="shared" ca="1" si="49"/>
        <v>45593</v>
      </c>
      <c r="AK58" s="209">
        <f t="shared" ca="1" si="49"/>
        <v>45594</v>
      </c>
      <c r="AL58" s="209">
        <f t="shared" ca="1" si="49"/>
        <v>45595</v>
      </c>
      <c r="AM58" s="209">
        <f t="shared" ca="1" si="49"/>
        <v>45596</v>
      </c>
      <c r="AN58" s="210">
        <f t="shared" ca="1" si="49"/>
        <v>45597</v>
      </c>
      <c r="AO58" s="211">
        <f t="shared" ca="1" si="49"/>
        <v>45598</v>
      </c>
      <c r="AP58" s="209">
        <f t="shared" ca="1" si="49"/>
        <v>45599</v>
      </c>
      <c r="AQ58" s="213">
        <f t="shared" ca="1" si="49"/>
        <v>45600</v>
      </c>
      <c r="AR58" s="164"/>
      <c r="AS58" s="55"/>
      <c r="AT58" s="56"/>
      <c r="AU58"/>
      <c r="AV58"/>
      <c r="AW58"/>
      <c r="AX58"/>
      <c r="AY58"/>
      <c r="AZ58"/>
      <c r="BA58"/>
      <c r="BB58"/>
      <c r="BC58"/>
      <c r="BD58"/>
      <c r="BE58"/>
      <c r="BF58"/>
      <c r="BG58"/>
      <c r="BH58"/>
      <c r="BI58"/>
      <c r="BJ58"/>
      <c r="BK58"/>
      <c r="BL58"/>
      <c r="BM58"/>
    </row>
    <row r="59" spans="1:65" s="28" customFormat="1" ht="2.25" customHeight="1" thickBot="1" x14ac:dyDescent="0.25">
      <c r="A59" s="29">
        <f ca="1">A58</f>
        <v>45567</v>
      </c>
      <c r="B59" s="56"/>
      <c r="C59" s="240"/>
      <c r="D59" s="164"/>
      <c r="E59" s="214">
        <f ca="1">A59</f>
        <v>45567</v>
      </c>
      <c r="F59" s="215">
        <f ca="1">A59</f>
        <v>45567</v>
      </c>
      <c r="G59" s="192">
        <f ca="1">DATE(YEAR(بيانات!$E$7),MONTH(G57),DAY(G57))</f>
        <v>273</v>
      </c>
      <c r="H59" s="216">
        <f ca="1">DATE(YEAR(بيانات!$E$7),MONTH(H57),DAY(H57))</f>
        <v>274</v>
      </c>
      <c r="I59" s="216">
        <f ca="1">DATE(YEAR(بيانات!$E$7),MONTH(I57),DAY(I57))</f>
        <v>275</v>
      </c>
      <c r="J59" s="216">
        <f ca="1">DATE(YEAR(بيانات!$E$7),MONTH(J57),DAY(J57))</f>
        <v>276</v>
      </c>
      <c r="K59" s="216">
        <f ca="1">DATE(YEAR(بيانات!$E$7),MONTH(K57),DAY(K57))</f>
        <v>277</v>
      </c>
      <c r="L59" s="217">
        <f ca="1">DATE(YEAR(بيانات!$E$7),MONTH(L57),DAY(L57))</f>
        <v>278</v>
      </c>
      <c r="M59" s="218">
        <f ca="1">DATE(YEAR(بيانات!$E$7),MONTH(M57),DAY(M57))</f>
        <v>279</v>
      </c>
      <c r="N59" s="216">
        <f ca="1">DATE(YEAR(بيانات!$E$7),MONTH(N57),DAY(N57))</f>
        <v>280</v>
      </c>
      <c r="O59" s="216">
        <f ca="1">DATE(YEAR(بيانات!$E$7),MONTH(O57),DAY(O57))</f>
        <v>281</v>
      </c>
      <c r="P59" s="216">
        <f ca="1">DATE(YEAR(بيانات!$E$7),MONTH(P57),DAY(P57))</f>
        <v>282</v>
      </c>
      <c r="Q59" s="216">
        <f ca="1">DATE(YEAR(بيانات!$E$7),MONTH(Q57),DAY(Q57))</f>
        <v>283</v>
      </c>
      <c r="R59" s="216">
        <f ca="1">DATE(YEAR(بيانات!$E$7),MONTH(R57),DAY(R57))</f>
        <v>284</v>
      </c>
      <c r="S59" s="217">
        <f ca="1">DATE(YEAR(بيانات!$E$7),MONTH(S57),DAY(S57))</f>
        <v>285</v>
      </c>
      <c r="T59" s="217">
        <f ca="1">DATE(YEAR(بيانات!$E$7),MONTH(T57),DAY(T57))</f>
        <v>286</v>
      </c>
      <c r="U59" s="219">
        <f ca="1">DATE(YEAR(بيانات!$E$7),MONTH(U57),DAY(U57))</f>
        <v>287</v>
      </c>
      <c r="V59" s="216">
        <f ca="1">DATE(YEAR(بيانات!$E$7),MONTH(V57),DAY(V57))</f>
        <v>288</v>
      </c>
      <c r="W59" s="216">
        <f ca="1">DATE(YEAR(بيانات!$E$7),MONTH(W57),DAY(W57))</f>
        <v>289</v>
      </c>
      <c r="X59" s="216">
        <f ca="1">DATE(YEAR(بيانات!$E$7),MONTH(X57),DAY(X57))</f>
        <v>290</v>
      </c>
      <c r="Y59" s="216">
        <f ca="1">DATE(YEAR(بيانات!$E$7),MONTH(Y57),DAY(Y57))</f>
        <v>291</v>
      </c>
      <c r="Z59" s="217">
        <f ca="1">DATE(YEAR(بيانات!$E$7),MONTH(Z57),DAY(Z57))</f>
        <v>292</v>
      </c>
      <c r="AA59" s="218">
        <f ca="1">DATE(YEAR(بيانات!$E$7),MONTH(AA57),DAY(AA57))</f>
        <v>293</v>
      </c>
      <c r="AB59" s="216">
        <f ca="1">DATE(YEAR(بيانات!$E$7),MONTH(AB57),DAY(AB57))</f>
        <v>294</v>
      </c>
      <c r="AC59" s="216">
        <f ca="1">DATE(YEAR(بيانات!$E$7),MONTH(AC57),DAY(AC57))</f>
        <v>295</v>
      </c>
      <c r="AD59" s="216">
        <f ca="1">DATE(YEAR(بيانات!$E$7),MONTH(AD57),DAY(AD57))</f>
        <v>296</v>
      </c>
      <c r="AE59" s="216">
        <f ca="1">DATE(YEAR(بيانات!$E$7),MONTH(AE57),DAY(AE57))</f>
        <v>297</v>
      </c>
      <c r="AF59" s="216">
        <f ca="1">DATE(YEAR(بيانات!$E$7),MONTH(AF57),DAY(AF57))</f>
        <v>298</v>
      </c>
      <c r="AG59" s="217">
        <f ca="1">DATE(YEAR(بيانات!$E$7),MONTH(AG57),DAY(AG57))</f>
        <v>299</v>
      </c>
      <c r="AH59" s="217">
        <f ca="1">DATE(YEAR(بيانات!$E$7),MONTH(AH57),DAY(AH57))</f>
        <v>300</v>
      </c>
      <c r="AI59" s="219">
        <f ca="1">DATE(YEAR(بيانات!$E$7),MONTH(AI57),DAY(AI57))</f>
        <v>301</v>
      </c>
      <c r="AJ59" s="216">
        <f ca="1">DATE(YEAR(بيانات!$E$7),MONTH(AJ57),DAY(AJ57))</f>
        <v>302</v>
      </c>
      <c r="AK59" s="216">
        <f ca="1">DATE(YEAR(بيانات!$E$7),MONTH(AK57),DAY(AK57))</f>
        <v>303</v>
      </c>
      <c r="AL59" s="216">
        <f ca="1">DATE(YEAR(بيانات!$E$7),MONTH(AL57),DAY(AL57))</f>
        <v>304</v>
      </c>
      <c r="AM59" s="216">
        <f ca="1">DATE(YEAR(بيانات!$E$7),MONTH(AM57),DAY(AM57))</f>
        <v>305</v>
      </c>
      <c r="AN59" s="217">
        <f ca="1">DATE(YEAR(بيانات!$E$7),MONTH(AN57),DAY(AN57))</f>
        <v>306</v>
      </c>
      <c r="AO59" s="218">
        <f ca="1">DATE(YEAR(بيانات!$E$7),MONTH(AO57),DAY(AO57))</f>
        <v>307</v>
      </c>
      <c r="AP59" s="216">
        <f ca="1">DATE(YEAR(بيانات!$E$7),MONTH(AP57),DAY(AP57))</f>
        <v>308</v>
      </c>
      <c r="AQ59" s="220">
        <f ca="1">DATE(YEAR(بيانات!$E$7),MONTH(AQ57),DAY(AQ57))</f>
        <v>309</v>
      </c>
      <c r="AR59" s="164"/>
      <c r="AS59" s="55"/>
      <c r="AT59" s="56"/>
      <c r="AU59"/>
      <c r="AV59"/>
      <c r="AW59"/>
      <c r="AX59"/>
      <c r="AY59"/>
      <c r="AZ59"/>
      <c r="BA59"/>
      <c r="BB59"/>
      <c r="BC59"/>
      <c r="BD59"/>
      <c r="BE59"/>
      <c r="BF59"/>
      <c r="BG59"/>
      <c r="BH59"/>
      <c r="BI59"/>
      <c r="BJ59"/>
      <c r="BK59"/>
      <c r="BL59"/>
      <c r="BM59"/>
    </row>
    <row r="60" spans="1:65" ht="6" customHeight="1" x14ac:dyDescent="0.2">
      <c r="C60" s="240"/>
      <c r="D60" s="164"/>
      <c r="E60" s="164"/>
      <c r="F60" s="164"/>
      <c r="G60" s="221"/>
      <c r="H60" s="164"/>
      <c r="I60" s="164"/>
      <c r="J60" s="164"/>
      <c r="K60" s="164"/>
      <c r="L60" s="164"/>
      <c r="M60" s="164"/>
      <c r="N60" s="164"/>
      <c r="O60" s="164"/>
      <c r="P60" s="164"/>
      <c r="Q60" s="164"/>
      <c r="R60" s="164"/>
      <c r="S60" s="164"/>
      <c r="T60" s="164"/>
      <c r="U60" s="164"/>
      <c r="V60" s="164"/>
      <c r="W60" s="164"/>
      <c r="X60" s="164"/>
      <c r="Y60" s="164"/>
      <c r="Z60" s="164"/>
      <c r="AA60" s="164"/>
      <c r="AB60" s="164"/>
      <c r="AC60" s="164"/>
      <c r="AD60" s="164"/>
      <c r="AE60" s="164"/>
      <c r="AF60" s="164"/>
      <c r="AG60" s="164"/>
      <c r="AH60" s="164"/>
      <c r="AI60" s="164"/>
      <c r="AJ60" s="164"/>
      <c r="AK60" s="164"/>
      <c r="AL60" s="164"/>
      <c r="AM60" s="164"/>
      <c r="AN60" s="164"/>
      <c r="AO60" s="164"/>
      <c r="AP60" s="164"/>
      <c r="AQ60" s="164"/>
      <c r="AR60" s="164"/>
      <c r="AS60" s="55"/>
    </row>
    <row r="61" spans="1:65" ht="3" customHeight="1" x14ac:dyDescent="0.2">
      <c r="C61" s="240"/>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row>
    <row r="62" spans="1:65" s="56" customFormat="1" ht="7.5" customHeight="1" x14ac:dyDescent="0.2"/>
  </sheetData>
  <sheetProtection algorithmName="SHA-512" hashValue="zKT9AM1NcuKfckDa3AsKDM8ztQ0NBrtz+0l0o/of5za6VbJRy8fifEToqAGyNVKHGNwNzyUra+SJcrkp0uptrw==" saltValue="CS+idQXoMKeLNqQO+AqhnA==" spinCount="100000" sheet="1"/>
  <mergeCells count="20">
    <mergeCell ref="C60:C61"/>
    <mergeCell ref="E7:F7"/>
    <mergeCell ref="E8:F8"/>
    <mergeCell ref="G7:Y7"/>
    <mergeCell ref="Z7:AI7"/>
    <mergeCell ref="AJ7:AQ7"/>
    <mergeCell ref="E6:F6"/>
    <mergeCell ref="C2:C59"/>
    <mergeCell ref="D2:AR2"/>
    <mergeCell ref="I6:J6"/>
    <mergeCell ref="K6:L6"/>
    <mergeCell ref="M6:N6"/>
    <mergeCell ref="O6:P6"/>
    <mergeCell ref="Q4:U4"/>
    <mergeCell ref="V4:AH4"/>
    <mergeCell ref="AI4:AQ4"/>
    <mergeCell ref="Q5:AQ6"/>
    <mergeCell ref="N4:P4"/>
    <mergeCell ref="H4:M4"/>
    <mergeCell ref="H5:P5"/>
  </mergeCells>
  <conditionalFormatting sqref="G9:AQ56 H57:AQ58 G57:G59">
    <cfRule type="expression" dxfId="75" priority="24">
      <formula>WEEKDAY(G9)&gt;=6</formula>
    </cfRule>
    <cfRule type="expression" dxfId="74" priority="59" stopIfTrue="1">
      <formula>MONTH(G9)&lt;&gt;MONTH($X9)</formula>
    </cfRule>
    <cfRule type="expression" dxfId="73" priority="66" stopIfTrue="1">
      <formula>G9=TODAY()</formula>
    </cfRule>
  </conditionalFormatting>
  <conditionalFormatting sqref="AJ7:AQ7">
    <cfRule type="containsText" dxfId="72" priority="60" operator="containsText" text="يوجد موعد غدا">
      <formula>NOT(ISERROR(SEARCH("يوجد موعد غدا",AJ7)))</formula>
    </cfRule>
    <cfRule type="containsText" dxfId="71" priority="61" operator="containsText" text="يوجد موعد هذا اليوم">
      <formula>NOT(ISERROR(SEARCH("يوجد موعد هذا اليوم",AJ7)))</formula>
    </cfRule>
    <cfRule type="containsText" dxfId="70" priority="63" operator="containsText" text="لا يوجد مواعيد">
      <formula>NOT(ISERROR(SEARCH("لا يوجد مواعيد",AJ7)))</formula>
    </cfRule>
  </conditionalFormatting>
  <conditionalFormatting sqref="G9:AQ56 H57:AQ58 G57:G59">
    <cfRule type="expression" dxfId="69" priority="65" stopIfTrue="1">
      <formula>AND(_xlfn.IFNA(VLOOKUP(G9,مواعيد,1,FALSE),FALSE),MONTH(G9)=MONTH($X9))</formula>
    </cfRule>
  </conditionalFormatting>
  <conditionalFormatting sqref="V4 AI4 Q4:Q5">
    <cfRule type="expression" dxfId="68" priority="108">
      <formula>$AR$7="الشتاء"</formula>
    </cfRule>
  </conditionalFormatting>
  <conditionalFormatting sqref="V4 AI4 Q4:Q5">
    <cfRule type="expression" dxfId="67" priority="109">
      <formula>$AR$7="الخريف"</formula>
    </cfRule>
    <cfRule type="expression" dxfId="66" priority="110">
      <formula>$AR$7="الصيف"</formula>
    </cfRule>
    <cfRule type="expression" dxfId="65" priority="111">
      <formula>$AR$7="الربيع"</formula>
    </cfRule>
  </conditionalFormatting>
  <dataValidations count="2">
    <dataValidation type="date" allowBlank="1" showInputMessage="1" showErrorMessage="1" sqref="E7:F7" xr:uid="{7F2AB60E-3520-4128-9048-F069B33F9DB8}">
      <formula1>1</formula1>
      <formula2>219482</formula2>
    </dataValidation>
    <dataValidation type="date" allowBlank="1" showInputMessage="1" showErrorMessage="1" sqref="F5" xr:uid="{99F541DE-3CB5-4E90-81E4-0FD87FC233AB}">
      <formula1>1</formula1>
      <formula2>239600</formula2>
    </dataValidation>
  </dataValidations>
  <pageMargins left="0.25" right="0.25" top="0.75" bottom="0.75" header="0.3" footer="0.3"/>
  <pageSetup paperSize="9" scale="97" orientation="landscape" r:id="rId1"/>
  <legacyDrawing r:id="rId2"/>
  <extLst>
    <ext xmlns:x14="http://schemas.microsoft.com/office/spreadsheetml/2009/9/main" uri="{78C0D931-6437-407d-A8EE-F0AAD7539E65}">
      <x14:conditionalFormattings>
        <x14:conditionalFormatting xmlns:xm="http://schemas.microsoft.com/office/excel/2006/main">
          <x14:cfRule type="cellIs" priority="83" operator="between" id="{B455627F-5DFA-4A99-857E-051B876FCF07}">
            <xm:f>'المواعيد والإجازات'!$I$24</xm:f>
            <xm:f>'المواعيد والإجازات'!$I$25</xm:f>
            <x14:dxf>
              <fill>
                <patternFill>
                  <bgColor theme="4" tint="0.79998168889431442"/>
                </patternFill>
              </fill>
            </x14:dxf>
          </x14:cfRule>
          <x14:cfRule type="cellIs" priority="84" operator="between" id="{49F8D0DF-C645-4DF8-A2AA-48B24215273E}">
            <xm:f>'المواعيد والإجازات'!$I$21</xm:f>
            <xm:f>'المواعيد والإجازات'!$I$22</xm:f>
            <x14:dxf>
              <fill>
                <patternFill>
                  <bgColor theme="4" tint="0.79998168889431442"/>
                </patternFill>
              </fill>
            </x14:dxf>
          </x14:cfRule>
          <x14:cfRule type="cellIs" priority="85" operator="between" id="{282E16B6-6E39-42DB-ADE0-E70A33549A99}">
            <xm:f>'المواعيد والإجازات'!$I$18</xm:f>
            <xm:f>'المواعيد والإجازات'!$I$19</xm:f>
            <x14:dxf>
              <fill>
                <patternFill>
                  <bgColor theme="4" tint="0.79998168889431442"/>
                </patternFill>
              </fill>
            </x14:dxf>
          </x14:cfRule>
          <x14:cfRule type="cellIs" priority="86" operator="between" id="{0910D894-85A3-4DE7-90E2-008CD5083601}">
            <xm:f>'المواعيد والإجازات'!$I$15</xm:f>
            <xm:f>'المواعيد والإجازات'!$I$16</xm:f>
            <x14:dxf>
              <fill>
                <patternFill>
                  <bgColor theme="4" tint="0.79998168889431442"/>
                </patternFill>
              </fill>
            </x14:dxf>
          </x14:cfRule>
          <x14:cfRule type="cellIs" priority="87" operator="between" id="{E438D918-3509-49ED-ABBA-32E340D8A9FA}">
            <xm:f>'المواعيد والإجازات'!$I$12</xm:f>
            <xm:f>'المواعيد والإجازات'!$I$13</xm:f>
            <x14:dxf>
              <fill>
                <patternFill>
                  <bgColor theme="4" tint="0.79998168889431442"/>
                </patternFill>
              </fill>
            </x14:dxf>
          </x14:cfRule>
          <x14:cfRule type="cellIs" priority="88" operator="between" id="{F7F7B2C8-A73F-4948-9EF2-7C8452BC6289}">
            <xm:f>'المواعيد والإجازات'!$I$9</xm:f>
            <xm:f>'المواعيد والإجازات'!$I$10</xm:f>
            <x14:dxf>
              <fill>
                <patternFill>
                  <bgColor theme="9" tint="0.39994506668294322"/>
                </patternFill>
              </fill>
            </x14:dxf>
          </x14:cfRule>
          <x14:cfRule type="cellIs" priority="89" operator="between" id="{07A0AF18-6B7D-4FFE-B67D-D205AD629A73}">
            <xm:f>'المواعيد والإجازات'!$I$6</xm:f>
            <xm:f>'المواعيد والإجازات'!$I$7</xm:f>
            <x14:dxf>
              <fill>
                <patternFill>
                  <bgColor theme="9" tint="0.39994506668294322"/>
                </patternFill>
              </fill>
            </x14:dxf>
          </x14:cfRule>
          <x14:cfRule type="cellIs" priority="90" operator="between" id="{54A5FB69-F622-4D9B-881A-A402F493C800}">
            <xm:f>'المواعيد والإجازات'!$F$19</xm:f>
            <xm:f>'المواعيد والإجازات'!$F$20</xm:f>
            <x14:dxf>
              <fill>
                <patternFill>
                  <bgColor theme="9" tint="0.79998168889431442"/>
                </patternFill>
              </fill>
            </x14:dxf>
          </x14:cfRule>
          <x14:cfRule type="cellIs" priority="91" operator="between" id="{0E845CAC-3F9B-4154-B36D-B81CEA8B928C}">
            <xm:f>'المواعيد والإجازات'!$F$16</xm:f>
            <xm:f>'المواعيد والإجازات'!$F$17</xm:f>
            <x14:dxf>
              <fill>
                <patternFill>
                  <bgColor theme="9" tint="0.79998168889431442"/>
                </patternFill>
              </fill>
            </x14:dxf>
          </x14:cfRule>
          <x14:cfRule type="cellIs" priority="92" operator="between" id="{24E83028-E440-4393-9458-AF9264C5AF28}">
            <xm:f>'المواعيد والإجازات'!$F$13</xm:f>
            <xm:f>'المواعيد والإجازات'!$F$14</xm:f>
            <x14:dxf>
              <fill>
                <patternFill>
                  <bgColor theme="9" tint="0.79998168889431442"/>
                </patternFill>
              </fill>
            </x14:dxf>
          </x14:cfRule>
          <x14:cfRule type="cellIs" priority="93" operator="between" id="{074841A7-648D-47DC-AE5B-64D16B4DA68B}">
            <xm:f>'المواعيد والإجازات'!$F$10</xm:f>
            <xm:f>'المواعيد والإجازات'!$F$11</xm:f>
            <x14:dxf>
              <fill>
                <patternFill>
                  <bgColor theme="9" tint="0.79998168889431442"/>
                </patternFill>
              </fill>
            </x14:dxf>
          </x14:cfRule>
          <x14:cfRule type="expression" priority="94" id="{86E60413-59F6-41B4-A036-E18D66DEA9F3}">
            <xm:f>G9='المواعيد والإجازات'!$F$8</xm:f>
            <x14:dxf>
              <fill>
                <patternFill>
                  <bgColor theme="5" tint="0.39994506668294322"/>
                </patternFill>
              </fill>
            </x14:dxf>
          </x14:cfRule>
          <x14:cfRule type="expression" priority="95" id="{01C76FE3-11A9-4B08-ADA5-6C7DD5C1C1EF}">
            <xm:f>G9='المواعيد والإجازات'!$F$7</xm:f>
            <x14:dxf>
              <fill>
                <patternFill>
                  <bgColor theme="5" tint="0.59996337778862885"/>
                </patternFill>
              </fill>
            </x14:dxf>
          </x14:cfRule>
          <x14:cfRule type="expression" priority="96" id="{DE64AB49-CCD1-4660-AE20-9A69EB1BCA67}">
            <xm:f>G9='المواعيد والإجازات'!$F$6</xm:f>
            <x14:dxf>
              <fill>
                <patternFill>
                  <bgColor theme="5" tint="0.79998168889431442"/>
                </patternFill>
              </fill>
            </x14:dxf>
          </x14:cfRule>
          <xm:sqref>G9:AQ56 H57:AQ58 G57:G59</xm:sqref>
        </x14:conditionalFormatting>
        <x14:conditionalFormatting xmlns:xm="http://schemas.microsoft.com/office/excel/2006/main">
          <x14:cfRule type="cellIs" priority="17" stopIfTrue="1" operator="between" id="{686A9D52-0ABB-4C42-9803-78C948BE4D76}">
            <xm:f>بيانات!$E$9</xm:f>
            <xm:f>بيانات!$F$9</xm:f>
            <x14:dxf>
              <font>
                <color rgb="FFFFE59B"/>
              </font>
              <fill>
                <patternFill>
                  <bgColor rgb="FFFFE59B"/>
                </patternFill>
              </fill>
            </x14:dxf>
          </x14:cfRule>
          <x14:cfRule type="cellIs" priority="18" stopIfTrue="1" operator="between" id="{62CF740F-463E-4825-AB7A-B9142D7D6C03}">
            <xm:f>بيانات!$E$10</xm:f>
            <xm:f>بيانات!$F$10</xm:f>
            <x14:dxf>
              <font>
                <color rgb="FFD9E1F2"/>
              </font>
              <fill>
                <patternFill>
                  <bgColor rgb="FFD9E1F2"/>
                </patternFill>
              </fill>
            </x14:dxf>
          </x14:cfRule>
          <x14:cfRule type="cellIs" priority="19" stopIfTrue="1" operator="between" id="{C64F3A7F-6C49-484C-9692-2D9F88419EDA}">
            <xm:f>بيانات!$E$6</xm:f>
            <xm:f>بيانات!$F$6</xm:f>
            <x14:dxf>
              <font>
                <color rgb="FFD9E1F2"/>
              </font>
              <fill>
                <patternFill>
                  <bgColor rgb="FFD9E1F2"/>
                </patternFill>
              </fill>
            </x14:dxf>
          </x14:cfRule>
          <x14:cfRule type="cellIs" priority="20" stopIfTrue="1" operator="between" id="{1A45D0AE-31BD-4984-9EAF-1C81CBA29B31}">
            <xm:f>بيانات!$E$7</xm:f>
            <xm:f>بيانات!$F$7</xm:f>
            <x14:dxf>
              <font>
                <color rgb="FFD9EACE"/>
              </font>
              <fill>
                <patternFill>
                  <bgColor rgb="FFD9EACE"/>
                </patternFill>
              </fill>
            </x14:dxf>
          </x14:cfRule>
          <x14:cfRule type="cellIs" priority="21" stopIfTrue="1" operator="between" id="{A6C45E68-3F52-452D-A088-2B4D2CE9F462}">
            <xm:f>بيانات!$E$8</xm:f>
            <xm:f>بيانات!$F$8</xm:f>
            <x14:dxf>
              <font>
                <color rgb="FFFFFFCC"/>
              </font>
              <fill>
                <patternFill>
                  <bgColor rgb="FFFFFFCC"/>
                </patternFill>
              </fill>
            </x14:dxf>
          </x14:cfRule>
          <xm:sqref>G11:AQ11 G14:AQ14 G17:AQ17 G20:AQ20 G23:AQ23 G26:AQ26 G29:AQ29 G32:AQ32 G35:AQ35 G38:AQ38 G41:AQ41 G44:AQ44 G47:AQ47 G50:AQ50 G53:AQ53 G56:AQ56 G59:AQ59</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5DEB8-7BC1-4EB4-A9E8-DB57D3DCD679}">
  <sheetPr codeName="ورقة2">
    <tabColor theme="4" tint="0.79998168889431442"/>
  </sheetPr>
  <dimension ref="A1:XFC108"/>
  <sheetViews>
    <sheetView showGridLines="0" showRowColHeaders="0" rightToLeft="1" zoomScale="145" zoomScaleNormal="145" workbookViewId="0">
      <selection activeCell="E6" sqref="E6"/>
    </sheetView>
  </sheetViews>
  <sheetFormatPr defaultColWidth="0" defaultRowHeight="14.25" zeroHeight="1" x14ac:dyDescent="0.2"/>
  <cols>
    <col min="1" max="1" width="2.125" customWidth="1"/>
    <col min="2" max="2" width="0.5" customWidth="1"/>
    <col min="3" max="4" width="2.625" customWidth="1"/>
    <col min="5" max="5" width="13.75" bestFit="1" customWidth="1"/>
    <col min="6" max="6" width="13" bestFit="1" customWidth="1"/>
    <col min="7" max="7" width="1.75" customWidth="1"/>
    <col min="8" max="9" width="16" customWidth="1"/>
    <col min="10" max="10" width="1.625" style="1" customWidth="1"/>
    <col min="11" max="11" width="16.875" style="1" customWidth="1"/>
    <col min="12" max="12" width="12.625" style="1" customWidth="1"/>
    <col min="13" max="13" width="3.25" style="27" customWidth="1"/>
    <col min="14" max="14" width="0.5" customWidth="1"/>
    <col min="15" max="15" width="2.375" customWidth="1"/>
    <col min="16" max="16383" width="1.125" hidden="1"/>
    <col min="16384" max="16384" width="3.875" hidden="1"/>
  </cols>
  <sheetData>
    <row r="1" spans="2:14" s="2" customFormat="1" x14ac:dyDescent="0.2">
      <c r="M1" s="57"/>
    </row>
    <row r="2" spans="2:14" s="2" customFormat="1" ht="3" customHeight="1" x14ac:dyDescent="0.2">
      <c r="B2" s="240"/>
      <c r="C2" s="240"/>
      <c r="D2" s="240"/>
      <c r="E2" s="240"/>
      <c r="F2" s="240"/>
      <c r="G2" s="240"/>
      <c r="H2" s="240"/>
      <c r="I2" s="240"/>
      <c r="J2" s="240"/>
      <c r="K2" s="240"/>
      <c r="L2" s="240"/>
      <c r="M2" s="240"/>
      <c r="N2" s="240"/>
    </row>
    <row r="3" spans="2:14" s="2" customFormat="1" ht="9" customHeight="1" thickBot="1" x14ac:dyDescent="0.25">
      <c r="B3" s="240"/>
      <c r="C3" s="139"/>
      <c r="D3" s="139"/>
      <c r="E3" s="139"/>
      <c r="F3" s="139"/>
      <c r="G3" s="139"/>
      <c r="H3" s="139"/>
      <c r="I3" s="139"/>
      <c r="J3" s="139"/>
      <c r="K3" s="139"/>
      <c r="L3" s="139"/>
      <c r="M3" s="141"/>
      <c r="N3" s="240"/>
    </row>
    <row r="4" spans="2:14" s="2" customFormat="1" x14ac:dyDescent="0.2">
      <c r="B4" s="240"/>
      <c r="C4" s="139"/>
      <c r="D4" s="265" t="s">
        <v>23</v>
      </c>
      <c r="E4" s="266"/>
      <c r="F4" s="266"/>
      <c r="G4" s="267" t="s">
        <v>22</v>
      </c>
      <c r="H4" s="266"/>
      <c r="I4" s="268"/>
      <c r="J4" s="266" t="s">
        <v>21</v>
      </c>
      <c r="K4" s="266"/>
      <c r="L4" s="269"/>
      <c r="M4" s="141"/>
      <c r="N4" s="240"/>
    </row>
    <row r="5" spans="2:14" s="2" customFormat="1" x14ac:dyDescent="0.2">
      <c r="B5" s="240"/>
      <c r="C5" s="139"/>
      <c r="D5" s="4"/>
      <c r="E5" s="5" t="s">
        <v>18</v>
      </c>
      <c r="F5" s="5" t="s">
        <v>19</v>
      </c>
      <c r="G5" s="6"/>
      <c r="H5" s="5" t="s">
        <v>18</v>
      </c>
      <c r="I5" s="7" t="s">
        <v>19</v>
      </c>
      <c r="J5" s="5"/>
      <c r="K5" s="5" t="s">
        <v>18</v>
      </c>
      <c r="L5" s="5" t="s">
        <v>19</v>
      </c>
      <c r="M5" s="142"/>
      <c r="N5" s="240"/>
    </row>
    <row r="6" spans="2:14" s="2" customFormat="1" x14ac:dyDescent="0.2">
      <c r="B6" s="240"/>
      <c r="C6" s="139"/>
      <c r="D6" s="22"/>
      <c r="E6" s="10" t="s">
        <v>7</v>
      </c>
      <c r="F6" s="159">
        <v>45158</v>
      </c>
      <c r="G6" s="18"/>
      <c r="H6" s="10" t="s">
        <v>135</v>
      </c>
      <c r="I6" s="159">
        <v>45193</v>
      </c>
      <c r="J6" s="15"/>
      <c r="K6" s="58" t="s">
        <v>141</v>
      </c>
      <c r="L6" s="155">
        <v>45139</v>
      </c>
      <c r="M6" s="143">
        <f ca="1">IF(L6&gt;1,L6-TODAY(),"")</f>
        <v>60</v>
      </c>
      <c r="N6" s="240"/>
    </row>
    <row r="7" spans="2:14" s="2" customFormat="1" x14ac:dyDescent="0.2">
      <c r="B7" s="240"/>
      <c r="C7" s="139"/>
      <c r="D7" s="23"/>
      <c r="E7" s="11" t="s">
        <v>8</v>
      </c>
      <c r="F7" s="160">
        <v>45256</v>
      </c>
      <c r="G7" s="19"/>
      <c r="H7" s="11" t="s">
        <v>135</v>
      </c>
      <c r="I7" s="160">
        <v>45193</v>
      </c>
      <c r="J7" s="16"/>
      <c r="K7" s="59"/>
      <c r="L7" s="156"/>
      <c r="M7" s="143" t="str">
        <f ca="1">IF(L7&gt;1,L7-TODAY(),"")</f>
        <v/>
      </c>
      <c r="N7" s="240"/>
    </row>
    <row r="8" spans="2:14" s="2" customFormat="1" x14ac:dyDescent="0.2">
      <c r="B8" s="240"/>
      <c r="C8" s="139"/>
      <c r="D8" s="24"/>
      <c r="E8" s="11" t="s">
        <v>9</v>
      </c>
      <c r="F8" s="160">
        <v>45354</v>
      </c>
      <c r="G8" s="8"/>
      <c r="H8" s="13"/>
      <c r="I8" s="161"/>
      <c r="J8" s="16"/>
      <c r="K8" s="60"/>
      <c r="L8" s="157"/>
      <c r="M8" s="143" t="str">
        <f ca="1">IF(L8&gt;1,L8-TODAY(),"")</f>
        <v/>
      </c>
      <c r="N8" s="240"/>
    </row>
    <row r="9" spans="2:14" s="2" customFormat="1" x14ac:dyDescent="0.2">
      <c r="B9" s="240"/>
      <c r="C9" s="139"/>
      <c r="D9" s="8"/>
      <c r="E9" s="13"/>
      <c r="F9" s="161"/>
      <c r="G9" s="19"/>
      <c r="H9" s="11" t="s">
        <v>136</v>
      </c>
      <c r="I9" s="160">
        <v>45344</v>
      </c>
      <c r="J9" s="16"/>
      <c r="K9" s="59"/>
      <c r="L9" s="156"/>
      <c r="M9" s="143" t="str">
        <f t="shared" ref="M9:M25" ca="1" si="0">IF(L9&gt;1,L9-TODAY(),"")</f>
        <v/>
      </c>
      <c r="N9" s="240"/>
    </row>
    <row r="10" spans="2:14" s="2" customFormat="1" x14ac:dyDescent="0.2">
      <c r="B10" s="240"/>
      <c r="C10" s="139"/>
      <c r="D10" s="25"/>
      <c r="E10" s="11" t="s">
        <v>10</v>
      </c>
      <c r="F10" s="160">
        <v>45246</v>
      </c>
      <c r="G10" s="19"/>
      <c r="H10" s="11" t="s">
        <v>137</v>
      </c>
      <c r="I10" s="160">
        <v>45344</v>
      </c>
      <c r="J10" s="16"/>
      <c r="K10" s="60"/>
      <c r="L10" s="157"/>
      <c r="M10" s="143" t="str">
        <f t="shared" ca="1" si="0"/>
        <v/>
      </c>
      <c r="N10" s="240"/>
    </row>
    <row r="11" spans="2:14" s="2" customFormat="1" x14ac:dyDescent="0.2">
      <c r="B11" s="240"/>
      <c r="C11" s="139"/>
      <c r="D11" s="25"/>
      <c r="E11" s="11" t="s">
        <v>11</v>
      </c>
      <c r="F11" s="160">
        <v>45255</v>
      </c>
      <c r="G11" s="8"/>
      <c r="H11" s="13"/>
      <c r="I11" s="161"/>
      <c r="J11" s="16"/>
      <c r="K11" s="59"/>
      <c r="L11" s="156"/>
      <c r="M11" s="143" t="str">
        <f t="shared" ca="1" si="0"/>
        <v/>
      </c>
      <c r="N11" s="240"/>
    </row>
    <row r="12" spans="2:14" s="2" customFormat="1" x14ac:dyDescent="0.2">
      <c r="B12" s="240"/>
      <c r="C12" s="139"/>
      <c r="D12" s="8"/>
      <c r="E12" s="13"/>
      <c r="F12" s="161"/>
      <c r="G12" s="20"/>
      <c r="H12" s="11" t="s">
        <v>133</v>
      </c>
      <c r="I12" s="160">
        <v>45232</v>
      </c>
      <c r="J12" s="16"/>
      <c r="K12" s="60"/>
      <c r="L12" s="157"/>
      <c r="M12" s="143" t="str">
        <f t="shared" ca="1" si="0"/>
        <v/>
      </c>
      <c r="N12" s="240"/>
    </row>
    <row r="13" spans="2:14" s="2" customFormat="1" x14ac:dyDescent="0.2">
      <c r="B13" s="240"/>
      <c r="C13" s="139"/>
      <c r="D13" s="25"/>
      <c r="E13" s="11" t="s">
        <v>12</v>
      </c>
      <c r="F13" s="160">
        <v>45345</v>
      </c>
      <c r="G13" s="20"/>
      <c r="H13" s="11" t="s">
        <v>134</v>
      </c>
      <c r="I13" s="160">
        <v>45234</v>
      </c>
      <c r="J13" s="16"/>
      <c r="K13" s="59"/>
      <c r="L13" s="156"/>
      <c r="M13" s="143" t="str">
        <f t="shared" ca="1" si="0"/>
        <v/>
      </c>
      <c r="N13" s="240"/>
    </row>
    <row r="14" spans="2:14" s="2" customFormat="1" x14ac:dyDescent="0.2">
      <c r="B14" s="240"/>
      <c r="C14" s="139"/>
      <c r="D14" s="25"/>
      <c r="E14" s="11" t="s">
        <v>13</v>
      </c>
      <c r="F14" s="160">
        <v>45353</v>
      </c>
      <c r="G14" s="8"/>
      <c r="H14" s="13"/>
      <c r="I14" s="161"/>
      <c r="J14" s="16"/>
      <c r="K14" s="60"/>
      <c r="L14" s="157"/>
      <c r="M14" s="143" t="str">
        <f t="shared" ca="1" si="0"/>
        <v/>
      </c>
      <c r="N14" s="240"/>
    </row>
    <row r="15" spans="2:14" s="2" customFormat="1" x14ac:dyDescent="0.2">
      <c r="B15" s="240"/>
      <c r="C15" s="139"/>
      <c r="D15" s="8"/>
      <c r="E15" s="13"/>
      <c r="F15" s="161"/>
      <c r="G15" s="20"/>
      <c r="H15" s="11" t="s">
        <v>133</v>
      </c>
      <c r="I15" s="160">
        <v>45275</v>
      </c>
      <c r="J15" s="16"/>
      <c r="K15" s="59"/>
      <c r="L15" s="156"/>
      <c r="M15" s="143" t="str">
        <f t="shared" ca="1" si="0"/>
        <v/>
      </c>
      <c r="N15" s="240"/>
    </row>
    <row r="16" spans="2:14" s="2" customFormat="1" x14ac:dyDescent="0.2">
      <c r="B16" s="240"/>
      <c r="C16" s="139"/>
      <c r="D16" s="25"/>
      <c r="E16" s="11" t="s">
        <v>14</v>
      </c>
      <c r="F16" s="160">
        <v>45379</v>
      </c>
      <c r="G16" s="20"/>
      <c r="H16" s="11" t="s">
        <v>134</v>
      </c>
      <c r="I16" s="160">
        <v>45277</v>
      </c>
      <c r="J16" s="16"/>
      <c r="K16" s="60"/>
      <c r="L16" s="157"/>
      <c r="M16" s="143" t="str">
        <f t="shared" ca="1" si="0"/>
        <v/>
      </c>
      <c r="N16" s="240"/>
    </row>
    <row r="17" spans="2:14" s="2" customFormat="1" x14ac:dyDescent="0.2">
      <c r="B17" s="240"/>
      <c r="C17" s="139"/>
      <c r="D17" s="25"/>
      <c r="E17" s="11" t="s">
        <v>15</v>
      </c>
      <c r="F17" s="160">
        <v>45396</v>
      </c>
      <c r="G17" s="8"/>
      <c r="H17" s="13"/>
      <c r="I17" s="161"/>
      <c r="J17" s="16"/>
      <c r="K17" s="59"/>
      <c r="L17" s="156"/>
      <c r="M17" s="143" t="str">
        <f t="shared" ca="1" si="0"/>
        <v/>
      </c>
      <c r="N17" s="240"/>
    </row>
    <row r="18" spans="2:14" s="2" customFormat="1" x14ac:dyDescent="0.2">
      <c r="B18" s="240"/>
      <c r="C18" s="139"/>
      <c r="D18" s="8"/>
      <c r="E18" s="13"/>
      <c r="F18" s="161"/>
      <c r="G18" s="20"/>
      <c r="H18" s="11" t="s">
        <v>138</v>
      </c>
      <c r="I18" s="160">
        <v>45295</v>
      </c>
      <c r="J18" s="16"/>
      <c r="K18" s="60"/>
      <c r="L18" s="157"/>
      <c r="M18" s="143" t="str">
        <f t="shared" ca="1" si="0"/>
        <v/>
      </c>
      <c r="N18" s="240"/>
    </row>
    <row r="19" spans="2:14" s="2" customFormat="1" x14ac:dyDescent="0.2">
      <c r="B19" s="240"/>
      <c r="C19" s="139"/>
      <c r="D19" s="25"/>
      <c r="E19" s="11" t="s">
        <v>16</v>
      </c>
      <c r="F19" s="160">
        <v>45453</v>
      </c>
      <c r="G19" s="20"/>
      <c r="H19" s="11" t="s">
        <v>139</v>
      </c>
      <c r="I19" s="160">
        <v>45304</v>
      </c>
      <c r="J19" s="16"/>
      <c r="K19" s="59"/>
      <c r="L19" s="156"/>
      <c r="M19" s="143" t="str">
        <f t="shared" ca="1" si="0"/>
        <v/>
      </c>
      <c r="N19" s="240"/>
    </row>
    <row r="20" spans="2:14" s="2" customFormat="1" ht="15" thickBot="1" x14ac:dyDescent="0.25">
      <c r="B20" s="240"/>
      <c r="C20" s="139"/>
      <c r="D20" s="26"/>
      <c r="E20" s="12" t="s">
        <v>17</v>
      </c>
      <c r="F20" s="162">
        <v>45521</v>
      </c>
      <c r="G20" s="8"/>
      <c r="H20" s="13"/>
      <c r="I20" s="161"/>
      <c r="J20" s="16"/>
      <c r="K20" s="60"/>
      <c r="L20" s="157"/>
      <c r="M20" s="143" t="str">
        <f t="shared" ca="1" si="0"/>
        <v/>
      </c>
      <c r="N20" s="240"/>
    </row>
    <row r="21" spans="2:14" s="2" customFormat="1" x14ac:dyDescent="0.2">
      <c r="B21" s="240"/>
      <c r="C21" s="139"/>
      <c r="D21" s="139"/>
      <c r="E21" s="139"/>
      <c r="F21" s="139"/>
      <c r="G21" s="20"/>
      <c r="H21" s="11" t="s">
        <v>133</v>
      </c>
      <c r="I21" s="160">
        <v>45317</v>
      </c>
      <c r="J21" s="16"/>
      <c r="K21" s="59"/>
      <c r="L21" s="156"/>
      <c r="M21" s="143" t="str">
        <f t="shared" ca="1" si="0"/>
        <v/>
      </c>
      <c r="N21" s="240"/>
    </row>
    <row r="22" spans="2:14" s="2" customFormat="1" x14ac:dyDescent="0.2">
      <c r="B22" s="240"/>
      <c r="C22" s="139"/>
      <c r="D22" s="139"/>
      <c r="E22" s="139"/>
      <c r="F22" s="139"/>
      <c r="G22" s="20"/>
      <c r="H22" s="11" t="s">
        <v>134</v>
      </c>
      <c r="I22" s="160">
        <v>45319</v>
      </c>
      <c r="J22" s="16"/>
      <c r="K22" s="60"/>
      <c r="L22" s="157"/>
      <c r="M22" s="143" t="str">
        <f t="shared" ca="1" si="0"/>
        <v/>
      </c>
      <c r="N22" s="240"/>
    </row>
    <row r="23" spans="2:14" s="2" customFormat="1" x14ac:dyDescent="0.2">
      <c r="B23" s="240"/>
      <c r="C23" s="139"/>
      <c r="D23" s="139"/>
      <c r="E23" s="139"/>
      <c r="F23" s="139"/>
      <c r="G23" s="8"/>
      <c r="H23" s="13"/>
      <c r="I23" s="161"/>
      <c r="J23" s="16"/>
      <c r="K23" s="59"/>
      <c r="L23" s="156"/>
      <c r="M23" s="143" t="str">
        <f t="shared" ca="1" si="0"/>
        <v/>
      </c>
      <c r="N23" s="240"/>
    </row>
    <row r="24" spans="2:14" s="2" customFormat="1" x14ac:dyDescent="0.2">
      <c r="B24" s="240"/>
      <c r="C24" s="139"/>
      <c r="D24" s="139"/>
      <c r="E24" s="139"/>
      <c r="F24" s="139"/>
      <c r="G24" s="20"/>
      <c r="H24" s="11" t="s">
        <v>133</v>
      </c>
      <c r="I24" s="160">
        <v>45414</v>
      </c>
      <c r="J24" s="16"/>
      <c r="K24" s="60"/>
      <c r="L24" s="157"/>
      <c r="M24" s="143" t="str">
        <f t="shared" ca="1" si="0"/>
        <v/>
      </c>
      <c r="N24" s="240"/>
    </row>
    <row r="25" spans="2:14" s="2" customFormat="1" ht="15" thickBot="1" x14ac:dyDescent="0.25">
      <c r="B25" s="240"/>
      <c r="C25" s="139"/>
      <c r="D25" s="139"/>
      <c r="E25" s="139"/>
      <c r="F25" s="139"/>
      <c r="G25" s="21"/>
      <c r="H25" s="12" t="s">
        <v>134</v>
      </c>
      <c r="I25" s="162">
        <v>45416</v>
      </c>
      <c r="J25" s="17"/>
      <c r="K25" s="9"/>
      <c r="L25" s="158"/>
      <c r="M25" s="143" t="str">
        <f t="shared" ca="1" si="0"/>
        <v/>
      </c>
      <c r="N25" s="240"/>
    </row>
    <row r="26" spans="2:14" s="2" customFormat="1" x14ac:dyDescent="0.2">
      <c r="B26" s="240"/>
      <c r="C26" s="139"/>
      <c r="D26" s="139"/>
      <c r="E26" s="139"/>
      <c r="F26" s="139"/>
      <c r="G26" s="139"/>
      <c r="H26" s="139"/>
      <c r="I26" s="144"/>
      <c r="J26" s="139"/>
      <c r="K26" s="139"/>
      <c r="L26" s="144"/>
      <c r="M26" s="140"/>
      <c r="N26" s="240"/>
    </row>
    <row r="27" spans="2:14" s="2" customFormat="1" ht="3" customHeight="1" x14ac:dyDescent="0.2">
      <c r="B27" s="240"/>
      <c r="C27" s="240"/>
      <c r="D27" s="240"/>
      <c r="E27" s="240"/>
      <c r="F27" s="240"/>
      <c r="G27" s="240"/>
      <c r="H27" s="240"/>
      <c r="I27" s="240"/>
      <c r="J27" s="240"/>
      <c r="K27" s="240"/>
      <c r="L27" s="240"/>
      <c r="M27" s="240"/>
      <c r="N27" s="240"/>
    </row>
    <row r="28" spans="2:14" s="2" customFormat="1" ht="27" customHeight="1" x14ac:dyDescent="0.2">
      <c r="M28" s="57"/>
    </row>
    <row r="29" spans="2:14" hidden="1" x14ac:dyDescent="0.2">
      <c r="H29" s="236">
        <f ca="1">التقــويـم!AR4</f>
        <v>45155</v>
      </c>
    </row>
    <row r="30" spans="2:14" hidden="1" x14ac:dyDescent="0.2">
      <c r="E30" t="str">
        <f>E6</f>
        <v>بداية الفصل الأول</v>
      </c>
      <c r="F30" s="61">
        <f>F6</f>
        <v>45158</v>
      </c>
      <c r="H30" t="b">
        <f ca="1">$H$29=F30</f>
        <v>0</v>
      </c>
      <c r="I30" t="str">
        <f ca="1">E30 &amp;CHAR(10)&amp; TEXT( $H$29,"yyyy/mm/dd")</f>
        <v>بداية الفصل الأول
2023/08/17</v>
      </c>
    </row>
    <row r="31" spans="2:14" hidden="1" x14ac:dyDescent="0.2">
      <c r="E31" t="str">
        <f t="shared" ref="E31:F31" si="1">E7</f>
        <v>بداية الفصل الثاني</v>
      </c>
      <c r="F31" s="61">
        <f t="shared" si="1"/>
        <v>45256</v>
      </c>
      <c r="H31" t="b">
        <f t="shared" ref="H31" ca="1" si="2">$H$29=F31</f>
        <v>0</v>
      </c>
      <c r="I31" t="str">
        <f t="shared" ref="I31:I32" ca="1" si="3">E31 &amp;CHAR(10)&amp; TEXT( $H$29,"yyyy/mm/dd")</f>
        <v>بداية الفصل الثاني
2023/08/17</v>
      </c>
    </row>
    <row r="32" spans="2:14" hidden="1" x14ac:dyDescent="0.2">
      <c r="E32" t="str">
        <f t="shared" ref="E32:F32" si="4">E8</f>
        <v>بداية الفصل الثالث</v>
      </c>
      <c r="F32" s="61">
        <f t="shared" si="4"/>
        <v>45354</v>
      </c>
      <c r="H32" t="b">
        <f ca="1">$H$29=F32</f>
        <v>0</v>
      </c>
      <c r="I32" t="str">
        <f t="shared" ca="1" si="3"/>
        <v>بداية الفصل الثالث
2023/08/17</v>
      </c>
    </row>
    <row r="33" spans="5:9" hidden="1" x14ac:dyDescent="0.2">
      <c r="E33" t="str">
        <f t="shared" ref="E33:F33" si="5">E10</f>
        <v>بداية إجازة الفصل1</v>
      </c>
      <c r="F33" s="61">
        <f t="shared" si="5"/>
        <v>45246</v>
      </c>
      <c r="H33" t="b">
        <f ca="1">IF(AND($H$29&gt;=F33,$H$29&lt;=F34),TRUE,FALSE)</f>
        <v>0</v>
      </c>
      <c r="I33" t="str">
        <f ca="1">MID(E33,6,LEN(E33)-5)  &amp;CHAR(10)&amp; TEXT( $H$29,"yyyy/mm/dd")</f>
        <v xml:space="preserve"> إجازة الفصل1
2023/08/17</v>
      </c>
    </row>
    <row r="34" spans="5:9" hidden="1" x14ac:dyDescent="0.2">
      <c r="E34" t="str">
        <f t="shared" ref="E34:F34" si="6">E11</f>
        <v>نهاية إجازة الفصل1</v>
      </c>
      <c r="F34" s="61">
        <f t="shared" si="6"/>
        <v>45255</v>
      </c>
      <c r="I34" t="str">
        <f t="shared" ref="I34:I55" ca="1" si="7">MID(E34,6,LEN(E34)-5)  &amp;CHAR(10)&amp; TEXT( $H$29,"yyyy/mm/dd")</f>
        <v xml:space="preserve"> إجازة الفصل1
2023/08/17</v>
      </c>
    </row>
    <row r="35" spans="5:9" hidden="1" x14ac:dyDescent="0.2">
      <c r="E35" t="str">
        <f t="shared" ref="E35:F35" si="8">E13</f>
        <v>بداية إجازة الفصل2</v>
      </c>
      <c r="F35" s="61">
        <f t="shared" si="8"/>
        <v>45345</v>
      </c>
      <c r="H35" t="b">
        <f t="shared" ref="H35:H54" ca="1" si="9">IF(AND($H$29&gt;=F35,$H$29&lt;=F36),TRUE,FALSE)</f>
        <v>0</v>
      </c>
      <c r="I35" t="str">
        <f t="shared" ca="1" si="7"/>
        <v xml:space="preserve"> إجازة الفصل2
2023/08/17</v>
      </c>
    </row>
    <row r="36" spans="5:9" hidden="1" x14ac:dyDescent="0.2">
      <c r="E36" t="str">
        <f t="shared" ref="E36:F36" si="10">E14</f>
        <v>نهاية إجازة الفصل2</v>
      </c>
      <c r="F36" s="61">
        <f t="shared" si="10"/>
        <v>45353</v>
      </c>
      <c r="I36" t="str">
        <f t="shared" ca="1" si="7"/>
        <v xml:space="preserve"> إجازة الفصل2
2023/08/17</v>
      </c>
    </row>
    <row r="37" spans="5:9" hidden="1" x14ac:dyDescent="0.2">
      <c r="E37" t="str">
        <f t="shared" ref="E37:F37" si="11">E16</f>
        <v>بداية إجازة الفطر</v>
      </c>
      <c r="F37" s="61">
        <f t="shared" si="11"/>
        <v>45379</v>
      </c>
      <c r="H37" t="b">
        <f t="shared" ca="1" si="9"/>
        <v>0</v>
      </c>
      <c r="I37" t="str">
        <f t="shared" ca="1" si="7"/>
        <v xml:space="preserve"> إجازة الفطر
2023/08/17</v>
      </c>
    </row>
    <row r="38" spans="5:9" hidden="1" x14ac:dyDescent="0.2">
      <c r="E38" t="str">
        <f t="shared" ref="E38:F38" si="12">E17</f>
        <v>نهاية إجازة الفطر</v>
      </c>
      <c r="F38" s="61">
        <f t="shared" si="12"/>
        <v>45396</v>
      </c>
      <c r="I38" t="str">
        <f t="shared" ca="1" si="7"/>
        <v xml:space="preserve"> إجازة الفطر
2023/08/17</v>
      </c>
    </row>
    <row r="39" spans="5:9" hidden="1" x14ac:dyDescent="0.2">
      <c r="E39" t="str">
        <f t="shared" ref="E39:F39" si="13">E19</f>
        <v>بداية إجازة نهاية العام</v>
      </c>
      <c r="F39" s="61">
        <f t="shared" si="13"/>
        <v>45453</v>
      </c>
      <c r="H39" t="b">
        <f t="shared" ca="1" si="9"/>
        <v>0</v>
      </c>
      <c r="I39" t="str">
        <f t="shared" ca="1" si="7"/>
        <v xml:space="preserve"> إجازة نهاية العام
2023/08/17</v>
      </c>
    </row>
    <row r="40" spans="5:9" hidden="1" x14ac:dyDescent="0.2">
      <c r="E40" t="str">
        <f t="shared" ref="E40:F40" si="14">E20</f>
        <v>نهاية إجازة نهاية العام</v>
      </c>
      <c r="F40" s="61">
        <f t="shared" si="14"/>
        <v>45521</v>
      </c>
      <c r="I40" t="str">
        <f t="shared" ca="1" si="7"/>
        <v xml:space="preserve"> إجازة نهاية العام
2023/08/17</v>
      </c>
    </row>
    <row r="41" spans="5:9" hidden="1" x14ac:dyDescent="0.2">
      <c r="E41" t="str">
        <f>H6</f>
        <v>بداية إجازة اليوم الوطني</v>
      </c>
      <c r="F41" s="61">
        <f>I6</f>
        <v>45193</v>
      </c>
      <c r="H41" t="b">
        <f t="shared" ca="1" si="9"/>
        <v>0</v>
      </c>
      <c r="I41" t="str">
        <f t="shared" ca="1" si="7"/>
        <v xml:space="preserve"> إجازة اليوم الوطني
2023/08/17</v>
      </c>
    </row>
    <row r="42" spans="5:9" hidden="1" x14ac:dyDescent="0.2">
      <c r="E42" t="str">
        <f t="shared" ref="E42:F42" si="15">H7</f>
        <v>بداية إجازة اليوم الوطني</v>
      </c>
      <c r="F42" s="61">
        <f t="shared" si="15"/>
        <v>45193</v>
      </c>
      <c r="I42" t="str">
        <f t="shared" ca="1" si="7"/>
        <v xml:space="preserve"> إجازة اليوم الوطني
2023/08/17</v>
      </c>
    </row>
    <row r="43" spans="5:9" hidden="1" x14ac:dyDescent="0.2">
      <c r="E43" t="str">
        <f t="shared" ref="E43:F43" si="16">H9</f>
        <v>بداية إجازة يوم التأسيس</v>
      </c>
      <c r="F43" s="61">
        <f t="shared" si="16"/>
        <v>45344</v>
      </c>
      <c r="H43" t="b">
        <f t="shared" ca="1" si="9"/>
        <v>0</v>
      </c>
      <c r="I43" t="str">
        <f t="shared" ca="1" si="7"/>
        <v xml:space="preserve"> إجازة يوم التأسيس
2023/08/17</v>
      </c>
    </row>
    <row r="44" spans="5:9" hidden="1" x14ac:dyDescent="0.2">
      <c r="E44" t="str">
        <f t="shared" ref="E44:F44" si="17">H10</f>
        <v>نهاية إجازة يوم التأسيس</v>
      </c>
      <c r="F44" s="61">
        <f t="shared" si="17"/>
        <v>45344</v>
      </c>
      <c r="I44" t="str">
        <f t="shared" ca="1" si="7"/>
        <v xml:space="preserve"> إجازة يوم التأسيس
2023/08/17</v>
      </c>
    </row>
    <row r="45" spans="5:9" hidden="1" x14ac:dyDescent="0.2">
      <c r="E45" t="str">
        <f t="shared" ref="E45:F45" si="18">H12</f>
        <v>بداية إجازة أسبوع مطولة</v>
      </c>
      <c r="F45" s="61">
        <f t="shared" si="18"/>
        <v>45232</v>
      </c>
      <c r="H45" t="b">
        <f t="shared" ca="1" si="9"/>
        <v>0</v>
      </c>
      <c r="I45" t="str">
        <f t="shared" ca="1" si="7"/>
        <v xml:space="preserve"> إجازة أسبوع مطولة
2023/08/17</v>
      </c>
    </row>
    <row r="46" spans="5:9" hidden="1" x14ac:dyDescent="0.2">
      <c r="E46" t="str">
        <f t="shared" ref="E46:F46" si="19">H13</f>
        <v>نهاية إجازة أسبوع مطولة</v>
      </c>
      <c r="F46" s="61">
        <f t="shared" si="19"/>
        <v>45234</v>
      </c>
      <c r="I46" t="str">
        <f t="shared" ca="1" si="7"/>
        <v xml:space="preserve"> إجازة أسبوع مطولة
2023/08/17</v>
      </c>
    </row>
    <row r="47" spans="5:9" hidden="1" x14ac:dyDescent="0.2">
      <c r="F47" s="61"/>
      <c r="I47" t="e">
        <f t="shared" ca="1" si="7"/>
        <v>#VALUE!</v>
      </c>
    </row>
    <row r="48" spans="5:9" hidden="1" x14ac:dyDescent="0.2">
      <c r="E48" t="str">
        <f t="shared" ref="E48:F48" si="20">H15</f>
        <v>بداية إجازة أسبوع مطولة</v>
      </c>
      <c r="F48" s="61">
        <f t="shared" si="20"/>
        <v>45275</v>
      </c>
      <c r="H48" t="b">
        <f t="shared" ca="1" si="9"/>
        <v>0</v>
      </c>
      <c r="I48" t="str">
        <f t="shared" ca="1" si="7"/>
        <v xml:space="preserve"> إجازة أسبوع مطولة
2023/08/17</v>
      </c>
    </row>
    <row r="49" spans="5:9" hidden="1" x14ac:dyDescent="0.2">
      <c r="E49" t="str">
        <f t="shared" ref="E49:F49" si="21">H16</f>
        <v>نهاية إجازة أسبوع مطولة</v>
      </c>
      <c r="F49" s="61">
        <f t="shared" si="21"/>
        <v>45277</v>
      </c>
      <c r="I49" t="str">
        <f t="shared" ca="1" si="7"/>
        <v xml:space="preserve"> إجازة أسبوع مطولة
2023/08/17</v>
      </c>
    </row>
    <row r="50" spans="5:9" hidden="1" x14ac:dyDescent="0.2">
      <c r="F50" s="61"/>
      <c r="I50" t="e">
        <f t="shared" ca="1" si="7"/>
        <v>#VALUE!</v>
      </c>
    </row>
    <row r="51" spans="5:9" hidden="1" x14ac:dyDescent="0.2">
      <c r="E51" t="str">
        <f t="shared" ref="E51:F51" si="22">H18</f>
        <v>بداية إجازة منتصف العام</v>
      </c>
      <c r="F51" s="61">
        <f t="shared" si="22"/>
        <v>45295</v>
      </c>
      <c r="H51" t="b">
        <f t="shared" ca="1" si="9"/>
        <v>0</v>
      </c>
      <c r="I51" t="str">
        <f t="shared" ca="1" si="7"/>
        <v xml:space="preserve"> إجازة منتصف العام
2023/08/17</v>
      </c>
    </row>
    <row r="52" spans="5:9" hidden="1" x14ac:dyDescent="0.2">
      <c r="E52" t="str">
        <f t="shared" ref="E52:F52" si="23">H19</f>
        <v>نهاية إجازة منتصف العام</v>
      </c>
      <c r="F52" s="61">
        <f t="shared" si="23"/>
        <v>45304</v>
      </c>
      <c r="I52" t="str">
        <f t="shared" ca="1" si="7"/>
        <v xml:space="preserve"> إجازة منتصف العام
2023/08/17</v>
      </c>
    </row>
    <row r="53" spans="5:9" hidden="1" x14ac:dyDescent="0.2">
      <c r="F53" s="61"/>
      <c r="I53" t="e">
        <f t="shared" ca="1" si="7"/>
        <v>#VALUE!</v>
      </c>
    </row>
    <row r="54" spans="5:9" hidden="1" x14ac:dyDescent="0.2">
      <c r="E54" t="str">
        <f t="shared" ref="E54:F54" si="24">H21</f>
        <v>بداية إجازة أسبوع مطولة</v>
      </c>
      <c r="F54" s="61">
        <f t="shared" si="24"/>
        <v>45317</v>
      </c>
      <c r="H54" t="b">
        <f t="shared" ca="1" si="9"/>
        <v>0</v>
      </c>
      <c r="I54" t="str">
        <f t="shared" ca="1" si="7"/>
        <v xml:space="preserve"> إجازة أسبوع مطولة
2023/08/17</v>
      </c>
    </row>
    <row r="55" spans="5:9" hidden="1" x14ac:dyDescent="0.2">
      <c r="E55" t="str">
        <f t="shared" ref="E55:F55" si="25">H22</f>
        <v>نهاية إجازة أسبوع مطولة</v>
      </c>
      <c r="F55" s="61">
        <f t="shared" si="25"/>
        <v>45319</v>
      </c>
      <c r="I55" t="str">
        <f t="shared" ca="1" si="7"/>
        <v xml:space="preserve"> إجازة أسبوع مطولة
2023/08/17</v>
      </c>
    </row>
    <row r="56" spans="5:9" hidden="1" x14ac:dyDescent="0.2">
      <c r="E56" t="str">
        <f>K6</f>
        <v>موعد تجربة</v>
      </c>
      <c r="F56" s="61">
        <f>L6</f>
        <v>45139</v>
      </c>
      <c r="H56" t="b">
        <f ca="1">$H$29=F56</f>
        <v>0</v>
      </c>
      <c r="I56" t="str">
        <f ca="1">E56  &amp;CHAR(10)&amp; TEXT( $H$29,"yyyy/mm/dd")</f>
        <v>موعد تجربة
2023/08/17</v>
      </c>
    </row>
    <row r="57" spans="5:9" hidden="1" x14ac:dyDescent="0.2">
      <c r="E57">
        <f t="shared" ref="E57:F57" si="26">K7</f>
        <v>0</v>
      </c>
      <c r="F57" s="61">
        <f t="shared" si="26"/>
        <v>0</v>
      </c>
      <c r="H57" t="b">
        <f t="shared" ref="H57:H76" ca="1" si="27">$H$29=F57</f>
        <v>0</v>
      </c>
      <c r="I57" t="str">
        <f t="shared" ref="I57:I76" ca="1" si="28">E57  &amp;CHAR(10)&amp; TEXT( $H$29,"yyyy/mm/dd")</f>
        <v>0
2023/08/17</v>
      </c>
    </row>
    <row r="58" spans="5:9" hidden="1" x14ac:dyDescent="0.2">
      <c r="E58">
        <f t="shared" ref="E58:F58" si="29">K8</f>
        <v>0</v>
      </c>
      <c r="F58" s="61">
        <f t="shared" si="29"/>
        <v>0</v>
      </c>
      <c r="H58" t="b">
        <f t="shared" ca="1" si="27"/>
        <v>0</v>
      </c>
      <c r="I58" t="str">
        <f t="shared" ca="1" si="28"/>
        <v>0
2023/08/17</v>
      </c>
    </row>
    <row r="59" spans="5:9" hidden="1" x14ac:dyDescent="0.2">
      <c r="E59">
        <f t="shared" ref="E59:F59" si="30">K9</f>
        <v>0</v>
      </c>
      <c r="F59" s="61">
        <f t="shared" si="30"/>
        <v>0</v>
      </c>
      <c r="H59" t="b">
        <f t="shared" ca="1" si="27"/>
        <v>0</v>
      </c>
      <c r="I59" t="str">
        <f t="shared" ca="1" si="28"/>
        <v>0
2023/08/17</v>
      </c>
    </row>
    <row r="60" spans="5:9" hidden="1" x14ac:dyDescent="0.2">
      <c r="E60">
        <f t="shared" ref="E60:F60" si="31">K10</f>
        <v>0</v>
      </c>
      <c r="F60" s="61">
        <f t="shared" si="31"/>
        <v>0</v>
      </c>
      <c r="H60" t="b">
        <f t="shared" ca="1" si="27"/>
        <v>0</v>
      </c>
      <c r="I60" t="str">
        <f t="shared" ca="1" si="28"/>
        <v>0
2023/08/17</v>
      </c>
    </row>
    <row r="61" spans="5:9" hidden="1" x14ac:dyDescent="0.2">
      <c r="E61">
        <f t="shared" ref="E61:F61" si="32">K11</f>
        <v>0</v>
      </c>
      <c r="F61" s="61">
        <f t="shared" si="32"/>
        <v>0</v>
      </c>
      <c r="H61" t="b">
        <f t="shared" ca="1" si="27"/>
        <v>0</v>
      </c>
      <c r="I61" t="str">
        <f t="shared" ca="1" si="28"/>
        <v>0
2023/08/17</v>
      </c>
    </row>
    <row r="62" spans="5:9" hidden="1" x14ac:dyDescent="0.2">
      <c r="E62">
        <f t="shared" ref="E62:F62" si="33">K12</f>
        <v>0</v>
      </c>
      <c r="F62" s="61">
        <f t="shared" si="33"/>
        <v>0</v>
      </c>
      <c r="H62" t="b">
        <f t="shared" ca="1" si="27"/>
        <v>0</v>
      </c>
      <c r="I62" t="str">
        <f t="shared" ca="1" si="28"/>
        <v>0
2023/08/17</v>
      </c>
    </row>
    <row r="63" spans="5:9" hidden="1" x14ac:dyDescent="0.2">
      <c r="E63">
        <f t="shared" ref="E63:F63" si="34">K13</f>
        <v>0</v>
      </c>
      <c r="F63" s="61">
        <f t="shared" si="34"/>
        <v>0</v>
      </c>
      <c r="H63" t="b">
        <f t="shared" ca="1" si="27"/>
        <v>0</v>
      </c>
      <c r="I63" t="str">
        <f t="shared" ca="1" si="28"/>
        <v>0
2023/08/17</v>
      </c>
    </row>
    <row r="64" spans="5:9" hidden="1" x14ac:dyDescent="0.2">
      <c r="E64">
        <f t="shared" ref="E64:F64" si="35">K14</f>
        <v>0</v>
      </c>
      <c r="F64" s="61">
        <f t="shared" si="35"/>
        <v>0</v>
      </c>
      <c r="H64" t="b">
        <f t="shared" ca="1" si="27"/>
        <v>0</v>
      </c>
      <c r="I64" t="str">
        <f t="shared" ca="1" si="28"/>
        <v>0
2023/08/17</v>
      </c>
    </row>
    <row r="65" spans="5:11" hidden="1" x14ac:dyDescent="0.2">
      <c r="E65">
        <f t="shared" ref="E65:F65" si="36">K15</f>
        <v>0</v>
      </c>
      <c r="F65" s="61">
        <f t="shared" si="36"/>
        <v>0</v>
      </c>
      <c r="H65" t="b">
        <f t="shared" ca="1" si="27"/>
        <v>0</v>
      </c>
      <c r="I65" t="str">
        <f t="shared" ca="1" si="28"/>
        <v>0
2023/08/17</v>
      </c>
    </row>
    <row r="66" spans="5:11" hidden="1" x14ac:dyDescent="0.2">
      <c r="E66">
        <f t="shared" ref="E66:F66" si="37">K16</f>
        <v>0</v>
      </c>
      <c r="F66" s="61">
        <f t="shared" si="37"/>
        <v>0</v>
      </c>
      <c r="H66" t="b">
        <f t="shared" ca="1" si="27"/>
        <v>0</v>
      </c>
      <c r="I66" t="str">
        <f t="shared" ca="1" si="28"/>
        <v>0
2023/08/17</v>
      </c>
    </row>
    <row r="67" spans="5:11" hidden="1" x14ac:dyDescent="0.2">
      <c r="E67">
        <f t="shared" ref="E67:F67" si="38">K17</f>
        <v>0</v>
      </c>
      <c r="F67" s="61">
        <f t="shared" si="38"/>
        <v>0</v>
      </c>
      <c r="H67" t="b">
        <f t="shared" ca="1" si="27"/>
        <v>0</v>
      </c>
      <c r="I67" t="str">
        <f t="shared" ca="1" si="28"/>
        <v>0
2023/08/17</v>
      </c>
    </row>
    <row r="68" spans="5:11" hidden="1" x14ac:dyDescent="0.2">
      <c r="E68">
        <f t="shared" ref="E68:F68" si="39">K18</f>
        <v>0</v>
      </c>
      <c r="F68" s="61">
        <f t="shared" si="39"/>
        <v>0</v>
      </c>
      <c r="H68" t="b">
        <f t="shared" ca="1" si="27"/>
        <v>0</v>
      </c>
      <c r="I68" t="str">
        <f t="shared" ca="1" si="28"/>
        <v>0
2023/08/17</v>
      </c>
    </row>
    <row r="69" spans="5:11" hidden="1" x14ac:dyDescent="0.2">
      <c r="E69">
        <f t="shared" ref="E69:F69" si="40">K19</f>
        <v>0</v>
      </c>
      <c r="F69" s="61">
        <f t="shared" si="40"/>
        <v>0</v>
      </c>
      <c r="H69" t="b">
        <f t="shared" ca="1" si="27"/>
        <v>0</v>
      </c>
      <c r="I69" t="str">
        <f t="shared" ca="1" si="28"/>
        <v>0
2023/08/17</v>
      </c>
    </row>
    <row r="70" spans="5:11" hidden="1" x14ac:dyDescent="0.2">
      <c r="E70">
        <f t="shared" ref="E70:F70" si="41">K20</f>
        <v>0</v>
      </c>
      <c r="F70" s="61">
        <f t="shared" si="41"/>
        <v>0</v>
      </c>
      <c r="H70" t="b">
        <f t="shared" ca="1" si="27"/>
        <v>0</v>
      </c>
      <c r="I70" t="str">
        <f t="shared" ca="1" si="28"/>
        <v>0
2023/08/17</v>
      </c>
    </row>
    <row r="71" spans="5:11" hidden="1" x14ac:dyDescent="0.2">
      <c r="E71">
        <f t="shared" ref="E71:F71" si="42">K21</f>
        <v>0</v>
      </c>
      <c r="F71" s="61">
        <f t="shared" si="42"/>
        <v>0</v>
      </c>
      <c r="H71" t="b">
        <f t="shared" ca="1" si="27"/>
        <v>0</v>
      </c>
      <c r="I71" t="str">
        <f t="shared" ca="1" si="28"/>
        <v>0
2023/08/17</v>
      </c>
    </row>
    <row r="72" spans="5:11" hidden="1" x14ac:dyDescent="0.2">
      <c r="E72">
        <f>K22</f>
        <v>0</v>
      </c>
      <c r="F72" s="61">
        <f>L22</f>
        <v>0</v>
      </c>
      <c r="H72" t="b">
        <f t="shared" ca="1" si="27"/>
        <v>0</v>
      </c>
      <c r="I72" t="str">
        <f t="shared" ca="1" si="28"/>
        <v>0
2023/08/17</v>
      </c>
    </row>
    <row r="73" spans="5:11" hidden="1" x14ac:dyDescent="0.2">
      <c r="E73">
        <f t="shared" ref="E73" si="43">K23</f>
        <v>0</v>
      </c>
      <c r="F73" s="61">
        <f t="shared" ref="F73" si="44">L23</f>
        <v>0</v>
      </c>
      <c r="H73" t="b">
        <f t="shared" ca="1" si="27"/>
        <v>0</v>
      </c>
      <c r="I73" t="str">
        <f t="shared" ca="1" si="28"/>
        <v>0
2023/08/17</v>
      </c>
    </row>
    <row r="74" spans="5:11" hidden="1" x14ac:dyDescent="0.2">
      <c r="E74">
        <f>K24</f>
        <v>0</v>
      </c>
      <c r="F74" s="61">
        <f>L24</f>
        <v>0</v>
      </c>
      <c r="H74" t="b">
        <f t="shared" ca="1" si="27"/>
        <v>0</v>
      </c>
      <c r="I74" t="str">
        <f t="shared" ca="1" si="28"/>
        <v>0
2023/08/17</v>
      </c>
    </row>
    <row r="75" spans="5:11" hidden="1" x14ac:dyDescent="0.2">
      <c r="E75">
        <f t="shared" ref="E75" si="45">K25</f>
        <v>0</v>
      </c>
      <c r="F75" s="61">
        <f t="shared" ref="F75" si="46">L25</f>
        <v>0</v>
      </c>
      <c r="H75" t="b">
        <f t="shared" ca="1" si="27"/>
        <v>0</v>
      </c>
      <c r="I75" t="str">
        <f t="shared" ca="1" si="28"/>
        <v>0
2023/08/17</v>
      </c>
    </row>
    <row r="76" spans="5:11" hidden="1" x14ac:dyDescent="0.2">
      <c r="E76" t="s">
        <v>26</v>
      </c>
      <c r="F76" s="61">
        <f ca="1">TODAY()</f>
        <v>45079</v>
      </c>
      <c r="H76" t="b">
        <f t="shared" ca="1" si="27"/>
        <v>0</v>
      </c>
      <c r="I76" t="str">
        <f t="shared" ca="1" si="28"/>
        <v>اليوم الحالي
2023/08/17</v>
      </c>
    </row>
    <row r="77" spans="5:11" hidden="1" x14ac:dyDescent="0.2">
      <c r="E77" t="s">
        <v>143</v>
      </c>
      <c r="F77">
        <v>6</v>
      </c>
      <c r="H77" t="b">
        <f ca="1">IFERROR(IF(OR(WEEKDAY($H$29)=6,WEEKDAY($H$29)=7),TRUE,FALSE),FALSE)</f>
        <v>0</v>
      </c>
      <c r="I77" t="str">
        <f ca="1">E77  &amp;CHAR(10)&amp; TEXT( $H$29,"yyyy/mm/dd")</f>
        <v>نهاية الأسبوع
2023/08/17</v>
      </c>
    </row>
    <row r="78" spans="5:11" hidden="1" x14ac:dyDescent="0.2">
      <c r="E78" t="s">
        <v>144</v>
      </c>
      <c r="F78" s="61">
        <v>1</v>
      </c>
      <c r="G78" s="61"/>
      <c r="H78" s="61" t="b">
        <f ca="1">IFERROR(IF(AND(DATE(1900,MONTH($H$29),DAY($H$29))&gt;=F78,DATE(1900,MONTH($H$29),DAY($H$29))&lt;F79),TRUE,FALSE),FALSE)</f>
        <v>0</v>
      </c>
      <c r="I78" t="str">
        <f ca="1">"("&amp;K78&amp;")"&amp;E78  &amp;CHAR(10)&amp; TEXT( $H$29,"yyyy/mm/dd")</f>
        <v>(0)المربعانية - نوء القلب
2023/08/17</v>
      </c>
      <c r="K78" s="1">
        <f ca="1">IF(H78=TRUE,(DATE(1900,MONTH($H$29),DAY($H$29))-F78)+1,0)</f>
        <v>0</v>
      </c>
    </row>
    <row r="79" spans="5:11" hidden="1" x14ac:dyDescent="0.2">
      <c r="E79" t="s">
        <v>145</v>
      </c>
      <c r="F79" s="61">
        <v>2</v>
      </c>
      <c r="G79" s="61"/>
      <c r="H79" s="61" t="b">
        <f t="shared" ref="H79:H106" ca="1" si="47">IFERROR(IF(AND(DATE(1900,MONTH($H$29),DAY($H$29))&gt;=F79,DATE(1900,MONTH($H$29),DAY($H$29))&lt;F80),TRUE,FALSE),FALSE)</f>
        <v>0</v>
      </c>
      <c r="I79" t="str">
        <f t="shared" ref="I79:I106" ca="1" si="48">"("&amp;K79&amp;")"&amp;E79  &amp;CHAR(10)&amp; TEXT( $H$29,"yyyy/mm/dd")</f>
        <v>(0)المربعانية - نوء الشولة
2023/08/17</v>
      </c>
      <c r="K79" s="1">
        <f t="shared" ref="K79:K106" ca="1" si="49">IF(H79=TRUE,(DATE(1900,MONTH($H$29),DAY($H$29))-F79)+1,0)</f>
        <v>0</v>
      </c>
    </row>
    <row r="80" spans="5:11" hidden="1" x14ac:dyDescent="0.2">
      <c r="E80" t="s">
        <v>146</v>
      </c>
      <c r="F80" s="61">
        <v>15</v>
      </c>
      <c r="G80" s="61"/>
      <c r="H80" s="61" t="b">
        <f t="shared" ca="1" si="47"/>
        <v>0</v>
      </c>
      <c r="I80" t="str">
        <f t="shared" ca="1" si="48"/>
        <v>(0)الشبط الأزيرق - نوء النعايم
2023/08/17</v>
      </c>
      <c r="K80" s="1">
        <f t="shared" ca="1" si="49"/>
        <v>0</v>
      </c>
    </row>
    <row r="81" spans="5:11" hidden="1" x14ac:dyDescent="0.2">
      <c r="E81" t="s">
        <v>147</v>
      </c>
      <c r="F81" s="61">
        <v>28</v>
      </c>
      <c r="G81" s="61"/>
      <c r="H81" s="61" t="b">
        <f t="shared" ca="1" si="47"/>
        <v>0</v>
      </c>
      <c r="I81" t="str">
        <f t="shared" ca="1" si="48"/>
        <v>(0)الشبط الأزيرق - نوء البلدة
2023/08/17</v>
      </c>
      <c r="K81" s="1">
        <f t="shared" ca="1" si="49"/>
        <v>0</v>
      </c>
    </row>
    <row r="82" spans="5:11" hidden="1" x14ac:dyDescent="0.2">
      <c r="E82" t="s">
        <v>148</v>
      </c>
      <c r="F82" s="61">
        <v>41</v>
      </c>
      <c r="G82" s="61"/>
      <c r="H82" s="61" t="b">
        <f t="shared" ca="1" si="47"/>
        <v>0</v>
      </c>
      <c r="I82" t="str">
        <f t="shared" ca="1" si="48"/>
        <v>(0)العقارب - نوء سعد الذابح
2023/08/17</v>
      </c>
      <c r="K82" s="1">
        <f t="shared" ca="1" si="49"/>
        <v>0</v>
      </c>
    </row>
    <row r="83" spans="5:11" hidden="1" x14ac:dyDescent="0.2">
      <c r="E83" t="s">
        <v>149</v>
      </c>
      <c r="F83" s="61">
        <v>54</v>
      </c>
      <c r="G83" s="61"/>
      <c r="H83" s="61" t="b">
        <f t="shared" ca="1" si="47"/>
        <v>0</v>
      </c>
      <c r="I83" t="str">
        <f t="shared" ca="1" si="48"/>
        <v>(0)العقارب - نوء سعد بلع
2023/08/17</v>
      </c>
      <c r="K83" s="1">
        <f t="shared" ca="1" si="49"/>
        <v>0</v>
      </c>
    </row>
    <row r="84" spans="5:11" hidden="1" x14ac:dyDescent="0.2">
      <c r="E84" t="s">
        <v>150</v>
      </c>
      <c r="F84" s="61">
        <v>68</v>
      </c>
      <c r="G84" s="61"/>
      <c r="H84" s="61" t="b">
        <f t="shared" ca="1" si="47"/>
        <v>0</v>
      </c>
      <c r="I84" t="str">
        <f t="shared" ca="1" si="48"/>
        <v>(0)العقارب - نوء سعد السعود (برد العجوز)
2023/08/17</v>
      </c>
      <c r="K84" s="1">
        <f t="shared" ca="1" si="49"/>
        <v>0</v>
      </c>
    </row>
    <row r="85" spans="5:11" hidden="1" x14ac:dyDescent="0.2">
      <c r="E85" t="s">
        <v>151</v>
      </c>
      <c r="F85" s="61">
        <v>81</v>
      </c>
      <c r="G85" s="61"/>
      <c r="H85" s="61" t="b">
        <f t="shared" ca="1" si="47"/>
        <v>0</v>
      </c>
      <c r="I85" t="str">
        <f t="shared" ca="1" si="48"/>
        <v>(0)الحميمين - نوء سعد الأخيبيه
2023/08/17</v>
      </c>
      <c r="K85" s="1">
        <f t="shared" ca="1" si="49"/>
        <v>0</v>
      </c>
    </row>
    <row r="86" spans="5:11" hidden="1" x14ac:dyDescent="0.2">
      <c r="E86" t="s">
        <v>152</v>
      </c>
      <c r="F86" s="61">
        <v>94</v>
      </c>
      <c r="G86" s="61"/>
      <c r="H86" s="61" t="b">
        <f t="shared" ca="1" si="47"/>
        <v>0</v>
      </c>
      <c r="I86" t="str">
        <f t="shared" ca="1" si="48"/>
        <v>(0)الحميمين - نوء المقدم(بياع الخبل عباته)
2023/08/17</v>
      </c>
      <c r="K86" s="1">
        <f t="shared" ca="1" si="49"/>
        <v>0</v>
      </c>
    </row>
    <row r="87" spans="5:11" hidden="1" x14ac:dyDescent="0.2">
      <c r="E87" t="s">
        <v>153</v>
      </c>
      <c r="F87" s="61">
        <v>107</v>
      </c>
      <c r="G87" s="61"/>
      <c r="H87" s="61" t="b">
        <f t="shared" ca="1" si="47"/>
        <v>0</v>
      </c>
      <c r="I87" t="str">
        <f t="shared" ca="1" si="48"/>
        <v>(0)الذراعان - نوء المؤخر
2023/08/17</v>
      </c>
      <c r="K87" s="1">
        <f t="shared" ca="1" si="49"/>
        <v>0</v>
      </c>
    </row>
    <row r="88" spans="5:11" hidden="1" x14ac:dyDescent="0.2">
      <c r="E88" t="s">
        <v>154</v>
      </c>
      <c r="F88" s="61">
        <v>120</v>
      </c>
      <c r="G88" s="61"/>
      <c r="H88" s="61" t="b">
        <f t="shared" ca="1" si="47"/>
        <v>0</v>
      </c>
      <c r="I88" t="str">
        <f t="shared" ca="1" si="48"/>
        <v>(0)الذراعان - نوء الرشا
2023/08/17</v>
      </c>
      <c r="K88" s="1">
        <f t="shared" ca="1" si="49"/>
        <v>0</v>
      </c>
    </row>
    <row r="89" spans="5:11" hidden="1" x14ac:dyDescent="0.2">
      <c r="E89" t="s">
        <v>155</v>
      </c>
      <c r="F89" s="61">
        <v>133</v>
      </c>
      <c r="G89" s="61"/>
      <c r="H89" s="61" t="b">
        <f t="shared" ca="1" si="47"/>
        <v>0</v>
      </c>
      <c r="I89" t="str">
        <f t="shared" ca="1" si="48"/>
        <v>(0)الثريا - نوء الشريطين
2023/08/17</v>
      </c>
      <c r="K89" s="1">
        <f t="shared" ca="1" si="49"/>
        <v>0</v>
      </c>
    </row>
    <row r="90" spans="5:11" hidden="1" x14ac:dyDescent="0.2">
      <c r="E90" t="s">
        <v>156</v>
      </c>
      <c r="F90" s="61">
        <v>146</v>
      </c>
      <c r="G90" s="61"/>
      <c r="H90" s="61" t="b">
        <f t="shared" ca="1" si="47"/>
        <v>0</v>
      </c>
      <c r="I90" t="str">
        <f t="shared" ca="1" si="48"/>
        <v>(0)الثريا - نوء البطين
2023/08/17</v>
      </c>
      <c r="K90" s="1">
        <f t="shared" ca="1" si="49"/>
        <v>0</v>
      </c>
    </row>
    <row r="91" spans="5:11" hidden="1" x14ac:dyDescent="0.2">
      <c r="E91" t="s">
        <v>157</v>
      </c>
      <c r="F91" s="61">
        <v>159</v>
      </c>
      <c r="G91" s="61"/>
      <c r="H91" s="61" t="b">
        <f t="shared" ca="1" si="47"/>
        <v>0</v>
      </c>
      <c r="I91" t="str">
        <f t="shared" ca="1" si="48"/>
        <v>(0)الثريا - نوء الثريا
2023/08/17</v>
      </c>
      <c r="K91" s="1">
        <f t="shared" ca="1" si="49"/>
        <v>0</v>
      </c>
    </row>
    <row r="92" spans="5:11" hidden="1" x14ac:dyDescent="0.2">
      <c r="E92" t="s">
        <v>158</v>
      </c>
      <c r="F92" s="61">
        <v>172</v>
      </c>
      <c r="G92" s="61"/>
      <c r="H92" s="61" t="b">
        <f t="shared" ca="1" si="47"/>
        <v>0</v>
      </c>
      <c r="I92" t="str">
        <f t="shared" ca="1" si="48"/>
        <v>(0)التويبع - نوء الدبران
2023/08/17</v>
      </c>
      <c r="K92" s="1">
        <f t="shared" ca="1" si="49"/>
        <v>0</v>
      </c>
    </row>
    <row r="93" spans="5:11" hidden="1" x14ac:dyDescent="0.2">
      <c r="E93" t="s">
        <v>159</v>
      </c>
      <c r="F93" s="61">
        <v>185</v>
      </c>
      <c r="G93" s="61"/>
      <c r="H93" s="61" t="b">
        <f t="shared" ca="1" si="47"/>
        <v>0</v>
      </c>
      <c r="I93" t="str">
        <f t="shared" ca="1" si="48"/>
        <v>(0)الجوزاء - نوء الهقعة
2023/08/17</v>
      </c>
      <c r="K93" s="1">
        <f t="shared" ca="1" si="49"/>
        <v>0</v>
      </c>
    </row>
    <row r="94" spans="5:11" hidden="1" x14ac:dyDescent="0.2">
      <c r="E94" t="s">
        <v>160</v>
      </c>
      <c r="F94" s="61">
        <v>198</v>
      </c>
      <c r="G94" s="61"/>
      <c r="H94" s="61" t="b">
        <f t="shared" ca="1" si="47"/>
        <v>0</v>
      </c>
      <c r="I94" t="str">
        <f t="shared" ca="1" si="48"/>
        <v>(0)الجوزاء - نوء الهنعة
2023/08/17</v>
      </c>
      <c r="K94" s="1">
        <f t="shared" ca="1" si="49"/>
        <v>0</v>
      </c>
    </row>
    <row r="95" spans="5:11" hidden="1" x14ac:dyDescent="0.2">
      <c r="E95" t="s">
        <v>161</v>
      </c>
      <c r="F95" s="61">
        <v>211</v>
      </c>
      <c r="G95" s="61"/>
      <c r="H95" s="61" t="b">
        <f t="shared" ca="1" si="47"/>
        <v>0</v>
      </c>
      <c r="I95" t="str">
        <f t="shared" ca="1" si="48"/>
        <v>(0)المرزم(جمرة القيض) - نوء الذراع
2023/08/17</v>
      </c>
      <c r="K95" s="1">
        <f t="shared" ca="1" si="49"/>
        <v>0</v>
      </c>
    </row>
    <row r="96" spans="5:11" hidden="1" x14ac:dyDescent="0.2">
      <c r="E96" t="s">
        <v>162</v>
      </c>
      <c r="F96" s="61">
        <v>224</v>
      </c>
      <c r="G96" s="61"/>
      <c r="H96" s="61" t="b">
        <f t="shared" ca="1" si="47"/>
        <v>1</v>
      </c>
      <c r="I96" t="str">
        <f t="shared" ca="1" si="48"/>
        <v>(7)الكليبين - نوء النثرة
2023/08/17</v>
      </c>
      <c r="K96" s="1">
        <f t="shared" ca="1" si="49"/>
        <v>7</v>
      </c>
    </row>
    <row r="97" spans="5:11" hidden="1" x14ac:dyDescent="0.2">
      <c r="E97" t="s">
        <v>163</v>
      </c>
      <c r="F97" s="61">
        <v>237</v>
      </c>
      <c r="G97" s="61"/>
      <c r="H97" s="61" t="b">
        <f t="shared" ca="1" si="47"/>
        <v>0</v>
      </c>
      <c r="I97" t="str">
        <f t="shared" ca="1" si="48"/>
        <v>(0)سهيل(الصفري) - نوء الطرفة ، سهيل
2023/08/17</v>
      </c>
      <c r="K97" s="1">
        <f t="shared" ca="1" si="49"/>
        <v>0</v>
      </c>
    </row>
    <row r="98" spans="5:11" hidden="1" x14ac:dyDescent="0.2">
      <c r="E98" t="s">
        <v>164</v>
      </c>
      <c r="F98" s="61">
        <v>251</v>
      </c>
      <c r="G98" s="61"/>
      <c r="H98" s="61" t="b">
        <f t="shared" ca="1" si="47"/>
        <v>0</v>
      </c>
      <c r="I98" t="str">
        <f t="shared" ca="1" si="48"/>
        <v>(0)سهيل(الصفري) - نوء الجبهة
2023/08/17</v>
      </c>
      <c r="K98" s="1">
        <f t="shared" ca="1" si="49"/>
        <v>0</v>
      </c>
    </row>
    <row r="99" spans="5:11" hidden="1" x14ac:dyDescent="0.2">
      <c r="E99" t="s">
        <v>165</v>
      </c>
      <c r="F99" s="61">
        <v>264</v>
      </c>
      <c r="G99" s="61"/>
      <c r="H99" s="61" t="b">
        <f t="shared" ca="1" si="47"/>
        <v>0</v>
      </c>
      <c r="I99" t="str">
        <f t="shared" ca="1" si="48"/>
        <v>(0)سهيل(الصفري) - نوء الزبرة
2023/08/17</v>
      </c>
      <c r="K99" s="1">
        <f t="shared" ca="1" si="49"/>
        <v>0</v>
      </c>
    </row>
    <row r="100" spans="5:11" hidden="1" x14ac:dyDescent="0.2">
      <c r="E100" t="s">
        <v>166</v>
      </c>
      <c r="F100" s="61">
        <v>277</v>
      </c>
      <c r="G100" s="61"/>
      <c r="H100" s="61" t="b">
        <f t="shared" ca="1" si="47"/>
        <v>0</v>
      </c>
      <c r="I100" t="str">
        <f t="shared" ca="1" si="48"/>
        <v>(0)سهيل(الصفري) - نوء الصرفة
2023/08/17</v>
      </c>
      <c r="K100" s="1">
        <f t="shared" ca="1" si="49"/>
        <v>0</v>
      </c>
    </row>
    <row r="101" spans="5:11" hidden="1" x14ac:dyDescent="0.2">
      <c r="E101" t="s">
        <v>167</v>
      </c>
      <c r="F101" s="61">
        <v>290</v>
      </c>
      <c r="G101" s="61"/>
      <c r="H101" s="61" t="b">
        <f t="shared" ca="1" si="47"/>
        <v>0</v>
      </c>
      <c r="I101" t="str">
        <f t="shared" ca="1" si="48"/>
        <v>(0)الوسم - نوء العواء
2023/08/17</v>
      </c>
      <c r="K101" s="1">
        <f t="shared" ca="1" si="49"/>
        <v>0</v>
      </c>
    </row>
    <row r="102" spans="5:11" hidden="1" x14ac:dyDescent="0.2">
      <c r="E102" t="s">
        <v>168</v>
      </c>
      <c r="F102" s="61">
        <v>303</v>
      </c>
      <c r="G102" s="61"/>
      <c r="H102" s="61" t="b">
        <f t="shared" ca="1" si="47"/>
        <v>0</v>
      </c>
      <c r="I102" t="str">
        <f t="shared" ca="1" si="48"/>
        <v>(0)الوسم - نوء السماك
2023/08/17</v>
      </c>
      <c r="K102" s="1">
        <f t="shared" ca="1" si="49"/>
        <v>0</v>
      </c>
    </row>
    <row r="103" spans="5:11" hidden="1" x14ac:dyDescent="0.2">
      <c r="E103" t="s">
        <v>169</v>
      </c>
      <c r="F103" s="61">
        <v>316</v>
      </c>
      <c r="G103" s="61"/>
      <c r="H103" s="61" t="b">
        <f t="shared" ca="1" si="47"/>
        <v>0</v>
      </c>
      <c r="I103" t="str">
        <f t="shared" ca="1" si="48"/>
        <v>(0)الوسم - نوء الغفر
2023/08/17</v>
      </c>
      <c r="K103" s="1">
        <f t="shared" ca="1" si="49"/>
        <v>0</v>
      </c>
    </row>
    <row r="104" spans="5:11" hidden="1" x14ac:dyDescent="0.2">
      <c r="E104" t="s">
        <v>170</v>
      </c>
      <c r="F104" s="61">
        <v>329</v>
      </c>
      <c r="G104" s="61"/>
      <c r="H104" s="61" t="b">
        <f t="shared" ca="1" si="47"/>
        <v>0</v>
      </c>
      <c r="I104" t="str">
        <f t="shared" ca="1" si="48"/>
        <v>(0)الوسم - نوء الزبانا
2023/08/17</v>
      </c>
      <c r="K104" s="1">
        <f t="shared" ca="1" si="49"/>
        <v>0</v>
      </c>
    </row>
    <row r="105" spans="5:11" hidden="1" x14ac:dyDescent="0.2">
      <c r="E105" t="s">
        <v>171</v>
      </c>
      <c r="F105" s="61">
        <v>342</v>
      </c>
      <c r="G105" s="61"/>
      <c r="H105" s="61" t="b">
        <f t="shared" ca="1" si="47"/>
        <v>0</v>
      </c>
      <c r="I105" t="str">
        <f t="shared" ca="1" si="48"/>
        <v>(0)المربعانية - نوء الإكليل
2023/08/17</v>
      </c>
      <c r="K105" s="1">
        <f t="shared" ca="1" si="49"/>
        <v>0</v>
      </c>
    </row>
    <row r="106" spans="5:11" hidden="1" x14ac:dyDescent="0.2">
      <c r="E106" t="s">
        <v>144</v>
      </c>
      <c r="F106" s="61">
        <v>355</v>
      </c>
      <c r="G106" s="61"/>
      <c r="H106" s="61" t="b">
        <f t="shared" ca="1" si="47"/>
        <v>0</v>
      </c>
      <c r="I106" t="str">
        <f t="shared" ca="1" si="48"/>
        <v>(0)المربعانية - نوء القلب
2023/08/17</v>
      </c>
      <c r="K106" s="1">
        <f t="shared" ca="1" si="49"/>
        <v>0</v>
      </c>
    </row>
    <row r="107" spans="5:11" hidden="1" x14ac:dyDescent="0.2">
      <c r="F107" s="61">
        <v>367</v>
      </c>
    </row>
    <row r="108" spans="5:11" hidden="1" x14ac:dyDescent="0.2">
      <c r="F108" s="61"/>
    </row>
  </sheetData>
  <sheetProtection algorithmName="SHA-512" hashValue="18JJmtuEUF1rfNf7hc3iVOcppht/bMv6DCfbWqOEUlgeVUvuqagD7bP74JH8l74pi2zuYeEkaFAapwq2w4+6JA==" saltValue="MnkY2qOqIkkrtRna21/w5g==" spinCount="100000" sheet="1" selectLockedCells="1"/>
  <mergeCells count="7">
    <mergeCell ref="B27:N27"/>
    <mergeCell ref="D4:F4"/>
    <mergeCell ref="G4:I4"/>
    <mergeCell ref="J4:L4"/>
    <mergeCell ref="B2:B26"/>
    <mergeCell ref="C2:N2"/>
    <mergeCell ref="N3:N26"/>
  </mergeCells>
  <conditionalFormatting sqref="J6:J26">
    <cfRule type="expression" dxfId="45" priority="6">
      <formula>$L6&gt;0</formula>
    </cfRule>
  </conditionalFormatting>
  <conditionalFormatting sqref="K6:L25">
    <cfRule type="expression" dxfId="44" priority="3">
      <formula>$L6=(TODAY()+1)</formula>
    </cfRule>
    <cfRule type="expression" dxfId="43" priority="4">
      <formula>$L6=TODAY()</formula>
    </cfRule>
    <cfRule type="expression" dxfId="42" priority="5">
      <formula>$L6&lt;TODAY()</formula>
    </cfRule>
  </conditionalFormatting>
  <conditionalFormatting sqref="G6:I25">
    <cfRule type="expression" dxfId="41" priority="2">
      <formula>$I6&lt;TODAY()</formula>
    </cfRule>
  </conditionalFormatting>
  <conditionalFormatting sqref="D6:F20">
    <cfRule type="expression" dxfId="40" priority="1">
      <formula>$F6&lt;TODAY()</formula>
    </cfRule>
  </conditionalFormatting>
  <dataValidations count="1">
    <dataValidation type="date" allowBlank="1" showInputMessage="1" showErrorMessage="1" sqref="L6:L25 I6:I25 F6:F20" xr:uid="{44575FDB-FC5F-4C83-AB74-CEA27F9EFA06}">
      <formula1>44927</formula1>
      <formula2>54788</formula2>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241A5-0F6A-4132-8277-EF06509971C9}">
  <sheetPr codeName="ورقة3">
    <tabColor rgb="FFEFF6EA"/>
  </sheetPr>
  <dimension ref="A1:Y33"/>
  <sheetViews>
    <sheetView showGridLines="0" showRowColHeaders="0" rightToLeft="1" zoomScale="130" zoomScaleNormal="130" workbookViewId="0">
      <selection activeCell="F5" sqref="F5:H5"/>
    </sheetView>
  </sheetViews>
  <sheetFormatPr defaultColWidth="0" defaultRowHeight="14.25" zeroHeight="1" x14ac:dyDescent="0.2"/>
  <cols>
    <col min="1" max="1" width="1.5" style="56" customWidth="1"/>
    <col min="2" max="2" width="1.5" customWidth="1"/>
    <col min="3" max="3" width="3.625" customWidth="1"/>
    <col min="4" max="6" width="9.125" customWidth="1"/>
    <col min="7" max="9" width="9" customWidth="1"/>
    <col min="10" max="11" width="9.375" customWidth="1"/>
    <col min="12" max="12" width="8.625" bestFit="1" customWidth="1"/>
    <col min="13" max="15" width="8.625" customWidth="1"/>
    <col min="16" max="16" width="3.25" customWidth="1"/>
    <col min="17" max="17" width="1.625" customWidth="1"/>
    <col min="18" max="16384" width="3.625" hidden="1"/>
  </cols>
  <sheetData>
    <row r="1" spans="2:17" ht="10.5" customHeight="1" x14ac:dyDescent="0.2">
      <c r="B1" s="56"/>
      <c r="C1" s="56"/>
      <c r="D1" s="56"/>
      <c r="E1" s="56"/>
      <c r="F1" s="56"/>
      <c r="G1" s="56"/>
      <c r="H1" s="56"/>
      <c r="I1" s="56"/>
      <c r="J1" s="56"/>
      <c r="K1" s="56"/>
      <c r="L1" s="56"/>
      <c r="M1" s="56"/>
      <c r="N1" s="56"/>
      <c r="O1" s="56"/>
      <c r="P1" s="56"/>
      <c r="Q1" s="56"/>
    </row>
    <row r="2" spans="2:17" ht="7.5" customHeight="1" x14ac:dyDescent="0.2">
      <c r="B2" s="93"/>
      <c r="C2" s="93"/>
      <c r="D2" s="93"/>
      <c r="E2" s="93"/>
      <c r="F2" s="93"/>
      <c r="G2" s="93"/>
      <c r="H2" s="93"/>
      <c r="I2" s="93"/>
      <c r="J2" s="93"/>
      <c r="K2" s="93"/>
      <c r="L2" s="93"/>
      <c r="M2" s="93"/>
      <c r="N2" s="93"/>
      <c r="O2" s="93"/>
      <c r="P2" s="93"/>
      <c r="Q2" s="93"/>
    </row>
    <row r="3" spans="2:17" ht="15.75" x14ac:dyDescent="0.2">
      <c r="B3" s="93"/>
      <c r="C3" s="113" t="s">
        <v>112</v>
      </c>
      <c r="Q3" s="93"/>
    </row>
    <row r="4" spans="2:17" ht="20.25" x14ac:dyDescent="0.3">
      <c r="B4" s="93"/>
      <c r="F4" s="275" t="s">
        <v>113</v>
      </c>
      <c r="G4" s="276"/>
      <c r="H4" s="277"/>
      <c r="I4" s="94" t="s">
        <v>114</v>
      </c>
      <c r="J4" s="275" t="s">
        <v>115</v>
      </c>
      <c r="K4" s="276"/>
      <c r="L4" s="277"/>
      <c r="Q4" s="93"/>
    </row>
    <row r="5" spans="2:17" ht="25.5" x14ac:dyDescent="0.35">
      <c r="B5" s="93"/>
      <c r="D5" s="30" t="str">
        <f>IF(LEN(TEXT(F5,"yyyy"))&gt;4,"خطأ","")</f>
        <v/>
      </c>
      <c r="F5" s="278"/>
      <c r="G5" s="279"/>
      <c r="H5" s="280"/>
      <c r="I5" s="129">
        <f ca="1">IF(AND(F5="",J5=""),TODAY(),IF(F5="",J5,F5))</f>
        <v>45079</v>
      </c>
      <c r="J5" s="281"/>
      <c r="K5" s="282"/>
      <c r="L5" s="283"/>
      <c r="O5" s="84"/>
      <c r="Q5" s="93"/>
    </row>
    <row r="6" spans="2:17" ht="11.45" customHeight="1" x14ac:dyDescent="0.2">
      <c r="B6" s="93"/>
      <c r="F6" s="95"/>
      <c r="Q6" s="93"/>
    </row>
    <row r="7" spans="2:17" ht="20.25" x14ac:dyDescent="0.2">
      <c r="B7" s="93"/>
      <c r="E7" s="163" t="s">
        <v>131</v>
      </c>
      <c r="F7" s="284">
        <f ca="1">IF( OR(AND(F5="",J5=""),ISTEXT(F5)),TODAY(),IF(F5="","",F5))</f>
        <v>45079</v>
      </c>
      <c r="G7" s="285"/>
      <c r="H7" s="286"/>
      <c r="I7" s="163" t="s">
        <v>132</v>
      </c>
      <c r="J7" s="287">
        <f ca="1">IF(OR(AND(F5="",J5=""),ISTEXT(J5)),TODAY(),IF(J5="","",J5))</f>
        <v>45079</v>
      </c>
      <c r="K7" s="288"/>
      <c r="L7" s="289"/>
      <c r="Q7" s="93"/>
    </row>
    <row r="8" spans="2:17" ht="11.45" customHeight="1" x14ac:dyDescent="0.2">
      <c r="B8" s="93"/>
      <c r="F8" s="95"/>
      <c r="Q8" s="93"/>
    </row>
    <row r="9" spans="2:17" ht="21" customHeight="1" x14ac:dyDescent="0.2">
      <c r="B9" s="93"/>
      <c r="D9" s="96"/>
      <c r="H9" s="270" t="str">
        <f ca="1">TEXT(I5,"dddd")</f>
        <v>الجمعة</v>
      </c>
      <c r="I9" s="271"/>
      <c r="J9" s="125" t="str">
        <f ca="1">ROUND( بيانات!H15,0) &amp; "°"</f>
        <v>42°</v>
      </c>
      <c r="K9" s="126" t="str">
        <f ca="1" xml:space="preserve"> ROUND( بيانات!N15,0)&amp;"°"</f>
        <v>27°</v>
      </c>
      <c r="L9" s="97"/>
      <c r="M9" s="97"/>
      <c r="N9" s="97"/>
      <c r="O9" s="97"/>
      <c r="Q9" s="93"/>
    </row>
    <row r="10" spans="2:17" ht="20.25" hidden="1" x14ac:dyDescent="0.3">
      <c r="B10" s="93"/>
      <c r="D10" s="96"/>
      <c r="H10" s="290" t="e">
        <f ca="1">INDEX(#REF!,MATCH(TEXT($I$5,"mm/dd"),INDEX(TEXT(#REF!,"mm/dd"),,),1),7)</f>
        <v>#REF!</v>
      </c>
      <c r="I10" s="290"/>
      <c r="J10" s="290"/>
      <c r="K10" s="290"/>
      <c r="Q10" s="93"/>
    </row>
    <row r="11" spans="2:17" ht="4.5" customHeight="1" thickBot="1" x14ac:dyDescent="0.25">
      <c r="B11" s="93"/>
      <c r="D11" s="96"/>
      <c r="H11" s="291" t="e">
        <f ca="1">" هطول الأمطار " &amp;
INDEX(#REF!,MATCH(TEXT($I$5,"mm/dd"),INDEX(TEXT(#REF!,"mm/dd"),,),1),11)
&amp; " - " &amp;
INDEX(#REF!,MATCH(TEXT($I$5,"mm/dd"),INDEX(TEXT(#REF!,"mm/dd"),,),1),8)</f>
        <v>#REF!</v>
      </c>
      <c r="I11" s="291"/>
      <c r="J11" s="291"/>
      <c r="K11" s="291"/>
      <c r="Q11" s="93"/>
    </row>
    <row r="12" spans="2:17" ht="21" customHeight="1" thickTop="1" x14ac:dyDescent="0.2">
      <c r="B12" s="93"/>
      <c r="D12" s="272" t="s">
        <v>125</v>
      </c>
      <c r="E12" s="273"/>
      <c r="F12" s="273"/>
      <c r="G12" s="273"/>
      <c r="H12" s="273"/>
      <c r="I12" s="273"/>
      <c r="J12" s="273"/>
      <c r="K12" s="273"/>
      <c r="L12" s="273"/>
      <c r="M12" s="273"/>
      <c r="N12" s="273"/>
      <c r="O12" s="274"/>
      <c r="Q12" s="93"/>
    </row>
    <row r="13" spans="2:17" ht="20.25" x14ac:dyDescent="0.2">
      <c r="B13" s="93"/>
      <c r="D13" s="292">
        <v>2018</v>
      </c>
      <c r="E13" s="293"/>
      <c r="F13" s="294">
        <v>2019</v>
      </c>
      <c r="G13" s="293"/>
      <c r="H13" s="294">
        <v>2020</v>
      </c>
      <c r="I13" s="293"/>
      <c r="J13" s="294">
        <v>2021</v>
      </c>
      <c r="K13" s="293"/>
      <c r="L13" s="294">
        <v>2022</v>
      </c>
      <c r="M13" s="293"/>
      <c r="N13" s="294" t="s">
        <v>116</v>
      </c>
      <c r="O13" s="295"/>
      <c r="Q13" s="93"/>
    </row>
    <row r="14" spans="2:17" ht="20.25" x14ac:dyDescent="0.2">
      <c r="B14" s="93"/>
      <c r="D14" s="115" t="s">
        <v>37</v>
      </c>
      <c r="E14" s="99" t="s">
        <v>38</v>
      </c>
      <c r="F14" s="98" t="s">
        <v>37</v>
      </c>
      <c r="G14" s="99" t="s">
        <v>38</v>
      </c>
      <c r="H14" s="98" t="s">
        <v>37</v>
      </c>
      <c r="I14" s="99" t="s">
        <v>38</v>
      </c>
      <c r="J14" s="98" t="s">
        <v>37</v>
      </c>
      <c r="K14" s="99" t="s">
        <v>38</v>
      </c>
      <c r="L14" s="98" t="s">
        <v>37</v>
      </c>
      <c r="M14" s="99" t="s">
        <v>38</v>
      </c>
      <c r="N14" s="98" t="s">
        <v>37</v>
      </c>
      <c r="O14" s="116" t="s">
        <v>38</v>
      </c>
      <c r="Q14" s="93"/>
    </row>
    <row r="15" spans="2:17" ht="18.75" thickBot="1" x14ac:dyDescent="0.25">
      <c r="B15" s="93"/>
      <c r="D15" s="117">
        <f ca="1">INDEX(العظمى,MATCH(DATE(D13,MONTH($I$5),DAY($I$5)),التاريخ,0),1)</f>
        <v>42</v>
      </c>
      <c r="E15" s="118">
        <f ca="1">INDEX(الصغرى,MATCH(DATE(D13,MONTH($I$5),DAY($I$5)),التاريخ,0),1)</f>
        <v>28</v>
      </c>
      <c r="F15" s="119">
        <f ca="1">INDEX(العظمى,MATCH(DATE(F13,MONTH($I$5),DAY($I$5)),التاريخ,0),1)</f>
        <v>42</v>
      </c>
      <c r="G15" s="118">
        <f ca="1">INDEX(الصغرى,MATCH(DATE(F13,MONTH($I$5),DAY($I$5)),التاريخ,0),1)</f>
        <v>25</v>
      </c>
      <c r="H15" s="120">
        <f ca="1">INDEX(العظمى,MATCH(DATE(H13,MONTH($I$5),DAY($I$5)),التاريخ,0),1)</f>
        <v>40</v>
      </c>
      <c r="I15" s="121">
        <f ca="1">INDEX(الصغرى,MATCH(DATE(H13,MONTH($I$5),DAY($I$5)),التاريخ,0),1)</f>
        <v>27</v>
      </c>
      <c r="J15" s="120">
        <f ca="1">INDEX(العظمى,MATCH(DATE(J13,MONTH($I$5),DAY($I$5)),التاريخ,0),1)</f>
        <v>44</v>
      </c>
      <c r="K15" s="121">
        <f ca="1">INDEX(الصغرى,MATCH(DATE(J13,MONTH($I$5),DAY($I$5)),التاريخ,0),1)</f>
        <v>31</v>
      </c>
      <c r="L15" s="120">
        <f ca="1">INDEX(العظمى,MATCH(DATE(L13,MONTH($I$5),DAY($I$5)),التاريخ,0),1)</f>
        <v>41</v>
      </c>
      <c r="M15" s="121">
        <f ca="1">INDEX(الصغرى,MATCH(DATE(L13,MONTH($I$5),DAY($I$5)),التاريخ,0),1)</f>
        <v>27</v>
      </c>
      <c r="N15" s="120">
        <f ca="1">AVERAGE(D15,F15,H15,J15,L15)</f>
        <v>41.8</v>
      </c>
      <c r="O15" s="122">
        <f ca="1">AVERAGE(E15,G15,I15,K15,M15)</f>
        <v>27.6</v>
      </c>
      <c r="Q15" s="93"/>
    </row>
    <row r="16" spans="2:17" ht="4.5" customHeight="1" thickTop="1" x14ac:dyDescent="0.2">
      <c r="B16" s="93"/>
      <c r="Q16" s="93"/>
    </row>
    <row r="17" spans="1:25" ht="5.25" customHeight="1" x14ac:dyDescent="0.2">
      <c r="B17" s="93"/>
      <c r="Q17" s="93"/>
    </row>
    <row r="18" spans="1:25" s="85" customFormat="1" ht="20.25" x14ac:dyDescent="0.2">
      <c r="A18" s="114"/>
      <c r="B18" s="100"/>
      <c r="D18" s="303" t="str">
        <f ca="1">"(" &amp; IF(DATE(1900,MONTH(I5),DAY(I5))&lt;68,DATE(1900,MONTH(I5),DAY(I5))+25,(DATE(1900,MONTH(I5),DAY(I5))-INDEX(fsool[البداية],MATCH(DATE(1900,MONTH(I5),DAY(I5)),fsool[البداية],1),1))+1) &amp; ") " &amp; INDEX(fsool[الفصل],MATCH(DATE(1900,MONTH(I5),DAY(I5)),fsool[البداية],1),1)</f>
        <v>(87) الربيع</v>
      </c>
      <c r="E18" s="302"/>
      <c r="F18" s="302"/>
      <c r="G18" s="302" t="str">
        <f ca="1" xml:space="preserve"> " (" &amp; (DATE(2019,MONTH(I5),DAY(I5))-VLOOKUP(DATE(2019,MONTH(I5),DAY(I5)),mnazl[dat1],1,TRUE))+1 &amp; ")"
&amp; " " &amp;  INDEX(mnazl[],MATCH(DATE(2019,MONTH(VLOOKUP(DATE(2019,MONTH(I5),DAY(I5)),mnazl[dat1],1,TRUE)),DAY(VLOOKUP(DATE(2019,MONTH(I5),DAY(I5)),mnazl[dat1],1,TRUE))),mnazl[dat1],0),2)</f>
        <v xml:space="preserve"> (22) الثريا 39 يوما</v>
      </c>
      <c r="H18" s="302"/>
      <c r="I18" s="302"/>
      <c r="J18" s="302"/>
      <c r="K18" s="302"/>
      <c r="L18" s="302" t="str">
        <f ca="1" xml:space="preserve">  " (" &amp; (DATE(2019,MONTH(I5),DAY(I5))-VLOOKUP(DATE(2019,MONTH(I5),DAY(I5)),ngom[dat1],1,TRUE))+1 &amp; ")"
&amp; " " &amp;  INDEX(ngom[],MATCH(DATE(2019,MONTH(VLOOKUP(DATE(2019,MONTH(I5),DAY(I5)),ngom[dat1],1,TRUE)),DAY(VLOOKUP(DATE(2019,MONTH(I5),DAY(I5)),ngom[dat1],1,TRUE))),ngom[dat1],0),4)</f>
        <v xml:space="preserve"> (9) البطين 13 يوما</v>
      </c>
      <c r="M18" s="302"/>
      <c r="N18" s="302"/>
      <c r="O18" s="304"/>
      <c r="Q18" s="100"/>
    </row>
    <row r="19" spans="1:25" ht="9" customHeight="1" x14ac:dyDescent="0.2">
      <c r="B19" s="93"/>
      <c r="D19" s="101" t="str">
        <f ca="1" xml:space="preserve"> INDEX(fsool[الفصل],MATCH(DATE(1900,MONTH(I5),DAY(I5)),fsool[البداية],1),1)</f>
        <v>الربيع</v>
      </c>
      <c r="Q19" s="93"/>
    </row>
    <row r="20" spans="1:25" ht="48.75" customHeight="1" x14ac:dyDescent="0.2">
      <c r="B20" s="93"/>
      <c r="D20" s="296" t="str">
        <f ca="1">INDEX(ngom[],MATCH(DATE(2019,MONTH(VLOOKUP(DATE(2019,MONTH(I5),DAY(I5)),ngom[dat1],1,TRUE)),DAY(VLOOKUP(DATE(2019,MONTH(I5),DAY(I5)),ngom[dat1],1,TRUE))),ngom[dat1],0),5)</f>
        <v>بدأ مربعانية القيظ ويكثر القثاء والخيار والباذنجان ويبدأ العنب في الاحمرار وتزداد حاجة الأشجار إلى السقيا ويقف سقي الأشجار المزهرة حتى انعقاد ثمرها إلا عند الضرورة وزيادة الحرارة ويجف العشب وهو آخر نوء المطر .</v>
      </c>
      <c r="E20" s="297"/>
      <c r="F20" s="297"/>
      <c r="G20" s="297"/>
      <c r="H20" s="297"/>
      <c r="I20" s="297"/>
      <c r="J20" s="297"/>
      <c r="K20" s="297"/>
      <c r="L20" s="297"/>
      <c r="M20" s="297"/>
      <c r="N20" s="297"/>
      <c r="O20" s="298"/>
      <c r="Q20" s="93"/>
      <c r="T20" s="102"/>
      <c r="U20" s="102"/>
      <c r="V20" s="102"/>
      <c r="W20" s="102"/>
      <c r="X20" s="102"/>
      <c r="Y20" s="102"/>
    </row>
    <row r="21" spans="1:25" ht="55.5" customHeight="1" x14ac:dyDescent="0.2">
      <c r="B21" s="93"/>
      <c r="D21" s="299"/>
      <c r="E21" s="300"/>
      <c r="F21" s="300"/>
      <c r="G21" s="300"/>
      <c r="H21" s="300"/>
      <c r="I21" s="300"/>
      <c r="J21" s="300"/>
      <c r="K21" s="300"/>
      <c r="L21" s="300"/>
      <c r="M21" s="300"/>
      <c r="N21" s="300"/>
      <c r="O21" s="301"/>
      <c r="Q21" s="93"/>
      <c r="T21" s="102"/>
      <c r="U21" s="102"/>
      <c r="V21" s="102"/>
      <c r="W21" s="102"/>
      <c r="X21" s="102"/>
      <c r="Y21" s="102"/>
    </row>
    <row r="22" spans="1:25" ht="9.75" hidden="1" customHeight="1" x14ac:dyDescent="0.2">
      <c r="B22" s="93"/>
      <c r="D22" s="112"/>
      <c r="E22" s="112"/>
      <c r="F22" s="112"/>
      <c r="G22" s="112"/>
      <c r="H22" s="112"/>
      <c r="I22" s="112"/>
      <c r="J22" s="112"/>
      <c r="K22" s="112"/>
      <c r="L22" s="112"/>
      <c r="M22" s="112"/>
      <c r="N22" s="112"/>
      <c r="O22" s="112"/>
      <c r="Q22" s="93"/>
      <c r="T22" s="102"/>
      <c r="U22" s="102"/>
      <c r="V22" s="102"/>
      <c r="W22" s="102"/>
      <c r="X22" s="102"/>
      <c r="Y22" s="102"/>
    </row>
    <row r="23" spans="1:25" ht="1.5" customHeight="1" x14ac:dyDescent="0.2">
      <c r="B23" s="93"/>
      <c r="D23" s="112"/>
      <c r="E23" s="112"/>
      <c r="F23" s="112"/>
      <c r="G23" s="112"/>
      <c r="H23" s="112"/>
      <c r="I23" s="112"/>
      <c r="J23" s="112"/>
      <c r="K23" s="112"/>
      <c r="L23" s="112"/>
      <c r="M23" s="112"/>
      <c r="N23" s="112"/>
      <c r="O23" s="112"/>
      <c r="Q23" s="93"/>
      <c r="T23" s="102"/>
      <c r="U23" s="102"/>
      <c r="V23" s="102"/>
      <c r="W23" s="102"/>
      <c r="X23" s="102"/>
      <c r="Y23" s="102"/>
    </row>
    <row r="24" spans="1:25" ht="0.6" customHeight="1" x14ac:dyDescent="0.2">
      <c r="B24" s="93"/>
      <c r="D24" s="112"/>
      <c r="E24" s="112"/>
      <c r="F24" s="112"/>
      <c r="G24" s="112"/>
      <c r="H24" s="112"/>
      <c r="I24" s="112"/>
      <c r="J24" s="112"/>
      <c r="K24" s="112"/>
      <c r="L24" s="112"/>
      <c r="M24" s="112"/>
      <c r="N24" s="112"/>
      <c r="O24" s="112"/>
      <c r="Q24" s="93"/>
      <c r="T24" s="102"/>
      <c r="U24" s="102"/>
      <c r="V24" s="102"/>
      <c r="W24" s="102"/>
      <c r="X24" s="102"/>
      <c r="Y24" s="102"/>
    </row>
    <row r="25" spans="1:25" ht="6.75" customHeight="1" x14ac:dyDescent="0.2">
      <c r="B25" s="93"/>
      <c r="Q25" s="93"/>
    </row>
    <row r="26" spans="1:25" ht="8.25" customHeight="1" x14ac:dyDescent="0.2">
      <c r="B26" s="93"/>
      <c r="C26" s="93"/>
      <c r="D26" s="93"/>
      <c r="E26" s="93"/>
      <c r="F26" s="93"/>
      <c r="G26" s="93"/>
      <c r="H26" s="93"/>
      <c r="I26" s="93"/>
      <c r="J26" s="93"/>
      <c r="K26" s="93"/>
      <c r="L26" s="93"/>
      <c r="M26" s="93"/>
      <c r="N26" s="93"/>
      <c r="O26" s="93"/>
      <c r="P26" s="93"/>
      <c r="Q26" s="93"/>
    </row>
    <row r="27" spans="1:25" ht="36.75" hidden="1" customHeight="1" x14ac:dyDescent="0.2"/>
    <row r="28" spans="1:25" ht="48.75" hidden="1" customHeight="1" x14ac:dyDescent="0.2"/>
    <row r="29" spans="1:25" ht="48.75" hidden="1" customHeight="1" x14ac:dyDescent="0.2"/>
    <row r="30" spans="1:25" ht="48.75" hidden="1" customHeight="1" x14ac:dyDescent="0.2"/>
    <row r="31" spans="1:25" ht="48.75" hidden="1" customHeight="1" x14ac:dyDescent="0.2"/>
    <row r="32" spans="1:25" ht="48.75" hidden="1" customHeight="1" x14ac:dyDescent="0.2"/>
    <row r="33" ht="48.75" hidden="1" customHeight="1" x14ac:dyDescent="0.2"/>
  </sheetData>
  <sheetProtection algorithmName="SHA-512" hashValue="xVQKvZWa4FfSn//Ra1JB+ROfWF96UatdHmtHKgmyBObNzWmx4MSSs0nVYZONXsVKKR4W8p8uWreNjLi+ENp1Wg==" saltValue="Gag1rlUrfQjKCEHZHxsODg==" spinCount="100000" sheet="1" selectLockedCells="1"/>
  <mergeCells count="20">
    <mergeCell ref="D13:E13"/>
    <mergeCell ref="F13:G13"/>
    <mergeCell ref="H13:I13"/>
    <mergeCell ref="N13:O13"/>
    <mergeCell ref="D20:O21"/>
    <mergeCell ref="G18:K18"/>
    <mergeCell ref="D18:F18"/>
    <mergeCell ref="L18:O18"/>
    <mergeCell ref="J13:K13"/>
    <mergeCell ref="L13:M13"/>
    <mergeCell ref="H9:I9"/>
    <mergeCell ref="D12:O12"/>
    <mergeCell ref="F4:H4"/>
    <mergeCell ref="J4:L4"/>
    <mergeCell ref="F5:H5"/>
    <mergeCell ref="J5:L5"/>
    <mergeCell ref="F7:H7"/>
    <mergeCell ref="J7:L7"/>
    <mergeCell ref="H10:K10"/>
    <mergeCell ref="H11:K11"/>
  </mergeCells>
  <conditionalFormatting sqref="T20">
    <cfRule type="expression" dxfId="39" priority="11">
      <formula>R19="الشتاء"</formula>
    </cfRule>
    <cfRule type="expression" dxfId="38" priority="12">
      <formula>R19="الخريف"</formula>
    </cfRule>
    <cfRule type="expression" dxfId="37" priority="13">
      <formula>R19="الصيف"</formula>
    </cfRule>
    <cfRule type="expression" dxfId="36" priority="14">
      <formula>R19="الربيع"</formula>
    </cfRule>
  </conditionalFormatting>
  <conditionalFormatting sqref="D20 Q2:Q25 B3:B25 L18 B26:Q26 B2:P2 D18 G18 B27:B1048576">
    <cfRule type="expression" dxfId="35" priority="15">
      <formula>$D$19="الشتاء"</formula>
    </cfRule>
  </conditionalFormatting>
  <conditionalFormatting sqref="D20 Q2:Q25 B3:B25 L18 B26:Q26 B2:P2 D18 G18 B27:B1048576">
    <cfRule type="expression" dxfId="34" priority="16">
      <formula>$D$19="الخريف"</formula>
    </cfRule>
    <cfRule type="expression" dxfId="33" priority="17">
      <formula>$D$19="الصيف"</formula>
    </cfRule>
    <cfRule type="expression" dxfId="32" priority="18">
      <formula>$D$19="الربيع"</formula>
    </cfRule>
  </conditionalFormatting>
  <conditionalFormatting sqref="D5">
    <cfRule type="expression" dxfId="31" priority="107">
      <formula>LEN(TEXT(F5,"yyyy"))&gt;4</formula>
    </cfRule>
  </conditionalFormatting>
  <conditionalFormatting sqref="H9">
    <cfRule type="expression" dxfId="30" priority="5">
      <formula>$D$19="الشتاء"</formula>
    </cfRule>
  </conditionalFormatting>
  <conditionalFormatting sqref="H9">
    <cfRule type="expression" dxfId="29" priority="6">
      <formula>$D$19="الخريف"</formula>
    </cfRule>
    <cfRule type="expression" dxfId="28" priority="7">
      <formula>$D$19="الصيف"</formula>
    </cfRule>
    <cfRule type="expression" dxfId="27" priority="8">
      <formula>$D$19="الربيع"</formula>
    </cfRule>
  </conditionalFormatting>
  <conditionalFormatting sqref="D12">
    <cfRule type="expression" dxfId="26" priority="1">
      <formula>$D$19="الشتاء"</formula>
    </cfRule>
  </conditionalFormatting>
  <conditionalFormatting sqref="D12">
    <cfRule type="expression" dxfId="25" priority="2">
      <formula>$D$19="الخريف"</formula>
    </cfRule>
    <cfRule type="expression" dxfId="24" priority="3">
      <formula>$D$19="الصيف"</formula>
    </cfRule>
    <cfRule type="expression" dxfId="23" priority="4">
      <formula>$D$19="الربيع"</formula>
    </cfRule>
  </conditionalFormatting>
  <dataValidations count="2">
    <dataValidation type="custom" allowBlank="1" showInputMessage="1" showErrorMessage="1" errorTitle="عفو" error="التاريخ الهجري غير صحيح_x000a_اكتب مبتدئا بالسنة ثم الشهر ثم اليوم_x000a_1441/12/30" sqref="J5:L5" xr:uid="{8EA899F8-088C-4C45-BEA2-45F409EAC76D}">
      <formula1>IF(LEN(TEXT(J5,"yyyy"))&lt;=4,1,0)</formula1>
    </dataValidation>
    <dataValidation type="custom" allowBlank="1" showInputMessage="1" showErrorMessage="1" errorTitle="عفوا" error="التاريخ الميلادي غير صحيح_x000a_اكتب مبتدئا بالسنة ثم الشهر ثم اليوم_x000a_2020/12/30" sqref="F5:H5" xr:uid="{10B1C0CB-D1DF-42E6-B43F-A71A2A6C93DF}">
      <formula1>IF(LEN(TEXT(F5,"yyyy"))=4,1,0)</formula1>
    </dataValidation>
  </dataValidation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8BBFF-E42E-4704-B102-80809A671A7D}">
  <sheetPr codeName="ورقة4">
    <tabColor rgb="FFFCFFDD"/>
    <pageSetUpPr fitToPage="1"/>
  </sheetPr>
  <dimension ref="A1:K59"/>
  <sheetViews>
    <sheetView showGridLines="0" showRowColHeaders="0" rightToLeft="1" topLeftCell="A22" zoomScale="190" zoomScaleNormal="190" workbookViewId="0">
      <selection activeCell="C26" sqref="C26:I26"/>
    </sheetView>
  </sheetViews>
  <sheetFormatPr defaultColWidth="0" defaultRowHeight="14.25" zeroHeight="1" x14ac:dyDescent="0.2"/>
  <cols>
    <col min="1" max="1" width="1.25" style="56" customWidth="1"/>
    <col min="2" max="2" width="1.625" customWidth="1"/>
    <col min="3" max="3" width="2.375" customWidth="1"/>
    <col min="4" max="4" width="3.375" customWidth="1"/>
    <col min="5" max="5" width="14.25" style="30" bestFit="1" customWidth="1"/>
    <col min="6" max="6" width="2.375" customWidth="1"/>
    <col min="7" max="7" width="4" customWidth="1"/>
    <col min="8" max="8" width="12.625" bestFit="1" customWidth="1"/>
    <col min="9" max="9" width="2" customWidth="1"/>
    <col min="10" max="10" width="1.875" customWidth="1"/>
    <col min="11" max="11" width="0" hidden="1" customWidth="1"/>
    <col min="12" max="16384" width="9" hidden="1"/>
  </cols>
  <sheetData>
    <row r="1" spans="1:11" ht="6.75" customHeight="1" x14ac:dyDescent="0.2">
      <c r="B1" s="56"/>
      <c r="C1" s="56"/>
      <c r="D1" s="56"/>
      <c r="E1" s="136"/>
      <c r="F1" s="56"/>
      <c r="G1" s="56"/>
      <c r="H1" s="56"/>
      <c r="I1" s="56"/>
      <c r="J1" s="56"/>
    </row>
    <row r="2" spans="1:11" s="137" customFormat="1" ht="12" customHeight="1" thickBot="1" x14ac:dyDescent="0.25">
      <c r="A2" s="56"/>
      <c r="E2" s="138"/>
    </row>
    <row r="3" spans="1:11" s="137" customFormat="1" ht="18.75" customHeight="1" x14ac:dyDescent="0.2">
      <c r="A3" s="56"/>
      <c r="C3" s="311" t="s">
        <v>128</v>
      </c>
      <c r="D3" s="312"/>
      <c r="E3" s="312"/>
      <c r="F3" s="312"/>
      <c r="G3" s="312"/>
      <c r="H3" s="312"/>
      <c r="I3" s="313"/>
    </row>
    <row r="4" spans="1:11" s="137" customFormat="1" ht="123.75" customHeight="1" thickBot="1" x14ac:dyDescent="0.25">
      <c r="A4" s="56"/>
      <c r="C4" s="314" t="s">
        <v>129</v>
      </c>
      <c r="D4" s="315"/>
      <c r="E4" s="315"/>
      <c r="F4" s="315"/>
      <c r="G4" s="315"/>
      <c r="H4" s="315"/>
      <c r="I4" s="316"/>
      <c r="K4" s="138"/>
    </row>
    <row r="5" spans="1:11" s="137" customFormat="1" ht="5.25" customHeight="1" thickBot="1" x14ac:dyDescent="0.25">
      <c r="A5" s="56"/>
      <c r="E5" s="138"/>
    </row>
    <row r="6" spans="1:11" s="137" customFormat="1" ht="19.5" customHeight="1" x14ac:dyDescent="0.2">
      <c r="A6" s="56"/>
      <c r="C6" s="311" t="s">
        <v>127</v>
      </c>
      <c r="D6" s="312"/>
      <c r="E6" s="312"/>
      <c r="F6" s="312"/>
      <c r="G6" s="312"/>
      <c r="H6" s="312"/>
      <c r="I6" s="313"/>
    </row>
    <row r="7" spans="1:11" s="137" customFormat="1" ht="21.75" customHeight="1" x14ac:dyDescent="0.2">
      <c r="A7" s="56"/>
      <c r="C7" s="130"/>
      <c r="D7"/>
      <c r="E7" s="30"/>
      <c r="F7"/>
      <c r="G7"/>
      <c r="H7"/>
      <c r="I7" s="131"/>
    </row>
    <row r="8" spans="1:11" s="137" customFormat="1" x14ac:dyDescent="0.2">
      <c r="A8" s="56"/>
      <c r="C8" s="130"/>
      <c r="D8"/>
      <c r="E8" s="30"/>
      <c r="F8"/>
      <c r="G8"/>
      <c r="H8"/>
      <c r="I8" s="131"/>
    </row>
    <row r="9" spans="1:11" s="137" customFormat="1" x14ac:dyDescent="0.2">
      <c r="A9" s="56"/>
      <c r="C9" s="130"/>
      <c r="D9"/>
      <c r="E9" s="30"/>
      <c r="F9"/>
      <c r="G9"/>
      <c r="H9"/>
      <c r="I9" s="131"/>
    </row>
    <row r="10" spans="1:11" s="137" customFormat="1" ht="3" customHeight="1" x14ac:dyDescent="0.2">
      <c r="A10" s="56"/>
      <c r="C10" s="130"/>
      <c r="D10"/>
      <c r="E10" s="30"/>
      <c r="F10"/>
      <c r="G10"/>
      <c r="H10"/>
      <c r="I10" s="131"/>
    </row>
    <row r="11" spans="1:11" s="137" customFormat="1" x14ac:dyDescent="0.2">
      <c r="A11" s="56"/>
      <c r="C11" s="130"/>
      <c r="D11"/>
      <c r="E11" s="30"/>
      <c r="F11"/>
      <c r="G11"/>
      <c r="H11"/>
      <c r="I11" s="131"/>
    </row>
    <row r="12" spans="1:11" s="137" customFormat="1" x14ac:dyDescent="0.2">
      <c r="A12" s="56"/>
      <c r="C12" s="130"/>
      <c r="D12"/>
      <c r="E12" s="30"/>
      <c r="F12"/>
      <c r="G12"/>
      <c r="H12"/>
      <c r="I12" s="131"/>
    </row>
    <row r="13" spans="1:11" s="137" customFormat="1" ht="3" customHeight="1" x14ac:dyDescent="0.2">
      <c r="A13" s="56"/>
      <c r="C13" s="130"/>
      <c r="D13"/>
      <c r="E13" s="30"/>
      <c r="F13"/>
      <c r="G13"/>
      <c r="H13"/>
      <c r="I13" s="131"/>
    </row>
    <row r="14" spans="1:11" s="137" customFormat="1" x14ac:dyDescent="0.2">
      <c r="A14" s="56"/>
      <c r="C14" s="130"/>
      <c r="D14"/>
      <c r="E14" s="30"/>
      <c r="F14"/>
      <c r="G14"/>
      <c r="H14"/>
      <c r="I14" s="131"/>
    </row>
    <row r="15" spans="1:11" s="137" customFormat="1" x14ac:dyDescent="0.2">
      <c r="A15" s="56"/>
      <c r="C15" s="130"/>
      <c r="D15"/>
      <c r="E15" s="30"/>
      <c r="F15"/>
      <c r="G15"/>
      <c r="H15"/>
      <c r="I15" s="131"/>
    </row>
    <row r="16" spans="1:11" s="137" customFormat="1" ht="15" thickBot="1" x14ac:dyDescent="0.25">
      <c r="A16" s="56"/>
      <c r="C16" s="132"/>
      <c r="D16" s="133"/>
      <c r="E16" s="134"/>
      <c r="F16" s="133"/>
      <c r="G16" s="133"/>
      <c r="H16" s="133"/>
      <c r="I16" s="135"/>
    </row>
    <row r="17" spans="1:9" s="137" customFormat="1" ht="10.5" customHeight="1" thickBot="1" x14ac:dyDescent="0.25">
      <c r="A17" s="56"/>
      <c r="E17" s="138"/>
    </row>
    <row r="18" spans="1:9" s="137" customFormat="1" ht="20.25" customHeight="1" x14ac:dyDescent="0.2">
      <c r="A18" s="56"/>
      <c r="C18" s="311" t="s">
        <v>126</v>
      </c>
      <c r="D18" s="312"/>
      <c r="E18" s="312"/>
      <c r="F18" s="312"/>
      <c r="G18" s="312"/>
      <c r="H18" s="312"/>
      <c r="I18" s="313"/>
    </row>
    <row r="19" spans="1:9" s="137" customFormat="1" x14ac:dyDescent="0.2">
      <c r="A19" s="56"/>
      <c r="C19" s="130"/>
      <c r="D19"/>
      <c r="E19" s="30"/>
      <c r="F19"/>
      <c r="G19"/>
      <c r="H19"/>
      <c r="I19" s="131"/>
    </row>
    <row r="20" spans="1:9" s="137" customFormat="1" x14ac:dyDescent="0.2">
      <c r="A20" s="56"/>
      <c r="C20" s="130"/>
      <c r="D20"/>
      <c r="E20" s="30"/>
      <c r="F20"/>
      <c r="G20"/>
      <c r="H20"/>
      <c r="I20" s="131"/>
    </row>
    <row r="21" spans="1:9" s="137" customFormat="1" ht="3.75" customHeight="1" x14ac:dyDescent="0.2">
      <c r="A21" s="56"/>
      <c r="C21" s="130"/>
      <c r="D21"/>
      <c r="E21" s="30"/>
      <c r="F21"/>
      <c r="G21"/>
      <c r="H21"/>
      <c r="I21" s="131"/>
    </row>
    <row r="22" spans="1:9" s="137" customFormat="1" x14ac:dyDescent="0.2">
      <c r="A22" s="56"/>
      <c r="C22" s="130"/>
      <c r="D22"/>
      <c r="E22" s="30"/>
      <c r="F22"/>
      <c r="G22"/>
      <c r="H22"/>
      <c r="I22" s="131"/>
    </row>
    <row r="23" spans="1:9" s="137" customFormat="1" x14ac:dyDescent="0.2">
      <c r="A23" s="56"/>
      <c r="C23" s="130"/>
      <c r="D23"/>
      <c r="E23" s="30"/>
      <c r="F23"/>
      <c r="G23"/>
      <c r="H23"/>
      <c r="I23" s="131"/>
    </row>
    <row r="24" spans="1:9" s="137" customFormat="1" ht="3.75" customHeight="1" x14ac:dyDescent="0.2">
      <c r="A24" s="56"/>
      <c r="C24" s="130"/>
      <c r="D24"/>
      <c r="E24" s="30"/>
      <c r="F24"/>
      <c r="G24"/>
      <c r="H24"/>
      <c r="I24" s="131"/>
    </row>
    <row r="25" spans="1:9" s="137" customFormat="1" x14ac:dyDescent="0.2">
      <c r="A25" s="56"/>
      <c r="C25" s="130"/>
      <c r="D25"/>
      <c r="E25" s="30"/>
      <c r="F25"/>
      <c r="G25"/>
      <c r="H25"/>
      <c r="I25" s="131"/>
    </row>
    <row r="26" spans="1:9" s="137" customFormat="1" x14ac:dyDescent="0.2">
      <c r="A26" s="56"/>
      <c r="C26" s="228"/>
      <c r="D26" s="229"/>
      <c r="E26" s="230"/>
      <c r="F26" s="229"/>
      <c r="G26" s="229"/>
      <c r="H26" s="229"/>
      <c r="I26" s="231"/>
    </row>
    <row r="27" spans="1:9" s="137" customFormat="1" x14ac:dyDescent="0.2">
      <c r="A27" s="56"/>
      <c r="C27" s="317"/>
      <c r="D27" s="318"/>
      <c r="E27" s="318"/>
      <c r="F27" s="318"/>
      <c r="G27"/>
      <c r="H27"/>
      <c r="I27" s="131"/>
    </row>
    <row r="28" spans="1:9" s="137" customFormat="1" x14ac:dyDescent="0.2">
      <c r="A28" s="56"/>
      <c r="C28" s="319"/>
      <c r="D28" s="320"/>
      <c r="E28" s="320"/>
      <c r="F28" s="320"/>
      <c r="G28"/>
      <c r="H28"/>
      <c r="I28" s="131"/>
    </row>
    <row r="29" spans="1:9" s="137" customFormat="1" x14ac:dyDescent="0.2">
      <c r="A29" s="56"/>
      <c r="C29" s="319"/>
      <c r="D29" s="320"/>
      <c r="E29" s="320"/>
      <c r="F29" s="320"/>
      <c r="G29"/>
      <c r="H29"/>
      <c r="I29" s="131"/>
    </row>
    <row r="30" spans="1:9" s="137" customFormat="1" ht="3.75" customHeight="1" x14ac:dyDescent="0.2">
      <c r="A30" s="56"/>
      <c r="C30" s="130"/>
      <c r="D30"/>
      <c r="E30" s="30"/>
      <c r="F30"/>
      <c r="G30"/>
      <c r="H30"/>
      <c r="I30" s="131"/>
    </row>
    <row r="31" spans="1:9" s="137" customFormat="1" ht="11.25" customHeight="1" x14ac:dyDescent="0.2">
      <c r="A31" s="56"/>
      <c r="C31" s="130"/>
      <c r="D31"/>
      <c r="E31" s="30"/>
      <c r="F31"/>
      <c r="G31"/>
      <c r="H31"/>
      <c r="I31" s="131"/>
    </row>
    <row r="32" spans="1:9" s="137" customFormat="1" x14ac:dyDescent="0.2">
      <c r="A32" s="56"/>
      <c r="C32" s="130"/>
      <c r="D32"/>
      <c r="E32" s="30"/>
      <c r="F32"/>
      <c r="G32"/>
      <c r="H32"/>
      <c r="I32" s="131"/>
    </row>
    <row r="33" spans="1:9" s="137" customFormat="1" x14ac:dyDescent="0.2">
      <c r="A33" s="56"/>
      <c r="C33" s="228"/>
      <c r="D33" s="229"/>
      <c r="E33" s="230"/>
      <c r="F33" s="229"/>
      <c r="G33" s="229"/>
      <c r="H33" s="229"/>
      <c r="I33" s="231"/>
    </row>
    <row r="34" spans="1:9" s="137" customFormat="1" x14ac:dyDescent="0.2">
      <c r="A34" s="56"/>
      <c r="C34" s="232"/>
      <c r="D34" s="233"/>
      <c r="E34" s="234"/>
      <c r="F34" s="233"/>
      <c r="G34" s="233"/>
      <c r="H34" s="233"/>
      <c r="I34" s="235"/>
    </row>
    <row r="35" spans="1:9" s="137" customFormat="1" x14ac:dyDescent="0.2">
      <c r="A35" s="56"/>
      <c r="C35" s="305" t="s">
        <v>142</v>
      </c>
      <c r="D35" s="306"/>
      <c r="E35" s="306"/>
      <c r="F35" s="223"/>
      <c r="G35" s="223"/>
      <c r="H35" s="223"/>
      <c r="I35" s="224"/>
    </row>
    <row r="36" spans="1:9" s="137" customFormat="1" x14ac:dyDescent="0.2">
      <c r="A36" s="56"/>
      <c r="C36" s="307"/>
      <c r="D36" s="308"/>
      <c r="E36" s="308"/>
      <c r="F36" s="225"/>
      <c r="G36" s="225"/>
      <c r="H36" s="225"/>
      <c r="I36" s="222"/>
    </row>
    <row r="37" spans="1:9" s="137" customFormat="1" x14ac:dyDescent="0.2">
      <c r="A37" s="56"/>
      <c r="C37" s="309"/>
      <c r="D37" s="310"/>
      <c r="E37" s="310"/>
      <c r="F37" s="226"/>
      <c r="G37" s="226"/>
      <c r="H37" s="226"/>
      <c r="I37" s="227"/>
    </row>
    <row r="38" spans="1:9" s="137" customFormat="1" ht="7.5" customHeight="1" x14ac:dyDescent="0.2">
      <c r="A38" s="56"/>
      <c r="C38" s="130"/>
      <c r="D38"/>
      <c r="E38" s="30"/>
      <c r="F38"/>
      <c r="G38"/>
      <c r="H38"/>
      <c r="I38" s="131"/>
    </row>
    <row r="39" spans="1:9" s="137" customFormat="1" ht="18" customHeight="1" thickBot="1" x14ac:dyDescent="0.25">
      <c r="A39" s="56"/>
      <c r="C39" s="324" t="s">
        <v>140</v>
      </c>
      <c r="D39" s="325"/>
      <c r="E39" s="325"/>
      <c r="F39" s="325"/>
      <c r="G39" s="325"/>
      <c r="H39" s="325"/>
      <c r="I39" s="326"/>
    </row>
    <row r="40" spans="1:9" s="137" customFormat="1" x14ac:dyDescent="0.2">
      <c r="A40" s="56"/>
      <c r="C40" s="331"/>
      <c r="D40" s="40">
        <v>1</v>
      </c>
      <c r="E40" s="321" t="s">
        <v>24</v>
      </c>
      <c r="F40" s="29"/>
      <c r="G40" s="52">
        <v>1</v>
      </c>
      <c r="H40" s="321" t="s">
        <v>32</v>
      </c>
      <c r="I40" s="327"/>
    </row>
    <row r="41" spans="1:9" s="137" customFormat="1" ht="18" customHeight="1" x14ac:dyDescent="0.2">
      <c r="A41" s="56"/>
      <c r="C41" s="331"/>
      <c r="D41" s="42">
        <v>19</v>
      </c>
      <c r="E41" s="322"/>
      <c r="F41" s="29"/>
      <c r="G41" s="53">
        <v>19</v>
      </c>
      <c r="H41" s="322"/>
      <c r="I41" s="327"/>
    </row>
    <row r="42" spans="1:9" s="137" customFormat="1" ht="3.75" customHeight="1" thickBot="1" x14ac:dyDescent="0.25">
      <c r="A42" s="56"/>
      <c r="C42" s="331"/>
      <c r="D42" s="35"/>
      <c r="E42" s="323"/>
      <c r="F42" s="29"/>
      <c r="G42" s="51"/>
      <c r="H42" s="323"/>
      <c r="I42" s="327"/>
    </row>
    <row r="43" spans="1:9" s="137" customFormat="1" x14ac:dyDescent="0.2">
      <c r="A43" s="56"/>
      <c r="C43" s="331"/>
      <c r="D43" s="41">
        <v>1</v>
      </c>
      <c r="E43" s="321" t="s">
        <v>25</v>
      </c>
      <c r="F43" s="29"/>
      <c r="G43" s="33">
        <v>1</v>
      </c>
      <c r="H43" s="321" t="s">
        <v>27</v>
      </c>
      <c r="I43" s="327"/>
    </row>
    <row r="44" spans="1:9" s="137" customFormat="1" ht="18" customHeight="1" x14ac:dyDescent="0.2">
      <c r="A44" s="56"/>
      <c r="C44" s="331"/>
      <c r="D44" s="44">
        <v>19</v>
      </c>
      <c r="E44" s="322"/>
      <c r="F44" s="29"/>
      <c r="G44" s="48">
        <v>19</v>
      </c>
      <c r="H44" s="322"/>
      <c r="I44" s="327"/>
    </row>
    <row r="45" spans="1:9" s="137" customFormat="1" ht="3.75" customHeight="1" thickBot="1" x14ac:dyDescent="0.25">
      <c r="A45" s="56"/>
      <c r="C45" s="331"/>
      <c r="D45" s="51"/>
      <c r="E45" s="323"/>
      <c r="F45" s="29"/>
      <c r="G45" s="51"/>
      <c r="H45" s="323"/>
      <c r="I45" s="327"/>
    </row>
    <row r="46" spans="1:9" s="137" customFormat="1" x14ac:dyDescent="0.2">
      <c r="A46" s="56"/>
      <c r="C46" s="331"/>
      <c r="D46" s="49">
        <v>1</v>
      </c>
      <c r="E46" s="321" t="s">
        <v>26</v>
      </c>
      <c r="F46" s="29"/>
      <c r="G46" s="50">
        <v>1</v>
      </c>
      <c r="H46" s="321" t="s">
        <v>28</v>
      </c>
      <c r="I46" s="327"/>
    </row>
    <row r="47" spans="1:9" s="137" customFormat="1" ht="18" customHeight="1" x14ac:dyDescent="0.2">
      <c r="A47" s="56"/>
      <c r="C47" s="331"/>
      <c r="D47" s="45">
        <v>19</v>
      </c>
      <c r="E47" s="322"/>
      <c r="F47" s="29"/>
      <c r="G47" s="35">
        <v>19</v>
      </c>
      <c r="H47" s="322"/>
      <c r="I47" s="327"/>
    </row>
    <row r="48" spans="1:9" s="137" customFormat="1" ht="3.75" customHeight="1" thickBot="1" x14ac:dyDescent="0.25">
      <c r="A48" s="56"/>
      <c r="C48" s="331"/>
      <c r="D48" s="51"/>
      <c r="E48" s="323"/>
      <c r="F48" s="29"/>
      <c r="G48" s="36"/>
      <c r="H48" s="323"/>
      <c r="I48" s="327"/>
    </row>
    <row r="49" spans="1:10" s="137" customFormat="1" x14ac:dyDescent="0.2">
      <c r="A49" s="56"/>
      <c r="C49" s="331"/>
      <c r="D49" s="22">
        <v>1</v>
      </c>
      <c r="E49" s="321" t="s">
        <v>7</v>
      </c>
      <c r="F49" s="29"/>
      <c r="G49" s="34">
        <v>1</v>
      </c>
      <c r="H49" s="321" t="s">
        <v>29</v>
      </c>
      <c r="I49" s="327"/>
    </row>
    <row r="50" spans="1:10" s="137" customFormat="1" x14ac:dyDescent="0.2">
      <c r="A50" s="56"/>
      <c r="C50" s="331"/>
      <c r="D50" s="43">
        <v>19</v>
      </c>
      <c r="E50" s="322"/>
      <c r="F50" s="29"/>
      <c r="G50" s="35">
        <v>19</v>
      </c>
      <c r="H50" s="322"/>
      <c r="I50" s="327"/>
    </row>
    <row r="51" spans="1:10" s="137" customFormat="1" ht="3.75" customHeight="1" thickBot="1" x14ac:dyDescent="0.25">
      <c r="A51" s="56"/>
      <c r="C51" s="331"/>
      <c r="D51" s="51"/>
      <c r="E51" s="323"/>
      <c r="F51" s="29"/>
      <c r="G51" s="37"/>
      <c r="H51" s="323"/>
      <c r="I51" s="327"/>
    </row>
    <row r="52" spans="1:10" s="137" customFormat="1" x14ac:dyDescent="0.2">
      <c r="A52" s="56"/>
      <c r="C52" s="331"/>
      <c r="D52" s="31">
        <v>1</v>
      </c>
      <c r="E52" s="321" t="s">
        <v>8</v>
      </c>
      <c r="F52" s="29"/>
      <c r="G52" s="34">
        <v>1</v>
      </c>
      <c r="H52" s="321" t="s">
        <v>30</v>
      </c>
      <c r="I52" s="327"/>
    </row>
    <row r="53" spans="1:10" s="137" customFormat="1" x14ac:dyDescent="0.2">
      <c r="A53" s="56"/>
      <c r="C53" s="331"/>
      <c r="D53" s="46">
        <v>19</v>
      </c>
      <c r="E53" s="322"/>
      <c r="F53" s="29"/>
      <c r="G53" s="35">
        <v>19</v>
      </c>
      <c r="H53" s="322"/>
      <c r="I53" s="327"/>
    </row>
    <row r="54" spans="1:10" s="137" customFormat="1" ht="3.75" customHeight="1" thickBot="1" x14ac:dyDescent="0.25">
      <c r="A54" s="56"/>
      <c r="C54" s="331"/>
      <c r="D54" s="51"/>
      <c r="E54" s="323"/>
      <c r="F54" s="29"/>
      <c r="G54" s="38"/>
      <c r="H54" s="323"/>
      <c r="I54" s="327"/>
    </row>
    <row r="55" spans="1:10" s="137" customFormat="1" x14ac:dyDescent="0.2">
      <c r="A55" s="56"/>
      <c r="C55" s="331"/>
      <c r="D55" s="32">
        <v>1</v>
      </c>
      <c r="E55" s="321" t="s">
        <v>9</v>
      </c>
      <c r="F55" s="29"/>
      <c r="G55" s="34">
        <v>1</v>
      </c>
      <c r="H55" s="321" t="s">
        <v>31</v>
      </c>
      <c r="I55" s="327"/>
    </row>
    <row r="56" spans="1:10" x14ac:dyDescent="0.2">
      <c r="B56" s="137"/>
      <c r="C56" s="331"/>
      <c r="D56" s="47">
        <v>19</v>
      </c>
      <c r="E56" s="322"/>
      <c r="F56" s="29"/>
      <c r="G56" s="35">
        <v>19</v>
      </c>
      <c r="H56" s="322"/>
      <c r="I56" s="327"/>
      <c r="J56" s="137"/>
    </row>
    <row r="57" spans="1:10" ht="3.75" customHeight="1" thickBot="1" x14ac:dyDescent="0.25">
      <c r="B57" s="137"/>
      <c r="C57" s="331"/>
      <c r="D57" s="51"/>
      <c r="E57" s="323"/>
      <c r="F57" s="54"/>
      <c r="G57" s="39"/>
      <c r="H57" s="323"/>
      <c r="I57" s="327"/>
      <c r="J57" s="137"/>
    </row>
    <row r="58" spans="1:10" ht="15" thickBot="1" x14ac:dyDescent="0.25">
      <c r="B58" s="137"/>
      <c r="C58" s="329"/>
      <c r="D58" s="330"/>
      <c r="E58" s="330"/>
      <c r="F58" s="330"/>
      <c r="G58" s="330"/>
      <c r="H58" s="330"/>
      <c r="I58" s="328"/>
      <c r="J58" s="137"/>
    </row>
    <row r="59" spans="1:10" x14ac:dyDescent="0.2">
      <c r="B59" s="137"/>
      <c r="C59" s="137"/>
      <c r="D59" s="137"/>
      <c r="E59" s="138"/>
      <c r="F59" s="137"/>
      <c r="G59" s="137"/>
      <c r="H59" s="137"/>
      <c r="I59" s="137"/>
      <c r="J59" s="137"/>
    </row>
  </sheetData>
  <sheetProtection algorithmName="SHA-512" hashValue="jpSEa69VBmi50bVS8xt93d6e6LB2ypFr5SenNdPZ/9LxJ5lEKkzvJ5znoe7HKto6/94lia8LeerujspG16wMMg==" saltValue="+Nlmap4cQMBZadqPxQBmXg==" spinCount="100000" sheet="1" objects="1" scenarios="1" selectLockedCells="1"/>
  <mergeCells count="24">
    <mergeCell ref="H43:H45"/>
    <mergeCell ref="H40:H42"/>
    <mergeCell ref="H55:H57"/>
    <mergeCell ref="C39:I39"/>
    <mergeCell ref="I40:I58"/>
    <mergeCell ref="C58:H58"/>
    <mergeCell ref="C40:C57"/>
    <mergeCell ref="H46:H48"/>
    <mergeCell ref="H49:H51"/>
    <mergeCell ref="H52:H54"/>
    <mergeCell ref="E40:E42"/>
    <mergeCell ref="E43:E45"/>
    <mergeCell ref="E46:E48"/>
    <mergeCell ref="E49:E51"/>
    <mergeCell ref="E52:E54"/>
    <mergeCell ref="E55:E57"/>
    <mergeCell ref="C35:E37"/>
    <mergeCell ref="C3:I3"/>
    <mergeCell ref="C4:I4"/>
    <mergeCell ref="C27:F27"/>
    <mergeCell ref="C28:F28"/>
    <mergeCell ref="C29:F29"/>
    <mergeCell ref="C18:I18"/>
    <mergeCell ref="C6:I6"/>
  </mergeCells>
  <pageMargins left="0.25" right="0.25" top="0.75" bottom="0.75" header="0.3" footer="0.3"/>
  <pageSetup paperSize="9" scale="9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03A1B-9599-41E7-A765-3502D472F797}">
  <sheetPr codeName="ورقة5"/>
  <dimension ref="A1:R1832"/>
  <sheetViews>
    <sheetView showGridLines="0" showRowColHeaders="0" rightToLeft="1" topLeftCell="A5" zoomScale="205" zoomScaleNormal="205" workbookViewId="0">
      <selection activeCell="G18" sqref="G18"/>
    </sheetView>
  </sheetViews>
  <sheetFormatPr defaultRowHeight="14.25" x14ac:dyDescent="0.2"/>
  <cols>
    <col min="1" max="1" width="10" bestFit="1" customWidth="1"/>
    <col min="2" max="2" width="7.25" bestFit="1" customWidth="1"/>
    <col min="3" max="3" width="8" bestFit="1" customWidth="1"/>
    <col min="4" max="4" width="1.75" customWidth="1"/>
    <col min="5" max="5" width="14.75" bestFit="1" customWidth="1"/>
    <col min="6" max="6" width="12.125" bestFit="1" customWidth="1"/>
    <col min="7" max="7" width="10.125" bestFit="1" customWidth="1"/>
    <col min="8" max="8" width="10" bestFit="1" customWidth="1"/>
    <col min="9" max="12" width="6.125" bestFit="1" customWidth="1"/>
    <col min="13" max="13" width="13.75" bestFit="1" customWidth="1"/>
    <col min="14" max="18" width="6.125" bestFit="1" customWidth="1"/>
  </cols>
  <sheetData>
    <row r="1" spans="1:18" ht="24" thickBot="1" x14ac:dyDescent="0.25">
      <c r="A1" t="s">
        <v>19</v>
      </c>
      <c r="B1" t="s">
        <v>37</v>
      </c>
      <c r="C1" t="s">
        <v>38</v>
      </c>
      <c r="H1" s="339" t="s">
        <v>39</v>
      </c>
      <c r="I1" s="340"/>
      <c r="J1" s="340"/>
      <c r="K1" s="340"/>
      <c r="L1" s="341"/>
      <c r="M1" s="62">
        <f ca="1">MONTH(M7)</f>
        <v>6</v>
      </c>
      <c r="N1" s="339" t="s">
        <v>38</v>
      </c>
      <c r="O1" s="340"/>
      <c r="P1" s="340"/>
      <c r="Q1" s="340"/>
      <c r="R1" s="341"/>
    </row>
    <row r="2" spans="1:18" ht="18.75" x14ac:dyDescent="0.2">
      <c r="A2" s="61">
        <v>43100</v>
      </c>
      <c r="B2">
        <v>27</v>
      </c>
      <c r="C2">
        <v>9</v>
      </c>
      <c r="H2" s="63">
        <v>2018</v>
      </c>
      <c r="I2" s="64">
        <v>2019</v>
      </c>
      <c r="J2" s="65">
        <v>2020</v>
      </c>
      <c r="K2" s="66">
        <v>2021</v>
      </c>
      <c r="L2" s="66">
        <v>2022</v>
      </c>
      <c r="M2" s="67" t="s">
        <v>40</v>
      </c>
      <c r="N2" s="63">
        <v>2018</v>
      </c>
      <c r="O2" s="64">
        <v>2019</v>
      </c>
      <c r="P2" s="65">
        <v>2020</v>
      </c>
      <c r="Q2" s="66">
        <v>2021</v>
      </c>
      <c r="R2" s="68">
        <v>2022</v>
      </c>
    </row>
    <row r="3" spans="1:18" ht="24" thickBot="1" x14ac:dyDescent="0.25">
      <c r="A3" s="61">
        <v>43101</v>
      </c>
      <c r="B3">
        <v>27</v>
      </c>
      <c r="C3">
        <v>9</v>
      </c>
      <c r="H3" s="69">
        <f ca="1">INDEX(العظمى,MATCH(DATE(H2,$M$1,$M$3),التاريخ,0),1)</f>
        <v>42</v>
      </c>
      <c r="I3" s="70">
        <f ca="1">INDEX(العظمى,MATCH(DATE(I2,$M$1,$M$3),التاريخ,0),1)</f>
        <v>42</v>
      </c>
      <c r="J3" s="71">
        <f ca="1">INDEX(العظمى,MATCH(DATE(J2,$M$1,$M$3),التاريخ,0),1)</f>
        <v>40</v>
      </c>
      <c r="K3" s="72">
        <f ca="1">INDEX(العظمى,MATCH(DATE(K2,$M$1,$M$3),التاريخ,0),1)</f>
        <v>44</v>
      </c>
      <c r="L3" s="72">
        <f ca="1">INDEX(العظمى,MATCH(DATE(L2,$M$1,$M$3),التاريخ,0),1)</f>
        <v>41</v>
      </c>
      <c r="M3" s="73">
        <f ca="1">DAY(M7)</f>
        <v>2</v>
      </c>
      <c r="N3" s="69">
        <f ca="1">INDEX(الصغرى,MATCH(DATE(N2,$M$1,$M$3),التاريخ,0),1)</f>
        <v>28</v>
      </c>
      <c r="O3" s="70">
        <f ca="1">INDEX(الصغرى,MATCH(DATE(O2,$M$1,$M$3),التاريخ,0),1)</f>
        <v>25</v>
      </c>
      <c r="P3" s="71">
        <f ca="1">INDEX(الصغرى,MATCH(DATE(P2,$M$1,$M$3),التاريخ,0),1)</f>
        <v>27</v>
      </c>
      <c r="Q3" s="72">
        <f ca="1">INDEX(الصغرى,MATCH(DATE(Q2,$M$1,$M$3),التاريخ,0),1)</f>
        <v>31</v>
      </c>
      <c r="R3" s="72">
        <f ca="1">INDEX(الصغرى,MATCH(DATE(R2,$M$1,$M$3),التاريخ,0),1)</f>
        <v>27</v>
      </c>
    </row>
    <row r="4" spans="1:18" ht="24" thickBot="1" x14ac:dyDescent="0.25">
      <c r="A4" s="61">
        <v>43102</v>
      </c>
      <c r="B4">
        <v>19</v>
      </c>
      <c r="C4">
        <v>8</v>
      </c>
      <c r="E4" s="338" t="s">
        <v>33</v>
      </c>
      <c r="F4" s="338"/>
      <c r="H4" s="69">
        <f ca="1">INDEX(العظمى,MATCH(DATE(H$2,$M$1,$M$3)-1,التاريخ,0),1)</f>
        <v>42</v>
      </c>
      <c r="I4" s="70">
        <f ca="1">INDEX(العظمى,MATCH(DATE(I$2,$M$1,$M$3)-1,التاريخ,0),1)</f>
        <v>44</v>
      </c>
      <c r="J4" s="71">
        <f ca="1">INDEX(العظمى,MATCH(DATE(J$2,$M$1,$M$3)-1,التاريخ,0),1)</f>
        <v>40</v>
      </c>
      <c r="K4" s="72">
        <f ca="1">INDEX(العظمى,MATCH(DATE(K$2,$M$1,$M$3)-1,التاريخ,0),1)</f>
        <v>44</v>
      </c>
      <c r="L4" s="72">
        <f ca="1">INDEX(العظمى,MATCH(DATE(L$2,$M$1,$M$3)-1,التاريخ,0),1)</f>
        <v>41</v>
      </c>
      <c r="M4" s="74"/>
      <c r="N4" s="69">
        <f ca="1">INDEX(الصغرى,MATCH(DATE(N$2,$M$1,$M$3)-1,التاريخ,0),1)</f>
        <v>27</v>
      </c>
      <c r="O4" s="70">
        <f ca="1">INDEX(الصغرى,MATCH(DATE(O$2,$M$1,$M$3)-1,التاريخ,0),1)</f>
        <v>26</v>
      </c>
      <c r="P4" s="71">
        <f ca="1">INDEX(الصغرى,MATCH(DATE(P$2,$M$1,$M$3)-1,التاريخ,0),1)</f>
        <v>28</v>
      </c>
      <c r="Q4" s="72">
        <f ca="1">INDEX(الصغرى,MATCH(DATE(Q$2,$M$1,$M$3)-1,التاريخ,0),1)</f>
        <v>29</v>
      </c>
      <c r="R4" s="72">
        <f ca="1">INDEX(الصغرى,MATCH(DATE(R$2,$M$1,$M$3)-1,التاريخ,0),1)</f>
        <v>26</v>
      </c>
    </row>
    <row r="5" spans="1:18" ht="24" thickBot="1" x14ac:dyDescent="0.25">
      <c r="A5" s="61">
        <v>43103</v>
      </c>
      <c r="B5">
        <v>20</v>
      </c>
      <c r="C5">
        <v>6</v>
      </c>
      <c r="E5" s="146" t="s">
        <v>34</v>
      </c>
      <c r="F5" s="146" t="s">
        <v>35</v>
      </c>
      <c r="G5" s="147" t="s">
        <v>130</v>
      </c>
      <c r="H5" s="75">
        <f ca="1">INDEX(العظمى,MATCH(DATE(H$2,$M$1,$M$3)+1,التاريخ,0),1)</f>
        <v>42</v>
      </c>
      <c r="I5" s="76">
        <f ca="1">INDEX(العظمى,MATCH(DATE(I$2,$M$1,$M$3)+1,التاريخ,0),1)</f>
        <v>44</v>
      </c>
      <c r="J5" s="77">
        <f ca="1">INDEX(العظمى,MATCH(DATE(J$2,$M$1,$M$3)+1,التاريخ,0),1)</f>
        <v>44</v>
      </c>
      <c r="K5" s="78">
        <f ca="1">INDEX(العظمى,MATCH(DATE(K$2,$M$1,$M$3)+1,التاريخ,0),1)</f>
        <v>42</v>
      </c>
      <c r="L5" s="78">
        <f ca="1">INDEX(العظمى,MATCH(DATE(L$2,$M$1,$M$3)+1,التاريخ,0),1)</f>
        <v>41</v>
      </c>
      <c r="M5" s="74"/>
      <c r="N5" s="75">
        <f ca="1">INDEX(الصغرى,MATCH(DATE(N$2,$M$1,$M$3)+1,التاريخ,0),1)</f>
        <v>29</v>
      </c>
      <c r="O5" s="76">
        <f ca="1">INDEX(الصغرى,MATCH(DATE(O$2,$M$1,$M$3)+1,التاريخ,0),1)</f>
        <v>24</v>
      </c>
      <c r="P5" s="77">
        <f ca="1">INDEX(الصغرى,MATCH(DATE(P$2,$M$1,$M$3)+1,التاريخ,0),1)</f>
        <v>26</v>
      </c>
      <c r="Q5" s="78">
        <f ca="1">INDEX(الصغرى,MATCH(DATE(Q$2,$M$1,$M$3)+1,التاريخ,0),1)</f>
        <v>29</v>
      </c>
      <c r="R5" s="78">
        <f ca="1">INDEX(الصغرى,MATCH(DATE(R$2,$M$1,$M$3)+1,التاريخ,0),1)</f>
        <v>27</v>
      </c>
    </row>
    <row r="6" spans="1:18" ht="24" thickBot="1" x14ac:dyDescent="0.25">
      <c r="A6" s="61">
        <v>43104</v>
      </c>
      <c r="B6">
        <v>23</v>
      </c>
      <c r="C6">
        <v>5</v>
      </c>
      <c r="E6" s="151">
        <v>1</v>
      </c>
      <c r="F6" s="151">
        <v>67</v>
      </c>
      <c r="G6" s="148" t="s">
        <v>119</v>
      </c>
      <c r="H6" s="79">
        <f ca="1">SMALL($H$3:$H$5,2)</f>
        <v>42</v>
      </c>
      <c r="I6" s="80">
        <f ca="1">SMALL($I$3:$I$5,2)</f>
        <v>44</v>
      </c>
      <c r="J6" s="81">
        <f ca="1">SMALL($J$3:$J$5,2)</f>
        <v>40</v>
      </c>
      <c r="K6" s="82">
        <f ca="1">SMALL($K$3:$K$5,2)</f>
        <v>44</v>
      </c>
      <c r="L6" s="83">
        <f ca="1">SMALL($L$3:$L$5,2)</f>
        <v>41</v>
      </c>
      <c r="M6" s="74"/>
      <c r="N6" s="79">
        <f ca="1">SMALL(N$3:N$5,2)</f>
        <v>28</v>
      </c>
      <c r="O6" s="80">
        <f ca="1">SMALL(O$3:O$5,2)</f>
        <v>25</v>
      </c>
      <c r="P6" s="81">
        <f ca="1">SMALL(P$3:P$5,2)</f>
        <v>27</v>
      </c>
      <c r="Q6" s="82">
        <f ca="1">SMALL(Q$3:Q$5,2)</f>
        <v>29</v>
      </c>
      <c r="R6" s="83">
        <f ca="1">SMALL(R$3:R$5,2)</f>
        <v>27</v>
      </c>
    </row>
    <row r="7" spans="1:18" ht="21.75" thickBot="1" x14ac:dyDescent="0.4">
      <c r="A7" s="61">
        <v>43105</v>
      </c>
      <c r="B7">
        <v>22</v>
      </c>
      <c r="C7">
        <v>8</v>
      </c>
      <c r="E7" s="152">
        <v>68</v>
      </c>
      <c r="F7" s="152">
        <v>158</v>
      </c>
      <c r="G7" s="149" t="s">
        <v>120</v>
      </c>
      <c r="H7" s="332">
        <f ca="1">AVERAGE(SMALL($H$6:$L$6,2),SMALL($H$6:$L$6,3),SMALL($H$6:$L$6,4))</f>
        <v>42.333333333333336</v>
      </c>
      <c r="I7" s="333"/>
      <c r="J7" s="333"/>
      <c r="K7" s="333"/>
      <c r="L7" s="334"/>
      <c r="M7" s="84">
        <f ca="1">TODAY()</f>
        <v>45079</v>
      </c>
      <c r="N7" s="335">
        <f ca="1">AVERAGE(SMALL($N$6:$R$6,2),SMALL($N$6:$R$6,3),SMALL($N$6:$R$6,4))</f>
        <v>27.333333333333332</v>
      </c>
      <c r="O7" s="336"/>
      <c r="P7" s="336"/>
      <c r="Q7" s="336"/>
      <c r="R7" s="337"/>
    </row>
    <row r="8" spans="1:18" ht="15" thickBot="1" x14ac:dyDescent="0.25">
      <c r="A8" s="61">
        <v>43106</v>
      </c>
      <c r="B8">
        <v>20</v>
      </c>
      <c r="C8">
        <v>8</v>
      </c>
      <c r="E8" s="153">
        <v>159</v>
      </c>
      <c r="F8" s="153">
        <v>249</v>
      </c>
      <c r="G8" s="137" t="s">
        <v>121</v>
      </c>
    </row>
    <row r="9" spans="1:18" ht="24" thickBot="1" x14ac:dyDescent="0.25">
      <c r="A9" s="61">
        <v>43107</v>
      </c>
      <c r="B9">
        <v>18</v>
      </c>
      <c r="C9">
        <v>8</v>
      </c>
      <c r="E9" s="154">
        <v>250</v>
      </c>
      <c r="F9" s="154">
        <v>341</v>
      </c>
      <c r="G9" s="150" t="s">
        <v>122</v>
      </c>
      <c r="H9" s="339" t="s">
        <v>39</v>
      </c>
      <c r="I9" s="340"/>
      <c r="J9" s="340"/>
      <c r="K9" s="340"/>
      <c r="L9" s="341"/>
      <c r="M9" s="62">
        <f ca="1">MONTH(M15)</f>
        <v>6</v>
      </c>
      <c r="N9" s="339" t="s">
        <v>38</v>
      </c>
      <c r="O9" s="340"/>
      <c r="P9" s="340"/>
      <c r="Q9" s="340"/>
      <c r="R9" s="341"/>
    </row>
    <row r="10" spans="1:18" ht="18.75" x14ac:dyDescent="0.2">
      <c r="A10" s="61">
        <v>43108</v>
      </c>
      <c r="B10">
        <v>18</v>
      </c>
      <c r="C10">
        <v>6</v>
      </c>
      <c r="E10" s="151">
        <v>342</v>
      </c>
      <c r="F10" s="151">
        <v>366</v>
      </c>
      <c r="G10" s="148" t="s">
        <v>119</v>
      </c>
      <c r="H10" s="63">
        <v>2018</v>
      </c>
      <c r="I10" s="64">
        <v>2019</v>
      </c>
      <c r="J10" s="65">
        <v>2020</v>
      </c>
      <c r="K10" s="66">
        <v>2021</v>
      </c>
      <c r="L10" s="66">
        <v>2022</v>
      </c>
      <c r="M10" s="67" t="s">
        <v>40</v>
      </c>
      <c r="N10" s="63">
        <v>2018</v>
      </c>
      <c r="O10" s="64">
        <v>2019</v>
      </c>
      <c r="P10" s="65">
        <v>2020</v>
      </c>
      <c r="Q10" s="66">
        <v>2021</v>
      </c>
      <c r="R10" s="68">
        <v>2022</v>
      </c>
    </row>
    <row r="11" spans="1:18" ht="12" customHeight="1" x14ac:dyDescent="0.2">
      <c r="A11" s="61">
        <v>43109</v>
      </c>
      <c r="B11">
        <v>18</v>
      </c>
      <c r="C11">
        <v>4</v>
      </c>
      <c r="H11" s="69">
        <f ca="1">INDEX(العظمى,MATCH(DATE(H$10,$M$9,$M$11),التاريخ,0),1)</f>
        <v>42</v>
      </c>
      <c r="I11" s="70">
        <f ca="1">INDEX(العظمى,MATCH(DATE(I$10,$M$9,$M$11),التاريخ,0),1)</f>
        <v>42</v>
      </c>
      <c r="J11" s="71">
        <f ca="1">INDEX(العظمى,MATCH(DATE(J$10,$M$9,$M$11),التاريخ,0),1)</f>
        <v>40</v>
      </c>
      <c r="K11" s="72">
        <f ca="1">INDEX(العظمى,MATCH(DATE(K$10,$M$9,$M$11),التاريخ,0),1)</f>
        <v>44</v>
      </c>
      <c r="L11" s="72">
        <f ca="1">INDEX(العظمى,MATCH(DATE(L$10,$M$9,$M$11),التاريخ,0),1)</f>
        <v>41</v>
      </c>
      <c r="M11" s="73">
        <f ca="1">DAY(M15)</f>
        <v>2</v>
      </c>
      <c r="N11" s="69">
        <f ca="1">INDEX(الصغرى,MATCH(DATE(N10,$M$9,$M$11),التاريخ,0),1)</f>
        <v>28</v>
      </c>
      <c r="O11" s="70">
        <f ca="1">INDEX(الصغرى,MATCH(DATE(O10,$M$9,$M$11),التاريخ,0),1)</f>
        <v>25</v>
      </c>
      <c r="P11" s="71">
        <f ca="1">INDEX(الصغرى,MATCH(DATE(P10,$M$9,$M$11),التاريخ,0),1)</f>
        <v>27</v>
      </c>
      <c r="Q11" s="72">
        <f ca="1">INDEX(الصغرى,MATCH(DATE(Q10,$M$9,$M$11),التاريخ,0),1)</f>
        <v>31</v>
      </c>
      <c r="R11" s="72">
        <f ca="1">INDEX(الصغرى,MATCH(DATE(R10,$M$9,$M$11),التاريخ,0),1)</f>
        <v>27</v>
      </c>
    </row>
    <row r="12" spans="1:18" ht="12" customHeight="1" x14ac:dyDescent="0.2">
      <c r="A12" s="61">
        <v>43110</v>
      </c>
      <c r="B12">
        <v>18</v>
      </c>
      <c r="C12">
        <v>2</v>
      </c>
      <c r="E12" s="145">
        <v>45030</v>
      </c>
      <c r="F12" s="145">
        <v>45125</v>
      </c>
      <c r="H12" s="69">
        <f ca="1">INDEX(العظمى,MATCH(DATE(H$10,$M$9,$M$11)-1,التاريخ,0),1)</f>
        <v>42</v>
      </c>
      <c r="I12" s="70">
        <f ca="1">INDEX(العظمى,MATCH(DATE(I$10,$M$9,$M$11)-1,التاريخ,0),1)</f>
        <v>44</v>
      </c>
      <c r="J12" s="71">
        <f ca="1">INDEX(العظمى,MATCH(DATE(J$10,$M$9,$M$11)-1,التاريخ,0),1)</f>
        <v>40</v>
      </c>
      <c r="K12" s="72">
        <f ca="1">INDEX(العظمى,MATCH(DATE(K$10,$M$9,$M$11)-1,التاريخ,0),1)</f>
        <v>44</v>
      </c>
      <c r="L12" s="72">
        <f ca="1">INDEX(العظمى,MATCH(DATE(L$10,$M$9,$M$11)-1,التاريخ,0),1)</f>
        <v>41</v>
      </c>
      <c r="M12" s="74"/>
      <c r="N12" s="69">
        <f ca="1">INDEX(الصغرى,MATCH(DATE(N$10,$M$9,$M$11)-1,التاريخ,0),1)</f>
        <v>27</v>
      </c>
      <c r="O12" s="70">
        <f ca="1">INDEX(الصغرى,MATCH(DATE(O$10,$M$9,$M$11)-1,التاريخ,0),1)</f>
        <v>26</v>
      </c>
      <c r="P12" s="71">
        <f ca="1">INDEX(الصغرى,MATCH(DATE(P$10,$M$9,$M$11)-1,التاريخ,0),1)</f>
        <v>28</v>
      </c>
      <c r="Q12" s="72">
        <f ca="1">INDEX(الصغرى,MATCH(DATE(Q$10,$M$9,$M$11)-1,التاريخ,0),1)</f>
        <v>29</v>
      </c>
      <c r="R12" s="72">
        <f ca="1">INDEX(الصغرى,MATCH(DATE(R$10,$M$9,$M$11)-1,التاريخ,0),1)</f>
        <v>26</v>
      </c>
    </row>
    <row r="13" spans="1:18" ht="12" customHeight="1" thickBot="1" x14ac:dyDescent="0.25">
      <c r="A13" s="61">
        <v>43111</v>
      </c>
      <c r="B13">
        <v>21</v>
      </c>
      <c r="C13">
        <v>2</v>
      </c>
      <c r="E13" s="145">
        <v>45126</v>
      </c>
      <c r="F13" s="145">
        <v>45212</v>
      </c>
      <c r="H13" s="75">
        <f ca="1">INDEX(العظمى,MATCH(DATE(H$10,$M$9,$M$11)+1,التاريخ,0),1)</f>
        <v>42</v>
      </c>
      <c r="I13" s="76">
        <f ca="1">INDEX(العظمى,MATCH(DATE(I$10,$M$9,$M$11)+1,التاريخ,0),1)</f>
        <v>44</v>
      </c>
      <c r="J13" s="77">
        <f ca="1">INDEX(العظمى,MATCH(DATE(J$10,$M$9,$M$11)+1,التاريخ,0),1)</f>
        <v>44</v>
      </c>
      <c r="K13" s="78">
        <f ca="1">INDEX(العظمى,MATCH(DATE(K$10,$M$9,$M$11)+1,التاريخ,0),1)</f>
        <v>42</v>
      </c>
      <c r="L13" s="78">
        <f ca="1">INDEX(العظمى,MATCH(DATE(L$10,$M$9,$M$11)+1,التاريخ,0),1)</f>
        <v>41</v>
      </c>
      <c r="M13" s="74"/>
      <c r="N13" s="75">
        <f ca="1">INDEX(الصغرى,MATCH(DATE(N$10,$M$9,$M$11)+1,التاريخ,0),1)</f>
        <v>29</v>
      </c>
      <c r="O13" s="76">
        <f ca="1">INDEX(الصغرى,MATCH(DATE(O$10,$M$9,$M$11)+1,التاريخ,0),1)</f>
        <v>24</v>
      </c>
      <c r="P13" s="77">
        <f ca="1">INDEX(الصغرى,MATCH(DATE(P$10,$M$9,$M$11)+1,التاريخ,0),1)</f>
        <v>26</v>
      </c>
      <c r="Q13" s="78">
        <f ca="1">INDEX(الصغرى,MATCH(DATE(Q$10,$M$9,$M$11)+1,التاريخ,0),1)</f>
        <v>29</v>
      </c>
      <c r="R13" s="78">
        <f ca="1">INDEX(الصغرى,MATCH(DATE(R$10,$M$9,$M$11)+1,التاريخ,0),1)</f>
        <v>27</v>
      </c>
    </row>
    <row r="14" spans="1:18" ht="12" customHeight="1" thickBot="1" x14ac:dyDescent="0.25">
      <c r="A14" s="61">
        <v>43112</v>
      </c>
      <c r="B14">
        <v>22</v>
      </c>
      <c r="C14">
        <v>2</v>
      </c>
      <c r="E14" s="145">
        <v>45213</v>
      </c>
      <c r="F14" s="145">
        <v>44938</v>
      </c>
      <c r="H14" s="79">
        <f ca="1">SMALL($H$11:$H$13,2)</f>
        <v>42</v>
      </c>
      <c r="I14" s="80">
        <f ca="1">SMALL($I$11:$I$13,2)</f>
        <v>44</v>
      </c>
      <c r="J14" s="81">
        <f ca="1">SMALL($J$11:$J$13,2)</f>
        <v>40</v>
      </c>
      <c r="K14" s="82">
        <f ca="1">SMALL($K$11:$K$13,2)</f>
        <v>44</v>
      </c>
      <c r="L14" s="83">
        <f ca="1">SMALL($L$11:$L$13,2)</f>
        <v>41</v>
      </c>
      <c r="M14" s="74"/>
      <c r="N14" s="79">
        <f ca="1">SMALL(N$11:N$13,2)</f>
        <v>28</v>
      </c>
      <c r="O14" s="80">
        <f ca="1">SMALL(O$11:O$13,2)</f>
        <v>25</v>
      </c>
      <c r="P14" s="81">
        <f ca="1">SMALL(P$11:P$13,2)</f>
        <v>27</v>
      </c>
      <c r="Q14" s="82">
        <f ca="1">SMALL(Q$11:Q$13,2)</f>
        <v>29</v>
      </c>
      <c r="R14" s="83">
        <f ca="1">SMALL(R$11:R$13,2)</f>
        <v>27</v>
      </c>
    </row>
    <row r="15" spans="1:18" ht="12" customHeight="1" thickBot="1" x14ac:dyDescent="0.4">
      <c r="A15" s="61">
        <v>43113</v>
      </c>
      <c r="B15">
        <v>25</v>
      </c>
      <c r="C15">
        <v>6</v>
      </c>
      <c r="E15" s="145">
        <v>44939</v>
      </c>
      <c r="F15" s="145">
        <v>45029</v>
      </c>
      <c r="H15" s="332">
        <f ca="1">AVERAGE(SMALL($H$14:$L$14,2),SMALL($H$14:$L$14,3),SMALL($H$14:$L$14,4))</f>
        <v>42.333333333333336</v>
      </c>
      <c r="I15" s="333"/>
      <c r="J15" s="333"/>
      <c r="K15" s="333"/>
      <c r="L15" s="334"/>
      <c r="M15" s="84">
        <f ca="1">بحث!I5</f>
        <v>45079</v>
      </c>
      <c r="N15" s="335">
        <f ca="1">AVERAGE(SMALL($N$14:$R$14,2),SMALL($N$14:$R$14,3),SMALL($N$14:$R$14,4))</f>
        <v>27.333333333333332</v>
      </c>
      <c r="O15" s="336"/>
      <c r="P15" s="336"/>
      <c r="Q15" s="336"/>
      <c r="R15" s="337"/>
    </row>
    <row r="16" spans="1:18" ht="12" customHeight="1" x14ac:dyDescent="0.2">
      <c r="A16" s="61">
        <v>43114</v>
      </c>
      <c r="B16">
        <v>27</v>
      </c>
      <c r="C16">
        <v>6</v>
      </c>
      <c r="E16" s="61"/>
      <c r="F16" s="61">
        <v>44928</v>
      </c>
    </row>
    <row r="17" spans="1:8" x14ac:dyDescent="0.2">
      <c r="A17" s="61">
        <v>43115</v>
      </c>
      <c r="B17">
        <v>21</v>
      </c>
      <c r="C17">
        <v>9</v>
      </c>
    </row>
    <row r="18" spans="1:8" x14ac:dyDescent="0.2">
      <c r="A18" s="61">
        <v>43116</v>
      </c>
      <c r="B18">
        <v>20</v>
      </c>
      <c r="C18">
        <v>7</v>
      </c>
      <c r="F18" s="103">
        <f>(DATE(1900,MONTH(F16),DAY(F16))-INDEX(fsool[البداية],MATCH(DATE(1900,MONTH(F16),DAY(F16)),fsool[البداية],1),1))+1</f>
        <v>2</v>
      </c>
      <c r="G18" s="103" t="str">
        <f>"(" &amp; IF(DATE(1900,MONTH(F16),DAY(F16))&lt;68,DATE(1900,MONTH(F16),DAY(F16))+25,(DATE(1900,MONTH(F16),DAY(F16))-INDEX(fsool[البداية],MATCH(DATE(1900,MONTH(F16),DAY(F16)),fsool[البداية],1),1))+1) &amp; ") " &amp; INDEX(fsool[الفصل],MATCH(DATE(1900,MONTH(F16),DAY(F16)),fsool[البداية],1),1)</f>
        <v>(27) الشتاء</v>
      </c>
      <c r="H18" s="61" t="str">
        <f ca="1">"(" &amp; IF(DATE(1900,MONTH(TODAY()),DAY(TODAY()))&lt;68,DATE(1900,MONTH(TODAY()),DAY(TODAY()))+25,(DATE(1900,MONTH(TODAY()),DAY(TODAY()))-INDEX(fsool[البداية],MATCH(DATE(1900,MONTH(TODAY()),DAY(TODAY())),fsool[البداية],1),1))+1) &amp; ") " &amp; INDEX(fsool[الفصل],MATCH(DATE(1900,MONTH(TODAY()),DAY(TODAY())),fsool[البداية],1),1)</f>
        <v>(87) الربيع</v>
      </c>
    </row>
    <row r="19" spans="1:8" x14ac:dyDescent="0.2">
      <c r="A19" s="61">
        <v>43117</v>
      </c>
      <c r="B19">
        <v>22</v>
      </c>
      <c r="C19">
        <v>4</v>
      </c>
      <c r="F19">
        <f>MATCH(INDEX(fsool[الفصل],MATCH(DATE(1900,MONTH(F16),DAY(F16)),fsool[البداية],1),1),$G$7:$G$10,0)</f>
        <v>4</v>
      </c>
      <c r="G19">
        <v>67</v>
      </c>
    </row>
    <row r="20" spans="1:8" x14ac:dyDescent="0.2">
      <c r="A20" s="61">
        <v>43118</v>
      </c>
      <c r="B20">
        <v>24</v>
      </c>
      <c r="C20">
        <v>5</v>
      </c>
    </row>
    <row r="21" spans="1:8" x14ac:dyDescent="0.2">
      <c r="A21" s="61">
        <v>43119</v>
      </c>
      <c r="B21">
        <v>27</v>
      </c>
      <c r="C21">
        <v>8</v>
      </c>
    </row>
    <row r="22" spans="1:8" x14ac:dyDescent="0.2">
      <c r="A22" s="61">
        <v>43120</v>
      </c>
      <c r="B22">
        <v>17</v>
      </c>
      <c r="C22">
        <v>6</v>
      </c>
    </row>
    <row r="23" spans="1:8" x14ac:dyDescent="0.2">
      <c r="A23" s="61">
        <v>43121</v>
      </c>
      <c r="B23">
        <v>17</v>
      </c>
      <c r="C23">
        <v>4</v>
      </c>
    </row>
    <row r="24" spans="1:8" x14ac:dyDescent="0.2">
      <c r="A24" s="61">
        <v>43122</v>
      </c>
      <c r="B24">
        <v>25</v>
      </c>
      <c r="C24">
        <v>2</v>
      </c>
    </row>
    <row r="25" spans="1:8" x14ac:dyDescent="0.2">
      <c r="A25" s="61">
        <v>43123</v>
      </c>
      <c r="B25">
        <v>27</v>
      </c>
      <c r="C25">
        <v>10</v>
      </c>
    </row>
    <row r="26" spans="1:8" x14ac:dyDescent="0.2">
      <c r="A26" s="61">
        <v>43124</v>
      </c>
      <c r="B26">
        <v>25</v>
      </c>
      <c r="C26">
        <v>8</v>
      </c>
    </row>
    <row r="27" spans="1:8" x14ac:dyDescent="0.2">
      <c r="A27" s="61">
        <v>43125</v>
      </c>
      <c r="B27">
        <v>27</v>
      </c>
      <c r="C27">
        <v>12</v>
      </c>
    </row>
    <row r="28" spans="1:8" x14ac:dyDescent="0.2">
      <c r="A28" s="61">
        <v>43126</v>
      </c>
      <c r="B28">
        <v>22</v>
      </c>
      <c r="C28">
        <v>10</v>
      </c>
    </row>
    <row r="29" spans="1:8" x14ac:dyDescent="0.2">
      <c r="A29" s="61">
        <v>43127</v>
      </c>
      <c r="B29">
        <v>17</v>
      </c>
      <c r="C29">
        <v>6</v>
      </c>
    </row>
    <row r="30" spans="1:8" x14ac:dyDescent="0.2">
      <c r="A30" s="61">
        <v>43128</v>
      </c>
      <c r="B30">
        <v>18</v>
      </c>
      <c r="C30">
        <v>6</v>
      </c>
    </row>
    <row r="31" spans="1:8" x14ac:dyDescent="0.2">
      <c r="A31" s="61">
        <v>43129</v>
      </c>
      <c r="B31">
        <v>17</v>
      </c>
      <c r="C31">
        <v>2</v>
      </c>
    </row>
    <row r="32" spans="1:8" x14ac:dyDescent="0.2">
      <c r="A32" s="61">
        <v>43130</v>
      </c>
      <c r="B32">
        <v>20</v>
      </c>
      <c r="C32">
        <v>3</v>
      </c>
    </row>
    <row r="33" spans="1:3" x14ac:dyDescent="0.2">
      <c r="A33" s="61">
        <v>43131</v>
      </c>
      <c r="B33">
        <v>20</v>
      </c>
      <c r="C33">
        <v>3</v>
      </c>
    </row>
    <row r="34" spans="1:3" x14ac:dyDescent="0.2">
      <c r="A34" s="61">
        <v>43132</v>
      </c>
      <c r="B34">
        <v>22</v>
      </c>
      <c r="C34">
        <v>6</v>
      </c>
    </row>
    <row r="35" spans="1:3" x14ac:dyDescent="0.2">
      <c r="A35" s="61">
        <v>43133</v>
      </c>
      <c r="B35">
        <v>22</v>
      </c>
      <c r="C35">
        <v>6</v>
      </c>
    </row>
    <row r="36" spans="1:3" x14ac:dyDescent="0.2">
      <c r="A36" s="61">
        <v>43134</v>
      </c>
      <c r="B36">
        <v>20</v>
      </c>
      <c r="C36">
        <v>5</v>
      </c>
    </row>
    <row r="37" spans="1:3" x14ac:dyDescent="0.2">
      <c r="A37" s="61">
        <v>43135</v>
      </c>
      <c r="B37">
        <v>23</v>
      </c>
      <c r="C37">
        <v>4</v>
      </c>
    </row>
    <row r="38" spans="1:3" x14ac:dyDescent="0.2">
      <c r="A38" s="61">
        <v>43136</v>
      </c>
      <c r="B38">
        <v>26</v>
      </c>
      <c r="C38">
        <v>5</v>
      </c>
    </row>
    <row r="39" spans="1:3" x14ac:dyDescent="0.2">
      <c r="A39" s="61">
        <v>43137</v>
      </c>
      <c r="B39">
        <v>28</v>
      </c>
      <c r="C39">
        <v>8</v>
      </c>
    </row>
    <row r="40" spans="1:3" x14ac:dyDescent="0.2">
      <c r="A40" s="61">
        <v>43138</v>
      </c>
      <c r="B40">
        <v>30</v>
      </c>
      <c r="C40">
        <v>10</v>
      </c>
    </row>
    <row r="41" spans="1:3" x14ac:dyDescent="0.2">
      <c r="A41" s="61">
        <v>43139</v>
      </c>
      <c r="B41">
        <v>25</v>
      </c>
      <c r="C41">
        <v>9</v>
      </c>
    </row>
    <row r="42" spans="1:3" x14ac:dyDescent="0.2">
      <c r="A42" s="61">
        <v>43140</v>
      </c>
      <c r="B42">
        <v>24</v>
      </c>
      <c r="C42">
        <v>6</v>
      </c>
    </row>
    <row r="43" spans="1:3" x14ac:dyDescent="0.2">
      <c r="A43" s="61">
        <v>43141</v>
      </c>
      <c r="B43">
        <v>30</v>
      </c>
      <c r="C43">
        <v>8</v>
      </c>
    </row>
    <row r="44" spans="1:3" x14ac:dyDescent="0.2">
      <c r="A44" s="61">
        <v>43142</v>
      </c>
      <c r="B44">
        <v>32</v>
      </c>
      <c r="C44">
        <v>12</v>
      </c>
    </row>
    <row r="45" spans="1:3" x14ac:dyDescent="0.2">
      <c r="A45" s="61">
        <v>43143</v>
      </c>
      <c r="B45">
        <v>35</v>
      </c>
      <c r="C45">
        <v>13</v>
      </c>
    </row>
    <row r="46" spans="1:3" x14ac:dyDescent="0.2">
      <c r="A46" s="61">
        <v>43144</v>
      </c>
      <c r="B46">
        <v>34</v>
      </c>
      <c r="C46">
        <v>15</v>
      </c>
    </row>
    <row r="47" spans="1:3" x14ac:dyDescent="0.2">
      <c r="A47" s="61">
        <v>43145</v>
      </c>
      <c r="B47">
        <v>22</v>
      </c>
      <c r="C47">
        <v>14</v>
      </c>
    </row>
    <row r="48" spans="1:3" x14ac:dyDescent="0.2">
      <c r="A48" s="61">
        <v>43146</v>
      </c>
      <c r="B48">
        <v>28</v>
      </c>
      <c r="C48">
        <v>14</v>
      </c>
    </row>
    <row r="49" spans="1:3" x14ac:dyDescent="0.2">
      <c r="A49" s="61">
        <v>43147</v>
      </c>
      <c r="B49">
        <v>32</v>
      </c>
      <c r="C49">
        <v>15</v>
      </c>
    </row>
    <row r="50" spans="1:3" x14ac:dyDescent="0.2">
      <c r="A50" s="61">
        <v>43148</v>
      </c>
      <c r="B50">
        <v>28</v>
      </c>
      <c r="C50">
        <v>15</v>
      </c>
    </row>
    <row r="51" spans="1:3" x14ac:dyDescent="0.2">
      <c r="A51" s="61">
        <v>43149</v>
      </c>
      <c r="B51">
        <v>22</v>
      </c>
      <c r="C51">
        <v>13</v>
      </c>
    </row>
    <row r="52" spans="1:3" x14ac:dyDescent="0.2">
      <c r="A52" s="61">
        <v>43150</v>
      </c>
      <c r="B52">
        <v>22</v>
      </c>
      <c r="C52">
        <v>8</v>
      </c>
    </row>
    <row r="53" spans="1:3" x14ac:dyDescent="0.2">
      <c r="A53" s="61">
        <v>43151</v>
      </c>
      <c r="B53">
        <v>24</v>
      </c>
      <c r="C53">
        <v>11</v>
      </c>
    </row>
    <row r="54" spans="1:3" x14ac:dyDescent="0.2">
      <c r="A54" s="61">
        <v>43152</v>
      </c>
      <c r="B54">
        <v>28</v>
      </c>
      <c r="C54">
        <v>15</v>
      </c>
    </row>
    <row r="55" spans="1:3" x14ac:dyDescent="0.2">
      <c r="A55" s="61">
        <v>43153</v>
      </c>
      <c r="B55">
        <v>29</v>
      </c>
      <c r="C55">
        <v>14</v>
      </c>
    </row>
    <row r="56" spans="1:3" x14ac:dyDescent="0.2">
      <c r="A56" s="61">
        <v>43154</v>
      </c>
      <c r="B56">
        <v>29</v>
      </c>
      <c r="C56">
        <v>13</v>
      </c>
    </row>
    <row r="57" spans="1:3" x14ac:dyDescent="0.2">
      <c r="A57" s="61">
        <v>43155</v>
      </c>
      <c r="B57">
        <v>18</v>
      </c>
      <c r="C57">
        <v>14</v>
      </c>
    </row>
    <row r="58" spans="1:3" x14ac:dyDescent="0.2">
      <c r="A58" s="61">
        <v>43156</v>
      </c>
      <c r="B58">
        <v>22</v>
      </c>
      <c r="C58">
        <v>11</v>
      </c>
    </row>
    <row r="59" spans="1:3" x14ac:dyDescent="0.2">
      <c r="A59" s="61">
        <v>43157</v>
      </c>
      <c r="B59">
        <v>26</v>
      </c>
      <c r="C59">
        <v>13</v>
      </c>
    </row>
    <row r="60" spans="1:3" x14ac:dyDescent="0.2">
      <c r="A60" s="61">
        <v>43158</v>
      </c>
      <c r="B60">
        <v>28</v>
      </c>
      <c r="C60">
        <v>13</v>
      </c>
    </row>
    <row r="61" spans="1:3" x14ac:dyDescent="0.2">
      <c r="A61" s="61">
        <v>43159</v>
      </c>
      <c r="B61">
        <v>26</v>
      </c>
      <c r="C61">
        <v>12</v>
      </c>
    </row>
    <row r="62" spans="1:3" x14ac:dyDescent="0.2">
      <c r="A62" s="61">
        <v>43160</v>
      </c>
      <c r="B62">
        <v>25</v>
      </c>
      <c r="C62">
        <v>13</v>
      </c>
    </row>
    <row r="63" spans="1:3" x14ac:dyDescent="0.2">
      <c r="A63" s="61">
        <v>43161</v>
      </c>
      <c r="B63">
        <v>22</v>
      </c>
      <c r="C63">
        <v>16</v>
      </c>
    </row>
    <row r="64" spans="1:3" x14ac:dyDescent="0.2">
      <c r="A64" s="61">
        <v>43162</v>
      </c>
      <c r="B64">
        <v>24</v>
      </c>
      <c r="C64">
        <v>14</v>
      </c>
    </row>
    <row r="65" spans="1:3" x14ac:dyDescent="0.2">
      <c r="A65" s="61">
        <v>43163</v>
      </c>
      <c r="B65">
        <v>27</v>
      </c>
      <c r="C65">
        <v>13</v>
      </c>
    </row>
    <row r="66" spans="1:3" x14ac:dyDescent="0.2">
      <c r="A66" s="61">
        <v>43164</v>
      </c>
      <c r="B66">
        <v>31</v>
      </c>
      <c r="C66">
        <v>15</v>
      </c>
    </row>
    <row r="67" spans="1:3" x14ac:dyDescent="0.2">
      <c r="A67" s="61">
        <v>43165</v>
      </c>
      <c r="B67">
        <v>28</v>
      </c>
      <c r="C67">
        <v>15</v>
      </c>
    </row>
    <row r="68" spans="1:3" x14ac:dyDescent="0.2">
      <c r="A68" s="61">
        <v>43166</v>
      </c>
      <c r="B68">
        <v>34</v>
      </c>
      <c r="C68">
        <v>15</v>
      </c>
    </row>
    <row r="69" spans="1:3" x14ac:dyDescent="0.2">
      <c r="A69" s="61">
        <v>43167</v>
      </c>
      <c r="B69">
        <v>36</v>
      </c>
      <c r="C69">
        <v>15</v>
      </c>
    </row>
    <row r="70" spans="1:3" x14ac:dyDescent="0.2">
      <c r="A70" s="61">
        <v>43168</v>
      </c>
      <c r="B70">
        <v>35</v>
      </c>
      <c r="C70">
        <v>15</v>
      </c>
    </row>
    <row r="71" spans="1:3" x14ac:dyDescent="0.2">
      <c r="A71" s="61">
        <v>43169</v>
      </c>
      <c r="B71">
        <v>35</v>
      </c>
      <c r="C71">
        <v>15</v>
      </c>
    </row>
    <row r="72" spans="1:3" x14ac:dyDescent="0.2">
      <c r="A72" s="61">
        <v>43170</v>
      </c>
      <c r="B72">
        <v>31</v>
      </c>
      <c r="C72">
        <v>17</v>
      </c>
    </row>
    <row r="73" spans="1:3" x14ac:dyDescent="0.2">
      <c r="A73" s="61">
        <v>43171</v>
      </c>
      <c r="B73">
        <v>28</v>
      </c>
      <c r="C73">
        <v>17</v>
      </c>
    </row>
    <row r="74" spans="1:3" x14ac:dyDescent="0.2">
      <c r="A74" s="61">
        <v>43172</v>
      </c>
      <c r="B74">
        <v>30</v>
      </c>
      <c r="C74">
        <v>15</v>
      </c>
    </row>
    <row r="75" spans="1:3" x14ac:dyDescent="0.2">
      <c r="A75" s="61">
        <v>43173</v>
      </c>
      <c r="B75">
        <v>31</v>
      </c>
      <c r="C75">
        <v>15</v>
      </c>
    </row>
    <row r="76" spans="1:3" x14ac:dyDescent="0.2">
      <c r="A76" s="61">
        <v>43174</v>
      </c>
      <c r="B76">
        <v>33</v>
      </c>
      <c r="C76">
        <v>15</v>
      </c>
    </row>
    <row r="77" spans="1:3" x14ac:dyDescent="0.2">
      <c r="A77" s="61">
        <v>43175</v>
      </c>
      <c r="B77">
        <v>34</v>
      </c>
      <c r="C77">
        <v>18</v>
      </c>
    </row>
    <row r="78" spans="1:3" x14ac:dyDescent="0.2">
      <c r="A78" s="61">
        <v>43176</v>
      </c>
      <c r="B78">
        <v>34</v>
      </c>
      <c r="C78">
        <v>19</v>
      </c>
    </row>
    <row r="79" spans="1:3" x14ac:dyDescent="0.2">
      <c r="A79" s="61">
        <v>43177</v>
      </c>
      <c r="B79">
        <v>29</v>
      </c>
      <c r="C79">
        <v>17</v>
      </c>
    </row>
    <row r="80" spans="1:3" x14ac:dyDescent="0.2">
      <c r="A80" s="61">
        <v>43178</v>
      </c>
      <c r="B80">
        <v>28</v>
      </c>
      <c r="C80">
        <v>15</v>
      </c>
    </row>
    <row r="81" spans="1:3" x14ac:dyDescent="0.2">
      <c r="A81" s="61">
        <v>43179</v>
      </c>
      <c r="B81">
        <v>34</v>
      </c>
      <c r="C81">
        <v>16</v>
      </c>
    </row>
    <row r="82" spans="1:3" x14ac:dyDescent="0.2">
      <c r="A82" s="61">
        <v>43180</v>
      </c>
      <c r="B82">
        <v>37</v>
      </c>
      <c r="C82">
        <v>19</v>
      </c>
    </row>
    <row r="83" spans="1:3" x14ac:dyDescent="0.2">
      <c r="A83" s="61">
        <v>43181</v>
      </c>
      <c r="B83">
        <v>38</v>
      </c>
      <c r="C83">
        <v>18</v>
      </c>
    </row>
    <row r="84" spans="1:3" x14ac:dyDescent="0.2">
      <c r="A84" s="61">
        <v>43182</v>
      </c>
      <c r="B84">
        <v>33</v>
      </c>
      <c r="C84">
        <v>19</v>
      </c>
    </row>
    <row r="85" spans="1:3" x14ac:dyDescent="0.2">
      <c r="A85" s="61">
        <v>43183</v>
      </c>
      <c r="B85">
        <v>35</v>
      </c>
      <c r="C85">
        <v>17</v>
      </c>
    </row>
    <row r="86" spans="1:3" x14ac:dyDescent="0.2">
      <c r="A86" s="61">
        <v>43184</v>
      </c>
      <c r="B86">
        <v>39</v>
      </c>
      <c r="C86">
        <v>17</v>
      </c>
    </row>
    <row r="87" spans="1:3" x14ac:dyDescent="0.2">
      <c r="A87" s="61">
        <v>43185</v>
      </c>
      <c r="B87">
        <v>38</v>
      </c>
      <c r="C87">
        <v>19</v>
      </c>
    </row>
    <row r="88" spans="1:3" x14ac:dyDescent="0.2">
      <c r="A88" s="61">
        <v>43186</v>
      </c>
      <c r="B88">
        <v>35</v>
      </c>
      <c r="C88">
        <v>18</v>
      </c>
    </row>
    <row r="89" spans="1:3" x14ac:dyDescent="0.2">
      <c r="A89" s="61">
        <v>43187</v>
      </c>
      <c r="B89">
        <v>35</v>
      </c>
      <c r="C89">
        <v>16</v>
      </c>
    </row>
    <row r="90" spans="1:3" x14ac:dyDescent="0.2">
      <c r="A90" s="61">
        <v>43188</v>
      </c>
      <c r="B90">
        <v>38</v>
      </c>
      <c r="C90">
        <v>18</v>
      </c>
    </row>
    <row r="91" spans="1:3" x14ac:dyDescent="0.2">
      <c r="A91" s="61">
        <v>43189</v>
      </c>
      <c r="B91">
        <v>39</v>
      </c>
      <c r="C91">
        <v>23</v>
      </c>
    </row>
    <row r="92" spans="1:3" x14ac:dyDescent="0.2">
      <c r="A92" s="61">
        <v>43190</v>
      </c>
      <c r="B92">
        <v>31</v>
      </c>
      <c r="C92">
        <v>21</v>
      </c>
    </row>
    <row r="93" spans="1:3" x14ac:dyDescent="0.2">
      <c r="A93" s="61">
        <v>43191</v>
      </c>
      <c r="B93">
        <v>30</v>
      </c>
      <c r="C93">
        <v>18</v>
      </c>
    </row>
    <row r="94" spans="1:3" x14ac:dyDescent="0.2">
      <c r="A94" s="61">
        <v>43192</v>
      </c>
      <c r="B94">
        <v>25</v>
      </c>
      <c r="C94">
        <v>16</v>
      </c>
    </row>
    <row r="95" spans="1:3" x14ac:dyDescent="0.2">
      <c r="A95" s="61">
        <v>43193</v>
      </c>
      <c r="B95">
        <v>23</v>
      </c>
      <c r="C95">
        <v>17</v>
      </c>
    </row>
    <row r="96" spans="1:3" x14ac:dyDescent="0.2">
      <c r="A96" s="61">
        <v>43194</v>
      </c>
      <c r="B96">
        <v>35</v>
      </c>
      <c r="C96">
        <v>17</v>
      </c>
    </row>
    <row r="97" spans="1:3" x14ac:dyDescent="0.2">
      <c r="A97" s="61">
        <v>43195</v>
      </c>
      <c r="B97">
        <v>32</v>
      </c>
      <c r="C97">
        <v>18</v>
      </c>
    </row>
    <row r="98" spans="1:3" x14ac:dyDescent="0.2">
      <c r="A98" s="61">
        <v>43196</v>
      </c>
      <c r="B98">
        <v>32</v>
      </c>
      <c r="C98">
        <v>16</v>
      </c>
    </row>
    <row r="99" spans="1:3" x14ac:dyDescent="0.2">
      <c r="A99" s="61">
        <v>43197</v>
      </c>
      <c r="B99">
        <v>25</v>
      </c>
      <c r="C99">
        <v>16</v>
      </c>
    </row>
    <row r="100" spans="1:3" x14ac:dyDescent="0.2">
      <c r="A100" s="61">
        <v>43198</v>
      </c>
      <c r="B100">
        <v>27</v>
      </c>
      <c r="C100">
        <v>15</v>
      </c>
    </row>
    <row r="101" spans="1:3" x14ac:dyDescent="0.2">
      <c r="A101" s="61">
        <v>43199</v>
      </c>
      <c r="B101">
        <v>31</v>
      </c>
      <c r="C101">
        <v>18</v>
      </c>
    </row>
    <row r="102" spans="1:3" x14ac:dyDescent="0.2">
      <c r="A102" s="61">
        <v>43200</v>
      </c>
      <c r="B102">
        <v>34</v>
      </c>
      <c r="C102">
        <v>21</v>
      </c>
    </row>
    <row r="103" spans="1:3" x14ac:dyDescent="0.2">
      <c r="A103" s="61">
        <v>43201</v>
      </c>
      <c r="B103">
        <v>35</v>
      </c>
      <c r="C103">
        <v>20</v>
      </c>
    </row>
    <row r="104" spans="1:3" x14ac:dyDescent="0.2">
      <c r="A104" s="61">
        <v>43202</v>
      </c>
      <c r="B104">
        <v>34</v>
      </c>
      <c r="C104">
        <v>21</v>
      </c>
    </row>
    <row r="105" spans="1:3" x14ac:dyDescent="0.2">
      <c r="A105" s="61">
        <v>43203</v>
      </c>
      <c r="B105">
        <v>34</v>
      </c>
      <c r="C105">
        <v>20</v>
      </c>
    </row>
    <row r="106" spans="1:3" x14ac:dyDescent="0.2">
      <c r="A106" s="61">
        <v>43204</v>
      </c>
      <c r="B106">
        <v>31</v>
      </c>
      <c r="C106">
        <v>19</v>
      </c>
    </row>
    <row r="107" spans="1:3" x14ac:dyDescent="0.2">
      <c r="A107" s="61">
        <v>43205</v>
      </c>
      <c r="B107">
        <v>32</v>
      </c>
      <c r="C107">
        <v>18</v>
      </c>
    </row>
    <row r="108" spans="1:3" x14ac:dyDescent="0.2">
      <c r="A108" s="61">
        <v>43206</v>
      </c>
      <c r="B108">
        <v>34</v>
      </c>
      <c r="C108">
        <v>20</v>
      </c>
    </row>
    <row r="109" spans="1:3" x14ac:dyDescent="0.2">
      <c r="A109" s="61">
        <v>43207</v>
      </c>
      <c r="B109">
        <v>35</v>
      </c>
      <c r="C109">
        <v>21</v>
      </c>
    </row>
    <row r="110" spans="1:3" x14ac:dyDescent="0.2">
      <c r="A110" s="61">
        <v>43208</v>
      </c>
      <c r="B110">
        <v>33</v>
      </c>
      <c r="C110">
        <v>19</v>
      </c>
    </row>
    <row r="111" spans="1:3" x14ac:dyDescent="0.2">
      <c r="A111" s="61">
        <v>43209</v>
      </c>
      <c r="B111">
        <v>35</v>
      </c>
      <c r="C111">
        <v>19</v>
      </c>
    </row>
    <row r="112" spans="1:3" x14ac:dyDescent="0.2">
      <c r="A112" s="61">
        <v>43210</v>
      </c>
      <c r="B112">
        <v>33</v>
      </c>
      <c r="C112">
        <v>17</v>
      </c>
    </row>
    <row r="113" spans="1:3" x14ac:dyDescent="0.2">
      <c r="A113" s="61">
        <v>43211</v>
      </c>
      <c r="B113">
        <v>37</v>
      </c>
      <c r="C113">
        <v>23</v>
      </c>
    </row>
    <row r="114" spans="1:3" x14ac:dyDescent="0.2">
      <c r="A114" s="61">
        <v>43212</v>
      </c>
      <c r="B114">
        <v>37</v>
      </c>
      <c r="C114">
        <v>21</v>
      </c>
    </row>
    <row r="115" spans="1:3" x14ac:dyDescent="0.2">
      <c r="A115" s="61">
        <v>43213</v>
      </c>
      <c r="B115">
        <v>39</v>
      </c>
      <c r="C115">
        <v>24</v>
      </c>
    </row>
    <row r="116" spans="1:3" x14ac:dyDescent="0.2">
      <c r="A116" s="61">
        <v>43214</v>
      </c>
      <c r="B116">
        <v>33</v>
      </c>
      <c r="C116">
        <v>19</v>
      </c>
    </row>
    <row r="117" spans="1:3" x14ac:dyDescent="0.2">
      <c r="A117" s="61">
        <v>43215</v>
      </c>
      <c r="B117">
        <v>35</v>
      </c>
      <c r="C117">
        <v>19</v>
      </c>
    </row>
    <row r="118" spans="1:3" x14ac:dyDescent="0.2">
      <c r="A118" s="61">
        <v>43216</v>
      </c>
      <c r="B118">
        <v>33</v>
      </c>
      <c r="C118">
        <v>18</v>
      </c>
    </row>
    <row r="119" spans="1:3" x14ac:dyDescent="0.2">
      <c r="A119" s="61">
        <v>43217</v>
      </c>
      <c r="B119">
        <v>28</v>
      </c>
      <c r="C119">
        <v>18</v>
      </c>
    </row>
    <row r="120" spans="1:3" x14ac:dyDescent="0.2">
      <c r="A120" s="61">
        <v>43218</v>
      </c>
      <c r="B120">
        <v>29</v>
      </c>
      <c r="C120">
        <v>15</v>
      </c>
    </row>
    <row r="121" spans="1:3" x14ac:dyDescent="0.2">
      <c r="A121" s="61">
        <v>43219</v>
      </c>
      <c r="B121">
        <v>31</v>
      </c>
      <c r="C121">
        <v>16</v>
      </c>
    </row>
    <row r="122" spans="1:3" x14ac:dyDescent="0.2">
      <c r="A122" s="61">
        <v>43220</v>
      </c>
      <c r="B122">
        <v>33</v>
      </c>
      <c r="C122">
        <v>17</v>
      </c>
    </row>
    <row r="123" spans="1:3" x14ac:dyDescent="0.2">
      <c r="A123" s="61">
        <v>43221</v>
      </c>
      <c r="B123">
        <v>36</v>
      </c>
      <c r="C123">
        <v>20</v>
      </c>
    </row>
    <row r="124" spans="1:3" x14ac:dyDescent="0.2">
      <c r="A124" s="61">
        <v>43222</v>
      </c>
      <c r="B124">
        <v>34</v>
      </c>
      <c r="C124">
        <v>24</v>
      </c>
    </row>
    <row r="125" spans="1:3" x14ac:dyDescent="0.2">
      <c r="A125" s="61">
        <v>43223</v>
      </c>
      <c r="B125">
        <v>36</v>
      </c>
      <c r="C125">
        <v>22</v>
      </c>
    </row>
    <row r="126" spans="1:3" x14ac:dyDescent="0.2">
      <c r="A126" s="61">
        <v>43224</v>
      </c>
      <c r="B126">
        <v>38</v>
      </c>
      <c r="C126">
        <v>24</v>
      </c>
    </row>
    <row r="127" spans="1:3" x14ac:dyDescent="0.2">
      <c r="A127" s="61">
        <v>43225</v>
      </c>
      <c r="B127">
        <v>39</v>
      </c>
      <c r="C127">
        <v>26</v>
      </c>
    </row>
    <row r="128" spans="1:3" x14ac:dyDescent="0.2">
      <c r="A128" s="61">
        <v>43226</v>
      </c>
      <c r="B128">
        <v>40</v>
      </c>
      <c r="C128">
        <v>26</v>
      </c>
    </row>
    <row r="129" spans="1:3" x14ac:dyDescent="0.2">
      <c r="A129" s="61">
        <v>43227</v>
      </c>
      <c r="B129">
        <v>41</v>
      </c>
      <c r="C129">
        <v>24</v>
      </c>
    </row>
    <row r="130" spans="1:3" x14ac:dyDescent="0.2">
      <c r="A130" s="61">
        <v>43228</v>
      </c>
      <c r="B130">
        <v>42</v>
      </c>
      <c r="C130">
        <v>28</v>
      </c>
    </row>
    <row r="131" spans="1:3" x14ac:dyDescent="0.2">
      <c r="A131" s="61">
        <v>43229</v>
      </c>
      <c r="B131">
        <v>41</v>
      </c>
      <c r="C131">
        <v>25</v>
      </c>
    </row>
    <row r="132" spans="1:3" x14ac:dyDescent="0.2">
      <c r="A132" s="61">
        <v>43230</v>
      </c>
      <c r="B132">
        <v>35</v>
      </c>
      <c r="C132">
        <v>22</v>
      </c>
    </row>
    <row r="133" spans="1:3" x14ac:dyDescent="0.2">
      <c r="A133" s="61">
        <v>43231</v>
      </c>
      <c r="B133">
        <v>36</v>
      </c>
      <c r="C133">
        <v>20</v>
      </c>
    </row>
    <row r="134" spans="1:3" x14ac:dyDescent="0.2">
      <c r="A134" s="61">
        <v>43232</v>
      </c>
      <c r="B134">
        <v>41</v>
      </c>
      <c r="C134">
        <v>23</v>
      </c>
    </row>
    <row r="135" spans="1:3" x14ac:dyDescent="0.2">
      <c r="A135" s="61">
        <v>43233</v>
      </c>
      <c r="B135">
        <v>39</v>
      </c>
      <c r="C135">
        <v>23</v>
      </c>
    </row>
    <row r="136" spans="1:3" x14ac:dyDescent="0.2">
      <c r="A136" s="61">
        <v>43234</v>
      </c>
      <c r="B136">
        <v>33</v>
      </c>
      <c r="C136">
        <v>21</v>
      </c>
    </row>
    <row r="137" spans="1:3" x14ac:dyDescent="0.2">
      <c r="A137" s="61">
        <v>43235</v>
      </c>
      <c r="B137">
        <v>34</v>
      </c>
      <c r="C137">
        <v>22</v>
      </c>
    </row>
    <row r="138" spans="1:3" x14ac:dyDescent="0.2">
      <c r="A138" s="61">
        <v>43236</v>
      </c>
      <c r="B138">
        <v>37</v>
      </c>
      <c r="C138">
        <v>24</v>
      </c>
    </row>
    <row r="139" spans="1:3" x14ac:dyDescent="0.2">
      <c r="A139" s="61">
        <v>43237</v>
      </c>
      <c r="B139">
        <v>37</v>
      </c>
      <c r="C139">
        <v>24</v>
      </c>
    </row>
    <row r="140" spans="1:3" x14ac:dyDescent="0.2">
      <c r="A140" s="61">
        <v>43238</v>
      </c>
      <c r="B140">
        <v>38</v>
      </c>
      <c r="C140">
        <v>25</v>
      </c>
    </row>
    <row r="141" spans="1:3" x14ac:dyDescent="0.2">
      <c r="A141" s="61">
        <v>43239</v>
      </c>
      <c r="B141">
        <v>38</v>
      </c>
      <c r="C141">
        <v>23</v>
      </c>
    </row>
    <row r="142" spans="1:3" x14ac:dyDescent="0.2">
      <c r="A142" s="61">
        <v>43240</v>
      </c>
      <c r="B142">
        <v>35</v>
      </c>
      <c r="C142">
        <v>21</v>
      </c>
    </row>
    <row r="143" spans="1:3" x14ac:dyDescent="0.2">
      <c r="A143" s="61">
        <v>43241</v>
      </c>
      <c r="B143">
        <v>38</v>
      </c>
      <c r="C143">
        <v>21</v>
      </c>
    </row>
    <row r="144" spans="1:3" x14ac:dyDescent="0.2">
      <c r="A144" s="61">
        <v>43242</v>
      </c>
      <c r="B144">
        <v>40</v>
      </c>
      <c r="C144">
        <v>25</v>
      </c>
    </row>
    <row r="145" spans="1:3" x14ac:dyDescent="0.2">
      <c r="A145" s="61">
        <v>43243</v>
      </c>
      <c r="B145">
        <v>41</v>
      </c>
      <c r="C145">
        <v>26</v>
      </c>
    </row>
    <row r="146" spans="1:3" x14ac:dyDescent="0.2">
      <c r="A146" s="61">
        <v>43244</v>
      </c>
      <c r="B146">
        <v>40</v>
      </c>
      <c r="C146">
        <v>26</v>
      </c>
    </row>
    <row r="147" spans="1:3" x14ac:dyDescent="0.2">
      <c r="A147" s="61">
        <v>43245</v>
      </c>
      <c r="B147">
        <v>41</v>
      </c>
      <c r="C147">
        <v>23</v>
      </c>
    </row>
    <row r="148" spans="1:3" x14ac:dyDescent="0.2">
      <c r="A148" s="61">
        <v>43246</v>
      </c>
      <c r="B148">
        <v>38</v>
      </c>
      <c r="C148">
        <v>25</v>
      </c>
    </row>
    <row r="149" spans="1:3" x14ac:dyDescent="0.2">
      <c r="A149" s="61">
        <v>43247</v>
      </c>
      <c r="B149">
        <v>42</v>
      </c>
      <c r="C149">
        <v>24</v>
      </c>
    </row>
    <row r="150" spans="1:3" x14ac:dyDescent="0.2">
      <c r="A150" s="61">
        <v>43248</v>
      </c>
      <c r="B150">
        <v>42</v>
      </c>
      <c r="C150">
        <v>26</v>
      </c>
    </row>
    <row r="151" spans="1:3" x14ac:dyDescent="0.2">
      <c r="A151" s="61">
        <v>43249</v>
      </c>
      <c r="B151">
        <v>42</v>
      </c>
      <c r="C151">
        <v>26</v>
      </c>
    </row>
    <row r="152" spans="1:3" x14ac:dyDescent="0.2">
      <c r="A152" s="61">
        <v>43250</v>
      </c>
      <c r="B152">
        <v>42</v>
      </c>
      <c r="C152">
        <v>28</v>
      </c>
    </row>
    <row r="153" spans="1:3" x14ac:dyDescent="0.2">
      <c r="A153" s="61">
        <v>43251</v>
      </c>
      <c r="B153">
        <v>44</v>
      </c>
      <c r="C153">
        <v>28</v>
      </c>
    </row>
    <row r="154" spans="1:3" x14ac:dyDescent="0.2">
      <c r="A154" s="61">
        <v>43252</v>
      </c>
      <c r="B154">
        <v>42</v>
      </c>
      <c r="C154">
        <v>27</v>
      </c>
    </row>
    <row r="155" spans="1:3" x14ac:dyDescent="0.2">
      <c r="A155" s="61">
        <v>43253</v>
      </c>
      <c r="B155">
        <v>42</v>
      </c>
      <c r="C155">
        <v>28</v>
      </c>
    </row>
    <row r="156" spans="1:3" x14ac:dyDescent="0.2">
      <c r="A156" s="61">
        <v>43254</v>
      </c>
      <c r="B156">
        <v>42</v>
      </c>
      <c r="C156">
        <v>29</v>
      </c>
    </row>
    <row r="157" spans="1:3" x14ac:dyDescent="0.2">
      <c r="A157" s="61">
        <v>43255</v>
      </c>
      <c r="B157">
        <v>42</v>
      </c>
      <c r="C157">
        <v>27</v>
      </c>
    </row>
    <row r="158" spans="1:3" x14ac:dyDescent="0.2">
      <c r="A158" s="61">
        <v>43256</v>
      </c>
      <c r="B158">
        <v>43</v>
      </c>
      <c r="C158">
        <v>27</v>
      </c>
    </row>
    <row r="159" spans="1:3" x14ac:dyDescent="0.2">
      <c r="A159" s="61">
        <v>43257</v>
      </c>
      <c r="B159">
        <v>44</v>
      </c>
      <c r="C159">
        <v>27</v>
      </c>
    </row>
    <row r="160" spans="1:3" x14ac:dyDescent="0.2">
      <c r="A160" s="61">
        <v>43258</v>
      </c>
      <c r="B160">
        <v>45</v>
      </c>
      <c r="C160">
        <v>28</v>
      </c>
    </row>
    <row r="161" spans="1:3" x14ac:dyDescent="0.2">
      <c r="A161" s="61">
        <v>43259</v>
      </c>
      <c r="B161">
        <v>45</v>
      </c>
      <c r="C161">
        <v>33</v>
      </c>
    </row>
    <row r="162" spans="1:3" x14ac:dyDescent="0.2">
      <c r="A162" s="61">
        <v>43260</v>
      </c>
      <c r="B162">
        <v>46</v>
      </c>
      <c r="C162">
        <v>30</v>
      </c>
    </row>
    <row r="163" spans="1:3" x14ac:dyDescent="0.2">
      <c r="A163" s="61">
        <v>43261</v>
      </c>
      <c r="B163">
        <v>46</v>
      </c>
      <c r="C163">
        <v>29</v>
      </c>
    </row>
    <row r="164" spans="1:3" x14ac:dyDescent="0.2">
      <c r="A164" s="61">
        <v>43262</v>
      </c>
      <c r="B164">
        <v>44</v>
      </c>
      <c r="C164">
        <v>28</v>
      </c>
    </row>
    <row r="165" spans="1:3" x14ac:dyDescent="0.2">
      <c r="A165" s="61">
        <v>43263</v>
      </c>
      <c r="B165">
        <v>42</v>
      </c>
      <c r="C165">
        <v>27</v>
      </c>
    </row>
    <row r="166" spans="1:3" x14ac:dyDescent="0.2">
      <c r="A166" s="61">
        <v>43264</v>
      </c>
      <c r="B166">
        <v>41</v>
      </c>
      <c r="C166">
        <v>25</v>
      </c>
    </row>
    <row r="167" spans="1:3" x14ac:dyDescent="0.2">
      <c r="A167" s="61">
        <v>43265</v>
      </c>
      <c r="B167">
        <v>41</v>
      </c>
      <c r="C167">
        <v>27</v>
      </c>
    </row>
    <row r="168" spans="1:3" x14ac:dyDescent="0.2">
      <c r="A168" s="61">
        <v>43266</v>
      </c>
      <c r="B168">
        <v>41</v>
      </c>
      <c r="C168">
        <v>24</v>
      </c>
    </row>
    <row r="169" spans="1:3" x14ac:dyDescent="0.2">
      <c r="A169" s="61">
        <v>43267</v>
      </c>
      <c r="B169">
        <v>42</v>
      </c>
      <c r="C169">
        <v>26</v>
      </c>
    </row>
    <row r="170" spans="1:3" x14ac:dyDescent="0.2">
      <c r="A170" s="61">
        <v>43268</v>
      </c>
      <c r="B170">
        <v>41</v>
      </c>
      <c r="C170">
        <v>26</v>
      </c>
    </row>
    <row r="171" spans="1:3" x14ac:dyDescent="0.2">
      <c r="A171" s="61">
        <v>43269</v>
      </c>
      <c r="B171">
        <v>42</v>
      </c>
      <c r="C171">
        <v>24</v>
      </c>
    </row>
    <row r="172" spans="1:3" x14ac:dyDescent="0.2">
      <c r="A172" s="61">
        <v>43270</v>
      </c>
      <c r="B172">
        <v>44</v>
      </c>
      <c r="C172">
        <v>26</v>
      </c>
    </row>
    <row r="173" spans="1:3" x14ac:dyDescent="0.2">
      <c r="A173" s="61">
        <v>43271</v>
      </c>
      <c r="B173">
        <v>46</v>
      </c>
      <c r="C173">
        <v>27</v>
      </c>
    </row>
    <row r="174" spans="1:3" x14ac:dyDescent="0.2">
      <c r="A174" s="61">
        <v>43272</v>
      </c>
      <c r="B174">
        <v>46</v>
      </c>
      <c r="C174">
        <v>31</v>
      </c>
    </row>
    <row r="175" spans="1:3" x14ac:dyDescent="0.2">
      <c r="A175" s="61">
        <v>43273</v>
      </c>
      <c r="B175">
        <v>43</v>
      </c>
      <c r="C175">
        <v>30</v>
      </c>
    </row>
    <row r="176" spans="1:3" x14ac:dyDescent="0.2">
      <c r="A176" s="61">
        <v>43274</v>
      </c>
      <c r="B176">
        <v>40</v>
      </c>
      <c r="C176">
        <v>27</v>
      </c>
    </row>
    <row r="177" spans="1:3" x14ac:dyDescent="0.2">
      <c r="A177" s="61">
        <v>43275</v>
      </c>
      <c r="B177">
        <v>41</v>
      </c>
      <c r="C177">
        <v>26</v>
      </c>
    </row>
    <row r="178" spans="1:3" x14ac:dyDescent="0.2">
      <c r="A178" s="61">
        <v>43276</v>
      </c>
      <c r="B178">
        <v>45</v>
      </c>
      <c r="C178">
        <v>25</v>
      </c>
    </row>
    <row r="179" spans="1:3" x14ac:dyDescent="0.2">
      <c r="A179" s="61">
        <v>43277</v>
      </c>
      <c r="B179">
        <v>42</v>
      </c>
      <c r="C179">
        <v>26</v>
      </c>
    </row>
    <row r="180" spans="1:3" x14ac:dyDescent="0.2">
      <c r="A180" s="61">
        <v>43278</v>
      </c>
      <c r="B180">
        <v>45</v>
      </c>
      <c r="C180">
        <v>26</v>
      </c>
    </row>
    <row r="181" spans="1:3" x14ac:dyDescent="0.2">
      <c r="A181" s="61">
        <v>43279</v>
      </c>
      <c r="B181">
        <v>46</v>
      </c>
      <c r="C181">
        <v>27</v>
      </c>
    </row>
    <row r="182" spans="1:3" x14ac:dyDescent="0.2">
      <c r="A182" s="61">
        <v>43280</v>
      </c>
      <c r="B182">
        <v>46</v>
      </c>
      <c r="C182">
        <v>28</v>
      </c>
    </row>
    <row r="183" spans="1:3" x14ac:dyDescent="0.2">
      <c r="A183" s="61">
        <v>43281</v>
      </c>
      <c r="B183">
        <v>45</v>
      </c>
      <c r="C183">
        <v>27</v>
      </c>
    </row>
    <row r="184" spans="1:3" x14ac:dyDescent="0.2">
      <c r="A184" s="61">
        <v>43282</v>
      </c>
      <c r="B184">
        <v>45</v>
      </c>
      <c r="C184">
        <v>29</v>
      </c>
    </row>
    <row r="185" spans="1:3" x14ac:dyDescent="0.2">
      <c r="A185" s="61">
        <v>43283</v>
      </c>
      <c r="B185">
        <v>46</v>
      </c>
      <c r="C185">
        <v>15</v>
      </c>
    </row>
    <row r="186" spans="1:3" x14ac:dyDescent="0.2">
      <c r="A186" s="61">
        <v>43284</v>
      </c>
      <c r="B186">
        <v>44</v>
      </c>
      <c r="C186">
        <v>29</v>
      </c>
    </row>
    <row r="187" spans="1:3" x14ac:dyDescent="0.2">
      <c r="A187" s="61">
        <v>43285</v>
      </c>
      <c r="B187">
        <v>45</v>
      </c>
      <c r="C187">
        <v>29</v>
      </c>
    </row>
    <row r="188" spans="1:3" x14ac:dyDescent="0.2">
      <c r="A188" s="61">
        <v>43286</v>
      </c>
      <c r="B188">
        <v>47</v>
      </c>
      <c r="C188">
        <v>31</v>
      </c>
    </row>
    <row r="189" spans="1:3" x14ac:dyDescent="0.2">
      <c r="A189" s="61">
        <v>43287</v>
      </c>
      <c r="B189">
        <v>48</v>
      </c>
      <c r="C189">
        <v>30</v>
      </c>
    </row>
    <row r="190" spans="1:3" x14ac:dyDescent="0.2">
      <c r="A190" s="61">
        <v>43288</v>
      </c>
      <c r="B190">
        <v>47</v>
      </c>
      <c r="C190">
        <v>30</v>
      </c>
    </row>
    <row r="191" spans="1:3" x14ac:dyDescent="0.2">
      <c r="A191" s="61">
        <v>43289</v>
      </c>
      <c r="B191">
        <v>47</v>
      </c>
      <c r="C191">
        <v>32</v>
      </c>
    </row>
    <row r="192" spans="1:3" x14ac:dyDescent="0.2">
      <c r="A192" s="61">
        <v>43290</v>
      </c>
      <c r="B192">
        <v>47</v>
      </c>
      <c r="C192">
        <v>34</v>
      </c>
    </row>
    <row r="193" spans="1:3" x14ac:dyDescent="0.2">
      <c r="A193" s="61">
        <v>43291</v>
      </c>
      <c r="B193">
        <v>46</v>
      </c>
      <c r="C193">
        <v>34</v>
      </c>
    </row>
    <row r="194" spans="1:3" x14ac:dyDescent="0.2">
      <c r="A194" s="61">
        <v>43292</v>
      </c>
      <c r="B194">
        <v>48</v>
      </c>
      <c r="C194">
        <v>33</v>
      </c>
    </row>
    <row r="195" spans="1:3" x14ac:dyDescent="0.2">
      <c r="A195" s="61">
        <v>43293</v>
      </c>
      <c r="B195">
        <v>47</v>
      </c>
      <c r="C195">
        <v>31</v>
      </c>
    </row>
    <row r="196" spans="1:3" x14ac:dyDescent="0.2">
      <c r="A196" s="61">
        <v>43294</v>
      </c>
      <c r="B196">
        <v>48</v>
      </c>
      <c r="C196">
        <v>30</v>
      </c>
    </row>
    <row r="197" spans="1:3" x14ac:dyDescent="0.2">
      <c r="A197" s="61">
        <v>43295</v>
      </c>
      <c r="B197">
        <v>47</v>
      </c>
      <c r="C197">
        <v>30</v>
      </c>
    </row>
    <row r="198" spans="1:3" x14ac:dyDescent="0.2">
      <c r="A198" s="61">
        <v>43296</v>
      </c>
      <c r="B198">
        <v>45</v>
      </c>
      <c r="C198">
        <v>33</v>
      </c>
    </row>
    <row r="199" spans="1:3" x14ac:dyDescent="0.2">
      <c r="A199" s="61">
        <v>43297</v>
      </c>
      <c r="B199">
        <v>43</v>
      </c>
      <c r="C199">
        <v>30</v>
      </c>
    </row>
    <row r="200" spans="1:3" x14ac:dyDescent="0.2">
      <c r="A200" s="61">
        <v>43298</v>
      </c>
      <c r="B200">
        <v>45</v>
      </c>
      <c r="C200">
        <v>28</v>
      </c>
    </row>
    <row r="201" spans="1:3" x14ac:dyDescent="0.2">
      <c r="A201" s="61">
        <v>43299</v>
      </c>
      <c r="B201">
        <v>43</v>
      </c>
      <c r="C201">
        <v>29</v>
      </c>
    </row>
    <row r="202" spans="1:3" x14ac:dyDescent="0.2">
      <c r="A202" s="61">
        <v>43300</v>
      </c>
      <c r="B202">
        <v>45</v>
      </c>
      <c r="C202">
        <v>27</v>
      </c>
    </row>
    <row r="203" spans="1:3" x14ac:dyDescent="0.2">
      <c r="A203" s="61">
        <v>43301</v>
      </c>
      <c r="B203">
        <v>44</v>
      </c>
      <c r="C203">
        <v>31</v>
      </c>
    </row>
    <row r="204" spans="1:3" x14ac:dyDescent="0.2">
      <c r="A204" s="61">
        <v>43302</v>
      </c>
      <c r="B204">
        <v>45</v>
      </c>
      <c r="C204">
        <v>30</v>
      </c>
    </row>
    <row r="205" spans="1:3" x14ac:dyDescent="0.2">
      <c r="A205" s="61">
        <v>43303</v>
      </c>
      <c r="B205">
        <v>46</v>
      </c>
      <c r="C205">
        <v>30</v>
      </c>
    </row>
    <row r="206" spans="1:3" x14ac:dyDescent="0.2">
      <c r="A206" s="61">
        <v>43304</v>
      </c>
      <c r="B206">
        <v>48</v>
      </c>
      <c r="C206">
        <v>31</v>
      </c>
    </row>
    <row r="207" spans="1:3" x14ac:dyDescent="0.2">
      <c r="A207" s="61">
        <v>43305</v>
      </c>
      <c r="B207">
        <v>47</v>
      </c>
      <c r="C207">
        <v>30</v>
      </c>
    </row>
    <row r="208" spans="1:3" x14ac:dyDescent="0.2">
      <c r="A208" s="61">
        <v>43306</v>
      </c>
      <c r="B208">
        <v>44</v>
      </c>
      <c r="C208">
        <v>27</v>
      </c>
    </row>
    <row r="209" spans="1:3" x14ac:dyDescent="0.2">
      <c r="A209" s="61">
        <v>43307</v>
      </c>
      <c r="B209">
        <v>42</v>
      </c>
      <c r="C209">
        <v>29</v>
      </c>
    </row>
    <row r="210" spans="1:3" x14ac:dyDescent="0.2">
      <c r="A210" s="61">
        <v>43308</v>
      </c>
      <c r="B210">
        <v>43</v>
      </c>
      <c r="C210">
        <v>28</v>
      </c>
    </row>
    <row r="211" spans="1:3" x14ac:dyDescent="0.2">
      <c r="A211" s="61">
        <v>43309</v>
      </c>
      <c r="B211">
        <v>44</v>
      </c>
      <c r="C211">
        <v>28</v>
      </c>
    </row>
    <row r="212" spans="1:3" x14ac:dyDescent="0.2">
      <c r="A212" s="61">
        <v>43310</v>
      </c>
      <c r="B212">
        <v>45</v>
      </c>
      <c r="C212">
        <v>27</v>
      </c>
    </row>
    <row r="213" spans="1:3" x14ac:dyDescent="0.2">
      <c r="A213" s="61">
        <v>43311</v>
      </c>
      <c r="B213">
        <v>43</v>
      </c>
      <c r="C213">
        <v>26</v>
      </c>
    </row>
    <row r="214" spans="1:3" x14ac:dyDescent="0.2">
      <c r="A214" s="61">
        <v>43312</v>
      </c>
      <c r="B214">
        <v>44</v>
      </c>
      <c r="C214">
        <v>28</v>
      </c>
    </row>
    <row r="215" spans="1:3" x14ac:dyDescent="0.2">
      <c r="A215" s="61">
        <v>43313</v>
      </c>
      <c r="B215">
        <v>43</v>
      </c>
      <c r="C215">
        <v>28</v>
      </c>
    </row>
    <row r="216" spans="1:3" x14ac:dyDescent="0.2">
      <c r="A216" s="61">
        <v>43314</v>
      </c>
      <c r="B216">
        <v>42</v>
      </c>
      <c r="C216">
        <v>28</v>
      </c>
    </row>
    <row r="217" spans="1:3" x14ac:dyDescent="0.2">
      <c r="A217" s="61">
        <v>43315</v>
      </c>
      <c r="B217">
        <v>41</v>
      </c>
      <c r="C217">
        <v>28</v>
      </c>
    </row>
    <row r="218" spans="1:3" x14ac:dyDescent="0.2">
      <c r="A218" s="61">
        <v>43316</v>
      </c>
      <c r="B218">
        <v>44</v>
      </c>
      <c r="C218">
        <v>25</v>
      </c>
    </row>
    <row r="219" spans="1:3" x14ac:dyDescent="0.2">
      <c r="A219" s="61">
        <v>43317</v>
      </c>
      <c r="B219">
        <v>44</v>
      </c>
      <c r="C219">
        <v>26</v>
      </c>
    </row>
    <row r="220" spans="1:3" x14ac:dyDescent="0.2">
      <c r="A220" s="61">
        <v>43318</v>
      </c>
      <c r="B220">
        <v>48</v>
      </c>
      <c r="C220">
        <v>30</v>
      </c>
    </row>
    <row r="221" spans="1:3" x14ac:dyDescent="0.2">
      <c r="A221" s="61">
        <v>43319</v>
      </c>
      <c r="B221">
        <v>47</v>
      </c>
      <c r="C221">
        <v>33</v>
      </c>
    </row>
    <row r="222" spans="1:3" x14ac:dyDescent="0.2">
      <c r="A222" s="61">
        <v>43320</v>
      </c>
      <c r="B222">
        <v>45</v>
      </c>
      <c r="C222">
        <v>30</v>
      </c>
    </row>
    <row r="223" spans="1:3" x14ac:dyDescent="0.2">
      <c r="A223" s="61">
        <v>43321</v>
      </c>
      <c r="B223">
        <v>46</v>
      </c>
      <c r="C223">
        <v>29</v>
      </c>
    </row>
    <row r="224" spans="1:3" x14ac:dyDescent="0.2">
      <c r="A224" s="61">
        <v>43322</v>
      </c>
      <c r="B224">
        <v>46</v>
      </c>
      <c r="C224">
        <v>27</v>
      </c>
    </row>
    <row r="225" spans="1:3" x14ac:dyDescent="0.2">
      <c r="A225" s="61">
        <v>43323</v>
      </c>
      <c r="B225">
        <v>44</v>
      </c>
      <c r="C225">
        <v>28</v>
      </c>
    </row>
    <row r="226" spans="1:3" x14ac:dyDescent="0.2">
      <c r="A226" s="61">
        <v>43324</v>
      </c>
      <c r="B226">
        <v>46</v>
      </c>
      <c r="C226">
        <v>28</v>
      </c>
    </row>
    <row r="227" spans="1:3" x14ac:dyDescent="0.2">
      <c r="A227" s="61">
        <v>43325</v>
      </c>
      <c r="B227">
        <v>44</v>
      </c>
      <c r="C227">
        <v>27</v>
      </c>
    </row>
    <row r="228" spans="1:3" x14ac:dyDescent="0.2">
      <c r="A228" s="61">
        <v>43326</v>
      </c>
      <c r="B228">
        <v>45</v>
      </c>
      <c r="C228">
        <v>27</v>
      </c>
    </row>
    <row r="229" spans="1:3" x14ac:dyDescent="0.2">
      <c r="A229" s="61">
        <v>43327</v>
      </c>
      <c r="B229">
        <v>42</v>
      </c>
      <c r="C229">
        <v>27</v>
      </c>
    </row>
    <row r="230" spans="1:3" x14ac:dyDescent="0.2">
      <c r="A230" s="61">
        <v>43328</v>
      </c>
      <c r="B230">
        <v>43</v>
      </c>
      <c r="C230">
        <v>26</v>
      </c>
    </row>
    <row r="231" spans="1:3" x14ac:dyDescent="0.2">
      <c r="A231" s="61">
        <v>43329</v>
      </c>
      <c r="B231">
        <v>44</v>
      </c>
      <c r="C231">
        <v>25</v>
      </c>
    </row>
    <row r="232" spans="1:3" x14ac:dyDescent="0.2">
      <c r="A232" s="61">
        <v>43330</v>
      </c>
      <c r="B232">
        <v>46</v>
      </c>
      <c r="C232">
        <v>25</v>
      </c>
    </row>
    <row r="233" spans="1:3" x14ac:dyDescent="0.2">
      <c r="A233" s="61">
        <v>43331</v>
      </c>
      <c r="B233">
        <v>44</v>
      </c>
      <c r="C233">
        <v>27</v>
      </c>
    </row>
    <row r="234" spans="1:3" x14ac:dyDescent="0.2">
      <c r="A234" s="61">
        <v>43332</v>
      </c>
      <c r="B234">
        <v>44</v>
      </c>
      <c r="C234">
        <v>25</v>
      </c>
    </row>
    <row r="235" spans="1:3" x14ac:dyDescent="0.2">
      <c r="A235" s="61">
        <v>43333</v>
      </c>
      <c r="B235">
        <v>42</v>
      </c>
      <c r="C235">
        <v>25</v>
      </c>
    </row>
    <row r="236" spans="1:3" x14ac:dyDescent="0.2">
      <c r="A236" s="61">
        <v>43334</v>
      </c>
      <c r="B236">
        <v>44</v>
      </c>
      <c r="C236">
        <v>24</v>
      </c>
    </row>
    <row r="237" spans="1:3" x14ac:dyDescent="0.2">
      <c r="A237" s="61">
        <v>43335</v>
      </c>
      <c r="B237">
        <v>43</v>
      </c>
      <c r="C237">
        <v>25</v>
      </c>
    </row>
    <row r="238" spans="1:3" x14ac:dyDescent="0.2">
      <c r="A238" s="61">
        <v>43336</v>
      </c>
      <c r="B238">
        <v>43</v>
      </c>
      <c r="C238">
        <v>25</v>
      </c>
    </row>
    <row r="239" spans="1:3" x14ac:dyDescent="0.2">
      <c r="A239" s="61">
        <v>43337</v>
      </c>
      <c r="B239">
        <v>42</v>
      </c>
      <c r="C239">
        <v>25</v>
      </c>
    </row>
    <row r="240" spans="1:3" x14ac:dyDescent="0.2">
      <c r="A240" s="61">
        <v>43338</v>
      </c>
      <c r="B240">
        <v>42</v>
      </c>
      <c r="C240">
        <v>27</v>
      </c>
    </row>
    <row r="241" spans="1:3" x14ac:dyDescent="0.2">
      <c r="A241" s="61">
        <v>43339</v>
      </c>
      <c r="B241">
        <v>44</v>
      </c>
      <c r="C241">
        <v>27</v>
      </c>
    </row>
    <row r="242" spans="1:3" x14ac:dyDescent="0.2">
      <c r="A242" s="61">
        <v>43340</v>
      </c>
      <c r="B242">
        <v>44</v>
      </c>
      <c r="C242">
        <v>27</v>
      </c>
    </row>
    <row r="243" spans="1:3" x14ac:dyDescent="0.2">
      <c r="A243" s="61">
        <v>43341</v>
      </c>
      <c r="B243">
        <v>45</v>
      </c>
      <c r="C243">
        <v>27</v>
      </c>
    </row>
    <row r="244" spans="1:3" x14ac:dyDescent="0.2">
      <c r="A244" s="61">
        <v>43342</v>
      </c>
      <c r="B244">
        <v>45</v>
      </c>
      <c r="C244">
        <v>27</v>
      </c>
    </row>
    <row r="245" spans="1:3" x14ac:dyDescent="0.2">
      <c r="A245" s="61">
        <v>43343</v>
      </c>
      <c r="B245">
        <v>45</v>
      </c>
      <c r="C245">
        <v>27</v>
      </c>
    </row>
    <row r="246" spans="1:3" x14ac:dyDescent="0.2">
      <c r="A246" s="61">
        <v>43344</v>
      </c>
      <c r="B246">
        <v>44</v>
      </c>
      <c r="C246">
        <v>27</v>
      </c>
    </row>
    <row r="247" spans="1:3" x14ac:dyDescent="0.2">
      <c r="A247" s="61">
        <v>43345</v>
      </c>
      <c r="B247">
        <v>45</v>
      </c>
      <c r="C247">
        <v>28</v>
      </c>
    </row>
    <row r="248" spans="1:3" x14ac:dyDescent="0.2">
      <c r="A248" s="61">
        <v>43346</v>
      </c>
      <c r="B248">
        <v>45</v>
      </c>
      <c r="C248">
        <v>25</v>
      </c>
    </row>
    <row r="249" spans="1:3" x14ac:dyDescent="0.2">
      <c r="A249" s="61">
        <v>43347</v>
      </c>
      <c r="B249">
        <v>45</v>
      </c>
      <c r="C249">
        <v>25</v>
      </c>
    </row>
    <row r="250" spans="1:3" x14ac:dyDescent="0.2">
      <c r="A250" s="61">
        <v>43348</v>
      </c>
      <c r="B250">
        <v>46</v>
      </c>
      <c r="C250">
        <v>25</v>
      </c>
    </row>
    <row r="251" spans="1:3" x14ac:dyDescent="0.2">
      <c r="A251" s="61">
        <v>43349</v>
      </c>
      <c r="B251">
        <v>45</v>
      </c>
      <c r="C251">
        <v>28</v>
      </c>
    </row>
    <row r="252" spans="1:3" x14ac:dyDescent="0.2">
      <c r="A252" s="61">
        <v>43350</v>
      </c>
      <c r="B252">
        <v>45</v>
      </c>
      <c r="C252">
        <v>25</v>
      </c>
    </row>
    <row r="253" spans="1:3" x14ac:dyDescent="0.2">
      <c r="A253" s="61">
        <v>43351</v>
      </c>
      <c r="B253">
        <v>42</v>
      </c>
      <c r="C253">
        <v>26</v>
      </c>
    </row>
    <row r="254" spans="1:3" x14ac:dyDescent="0.2">
      <c r="A254" s="61">
        <v>43352</v>
      </c>
      <c r="B254">
        <v>43</v>
      </c>
      <c r="C254">
        <v>24</v>
      </c>
    </row>
    <row r="255" spans="1:3" x14ac:dyDescent="0.2">
      <c r="A255" s="61">
        <v>43353</v>
      </c>
      <c r="B255">
        <v>44</v>
      </c>
      <c r="C255">
        <v>24</v>
      </c>
    </row>
    <row r="256" spans="1:3" x14ac:dyDescent="0.2">
      <c r="A256" s="61">
        <v>43354</v>
      </c>
      <c r="B256">
        <v>45</v>
      </c>
      <c r="C256">
        <v>27</v>
      </c>
    </row>
    <row r="257" spans="1:3" x14ac:dyDescent="0.2">
      <c r="A257" s="61">
        <v>43355</v>
      </c>
      <c r="B257">
        <v>44</v>
      </c>
      <c r="C257">
        <v>28</v>
      </c>
    </row>
    <row r="258" spans="1:3" x14ac:dyDescent="0.2">
      <c r="A258" s="61">
        <v>43356</v>
      </c>
      <c r="B258">
        <v>44</v>
      </c>
      <c r="C258">
        <v>24</v>
      </c>
    </row>
    <row r="259" spans="1:3" x14ac:dyDescent="0.2">
      <c r="A259" s="61">
        <v>43357</v>
      </c>
      <c r="B259">
        <v>44</v>
      </c>
      <c r="C259">
        <v>26</v>
      </c>
    </row>
    <row r="260" spans="1:3" x14ac:dyDescent="0.2">
      <c r="A260" s="61">
        <v>43358</v>
      </c>
      <c r="B260">
        <v>44</v>
      </c>
      <c r="C260">
        <v>25</v>
      </c>
    </row>
    <row r="261" spans="1:3" x14ac:dyDescent="0.2">
      <c r="A261" s="61">
        <v>43359</v>
      </c>
      <c r="B261">
        <v>43</v>
      </c>
      <c r="C261">
        <v>25</v>
      </c>
    </row>
    <row r="262" spans="1:3" x14ac:dyDescent="0.2">
      <c r="A262" s="61">
        <v>43360</v>
      </c>
      <c r="B262">
        <v>43</v>
      </c>
      <c r="C262">
        <v>25</v>
      </c>
    </row>
    <row r="263" spans="1:3" x14ac:dyDescent="0.2">
      <c r="A263" s="61">
        <v>43361</v>
      </c>
      <c r="B263">
        <v>42</v>
      </c>
      <c r="C263">
        <v>27</v>
      </c>
    </row>
    <row r="264" spans="1:3" x14ac:dyDescent="0.2">
      <c r="A264" s="61">
        <v>43362</v>
      </c>
      <c r="B264">
        <v>43</v>
      </c>
      <c r="C264">
        <v>27</v>
      </c>
    </row>
    <row r="265" spans="1:3" x14ac:dyDescent="0.2">
      <c r="A265" s="61">
        <v>43363</v>
      </c>
      <c r="B265">
        <v>43</v>
      </c>
      <c r="C265">
        <v>25</v>
      </c>
    </row>
    <row r="266" spans="1:3" x14ac:dyDescent="0.2">
      <c r="A266" s="61">
        <v>43364</v>
      </c>
      <c r="B266">
        <v>44</v>
      </c>
      <c r="C266">
        <v>23</v>
      </c>
    </row>
    <row r="267" spans="1:3" x14ac:dyDescent="0.2">
      <c r="A267" s="61">
        <v>43365</v>
      </c>
      <c r="B267">
        <v>44</v>
      </c>
      <c r="C267">
        <v>24</v>
      </c>
    </row>
    <row r="268" spans="1:3" x14ac:dyDescent="0.2">
      <c r="A268" s="61">
        <v>43366</v>
      </c>
      <c r="B268">
        <v>44</v>
      </c>
      <c r="C268">
        <v>25</v>
      </c>
    </row>
    <row r="269" spans="1:3" x14ac:dyDescent="0.2">
      <c r="A269" s="61">
        <v>43367</v>
      </c>
      <c r="B269">
        <v>43</v>
      </c>
      <c r="C269">
        <v>25</v>
      </c>
    </row>
    <row r="270" spans="1:3" x14ac:dyDescent="0.2">
      <c r="A270" s="61">
        <v>43368</v>
      </c>
      <c r="B270">
        <v>42</v>
      </c>
      <c r="C270">
        <v>27</v>
      </c>
    </row>
    <row r="271" spans="1:3" x14ac:dyDescent="0.2">
      <c r="A271" s="61">
        <v>43369</v>
      </c>
      <c r="B271">
        <v>41</v>
      </c>
      <c r="C271">
        <v>25</v>
      </c>
    </row>
    <row r="272" spans="1:3" x14ac:dyDescent="0.2">
      <c r="A272" s="61">
        <v>43370</v>
      </c>
      <c r="B272">
        <v>43</v>
      </c>
      <c r="C272">
        <v>27</v>
      </c>
    </row>
    <row r="273" spans="1:3" x14ac:dyDescent="0.2">
      <c r="A273" s="61">
        <v>43371</v>
      </c>
      <c r="B273">
        <v>43</v>
      </c>
      <c r="C273">
        <v>29</v>
      </c>
    </row>
    <row r="274" spans="1:3" x14ac:dyDescent="0.2">
      <c r="A274" s="61">
        <v>43372</v>
      </c>
      <c r="B274">
        <v>42</v>
      </c>
      <c r="C274">
        <v>24</v>
      </c>
    </row>
    <row r="275" spans="1:3" x14ac:dyDescent="0.2">
      <c r="A275" s="61">
        <v>43373</v>
      </c>
      <c r="B275">
        <v>40</v>
      </c>
      <c r="C275">
        <v>23</v>
      </c>
    </row>
    <row r="276" spans="1:3" x14ac:dyDescent="0.2">
      <c r="A276" s="61">
        <v>43374</v>
      </c>
      <c r="B276">
        <v>38</v>
      </c>
      <c r="C276">
        <v>21</v>
      </c>
    </row>
    <row r="277" spans="1:3" x14ac:dyDescent="0.2">
      <c r="A277" s="61">
        <v>43375</v>
      </c>
      <c r="B277">
        <v>37</v>
      </c>
      <c r="C277">
        <v>20</v>
      </c>
    </row>
    <row r="278" spans="1:3" x14ac:dyDescent="0.2">
      <c r="A278" s="61">
        <v>43376</v>
      </c>
      <c r="B278">
        <v>38</v>
      </c>
      <c r="C278">
        <v>21</v>
      </c>
    </row>
    <row r="279" spans="1:3" x14ac:dyDescent="0.2">
      <c r="A279" s="61">
        <v>43377</v>
      </c>
      <c r="B279">
        <v>38</v>
      </c>
      <c r="C279">
        <v>20</v>
      </c>
    </row>
    <row r="280" spans="1:3" x14ac:dyDescent="0.2">
      <c r="A280" s="61">
        <v>43378</v>
      </c>
      <c r="B280">
        <v>38</v>
      </c>
      <c r="C280">
        <v>20</v>
      </c>
    </row>
    <row r="281" spans="1:3" x14ac:dyDescent="0.2">
      <c r="A281" s="61">
        <v>43379</v>
      </c>
      <c r="B281">
        <v>39</v>
      </c>
      <c r="C281">
        <v>20</v>
      </c>
    </row>
    <row r="282" spans="1:3" x14ac:dyDescent="0.2">
      <c r="A282" s="61">
        <v>43380</v>
      </c>
      <c r="B282">
        <v>39</v>
      </c>
      <c r="C282">
        <v>20</v>
      </c>
    </row>
    <row r="283" spans="1:3" x14ac:dyDescent="0.2">
      <c r="A283" s="61">
        <v>43381</v>
      </c>
      <c r="B283">
        <v>38</v>
      </c>
      <c r="C283">
        <v>22</v>
      </c>
    </row>
    <row r="284" spans="1:3" x14ac:dyDescent="0.2">
      <c r="A284" s="61">
        <v>43382</v>
      </c>
      <c r="B284">
        <v>40</v>
      </c>
      <c r="C284">
        <v>21</v>
      </c>
    </row>
    <row r="285" spans="1:3" x14ac:dyDescent="0.2">
      <c r="A285" s="61">
        <v>43383</v>
      </c>
      <c r="B285">
        <v>40</v>
      </c>
      <c r="C285">
        <v>20</v>
      </c>
    </row>
    <row r="286" spans="1:3" x14ac:dyDescent="0.2">
      <c r="A286" s="61">
        <v>43384</v>
      </c>
      <c r="B286">
        <v>39</v>
      </c>
      <c r="C286">
        <v>19</v>
      </c>
    </row>
    <row r="287" spans="1:3" x14ac:dyDescent="0.2">
      <c r="A287" s="61">
        <v>43385</v>
      </c>
      <c r="B287">
        <v>38</v>
      </c>
      <c r="C287">
        <v>20</v>
      </c>
    </row>
    <row r="288" spans="1:3" x14ac:dyDescent="0.2">
      <c r="A288" s="61">
        <v>43386</v>
      </c>
      <c r="B288">
        <v>38</v>
      </c>
      <c r="C288">
        <v>21</v>
      </c>
    </row>
    <row r="289" spans="1:3" x14ac:dyDescent="0.2">
      <c r="A289" s="61">
        <v>43387</v>
      </c>
      <c r="B289">
        <v>38</v>
      </c>
      <c r="C289">
        <v>19</v>
      </c>
    </row>
    <row r="290" spans="1:3" x14ac:dyDescent="0.2">
      <c r="A290" s="61">
        <v>43388</v>
      </c>
      <c r="B290">
        <v>39</v>
      </c>
      <c r="C290">
        <v>21</v>
      </c>
    </row>
    <row r="291" spans="1:3" x14ac:dyDescent="0.2">
      <c r="A291" s="61">
        <v>43389</v>
      </c>
      <c r="B291">
        <v>37</v>
      </c>
      <c r="C291">
        <v>19</v>
      </c>
    </row>
    <row r="292" spans="1:3" x14ac:dyDescent="0.2">
      <c r="A292" s="61">
        <v>43390</v>
      </c>
      <c r="B292">
        <v>36</v>
      </c>
      <c r="C292">
        <v>17</v>
      </c>
    </row>
    <row r="293" spans="1:3" x14ac:dyDescent="0.2">
      <c r="A293" s="61">
        <v>43391</v>
      </c>
      <c r="B293">
        <v>34</v>
      </c>
      <c r="C293">
        <v>20</v>
      </c>
    </row>
    <row r="294" spans="1:3" x14ac:dyDescent="0.2">
      <c r="A294" s="61">
        <v>43392</v>
      </c>
      <c r="B294">
        <v>34</v>
      </c>
      <c r="C294">
        <v>20</v>
      </c>
    </row>
    <row r="295" spans="1:3" x14ac:dyDescent="0.2">
      <c r="A295" s="61">
        <v>43393</v>
      </c>
      <c r="B295">
        <v>34</v>
      </c>
      <c r="C295">
        <v>20</v>
      </c>
    </row>
    <row r="296" spans="1:3" x14ac:dyDescent="0.2">
      <c r="A296" s="61">
        <v>43394</v>
      </c>
      <c r="B296">
        <v>35</v>
      </c>
      <c r="C296">
        <v>19</v>
      </c>
    </row>
    <row r="297" spans="1:3" x14ac:dyDescent="0.2">
      <c r="A297" s="61">
        <v>43395</v>
      </c>
      <c r="B297">
        <v>32</v>
      </c>
      <c r="C297">
        <v>19</v>
      </c>
    </row>
    <row r="298" spans="1:3" x14ac:dyDescent="0.2">
      <c r="A298" s="61">
        <v>43396</v>
      </c>
      <c r="B298">
        <v>34</v>
      </c>
      <c r="C298">
        <v>19</v>
      </c>
    </row>
    <row r="299" spans="1:3" x14ac:dyDescent="0.2">
      <c r="A299" s="61">
        <v>43397</v>
      </c>
      <c r="B299">
        <v>31</v>
      </c>
      <c r="C299">
        <v>20</v>
      </c>
    </row>
    <row r="300" spans="1:3" x14ac:dyDescent="0.2">
      <c r="A300" s="61">
        <v>43398</v>
      </c>
      <c r="B300">
        <v>32</v>
      </c>
      <c r="C300">
        <v>21</v>
      </c>
    </row>
    <row r="301" spans="1:3" x14ac:dyDescent="0.2">
      <c r="A301" s="61">
        <v>43399</v>
      </c>
      <c r="B301">
        <v>33</v>
      </c>
      <c r="C301">
        <v>21</v>
      </c>
    </row>
    <row r="302" spans="1:3" x14ac:dyDescent="0.2">
      <c r="A302" s="61">
        <v>43400</v>
      </c>
      <c r="B302">
        <v>33</v>
      </c>
      <c r="C302">
        <v>20</v>
      </c>
    </row>
    <row r="303" spans="1:3" x14ac:dyDescent="0.2">
      <c r="A303" s="61">
        <v>43401</v>
      </c>
      <c r="B303">
        <v>25</v>
      </c>
      <c r="C303">
        <v>17</v>
      </c>
    </row>
    <row r="304" spans="1:3" x14ac:dyDescent="0.2">
      <c r="A304" s="61">
        <v>43402</v>
      </c>
      <c r="B304">
        <v>23</v>
      </c>
      <c r="C304">
        <v>15</v>
      </c>
    </row>
    <row r="305" spans="1:3" x14ac:dyDescent="0.2">
      <c r="A305" s="61">
        <v>43403</v>
      </c>
      <c r="B305">
        <v>24</v>
      </c>
      <c r="C305">
        <v>16</v>
      </c>
    </row>
    <row r="306" spans="1:3" x14ac:dyDescent="0.2">
      <c r="A306" s="61">
        <v>43404</v>
      </c>
      <c r="B306">
        <v>26</v>
      </c>
      <c r="C306">
        <v>14</v>
      </c>
    </row>
    <row r="307" spans="1:3" x14ac:dyDescent="0.2">
      <c r="A307" s="61">
        <v>43405</v>
      </c>
      <c r="B307">
        <v>25</v>
      </c>
      <c r="C307">
        <v>14</v>
      </c>
    </row>
    <row r="308" spans="1:3" x14ac:dyDescent="0.2">
      <c r="A308" s="61">
        <v>43406</v>
      </c>
      <c r="B308">
        <v>21</v>
      </c>
      <c r="C308">
        <v>15</v>
      </c>
    </row>
    <row r="309" spans="1:3" x14ac:dyDescent="0.2">
      <c r="A309" s="61">
        <v>43407</v>
      </c>
      <c r="B309">
        <v>21</v>
      </c>
      <c r="C309">
        <v>14</v>
      </c>
    </row>
    <row r="310" spans="1:3" x14ac:dyDescent="0.2">
      <c r="A310" s="61">
        <v>43408</v>
      </c>
      <c r="B310">
        <v>19</v>
      </c>
      <c r="C310">
        <v>14</v>
      </c>
    </row>
    <row r="311" spans="1:3" x14ac:dyDescent="0.2">
      <c r="A311" s="61">
        <v>43409</v>
      </c>
      <c r="B311">
        <v>24</v>
      </c>
      <c r="C311">
        <v>15</v>
      </c>
    </row>
    <row r="312" spans="1:3" x14ac:dyDescent="0.2">
      <c r="A312" s="61">
        <v>43410</v>
      </c>
      <c r="B312">
        <v>28</v>
      </c>
      <c r="C312">
        <v>15</v>
      </c>
    </row>
    <row r="313" spans="1:3" x14ac:dyDescent="0.2">
      <c r="A313" s="61">
        <v>43411</v>
      </c>
      <c r="B313">
        <v>27</v>
      </c>
      <c r="C313">
        <v>14</v>
      </c>
    </row>
    <row r="314" spans="1:3" x14ac:dyDescent="0.2">
      <c r="A314" s="61">
        <v>43412</v>
      </c>
      <c r="B314">
        <v>27</v>
      </c>
      <c r="C314">
        <v>15</v>
      </c>
    </row>
    <row r="315" spans="1:3" x14ac:dyDescent="0.2">
      <c r="A315" s="61">
        <v>43413</v>
      </c>
      <c r="B315">
        <v>27</v>
      </c>
      <c r="C315">
        <v>16</v>
      </c>
    </row>
    <row r="316" spans="1:3" x14ac:dyDescent="0.2">
      <c r="A316" s="61">
        <v>43414</v>
      </c>
      <c r="B316">
        <v>24</v>
      </c>
      <c r="C316">
        <v>16</v>
      </c>
    </row>
    <row r="317" spans="1:3" x14ac:dyDescent="0.2">
      <c r="A317" s="61">
        <v>43415</v>
      </c>
      <c r="B317">
        <v>24</v>
      </c>
      <c r="C317">
        <v>15</v>
      </c>
    </row>
    <row r="318" spans="1:3" x14ac:dyDescent="0.2">
      <c r="A318" s="61">
        <v>43416</v>
      </c>
      <c r="B318">
        <v>22</v>
      </c>
      <c r="C318">
        <v>16</v>
      </c>
    </row>
    <row r="319" spans="1:3" x14ac:dyDescent="0.2">
      <c r="A319" s="61">
        <v>43417</v>
      </c>
      <c r="B319">
        <v>23</v>
      </c>
      <c r="C319">
        <v>16</v>
      </c>
    </row>
    <row r="320" spans="1:3" x14ac:dyDescent="0.2">
      <c r="A320" s="61">
        <v>43418</v>
      </c>
      <c r="B320">
        <v>24</v>
      </c>
      <c r="C320">
        <v>16</v>
      </c>
    </row>
    <row r="321" spans="1:3" x14ac:dyDescent="0.2">
      <c r="A321" s="61">
        <v>43419</v>
      </c>
      <c r="B321">
        <v>23</v>
      </c>
      <c r="C321">
        <v>17</v>
      </c>
    </row>
    <row r="322" spans="1:3" x14ac:dyDescent="0.2">
      <c r="A322" s="61">
        <v>43420</v>
      </c>
      <c r="B322">
        <v>18</v>
      </c>
      <c r="C322">
        <v>15</v>
      </c>
    </row>
    <row r="323" spans="1:3" x14ac:dyDescent="0.2">
      <c r="A323" s="61">
        <v>43421</v>
      </c>
      <c r="B323">
        <v>22</v>
      </c>
      <c r="C323">
        <v>14</v>
      </c>
    </row>
    <row r="324" spans="1:3" x14ac:dyDescent="0.2">
      <c r="A324" s="61">
        <v>43422</v>
      </c>
      <c r="B324">
        <v>20</v>
      </c>
      <c r="C324">
        <v>11</v>
      </c>
    </row>
    <row r="325" spans="1:3" x14ac:dyDescent="0.2">
      <c r="A325" s="61">
        <v>43423</v>
      </c>
      <c r="B325">
        <v>22</v>
      </c>
      <c r="C325">
        <v>14</v>
      </c>
    </row>
    <row r="326" spans="1:3" x14ac:dyDescent="0.2">
      <c r="A326" s="61">
        <v>43424</v>
      </c>
      <c r="B326">
        <v>24</v>
      </c>
      <c r="C326">
        <v>13</v>
      </c>
    </row>
    <row r="327" spans="1:3" x14ac:dyDescent="0.2">
      <c r="A327" s="61">
        <v>43425</v>
      </c>
      <c r="B327">
        <v>22</v>
      </c>
      <c r="C327">
        <v>11</v>
      </c>
    </row>
    <row r="328" spans="1:3" x14ac:dyDescent="0.2">
      <c r="A328" s="61">
        <v>43426</v>
      </c>
      <c r="B328">
        <v>23</v>
      </c>
      <c r="C328">
        <v>11</v>
      </c>
    </row>
    <row r="329" spans="1:3" x14ac:dyDescent="0.2">
      <c r="A329" s="61">
        <v>43427</v>
      </c>
      <c r="B329">
        <v>25</v>
      </c>
      <c r="C329">
        <v>14</v>
      </c>
    </row>
    <row r="330" spans="1:3" x14ac:dyDescent="0.2">
      <c r="A330" s="61">
        <v>43428</v>
      </c>
      <c r="B330">
        <v>20</v>
      </c>
      <c r="C330">
        <v>14</v>
      </c>
    </row>
    <row r="331" spans="1:3" x14ac:dyDescent="0.2">
      <c r="A331" s="61">
        <v>43429</v>
      </c>
      <c r="B331">
        <v>24</v>
      </c>
      <c r="C331">
        <v>14</v>
      </c>
    </row>
    <row r="332" spans="1:3" x14ac:dyDescent="0.2">
      <c r="A332" s="61">
        <v>43430</v>
      </c>
      <c r="B332">
        <v>22</v>
      </c>
      <c r="C332">
        <v>11</v>
      </c>
    </row>
    <row r="333" spans="1:3" x14ac:dyDescent="0.2">
      <c r="A333" s="61">
        <v>43431</v>
      </c>
      <c r="B333">
        <v>22</v>
      </c>
      <c r="C333">
        <v>10</v>
      </c>
    </row>
    <row r="334" spans="1:3" x14ac:dyDescent="0.2">
      <c r="A334" s="61">
        <v>43432</v>
      </c>
      <c r="B334">
        <v>21</v>
      </c>
      <c r="C334">
        <v>10</v>
      </c>
    </row>
    <row r="335" spans="1:3" x14ac:dyDescent="0.2">
      <c r="A335" s="61">
        <v>43433</v>
      </c>
      <c r="B335">
        <v>22</v>
      </c>
      <c r="C335">
        <v>13</v>
      </c>
    </row>
    <row r="336" spans="1:3" x14ac:dyDescent="0.2">
      <c r="A336" s="61">
        <v>43434</v>
      </c>
      <c r="B336">
        <v>25</v>
      </c>
      <c r="C336">
        <v>13</v>
      </c>
    </row>
    <row r="337" spans="1:3" x14ac:dyDescent="0.2">
      <c r="A337" s="61">
        <v>43435</v>
      </c>
      <c r="B337">
        <v>26</v>
      </c>
      <c r="C337">
        <v>14</v>
      </c>
    </row>
    <row r="338" spans="1:3" x14ac:dyDescent="0.2">
      <c r="A338" s="61">
        <v>43436</v>
      </c>
      <c r="B338">
        <v>24</v>
      </c>
      <c r="C338">
        <v>15</v>
      </c>
    </row>
    <row r="339" spans="1:3" x14ac:dyDescent="0.2">
      <c r="A339" s="61">
        <v>43437</v>
      </c>
      <c r="B339">
        <v>22</v>
      </c>
      <c r="C339">
        <v>15</v>
      </c>
    </row>
    <row r="340" spans="1:3" x14ac:dyDescent="0.2">
      <c r="A340" s="61">
        <v>43438</v>
      </c>
      <c r="B340">
        <v>25</v>
      </c>
      <c r="C340">
        <v>14</v>
      </c>
    </row>
    <row r="341" spans="1:3" x14ac:dyDescent="0.2">
      <c r="A341" s="61">
        <v>43439</v>
      </c>
      <c r="B341">
        <v>25</v>
      </c>
      <c r="C341">
        <v>13</v>
      </c>
    </row>
    <row r="342" spans="1:3" x14ac:dyDescent="0.2">
      <c r="A342" s="61">
        <v>43440</v>
      </c>
      <c r="B342">
        <v>23</v>
      </c>
      <c r="C342">
        <v>15</v>
      </c>
    </row>
    <row r="343" spans="1:3" x14ac:dyDescent="0.2">
      <c r="A343" s="61">
        <v>43441</v>
      </c>
      <c r="B343">
        <v>21</v>
      </c>
      <c r="C343">
        <v>12</v>
      </c>
    </row>
    <row r="344" spans="1:3" x14ac:dyDescent="0.2">
      <c r="A344" s="61">
        <v>43442</v>
      </c>
      <c r="B344">
        <v>23</v>
      </c>
      <c r="C344">
        <v>9</v>
      </c>
    </row>
    <row r="345" spans="1:3" x14ac:dyDescent="0.2">
      <c r="A345" s="61">
        <v>43443</v>
      </c>
      <c r="B345">
        <v>24</v>
      </c>
      <c r="C345">
        <v>9</v>
      </c>
    </row>
    <row r="346" spans="1:3" x14ac:dyDescent="0.2">
      <c r="A346" s="61">
        <v>43444</v>
      </c>
      <c r="B346">
        <v>24</v>
      </c>
      <c r="C346">
        <v>10</v>
      </c>
    </row>
    <row r="347" spans="1:3" x14ac:dyDescent="0.2">
      <c r="A347" s="61">
        <v>43445</v>
      </c>
      <c r="B347">
        <v>22</v>
      </c>
      <c r="C347">
        <v>11</v>
      </c>
    </row>
    <row r="348" spans="1:3" x14ac:dyDescent="0.2">
      <c r="A348" s="61">
        <v>43446</v>
      </c>
      <c r="B348">
        <v>22</v>
      </c>
      <c r="C348">
        <v>11</v>
      </c>
    </row>
    <row r="349" spans="1:3" x14ac:dyDescent="0.2">
      <c r="A349" s="61">
        <v>43447</v>
      </c>
      <c r="B349">
        <v>24</v>
      </c>
      <c r="C349">
        <v>12</v>
      </c>
    </row>
    <row r="350" spans="1:3" x14ac:dyDescent="0.2">
      <c r="A350" s="61">
        <v>43448</v>
      </c>
      <c r="B350">
        <v>26</v>
      </c>
      <c r="C350">
        <v>14</v>
      </c>
    </row>
    <row r="351" spans="1:3" x14ac:dyDescent="0.2">
      <c r="A351" s="61">
        <v>43449</v>
      </c>
      <c r="B351">
        <v>21</v>
      </c>
      <c r="C351">
        <v>11</v>
      </c>
    </row>
    <row r="352" spans="1:3" x14ac:dyDescent="0.2">
      <c r="A352" s="61">
        <v>43450</v>
      </c>
      <c r="B352">
        <v>15</v>
      </c>
      <c r="C352">
        <v>11</v>
      </c>
    </row>
    <row r="353" spans="1:3" x14ac:dyDescent="0.2">
      <c r="A353" s="61">
        <v>43451</v>
      </c>
      <c r="B353">
        <v>21</v>
      </c>
      <c r="C353">
        <v>11</v>
      </c>
    </row>
    <row r="354" spans="1:3" x14ac:dyDescent="0.2">
      <c r="A354" s="61">
        <v>43452</v>
      </c>
      <c r="B354">
        <v>26</v>
      </c>
      <c r="C354">
        <v>14</v>
      </c>
    </row>
    <row r="355" spans="1:3" x14ac:dyDescent="0.2">
      <c r="A355" s="61">
        <v>43453</v>
      </c>
      <c r="B355">
        <v>22</v>
      </c>
      <c r="C355">
        <v>13</v>
      </c>
    </row>
    <row r="356" spans="1:3" x14ac:dyDescent="0.2">
      <c r="A356" s="61">
        <v>43454</v>
      </c>
      <c r="B356">
        <v>21</v>
      </c>
      <c r="C356">
        <v>10</v>
      </c>
    </row>
    <row r="357" spans="1:3" x14ac:dyDescent="0.2">
      <c r="A357" s="61">
        <v>43455</v>
      </c>
      <c r="B357">
        <v>25</v>
      </c>
      <c r="C357">
        <v>12</v>
      </c>
    </row>
    <row r="358" spans="1:3" x14ac:dyDescent="0.2">
      <c r="A358" s="61">
        <v>43456</v>
      </c>
      <c r="B358">
        <v>20</v>
      </c>
      <c r="C358">
        <v>9</v>
      </c>
    </row>
    <row r="359" spans="1:3" x14ac:dyDescent="0.2">
      <c r="A359" s="61">
        <v>43457</v>
      </c>
      <c r="B359">
        <v>17</v>
      </c>
      <c r="C359">
        <v>9</v>
      </c>
    </row>
    <row r="360" spans="1:3" x14ac:dyDescent="0.2">
      <c r="A360" s="61">
        <v>43458</v>
      </c>
      <c r="B360">
        <v>13</v>
      </c>
      <c r="C360">
        <v>10</v>
      </c>
    </row>
    <row r="361" spans="1:3" x14ac:dyDescent="0.2">
      <c r="A361" s="61">
        <v>43459</v>
      </c>
      <c r="B361">
        <v>22</v>
      </c>
      <c r="C361">
        <v>10</v>
      </c>
    </row>
    <row r="362" spans="1:3" x14ac:dyDescent="0.2">
      <c r="A362" s="61">
        <v>43460</v>
      </c>
      <c r="B362">
        <v>22</v>
      </c>
      <c r="C362">
        <v>9</v>
      </c>
    </row>
    <row r="363" spans="1:3" x14ac:dyDescent="0.2">
      <c r="A363" s="61">
        <v>43461</v>
      </c>
      <c r="B363">
        <v>23</v>
      </c>
      <c r="C363">
        <v>9</v>
      </c>
    </row>
    <row r="364" spans="1:3" x14ac:dyDescent="0.2">
      <c r="A364" s="61">
        <v>43462</v>
      </c>
      <c r="B364">
        <v>26</v>
      </c>
      <c r="C364">
        <v>13</v>
      </c>
    </row>
    <row r="365" spans="1:3" x14ac:dyDescent="0.2">
      <c r="A365" s="61">
        <v>43463</v>
      </c>
      <c r="B365">
        <v>19</v>
      </c>
      <c r="C365">
        <v>10</v>
      </c>
    </row>
    <row r="366" spans="1:3" x14ac:dyDescent="0.2">
      <c r="A366" s="61">
        <v>43464</v>
      </c>
      <c r="B366">
        <v>19</v>
      </c>
      <c r="C366">
        <v>7</v>
      </c>
    </row>
    <row r="367" spans="1:3" x14ac:dyDescent="0.2">
      <c r="A367" s="61">
        <v>43465</v>
      </c>
      <c r="B367">
        <v>24</v>
      </c>
      <c r="C367">
        <v>10</v>
      </c>
    </row>
    <row r="368" spans="1:3" x14ac:dyDescent="0.2">
      <c r="A368" s="61">
        <v>43466</v>
      </c>
      <c r="B368">
        <v>19</v>
      </c>
      <c r="C368">
        <v>7</v>
      </c>
    </row>
    <row r="369" spans="1:3" x14ac:dyDescent="0.2">
      <c r="A369" s="61">
        <v>43467</v>
      </c>
      <c r="B369">
        <v>21</v>
      </c>
      <c r="C369">
        <v>8</v>
      </c>
    </row>
    <row r="370" spans="1:3" x14ac:dyDescent="0.2">
      <c r="A370" s="61">
        <v>43468</v>
      </c>
      <c r="B370">
        <v>18</v>
      </c>
      <c r="C370">
        <v>7</v>
      </c>
    </row>
    <row r="371" spans="1:3" x14ac:dyDescent="0.2">
      <c r="A371" s="61">
        <v>43469</v>
      </c>
      <c r="B371">
        <v>19</v>
      </c>
      <c r="C371">
        <v>11</v>
      </c>
    </row>
    <row r="372" spans="1:3" x14ac:dyDescent="0.2">
      <c r="A372" s="61">
        <v>43470</v>
      </c>
      <c r="B372">
        <v>21</v>
      </c>
      <c r="C372">
        <v>8</v>
      </c>
    </row>
    <row r="373" spans="1:3" x14ac:dyDescent="0.2">
      <c r="A373" s="61">
        <v>43471</v>
      </c>
      <c r="B373">
        <v>18</v>
      </c>
      <c r="C373">
        <v>7</v>
      </c>
    </row>
    <row r="374" spans="1:3" x14ac:dyDescent="0.2">
      <c r="A374" s="61">
        <v>43472</v>
      </c>
      <c r="B374">
        <v>17</v>
      </c>
      <c r="C374">
        <v>8</v>
      </c>
    </row>
    <row r="375" spans="1:3" x14ac:dyDescent="0.2">
      <c r="A375" s="61">
        <v>43473</v>
      </c>
      <c r="B375">
        <v>18</v>
      </c>
      <c r="C375">
        <v>8</v>
      </c>
    </row>
    <row r="376" spans="1:3" x14ac:dyDescent="0.2">
      <c r="A376" s="61">
        <v>43474</v>
      </c>
      <c r="B376">
        <v>17</v>
      </c>
      <c r="C376">
        <v>8</v>
      </c>
    </row>
    <row r="377" spans="1:3" x14ac:dyDescent="0.2">
      <c r="A377" s="61">
        <v>43475</v>
      </c>
      <c r="B377">
        <v>18</v>
      </c>
      <c r="C377">
        <v>8</v>
      </c>
    </row>
    <row r="378" spans="1:3" x14ac:dyDescent="0.2">
      <c r="A378" s="61">
        <v>43476</v>
      </c>
      <c r="B378">
        <v>20</v>
      </c>
      <c r="C378">
        <v>8</v>
      </c>
    </row>
    <row r="379" spans="1:3" x14ac:dyDescent="0.2">
      <c r="A379" s="61">
        <v>43477</v>
      </c>
      <c r="B379">
        <v>20</v>
      </c>
      <c r="C379">
        <v>8</v>
      </c>
    </row>
    <row r="380" spans="1:3" x14ac:dyDescent="0.2">
      <c r="A380" s="61">
        <v>43478</v>
      </c>
      <c r="B380">
        <v>19</v>
      </c>
      <c r="C380">
        <v>10</v>
      </c>
    </row>
    <row r="381" spans="1:3" x14ac:dyDescent="0.2">
      <c r="A381" s="61">
        <v>43479</v>
      </c>
      <c r="B381">
        <v>21</v>
      </c>
      <c r="C381">
        <v>5</v>
      </c>
    </row>
    <row r="382" spans="1:3" x14ac:dyDescent="0.2">
      <c r="A382" s="61">
        <v>43480</v>
      </c>
      <c r="B382">
        <v>19</v>
      </c>
      <c r="C382">
        <v>4</v>
      </c>
    </row>
    <row r="383" spans="1:3" x14ac:dyDescent="0.2">
      <c r="A383" s="61">
        <v>43481</v>
      </c>
      <c r="B383">
        <v>16</v>
      </c>
      <c r="C383">
        <v>6</v>
      </c>
    </row>
    <row r="384" spans="1:3" x14ac:dyDescent="0.2">
      <c r="A384" s="61">
        <v>43482</v>
      </c>
      <c r="B384">
        <v>16</v>
      </c>
      <c r="C384">
        <v>10</v>
      </c>
    </row>
    <row r="385" spans="1:3" x14ac:dyDescent="0.2">
      <c r="A385" s="61">
        <v>43483</v>
      </c>
      <c r="B385">
        <v>21</v>
      </c>
      <c r="C385">
        <v>12</v>
      </c>
    </row>
    <row r="386" spans="1:3" x14ac:dyDescent="0.2">
      <c r="A386" s="61">
        <v>43484</v>
      </c>
      <c r="B386">
        <v>22</v>
      </c>
      <c r="C386">
        <v>12</v>
      </c>
    </row>
    <row r="387" spans="1:3" x14ac:dyDescent="0.2">
      <c r="A387" s="61">
        <v>43485</v>
      </c>
      <c r="B387">
        <v>23</v>
      </c>
      <c r="C387">
        <v>10</v>
      </c>
    </row>
    <row r="388" spans="1:3" x14ac:dyDescent="0.2">
      <c r="A388" s="61">
        <v>43486</v>
      </c>
      <c r="B388">
        <v>22</v>
      </c>
      <c r="C388">
        <v>10</v>
      </c>
    </row>
    <row r="389" spans="1:3" x14ac:dyDescent="0.2">
      <c r="A389" s="61">
        <v>43487</v>
      </c>
      <c r="B389">
        <v>22</v>
      </c>
      <c r="C389">
        <v>6</v>
      </c>
    </row>
    <row r="390" spans="1:3" x14ac:dyDescent="0.2">
      <c r="A390" s="61">
        <v>43488</v>
      </c>
      <c r="B390">
        <v>17</v>
      </c>
      <c r="C390">
        <v>6</v>
      </c>
    </row>
    <row r="391" spans="1:3" x14ac:dyDescent="0.2">
      <c r="A391" s="61">
        <v>43489</v>
      </c>
      <c r="B391">
        <v>17</v>
      </c>
      <c r="C391">
        <v>7</v>
      </c>
    </row>
    <row r="392" spans="1:3" x14ac:dyDescent="0.2">
      <c r="A392" s="61">
        <v>43490</v>
      </c>
      <c r="B392">
        <v>18</v>
      </c>
      <c r="C392">
        <v>6</v>
      </c>
    </row>
    <row r="393" spans="1:3" x14ac:dyDescent="0.2">
      <c r="A393" s="61">
        <v>43491</v>
      </c>
      <c r="B393">
        <v>18</v>
      </c>
      <c r="C393">
        <v>5</v>
      </c>
    </row>
    <row r="394" spans="1:3" x14ac:dyDescent="0.2">
      <c r="A394" s="61">
        <v>43492</v>
      </c>
      <c r="B394">
        <v>18</v>
      </c>
      <c r="C394">
        <v>4</v>
      </c>
    </row>
    <row r="395" spans="1:3" x14ac:dyDescent="0.2">
      <c r="A395" s="61">
        <v>43493</v>
      </c>
      <c r="B395">
        <v>16</v>
      </c>
      <c r="C395">
        <v>5</v>
      </c>
    </row>
    <row r="396" spans="1:3" x14ac:dyDescent="0.2">
      <c r="A396" s="61">
        <v>43494</v>
      </c>
      <c r="B396">
        <v>17</v>
      </c>
      <c r="C396">
        <v>6</v>
      </c>
    </row>
    <row r="397" spans="1:3" x14ac:dyDescent="0.2">
      <c r="A397" s="61">
        <v>43495</v>
      </c>
      <c r="B397">
        <v>17</v>
      </c>
      <c r="C397">
        <v>9</v>
      </c>
    </row>
    <row r="398" spans="1:3" x14ac:dyDescent="0.2">
      <c r="A398" s="61">
        <v>43496</v>
      </c>
      <c r="B398">
        <v>19</v>
      </c>
      <c r="C398">
        <v>9</v>
      </c>
    </row>
    <row r="399" spans="1:3" x14ac:dyDescent="0.2">
      <c r="A399" s="61">
        <v>43497</v>
      </c>
      <c r="B399">
        <v>23</v>
      </c>
      <c r="C399">
        <v>11</v>
      </c>
    </row>
    <row r="400" spans="1:3" x14ac:dyDescent="0.2">
      <c r="A400" s="61">
        <v>43498</v>
      </c>
      <c r="B400">
        <v>22</v>
      </c>
      <c r="C400">
        <v>9</v>
      </c>
    </row>
    <row r="401" spans="1:3" x14ac:dyDescent="0.2">
      <c r="A401" s="61">
        <v>43499</v>
      </c>
      <c r="B401">
        <v>22</v>
      </c>
      <c r="C401">
        <v>8</v>
      </c>
    </row>
    <row r="402" spans="1:3" x14ac:dyDescent="0.2">
      <c r="A402" s="61">
        <v>43500</v>
      </c>
      <c r="B402">
        <v>19</v>
      </c>
      <c r="C402">
        <v>11</v>
      </c>
    </row>
    <row r="403" spans="1:3" x14ac:dyDescent="0.2">
      <c r="A403" s="61">
        <v>43501</v>
      </c>
      <c r="B403">
        <v>20</v>
      </c>
      <c r="C403">
        <v>12</v>
      </c>
    </row>
    <row r="404" spans="1:3" x14ac:dyDescent="0.2">
      <c r="A404" s="61">
        <v>43502</v>
      </c>
      <c r="B404">
        <v>23</v>
      </c>
      <c r="C404">
        <v>9</v>
      </c>
    </row>
    <row r="405" spans="1:3" x14ac:dyDescent="0.2">
      <c r="A405" s="61">
        <v>43503</v>
      </c>
      <c r="B405">
        <v>23</v>
      </c>
      <c r="C405">
        <v>7</v>
      </c>
    </row>
    <row r="406" spans="1:3" x14ac:dyDescent="0.2">
      <c r="A406" s="61">
        <v>43504</v>
      </c>
      <c r="B406">
        <v>20</v>
      </c>
      <c r="C406">
        <v>9</v>
      </c>
    </row>
    <row r="407" spans="1:3" x14ac:dyDescent="0.2">
      <c r="A407" s="61">
        <v>43505</v>
      </c>
      <c r="B407">
        <v>19</v>
      </c>
      <c r="C407">
        <v>12</v>
      </c>
    </row>
    <row r="408" spans="1:3" x14ac:dyDescent="0.2">
      <c r="A408" s="61">
        <v>43506</v>
      </c>
      <c r="B408">
        <v>23</v>
      </c>
      <c r="C408">
        <v>13</v>
      </c>
    </row>
    <row r="409" spans="1:3" x14ac:dyDescent="0.2">
      <c r="A409" s="61">
        <v>43507</v>
      </c>
      <c r="B409">
        <v>24</v>
      </c>
      <c r="C409">
        <v>13</v>
      </c>
    </row>
    <row r="410" spans="1:3" x14ac:dyDescent="0.2">
      <c r="A410" s="61">
        <v>43508</v>
      </c>
      <c r="B410">
        <v>24</v>
      </c>
      <c r="C410">
        <v>11</v>
      </c>
    </row>
    <row r="411" spans="1:3" x14ac:dyDescent="0.2">
      <c r="A411" s="61">
        <v>43509</v>
      </c>
      <c r="B411">
        <v>25</v>
      </c>
      <c r="C411">
        <v>8</v>
      </c>
    </row>
    <row r="412" spans="1:3" x14ac:dyDescent="0.2">
      <c r="A412" s="61">
        <v>43510</v>
      </c>
      <c r="B412">
        <v>21</v>
      </c>
      <c r="C412">
        <v>8</v>
      </c>
    </row>
    <row r="413" spans="1:3" x14ac:dyDescent="0.2">
      <c r="A413" s="61">
        <v>43511</v>
      </c>
      <c r="B413">
        <v>20</v>
      </c>
      <c r="C413">
        <v>12</v>
      </c>
    </row>
    <row r="414" spans="1:3" x14ac:dyDescent="0.2">
      <c r="A414" s="61">
        <v>43512</v>
      </c>
      <c r="B414">
        <v>21</v>
      </c>
      <c r="C414">
        <v>13</v>
      </c>
    </row>
    <row r="415" spans="1:3" x14ac:dyDescent="0.2">
      <c r="A415" s="61">
        <v>43513</v>
      </c>
      <c r="B415">
        <v>23</v>
      </c>
      <c r="C415">
        <v>10</v>
      </c>
    </row>
    <row r="416" spans="1:3" x14ac:dyDescent="0.2">
      <c r="A416" s="61">
        <v>43514</v>
      </c>
      <c r="B416">
        <v>22</v>
      </c>
      <c r="C416">
        <v>9</v>
      </c>
    </row>
    <row r="417" spans="1:3" x14ac:dyDescent="0.2">
      <c r="A417" s="61">
        <v>43515</v>
      </c>
      <c r="B417">
        <v>19</v>
      </c>
      <c r="C417">
        <v>11</v>
      </c>
    </row>
    <row r="418" spans="1:3" x14ac:dyDescent="0.2">
      <c r="A418" s="61">
        <v>43516</v>
      </c>
      <c r="B418">
        <v>21</v>
      </c>
      <c r="C418">
        <v>9</v>
      </c>
    </row>
    <row r="419" spans="1:3" x14ac:dyDescent="0.2">
      <c r="A419" s="61">
        <v>43517</v>
      </c>
      <c r="B419">
        <v>21</v>
      </c>
      <c r="C419">
        <v>9</v>
      </c>
    </row>
    <row r="420" spans="1:3" x14ac:dyDescent="0.2">
      <c r="A420" s="61">
        <v>43518</v>
      </c>
      <c r="B420">
        <v>20</v>
      </c>
      <c r="C420">
        <v>13</v>
      </c>
    </row>
    <row r="421" spans="1:3" x14ac:dyDescent="0.2">
      <c r="A421" s="61">
        <v>43519</v>
      </c>
      <c r="B421">
        <v>26</v>
      </c>
      <c r="C421">
        <v>12</v>
      </c>
    </row>
    <row r="422" spans="1:3" x14ac:dyDescent="0.2">
      <c r="A422" s="61">
        <v>43520</v>
      </c>
      <c r="B422">
        <v>25</v>
      </c>
      <c r="C422">
        <v>11</v>
      </c>
    </row>
    <row r="423" spans="1:3" x14ac:dyDescent="0.2">
      <c r="A423" s="61">
        <v>43521</v>
      </c>
      <c r="B423">
        <v>23</v>
      </c>
      <c r="C423">
        <v>13</v>
      </c>
    </row>
    <row r="424" spans="1:3" x14ac:dyDescent="0.2">
      <c r="A424" s="61">
        <v>43522</v>
      </c>
      <c r="B424">
        <v>20</v>
      </c>
      <c r="C424">
        <v>11</v>
      </c>
    </row>
    <row r="425" spans="1:3" x14ac:dyDescent="0.2">
      <c r="A425" s="61">
        <v>43523</v>
      </c>
      <c r="B425">
        <v>22</v>
      </c>
      <c r="C425">
        <v>12</v>
      </c>
    </row>
    <row r="426" spans="1:3" x14ac:dyDescent="0.2">
      <c r="A426" s="61">
        <v>43524</v>
      </c>
      <c r="B426">
        <v>25</v>
      </c>
      <c r="C426">
        <v>13</v>
      </c>
    </row>
    <row r="427" spans="1:3" x14ac:dyDescent="0.2">
      <c r="A427" s="61">
        <v>43525</v>
      </c>
      <c r="B427">
        <v>25</v>
      </c>
      <c r="C427">
        <v>14</v>
      </c>
    </row>
    <row r="428" spans="1:3" x14ac:dyDescent="0.2">
      <c r="A428" s="61">
        <v>43526</v>
      </c>
      <c r="B428">
        <v>26</v>
      </c>
      <c r="C428">
        <v>14</v>
      </c>
    </row>
    <row r="429" spans="1:3" x14ac:dyDescent="0.2">
      <c r="A429" s="61">
        <v>43527</v>
      </c>
      <c r="B429">
        <v>18</v>
      </c>
      <c r="C429">
        <v>7</v>
      </c>
    </row>
    <row r="430" spans="1:3" x14ac:dyDescent="0.2">
      <c r="A430" s="61">
        <v>43528</v>
      </c>
      <c r="B430">
        <v>19</v>
      </c>
      <c r="C430">
        <v>5</v>
      </c>
    </row>
    <row r="431" spans="1:3" x14ac:dyDescent="0.2">
      <c r="A431" s="61">
        <v>43529</v>
      </c>
      <c r="B431">
        <v>22</v>
      </c>
      <c r="C431">
        <v>8</v>
      </c>
    </row>
    <row r="432" spans="1:3" x14ac:dyDescent="0.2">
      <c r="A432" s="61">
        <v>43530</v>
      </c>
      <c r="B432">
        <v>24</v>
      </c>
      <c r="C432">
        <v>7</v>
      </c>
    </row>
    <row r="433" spans="1:3" x14ac:dyDescent="0.2">
      <c r="A433" s="61">
        <v>43531</v>
      </c>
      <c r="B433">
        <v>25</v>
      </c>
      <c r="C433">
        <v>7</v>
      </c>
    </row>
    <row r="434" spans="1:3" x14ac:dyDescent="0.2">
      <c r="A434" s="61">
        <v>43532</v>
      </c>
      <c r="B434">
        <v>21</v>
      </c>
      <c r="C434">
        <v>10</v>
      </c>
    </row>
    <row r="435" spans="1:3" x14ac:dyDescent="0.2">
      <c r="A435" s="61">
        <v>43533</v>
      </c>
      <c r="B435">
        <v>24</v>
      </c>
      <c r="C435">
        <v>7</v>
      </c>
    </row>
    <row r="436" spans="1:3" x14ac:dyDescent="0.2">
      <c r="A436" s="61">
        <v>43534</v>
      </c>
      <c r="B436">
        <v>23</v>
      </c>
      <c r="C436">
        <v>7</v>
      </c>
    </row>
    <row r="437" spans="1:3" x14ac:dyDescent="0.2">
      <c r="A437" s="61">
        <v>43535</v>
      </c>
      <c r="B437">
        <v>21</v>
      </c>
      <c r="C437">
        <v>5</v>
      </c>
    </row>
    <row r="438" spans="1:3" x14ac:dyDescent="0.2">
      <c r="A438" s="61">
        <v>43536</v>
      </c>
      <c r="B438">
        <v>22</v>
      </c>
      <c r="C438">
        <v>6</v>
      </c>
    </row>
    <row r="439" spans="1:3" x14ac:dyDescent="0.2">
      <c r="A439" s="61">
        <v>43537</v>
      </c>
      <c r="B439">
        <v>25</v>
      </c>
      <c r="C439">
        <v>8</v>
      </c>
    </row>
    <row r="440" spans="1:3" x14ac:dyDescent="0.2">
      <c r="A440" s="61">
        <v>43538</v>
      </c>
      <c r="B440">
        <v>23</v>
      </c>
      <c r="C440">
        <v>8</v>
      </c>
    </row>
    <row r="441" spans="1:3" x14ac:dyDescent="0.2">
      <c r="A441" s="61">
        <v>43539</v>
      </c>
      <c r="B441">
        <v>30</v>
      </c>
      <c r="C441">
        <v>9</v>
      </c>
    </row>
    <row r="442" spans="1:3" x14ac:dyDescent="0.2">
      <c r="A442" s="61">
        <v>43540</v>
      </c>
      <c r="B442">
        <v>32</v>
      </c>
      <c r="C442">
        <v>13</v>
      </c>
    </row>
    <row r="443" spans="1:3" x14ac:dyDescent="0.2">
      <c r="A443" s="61">
        <v>43541</v>
      </c>
      <c r="B443">
        <v>23</v>
      </c>
      <c r="C443">
        <v>9</v>
      </c>
    </row>
    <row r="444" spans="1:3" x14ac:dyDescent="0.2">
      <c r="A444" s="61">
        <v>43542</v>
      </c>
      <c r="B444">
        <v>31</v>
      </c>
      <c r="C444">
        <v>14</v>
      </c>
    </row>
    <row r="445" spans="1:3" x14ac:dyDescent="0.2">
      <c r="A445" s="61">
        <v>43543</v>
      </c>
      <c r="B445">
        <v>23</v>
      </c>
      <c r="C445">
        <v>10</v>
      </c>
    </row>
    <row r="446" spans="1:3" x14ac:dyDescent="0.2">
      <c r="A446" s="61">
        <v>43544</v>
      </c>
      <c r="B446">
        <v>23</v>
      </c>
      <c r="C446">
        <v>6</v>
      </c>
    </row>
    <row r="447" spans="1:3" x14ac:dyDescent="0.2">
      <c r="A447" s="61">
        <v>43545</v>
      </c>
      <c r="B447">
        <v>26</v>
      </c>
      <c r="C447">
        <v>10</v>
      </c>
    </row>
    <row r="448" spans="1:3" x14ac:dyDescent="0.2">
      <c r="A448" s="61">
        <v>43546</v>
      </c>
      <c r="B448">
        <v>32</v>
      </c>
      <c r="C448">
        <v>14</v>
      </c>
    </row>
    <row r="449" spans="1:3" x14ac:dyDescent="0.2">
      <c r="A449" s="61">
        <v>43547</v>
      </c>
      <c r="B449">
        <v>31</v>
      </c>
      <c r="C449">
        <v>13</v>
      </c>
    </row>
    <row r="450" spans="1:3" x14ac:dyDescent="0.2">
      <c r="A450" s="61">
        <v>43548</v>
      </c>
      <c r="B450">
        <v>31</v>
      </c>
      <c r="C450">
        <v>14</v>
      </c>
    </row>
    <row r="451" spans="1:3" x14ac:dyDescent="0.2">
      <c r="A451" s="61">
        <v>43549</v>
      </c>
      <c r="B451">
        <v>29</v>
      </c>
      <c r="C451">
        <v>15</v>
      </c>
    </row>
    <row r="452" spans="1:3" x14ac:dyDescent="0.2">
      <c r="A452" s="61">
        <v>43550</v>
      </c>
      <c r="B452">
        <v>35</v>
      </c>
      <c r="C452">
        <v>13</v>
      </c>
    </row>
    <row r="453" spans="1:3" x14ac:dyDescent="0.2">
      <c r="A453" s="61">
        <v>43551</v>
      </c>
      <c r="B453">
        <v>25</v>
      </c>
      <c r="C453">
        <v>16</v>
      </c>
    </row>
    <row r="454" spans="1:3" x14ac:dyDescent="0.2">
      <c r="A454" s="61">
        <v>43552</v>
      </c>
      <c r="B454">
        <v>25</v>
      </c>
      <c r="C454">
        <v>11</v>
      </c>
    </row>
    <row r="455" spans="1:3" x14ac:dyDescent="0.2">
      <c r="A455" s="61">
        <v>43553</v>
      </c>
      <c r="B455">
        <v>28</v>
      </c>
      <c r="C455">
        <v>11</v>
      </c>
    </row>
    <row r="456" spans="1:3" x14ac:dyDescent="0.2">
      <c r="A456" s="61">
        <v>43554</v>
      </c>
      <c r="B456">
        <v>28</v>
      </c>
      <c r="C456">
        <v>13</v>
      </c>
    </row>
    <row r="457" spans="1:3" x14ac:dyDescent="0.2">
      <c r="A457" s="61">
        <v>43555</v>
      </c>
      <c r="B457">
        <v>30</v>
      </c>
      <c r="C457">
        <v>12</v>
      </c>
    </row>
    <row r="458" spans="1:3" x14ac:dyDescent="0.2">
      <c r="A458" s="61">
        <v>43556</v>
      </c>
      <c r="B458">
        <v>33</v>
      </c>
      <c r="C458">
        <v>18</v>
      </c>
    </row>
    <row r="459" spans="1:3" x14ac:dyDescent="0.2">
      <c r="A459" s="61">
        <v>43557</v>
      </c>
      <c r="B459">
        <v>30</v>
      </c>
      <c r="C459">
        <v>18</v>
      </c>
    </row>
    <row r="460" spans="1:3" x14ac:dyDescent="0.2">
      <c r="A460" s="61">
        <v>43558</v>
      </c>
      <c r="B460">
        <v>25</v>
      </c>
      <c r="C460">
        <v>15</v>
      </c>
    </row>
    <row r="461" spans="1:3" x14ac:dyDescent="0.2">
      <c r="A461" s="61">
        <v>43559</v>
      </c>
      <c r="B461">
        <v>27</v>
      </c>
      <c r="C461">
        <v>12</v>
      </c>
    </row>
    <row r="462" spans="1:3" x14ac:dyDescent="0.2">
      <c r="A462" s="61">
        <v>43560</v>
      </c>
      <c r="B462">
        <v>30</v>
      </c>
      <c r="C462">
        <v>13</v>
      </c>
    </row>
    <row r="463" spans="1:3" x14ac:dyDescent="0.2">
      <c r="A463" s="61">
        <v>43561</v>
      </c>
      <c r="B463">
        <v>30</v>
      </c>
      <c r="C463">
        <v>12</v>
      </c>
    </row>
    <row r="464" spans="1:3" x14ac:dyDescent="0.2">
      <c r="A464" s="61">
        <v>43562</v>
      </c>
      <c r="B464">
        <v>35</v>
      </c>
      <c r="C464">
        <v>18</v>
      </c>
    </row>
    <row r="465" spans="1:3" x14ac:dyDescent="0.2">
      <c r="A465" s="61">
        <v>43563</v>
      </c>
      <c r="B465">
        <v>33</v>
      </c>
      <c r="C465">
        <v>19</v>
      </c>
    </row>
    <row r="466" spans="1:3" x14ac:dyDescent="0.2">
      <c r="A466" s="61">
        <v>43564</v>
      </c>
      <c r="B466">
        <v>31</v>
      </c>
      <c r="C466">
        <v>18</v>
      </c>
    </row>
    <row r="467" spans="1:3" x14ac:dyDescent="0.2">
      <c r="A467" s="61">
        <v>43565</v>
      </c>
      <c r="B467">
        <v>34</v>
      </c>
      <c r="C467">
        <v>17</v>
      </c>
    </row>
    <row r="468" spans="1:3" x14ac:dyDescent="0.2">
      <c r="A468" s="61">
        <v>43566</v>
      </c>
      <c r="B468">
        <v>27</v>
      </c>
      <c r="C468">
        <v>19</v>
      </c>
    </row>
    <row r="469" spans="1:3" x14ac:dyDescent="0.2">
      <c r="A469" s="61">
        <v>43567</v>
      </c>
      <c r="B469">
        <v>33</v>
      </c>
      <c r="C469">
        <v>18</v>
      </c>
    </row>
    <row r="470" spans="1:3" x14ac:dyDescent="0.2">
      <c r="A470" s="61">
        <v>43568</v>
      </c>
      <c r="B470">
        <v>32</v>
      </c>
      <c r="C470">
        <v>16</v>
      </c>
    </row>
    <row r="471" spans="1:3" x14ac:dyDescent="0.2">
      <c r="A471" s="61">
        <v>43569</v>
      </c>
      <c r="B471">
        <v>31</v>
      </c>
      <c r="C471">
        <v>15</v>
      </c>
    </row>
    <row r="472" spans="1:3" x14ac:dyDescent="0.2">
      <c r="A472" s="61">
        <v>43570</v>
      </c>
      <c r="B472">
        <v>28</v>
      </c>
      <c r="C472">
        <v>13</v>
      </c>
    </row>
    <row r="473" spans="1:3" x14ac:dyDescent="0.2">
      <c r="A473" s="61">
        <v>43571</v>
      </c>
      <c r="B473">
        <v>31</v>
      </c>
      <c r="C473">
        <v>12</v>
      </c>
    </row>
    <row r="474" spans="1:3" x14ac:dyDescent="0.2">
      <c r="A474" s="61">
        <v>43572</v>
      </c>
      <c r="B474">
        <v>35</v>
      </c>
      <c r="C474">
        <v>15</v>
      </c>
    </row>
    <row r="475" spans="1:3" x14ac:dyDescent="0.2">
      <c r="A475" s="61">
        <v>43573</v>
      </c>
      <c r="B475">
        <v>34</v>
      </c>
      <c r="C475">
        <v>19</v>
      </c>
    </row>
    <row r="476" spans="1:3" x14ac:dyDescent="0.2">
      <c r="A476" s="61">
        <v>43574</v>
      </c>
      <c r="B476">
        <v>40</v>
      </c>
      <c r="C476">
        <v>20</v>
      </c>
    </row>
    <row r="477" spans="1:3" x14ac:dyDescent="0.2">
      <c r="A477" s="61">
        <v>43575</v>
      </c>
      <c r="B477">
        <v>34</v>
      </c>
      <c r="C477">
        <v>18</v>
      </c>
    </row>
    <row r="478" spans="1:3" x14ac:dyDescent="0.2">
      <c r="A478" s="61">
        <v>43576</v>
      </c>
      <c r="B478">
        <v>32</v>
      </c>
      <c r="C478">
        <v>14</v>
      </c>
    </row>
    <row r="479" spans="1:3" x14ac:dyDescent="0.2">
      <c r="A479" s="61">
        <v>43577</v>
      </c>
      <c r="B479">
        <v>30</v>
      </c>
      <c r="C479">
        <v>17</v>
      </c>
    </row>
    <row r="480" spans="1:3" x14ac:dyDescent="0.2">
      <c r="A480" s="61">
        <v>43578</v>
      </c>
      <c r="B480">
        <v>33</v>
      </c>
      <c r="C480">
        <v>16</v>
      </c>
    </row>
    <row r="481" spans="1:3" x14ac:dyDescent="0.2">
      <c r="A481" s="61">
        <v>43579</v>
      </c>
      <c r="B481">
        <v>22</v>
      </c>
      <c r="C481">
        <v>13</v>
      </c>
    </row>
    <row r="482" spans="1:3" x14ac:dyDescent="0.2">
      <c r="A482" s="61">
        <v>43580</v>
      </c>
      <c r="B482">
        <v>25</v>
      </c>
      <c r="C482">
        <v>11</v>
      </c>
    </row>
    <row r="483" spans="1:3" x14ac:dyDescent="0.2">
      <c r="A483" s="61">
        <v>43581</v>
      </c>
      <c r="B483">
        <v>25</v>
      </c>
      <c r="C483">
        <v>12</v>
      </c>
    </row>
    <row r="484" spans="1:3" x14ac:dyDescent="0.2">
      <c r="A484" s="61">
        <v>43582</v>
      </c>
      <c r="B484">
        <v>28</v>
      </c>
      <c r="C484">
        <v>15</v>
      </c>
    </row>
    <row r="485" spans="1:3" x14ac:dyDescent="0.2">
      <c r="A485" s="61">
        <v>43583</v>
      </c>
      <c r="B485">
        <v>30</v>
      </c>
      <c r="C485">
        <v>16</v>
      </c>
    </row>
    <row r="486" spans="1:3" x14ac:dyDescent="0.2">
      <c r="A486" s="61">
        <v>43584</v>
      </c>
      <c r="B486">
        <v>28</v>
      </c>
      <c r="C486">
        <v>17</v>
      </c>
    </row>
    <row r="487" spans="1:3" x14ac:dyDescent="0.2">
      <c r="A487" s="61">
        <v>43585</v>
      </c>
      <c r="B487">
        <v>30</v>
      </c>
      <c r="C487">
        <v>17</v>
      </c>
    </row>
    <row r="488" spans="1:3" x14ac:dyDescent="0.2">
      <c r="A488" s="61">
        <v>43586</v>
      </c>
      <c r="B488">
        <v>34</v>
      </c>
      <c r="C488">
        <v>20</v>
      </c>
    </row>
    <row r="489" spans="1:3" x14ac:dyDescent="0.2">
      <c r="A489" s="61">
        <v>43587</v>
      </c>
      <c r="B489">
        <v>38</v>
      </c>
      <c r="C489">
        <v>21</v>
      </c>
    </row>
    <row r="490" spans="1:3" x14ac:dyDescent="0.2">
      <c r="A490" s="61">
        <v>43588</v>
      </c>
      <c r="B490">
        <v>39</v>
      </c>
      <c r="C490">
        <v>24</v>
      </c>
    </row>
    <row r="491" spans="1:3" x14ac:dyDescent="0.2">
      <c r="A491" s="61">
        <v>43589</v>
      </c>
      <c r="B491">
        <v>39</v>
      </c>
      <c r="C491">
        <v>21</v>
      </c>
    </row>
    <row r="492" spans="1:3" x14ac:dyDescent="0.2">
      <c r="A492" s="61">
        <v>43590</v>
      </c>
      <c r="B492">
        <v>35</v>
      </c>
      <c r="C492">
        <v>21</v>
      </c>
    </row>
    <row r="493" spans="1:3" x14ac:dyDescent="0.2">
      <c r="A493" s="61">
        <v>43591</v>
      </c>
      <c r="B493">
        <v>37</v>
      </c>
      <c r="C493">
        <v>18</v>
      </c>
    </row>
    <row r="494" spans="1:3" x14ac:dyDescent="0.2">
      <c r="A494" s="61">
        <v>43592</v>
      </c>
      <c r="B494">
        <v>35</v>
      </c>
      <c r="C494">
        <v>22</v>
      </c>
    </row>
    <row r="495" spans="1:3" x14ac:dyDescent="0.2">
      <c r="A495" s="61">
        <v>43593</v>
      </c>
      <c r="B495">
        <v>38</v>
      </c>
      <c r="C495">
        <v>23</v>
      </c>
    </row>
    <row r="496" spans="1:3" x14ac:dyDescent="0.2">
      <c r="A496" s="61">
        <v>43594</v>
      </c>
      <c r="B496">
        <v>40</v>
      </c>
      <c r="C496">
        <v>23</v>
      </c>
    </row>
    <row r="497" spans="1:3" x14ac:dyDescent="0.2">
      <c r="A497" s="61">
        <v>43595</v>
      </c>
      <c r="B497">
        <v>40</v>
      </c>
      <c r="C497">
        <v>26</v>
      </c>
    </row>
    <row r="498" spans="1:3" x14ac:dyDescent="0.2">
      <c r="A498" s="61">
        <v>43596</v>
      </c>
      <c r="B498">
        <v>38</v>
      </c>
      <c r="C498">
        <v>25</v>
      </c>
    </row>
    <row r="499" spans="1:3" x14ac:dyDescent="0.2">
      <c r="A499" s="61">
        <v>43597</v>
      </c>
      <c r="B499">
        <v>34</v>
      </c>
      <c r="C499">
        <v>23</v>
      </c>
    </row>
    <row r="500" spans="1:3" x14ac:dyDescent="0.2">
      <c r="A500" s="61">
        <v>43598</v>
      </c>
      <c r="B500">
        <v>37</v>
      </c>
      <c r="C500">
        <v>20</v>
      </c>
    </row>
    <row r="501" spans="1:3" x14ac:dyDescent="0.2">
      <c r="A501" s="61">
        <v>43599</v>
      </c>
      <c r="B501">
        <v>37</v>
      </c>
      <c r="C501">
        <v>20</v>
      </c>
    </row>
    <row r="502" spans="1:3" x14ac:dyDescent="0.2">
      <c r="A502" s="61">
        <v>43600</v>
      </c>
      <c r="B502">
        <v>37</v>
      </c>
      <c r="C502">
        <v>21</v>
      </c>
    </row>
    <row r="503" spans="1:3" x14ac:dyDescent="0.2">
      <c r="A503" s="61">
        <v>43601</v>
      </c>
      <c r="B503">
        <v>36</v>
      </c>
      <c r="C503">
        <v>21</v>
      </c>
    </row>
    <row r="504" spans="1:3" x14ac:dyDescent="0.2">
      <c r="A504" s="61">
        <v>43602</v>
      </c>
      <c r="B504">
        <v>38</v>
      </c>
      <c r="C504">
        <v>22</v>
      </c>
    </row>
    <row r="505" spans="1:3" x14ac:dyDescent="0.2">
      <c r="A505" s="61">
        <v>43603</v>
      </c>
      <c r="B505">
        <v>40</v>
      </c>
      <c r="C505">
        <v>26</v>
      </c>
    </row>
    <row r="506" spans="1:3" x14ac:dyDescent="0.2">
      <c r="A506" s="61">
        <v>43604</v>
      </c>
      <c r="B506">
        <v>38</v>
      </c>
      <c r="C506">
        <v>27</v>
      </c>
    </row>
    <row r="507" spans="1:3" x14ac:dyDescent="0.2">
      <c r="A507" s="61">
        <v>43605</v>
      </c>
      <c r="B507">
        <v>37</v>
      </c>
      <c r="C507">
        <v>22</v>
      </c>
    </row>
    <row r="508" spans="1:3" x14ac:dyDescent="0.2">
      <c r="A508" s="61">
        <v>43606</v>
      </c>
      <c r="B508">
        <v>37</v>
      </c>
      <c r="C508">
        <v>19</v>
      </c>
    </row>
    <row r="509" spans="1:3" x14ac:dyDescent="0.2">
      <c r="A509" s="61">
        <v>43607</v>
      </c>
      <c r="B509">
        <v>37</v>
      </c>
      <c r="C509">
        <v>24</v>
      </c>
    </row>
    <row r="510" spans="1:3" x14ac:dyDescent="0.2">
      <c r="A510" s="61">
        <v>43608</v>
      </c>
      <c r="B510">
        <v>38</v>
      </c>
      <c r="C510">
        <v>22</v>
      </c>
    </row>
    <row r="511" spans="1:3" x14ac:dyDescent="0.2">
      <c r="A511" s="61">
        <v>43609</v>
      </c>
      <c r="B511">
        <v>39</v>
      </c>
      <c r="C511">
        <v>24</v>
      </c>
    </row>
    <row r="512" spans="1:3" x14ac:dyDescent="0.2">
      <c r="A512" s="61">
        <v>43610</v>
      </c>
      <c r="B512">
        <v>40</v>
      </c>
      <c r="C512">
        <v>23</v>
      </c>
    </row>
    <row r="513" spans="1:3" x14ac:dyDescent="0.2">
      <c r="A513" s="61">
        <v>43611</v>
      </c>
      <c r="B513">
        <v>39</v>
      </c>
      <c r="C513">
        <v>24</v>
      </c>
    </row>
    <row r="514" spans="1:3" x14ac:dyDescent="0.2">
      <c r="A514" s="61">
        <v>43612</v>
      </c>
      <c r="B514">
        <v>40</v>
      </c>
      <c r="C514">
        <v>23</v>
      </c>
    </row>
    <row r="515" spans="1:3" x14ac:dyDescent="0.2">
      <c r="A515" s="61">
        <v>43613</v>
      </c>
      <c r="B515">
        <v>41</v>
      </c>
      <c r="C515">
        <v>23</v>
      </c>
    </row>
    <row r="516" spans="1:3" x14ac:dyDescent="0.2">
      <c r="A516" s="61">
        <v>43614</v>
      </c>
      <c r="B516">
        <v>41</v>
      </c>
      <c r="C516">
        <v>24</v>
      </c>
    </row>
    <row r="517" spans="1:3" x14ac:dyDescent="0.2">
      <c r="A517" s="61">
        <v>43615</v>
      </c>
      <c r="B517">
        <v>45</v>
      </c>
      <c r="C517">
        <v>23</v>
      </c>
    </row>
    <row r="518" spans="1:3" x14ac:dyDescent="0.2">
      <c r="A518" s="61">
        <v>43616</v>
      </c>
      <c r="B518">
        <v>45</v>
      </c>
      <c r="C518">
        <v>25</v>
      </c>
    </row>
    <row r="519" spans="1:3" x14ac:dyDescent="0.2">
      <c r="A519" s="61">
        <v>43617</v>
      </c>
      <c r="B519">
        <v>44</v>
      </c>
      <c r="C519">
        <v>26</v>
      </c>
    </row>
    <row r="520" spans="1:3" x14ac:dyDescent="0.2">
      <c r="A520" s="61">
        <v>43618</v>
      </c>
      <c r="B520">
        <v>42</v>
      </c>
      <c r="C520">
        <v>25</v>
      </c>
    </row>
    <row r="521" spans="1:3" x14ac:dyDescent="0.2">
      <c r="A521" s="61">
        <v>43619</v>
      </c>
      <c r="B521">
        <v>44</v>
      </c>
      <c r="C521">
        <v>24</v>
      </c>
    </row>
    <row r="522" spans="1:3" x14ac:dyDescent="0.2">
      <c r="A522" s="61">
        <v>43620</v>
      </c>
      <c r="B522">
        <v>43</v>
      </c>
      <c r="C522">
        <v>24</v>
      </c>
    </row>
    <row r="523" spans="1:3" x14ac:dyDescent="0.2">
      <c r="A523" s="61">
        <v>43621</v>
      </c>
      <c r="B523">
        <v>44</v>
      </c>
      <c r="C523">
        <v>29</v>
      </c>
    </row>
    <row r="524" spans="1:3" x14ac:dyDescent="0.2">
      <c r="A524" s="61">
        <v>43622</v>
      </c>
      <c r="B524">
        <v>44</v>
      </c>
      <c r="C524">
        <v>26</v>
      </c>
    </row>
    <row r="525" spans="1:3" x14ac:dyDescent="0.2">
      <c r="A525" s="61">
        <v>43623</v>
      </c>
      <c r="B525">
        <v>45</v>
      </c>
      <c r="C525">
        <v>26</v>
      </c>
    </row>
    <row r="526" spans="1:3" x14ac:dyDescent="0.2">
      <c r="A526" s="61">
        <v>43624</v>
      </c>
      <c r="B526">
        <v>44</v>
      </c>
      <c r="C526">
        <v>26</v>
      </c>
    </row>
    <row r="527" spans="1:3" x14ac:dyDescent="0.2">
      <c r="A527" s="61">
        <v>43625</v>
      </c>
      <c r="B527">
        <v>44</v>
      </c>
      <c r="C527">
        <v>25</v>
      </c>
    </row>
    <row r="528" spans="1:3" x14ac:dyDescent="0.2">
      <c r="A528" s="61">
        <v>43626</v>
      </c>
      <c r="B528">
        <v>42</v>
      </c>
      <c r="C528">
        <v>27</v>
      </c>
    </row>
    <row r="529" spans="1:3" x14ac:dyDescent="0.2">
      <c r="A529" s="61">
        <v>43627</v>
      </c>
      <c r="B529">
        <v>44</v>
      </c>
      <c r="C529">
        <v>29</v>
      </c>
    </row>
    <row r="530" spans="1:3" x14ac:dyDescent="0.2">
      <c r="A530" s="61">
        <v>43628</v>
      </c>
      <c r="B530">
        <v>46</v>
      </c>
      <c r="C530">
        <v>28</v>
      </c>
    </row>
    <row r="531" spans="1:3" x14ac:dyDescent="0.2">
      <c r="A531" s="61">
        <v>43629</v>
      </c>
      <c r="B531">
        <v>46</v>
      </c>
      <c r="C531">
        <v>28</v>
      </c>
    </row>
    <row r="532" spans="1:3" x14ac:dyDescent="0.2">
      <c r="A532" s="61">
        <v>43630</v>
      </c>
      <c r="B532">
        <v>44</v>
      </c>
      <c r="C532">
        <v>28</v>
      </c>
    </row>
    <row r="533" spans="1:3" x14ac:dyDescent="0.2">
      <c r="A533" s="61">
        <v>43631</v>
      </c>
      <c r="B533">
        <v>44</v>
      </c>
      <c r="C533">
        <v>29</v>
      </c>
    </row>
    <row r="534" spans="1:3" x14ac:dyDescent="0.2">
      <c r="A534" s="61">
        <v>43632</v>
      </c>
      <c r="B534">
        <v>44</v>
      </c>
      <c r="C534">
        <v>29</v>
      </c>
    </row>
    <row r="535" spans="1:3" x14ac:dyDescent="0.2">
      <c r="A535" s="61">
        <v>43633</v>
      </c>
      <c r="B535">
        <v>45</v>
      </c>
      <c r="C535">
        <v>26</v>
      </c>
    </row>
    <row r="536" spans="1:3" x14ac:dyDescent="0.2">
      <c r="A536" s="61">
        <v>43634</v>
      </c>
      <c r="B536">
        <v>45</v>
      </c>
      <c r="C536">
        <v>29</v>
      </c>
    </row>
    <row r="537" spans="1:3" x14ac:dyDescent="0.2">
      <c r="A537" s="61">
        <v>43635</v>
      </c>
      <c r="B537">
        <v>45</v>
      </c>
      <c r="C537">
        <v>29</v>
      </c>
    </row>
    <row r="538" spans="1:3" x14ac:dyDescent="0.2">
      <c r="A538" s="61">
        <v>43636</v>
      </c>
      <c r="B538">
        <v>44</v>
      </c>
      <c r="C538">
        <v>27</v>
      </c>
    </row>
    <row r="539" spans="1:3" x14ac:dyDescent="0.2">
      <c r="A539" s="61">
        <v>43637</v>
      </c>
      <c r="B539">
        <v>41</v>
      </c>
      <c r="C539">
        <v>28</v>
      </c>
    </row>
    <row r="540" spans="1:3" x14ac:dyDescent="0.2">
      <c r="A540" s="61">
        <v>43638</v>
      </c>
      <c r="B540">
        <v>40</v>
      </c>
      <c r="C540">
        <v>25</v>
      </c>
    </row>
    <row r="541" spans="1:3" x14ac:dyDescent="0.2">
      <c r="A541" s="61">
        <v>43639</v>
      </c>
      <c r="B541">
        <v>42</v>
      </c>
      <c r="C541">
        <v>22</v>
      </c>
    </row>
    <row r="542" spans="1:3" x14ac:dyDescent="0.2">
      <c r="A542" s="61">
        <v>43640</v>
      </c>
      <c r="B542">
        <v>43</v>
      </c>
      <c r="C542">
        <v>24</v>
      </c>
    </row>
    <row r="543" spans="1:3" x14ac:dyDescent="0.2">
      <c r="A543" s="61">
        <v>43641</v>
      </c>
      <c r="B543">
        <v>43</v>
      </c>
      <c r="C543">
        <v>25</v>
      </c>
    </row>
    <row r="544" spans="1:3" x14ac:dyDescent="0.2">
      <c r="A544" s="61">
        <v>43642</v>
      </c>
      <c r="B544">
        <v>44</v>
      </c>
      <c r="C544">
        <v>24</v>
      </c>
    </row>
    <row r="545" spans="1:3" x14ac:dyDescent="0.2">
      <c r="A545" s="61">
        <v>43643</v>
      </c>
      <c r="B545">
        <v>44</v>
      </c>
      <c r="C545">
        <v>28</v>
      </c>
    </row>
    <row r="546" spans="1:3" x14ac:dyDescent="0.2">
      <c r="A546" s="61">
        <v>43644</v>
      </c>
      <c r="B546">
        <v>46</v>
      </c>
      <c r="C546">
        <v>26</v>
      </c>
    </row>
    <row r="547" spans="1:3" x14ac:dyDescent="0.2">
      <c r="A547" s="61">
        <v>43645</v>
      </c>
      <c r="B547">
        <v>47</v>
      </c>
      <c r="C547">
        <v>26</v>
      </c>
    </row>
    <row r="548" spans="1:3" x14ac:dyDescent="0.2">
      <c r="A548" s="61">
        <v>43646</v>
      </c>
      <c r="B548">
        <v>46</v>
      </c>
      <c r="C548">
        <v>26</v>
      </c>
    </row>
    <row r="549" spans="1:3" x14ac:dyDescent="0.2">
      <c r="A549" s="61">
        <v>43647</v>
      </c>
      <c r="B549">
        <v>45</v>
      </c>
      <c r="C549">
        <v>28</v>
      </c>
    </row>
    <row r="550" spans="1:3" x14ac:dyDescent="0.2">
      <c r="A550" s="61">
        <v>43648</v>
      </c>
      <c r="B550">
        <v>44</v>
      </c>
      <c r="C550">
        <v>27</v>
      </c>
    </row>
    <row r="551" spans="1:3" x14ac:dyDescent="0.2">
      <c r="A551" s="61">
        <v>43649</v>
      </c>
      <c r="B551">
        <v>44</v>
      </c>
      <c r="C551">
        <v>26</v>
      </c>
    </row>
    <row r="552" spans="1:3" x14ac:dyDescent="0.2">
      <c r="A552" s="61">
        <v>43650</v>
      </c>
      <c r="B552">
        <v>44</v>
      </c>
      <c r="C552">
        <v>27</v>
      </c>
    </row>
    <row r="553" spans="1:3" x14ac:dyDescent="0.2">
      <c r="A553" s="61">
        <v>43651</v>
      </c>
      <c r="B553">
        <v>44</v>
      </c>
      <c r="C553">
        <v>26</v>
      </c>
    </row>
    <row r="554" spans="1:3" x14ac:dyDescent="0.2">
      <c r="A554" s="61">
        <v>43652</v>
      </c>
      <c r="B554">
        <v>45</v>
      </c>
      <c r="C554">
        <v>25</v>
      </c>
    </row>
    <row r="555" spans="1:3" x14ac:dyDescent="0.2">
      <c r="A555" s="61">
        <v>43653</v>
      </c>
      <c r="B555">
        <v>45</v>
      </c>
      <c r="C555">
        <v>27</v>
      </c>
    </row>
    <row r="556" spans="1:3" x14ac:dyDescent="0.2">
      <c r="A556" s="61">
        <v>43654</v>
      </c>
      <c r="B556">
        <v>45</v>
      </c>
      <c r="C556">
        <v>28</v>
      </c>
    </row>
    <row r="557" spans="1:3" x14ac:dyDescent="0.2">
      <c r="A557" s="61">
        <v>43655</v>
      </c>
      <c r="B557">
        <v>46</v>
      </c>
      <c r="C557">
        <v>29</v>
      </c>
    </row>
    <row r="558" spans="1:3" x14ac:dyDescent="0.2">
      <c r="A558" s="61">
        <v>43656</v>
      </c>
      <c r="B558">
        <v>44</v>
      </c>
      <c r="C558">
        <v>28</v>
      </c>
    </row>
    <row r="559" spans="1:3" x14ac:dyDescent="0.2">
      <c r="A559" s="61">
        <v>43657</v>
      </c>
      <c r="B559">
        <v>44</v>
      </c>
      <c r="C559">
        <v>27</v>
      </c>
    </row>
    <row r="560" spans="1:3" x14ac:dyDescent="0.2">
      <c r="A560" s="61">
        <v>43658</v>
      </c>
      <c r="B560">
        <v>44</v>
      </c>
      <c r="C560">
        <v>24</v>
      </c>
    </row>
    <row r="561" spans="1:3" x14ac:dyDescent="0.2">
      <c r="A561" s="61">
        <v>43659</v>
      </c>
      <c r="B561">
        <v>44</v>
      </c>
      <c r="C561">
        <v>24</v>
      </c>
    </row>
    <row r="562" spans="1:3" x14ac:dyDescent="0.2">
      <c r="A562" s="61">
        <v>43660</v>
      </c>
      <c r="B562">
        <v>43</v>
      </c>
      <c r="C562">
        <v>24</v>
      </c>
    </row>
    <row r="563" spans="1:3" x14ac:dyDescent="0.2">
      <c r="A563" s="61">
        <v>43661</v>
      </c>
      <c r="B563">
        <v>43</v>
      </c>
      <c r="C563">
        <v>25</v>
      </c>
    </row>
    <row r="564" spans="1:3" x14ac:dyDescent="0.2">
      <c r="A564" s="61">
        <v>43662</v>
      </c>
      <c r="B564">
        <v>42</v>
      </c>
      <c r="C564">
        <v>25</v>
      </c>
    </row>
    <row r="565" spans="1:3" x14ac:dyDescent="0.2">
      <c r="A565" s="61">
        <v>43663</v>
      </c>
      <c r="B565">
        <v>43</v>
      </c>
      <c r="C565">
        <v>25</v>
      </c>
    </row>
    <row r="566" spans="1:3" x14ac:dyDescent="0.2">
      <c r="A566" s="61">
        <v>43664</v>
      </c>
      <c r="B566">
        <v>45</v>
      </c>
      <c r="C566">
        <v>24</v>
      </c>
    </row>
    <row r="567" spans="1:3" x14ac:dyDescent="0.2">
      <c r="A567" s="61">
        <v>43665</v>
      </c>
      <c r="B567">
        <v>44</v>
      </c>
      <c r="C567">
        <v>27</v>
      </c>
    </row>
    <row r="568" spans="1:3" x14ac:dyDescent="0.2">
      <c r="A568" s="61">
        <v>43666</v>
      </c>
      <c r="B568">
        <v>43</v>
      </c>
      <c r="C568">
        <v>26</v>
      </c>
    </row>
    <row r="569" spans="1:3" x14ac:dyDescent="0.2">
      <c r="A569" s="61">
        <v>43667</v>
      </c>
      <c r="B569">
        <v>44</v>
      </c>
      <c r="C569">
        <v>26</v>
      </c>
    </row>
    <row r="570" spans="1:3" x14ac:dyDescent="0.2">
      <c r="A570" s="61">
        <v>43668</v>
      </c>
      <c r="B570">
        <v>42</v>
      </c>
      <c r="C570">
        <v>24</v>
      </c>
    </row>
    <row r="571" spans="1:3" x14ac:dyDescent="0.2">
      <c r="A571" s="61">
        <v>43669</v>
      </c>
      <c r="B571">
        <v>44</v>
      </c>
      <c r="C571">
        <v>24</v>
      </c>
    </row>
    <row r="572" spans="1:3" x14ac:dyDescent="0.2">
      <c r="A572" s="61">
        <v>43670</v>
      </c>
      <c r="B572">
        <v>45</v>
      </c>
      <c r="C572">
        <v>25</v>
      </c>
    </row>
    <row r="573" spans="1:3" x14ac:dyDescent="0.2">
      <c r="A573" s="61">
        <v>43671</v>
      </c>
      <c r="B573">
        <v>45</v>
      </c>
      <c r="C573">
        <v>25</v>
      </c>
    </row>
    <row r="574" spans="1:3" x14ac:dyDescent="0.2">
      <c r="A574" s="61">
        <v>43672</v>
      </c>
      <c r="B574">
        <v>45</v>
      </c>
      <c r="C574">
        <v>27</v>
      </c>
    </row>
    <row r="575" spans="1:3" x14ac:dyDescent="0.2">
      <c r="A575" s="61">
        <v>43673</v>
      </c>
      <c r="B575">
        <v>46</v>
      </c>
      <c r="C575">
        <v>29</v>
      </c>
    </row>
    <row r="576" spans="1:3" x14ac:dyDescent="0.2">
      <c r="A576" s="61">
        <v>43674</v>
      </c>
      <c r="B576">
        <v>45</v>
      </c>
      <c r="C576">
        <v>29</v>
      </c>
    </row>
    <row r="577" spans="1:3" x14ac:dyDescent="0.2">
      <c r="A577" s="61">
        <v>43675</v>
      </c>
      <c r="B577">
        <v>46</v>
      </c>
      <c r="C577">
        <v>27</v>
      </c>
    </row>
    <row r="578" spans="1:3" x14ac:dyDescent="0.2">
      <c r="A578" s="61">
        <v>43676</v>
      </c>
      <c r="B578">
        <v>46</v>
      </c>
      <c r="C578">
        <v>27</v>
      </c>
    </row>
    <row r="579" spans="1:3" x14ac:dyDescent="0.2">
      <c r="A579" s="61">
        <v>43677</v>
      </c>
      <c r="B579">
        <v>46</v>
      </c>
      <c r="C579">
        <v>28</v>
      </c>
    </row>
    <row r="580" spans="1:3" x14ac:dyDescent="0.2">
      <c r="A580" s="61">
        <v>43678</v>
      </c>
      <c r="B580">
        <v>45</v>
      </c>
      <c r="C580">
        <v>29</v>
      </c>
    </row>
    <row r="581" spans="1:3" x14ac:dyDescent="0.2">
      <c r="A581" s="61">
        <v>43679</v>
      </c>
      <c r="B581">
        <v>45</v>
      </c>
      <c r="C581">
        <v>30</v>
      </c>
    </row>
    <row r="582" spans="1:3" x14ac:dyDescent="0.2">
      <c r="A582" s="61">
        <v>43680</v>
      </c>
      <c r="B582">
        <v>47</v>
      </c>
      <c r="C582">
        <v>30</v>
      </c>
    </row>
    <row r="583" spans="1:3" x14ac:dyDescent="0.2">
      <c r="A583" s="61">
        <v>43681</v>
      </c>
      <c r="B583">
        <v>47</v>
      </c>
      <c r="C583">
        <v>27</v>
      </c>
    </row>
    <row r="584" spans="1:3" x14ac:dyDescent="0.2">
      <c r="A584" s="61">
        <v>43682</v>
      </c>
      <c r="B584">
        <v>47</v>
      </c>
      <c r="C584">
        <v>26</v>
      </c>
    </row>
    <row r="585" spans="1:3" x14ac:dyDescent="0.2">
      <c r="A585" s="61">
        <v>43683</v>
      </c>
      <c r="B585">
        <v>45</v>
      </c>
      <c r="C585">
        <v>25</v>
      </c>
    </row>
    <row r="586" spans="1:3" x14ac:dyDescent="0.2">
      <c r="A586" s="61">
        <v>43684</v>
      </c>
      <c r="B586">
        <v>42</v>
      </c>
      <c r="C586">
        <v>25</v>
      </c>
    </row>
    <row r="587" spans="1:3" x14ac:dyDescent="0.2">
      <c r="A587" s="61">
        <v>43685</v>
      </c>
      <c r="B587">
        <v>42</v>
      </c>
      <c r="C587">
        <v>28</v>
      </c>
    </row>
    <row r="588" spans="1:3" x14ac:dyDescent="0.2">
      <c r="A588" s="61">
        <v>43686</v>
      </c>
      <c r="B588">
        <v>42</v>
      </c>
      <c r="C588">
        <v>27</v>
      </c>
    </row>
    <row r="589" spans="1:3" x14ac:dyDescent="0.2">
      <c r="A589" s="61">
        <v>43687</v>
      </c>
      <c r="B589">
        <v>44</v>
      </c>
      <c r="C589">
        <v>25</v>
      </c>
    </row>
    <row r="590" spans="1:3" x14ac:dyDescent="0.2">
      <c r="A590" s="61">
        <v>43688</v>
      </c>
      <c r="B590">
        <v>43</v>
      </c>
      <c r="C590">
        <v>24</v>
      </c>
    </row>
    <row r="591" spans="1:3" x14ac:dyDescent="0.2">
      <c r="A591" s="61">
        <v>43689</v>
      </c>
      <c r="B591">
        <v>43</v>
      </c>
      <c r="C591">
        <v>24</v>
      </c>
    </row>
    <row r="592" spans="1:3" x14ac:dyDescent="0.2">
      <c r="A592" s="61">
        <v>43690</v>
      </c>
      <c r="B592">
        <v>41</v>
      </c>
      <c r="C592">
        <v>24</v>
      </c>
    </row>
    <row r="593" spans="1:3" x14ac:dyDescent="0.2">
      <c r="A593" s="61">
        <v>43691</v>
      </c>
      <c r="B593">
        <v>41</v>
      </c>
      <c r="C593">
        <v>23</v>
      </c>
    </row>
    <row r="594" spans="1:3" x14ac:dyDescent="0.2">
      <c r="A594" s="61">
        <v>43692</v>
      </c>
      <c r="B594">
        <v>42</v>
      </c>
      <c r="C594">
        <v>25</v>
      </c>
    </row>
    <row r="595" spans="1:3" x14ac:dyDescent="0.2">
      <c r="A595" s="61">
        <v>43693</v>
      </c>
      <c r="B595">
        <v>44</v>
      </c>
      <c r="C595">
        <v>25</v>
      </c>
    </row>
    <row r="596" spans="1:3" x14ac:dyDescent="0.2">
      <c r="A596" s="61">
        <v>43694</v>
      </c>
      <c r="B596">
        <v>44</v>
      </c>
      <c r="C596">
        <v>25</v>
      </c>
    </row>
    <row r="597" spans="1:3" x14ac:dyDescent="0.2">
      <c r="A597" s="61">
        <v>43695</v>
      </c>
      <c r="B597">
        <v>43</v>
      </c>
      <c r="C597">
        <v>25</v>
      </c>
    </row>
    <row r="598" spans="1:3" x14ac:dyDescent="0.2">
      <c r="A598" s="61">
        <v>43696</v>
      </c>
      <c r="B598">
        <v>41</v>
      </c>
      <c r="C598">
        <v>23</v>
      </c>
    </row>
    <row r="599" spans="1:3" x14ac:dyDescent="0.2">
      <c r="A599" s="61">
        <v>43697</v>
      </c>
      <c r="B599">
        <v>41</v>
      </c>
      <c r="C599">
        <v>24</v>
      </c>
    </row>
    <row r="600" spans="1:3" x14ac:dyDescent="0.2">
      <c r="A600" s="61">
        <v>43698</v>
      </c>
      <c r="B600">
        <v>43</v>
      </c>
      <c r="C600">
        <v>25</v>
      </c>
    </row>
    <row r="601" spans="1:3" x14ac:dyDescent="0.2">
      <c r="A601" s="61">
        <v>43699</v>
      </c>
      <c r="B601">
        <v>44</v>
      </c>
      <c r="C601">
        <v>27</v>
      </c>
    </row>
    <row r="602" spans="1:3" x14ac:dyDescent="0.2">
      <c r="A602" s="61">
        <v>43700</v>
      </c>
      <c r="B602">
        <v>45</v>
      </c>
      <c r="C602">
        <v>29</v>
      </c>
    </row>
    <row r="603" spans="1:3" x14ac:dyDescent="0.2">
      <c r="A603" s="61">
        <v>43701</v>
      </c>
      <c r="B603">
        <v>44</v>
      </c>
      <c r="C603">
        <v>25</v>
      </c>
    </row>
    <row r="604" spans="1:3" x14ac:dyDescent="0.2">
      <c r="A604" s="61">
        <v>43702</v>
      </c>
      <c r="B604">
        <v>43</v>
      </c>
      <c r="C604">
        <v>27</v>
      </c>
    </row>
    <row r="605" spans="1:3" x14ac:dyDescent="0.2">
      <c r="A605" s="61">
        <v>43703</v>
      </c>
      <c r="B605">
        <v>43</v>
      </c>
      <c r="C605">
        <v>26</v>
      </c>
    </row>
    <row r="606" spans="1:3" x14ac:dyDescent="0.2">
      <c r="A606" s="61">
        <v>43704</v>
      </c>
      <c r="B606">
        <v>45</v>
      </c>
      <c r="C606">
        <v>25</v>
      </c>
    </row>
    <row r="607" spans="1:3" x14ac:dyDescent="0.2">
      <c r="A607" s="61">
        <v>43705</v>
      </c>
      <c r="B607">
        <v>45</v>
      </c>
      <c r="C607">
        <v>24</v>
      </c>
    </row>
    <row r="608" spans="1:3" x14ac:dyDescent="0.2">
      <c r="A608" s="61">
        <v>43706</v>
      </c>
      <c r="B608">
        <v>46</v>
      </c>
      <c r="C608">
        <v>25</v>
      </c>
    </row>
    <row r="609" spans="1:3" x14ac:dyDescent="0.2">
      <c r="A609" s="61">
        <v>43707</v>
      </c>
      <c r="B609">
        <v>46</v>
      </c>
      <c r="C609">
        <v>28</v>
      </c>
    </row>
    <row r="610" spans="1:3" x14ac:dyDescent="0.2">
      <c r="A610" s="61">
        <v>43708</v>
      </c>
      <c r="B610">
        <v>45</v>
      </c>
      <c r="C610">
        <v>29</v>
      </c>
    </row>
    <row r="611" spans="1:3" x14ac:dyDescent="0.2">
      <c r="A611" s="61">
        <v>43709</v>
      </c>
      <c r="B611">
        <v>44</v>
      </c>
      <c r="C611">
        <v>28</v>
      </c>
    </row>
    <row r="612" spans="1:3" x14ac:dyDescent="0.2">
      <c r="A612" s="61">
        <v>43710</v>
      </c>
      <c r="B612">
        <v>44</v>
      </c>
      <c r="C612">
        <v>26</v>
      </c>
    </row>
    <row r="613" spans="1:3" x14ac:dyDescent="0.2">
      <c r="A613" s="61">
        <v>43711</v>
      </c>
      <c r="B613">
        <v>45</v>
      </c>
      <c r="C613">
        <v>28</v>
      </c>
    </row>
    <row r="614" spans="1:3" x14ac:dyDescent="0.2">
      <c r="A614" s="61">
        <v>43712</v>
      </c>
      <c r="B614">
        <v>47</v>
      </c>
      <c r="C614">
        <v>30</v>
      </c>
    </row>
    <row r="615" spans="1:3" x14ac:dyDescent="0.2">
      <c r="A615" s="61">
        <v>43713</v>
      </c>
      <c r="B615">
        <v>47</v>
      </c>
      <c r="C615">
        <v>28</v>
      </c>
    </row>
    <row r="616" spans="1:3" x14ac:dyDescent="0.2">
      <c r="A616" s="61">
        <v>43714</v>
      </c>
      <c r="B616">
        <v>45</v>
      </c>
      <c r="C616">
        <v>29</v>
      </c>
    </row>
    <row r="617" spans="1:3" x14ac:dyDescent="0.2">
      <c r="A617" s="61">
        <v>43715</v>
      </c>
      <c r="B617">
        <v>46</v>
      </c>
      <c r="C617">
        <v>30</v>
      </c>
    </row>
    <row r="618" spans="1:3" x14ac:dyDescent="0.2">
      <c r="A618" s="61">
        <v>43716</v>
      </c>
      <c r="B618">
        <v>46</v>
      </c>
      <c r="C618">
        <v>30</v>
      </c>
    </row>
    <row r="619" spans="1:3" x14ac:dyDescent="0.2">
      <c r="A619" s="61">
        <v>43717</v>
      </c>
      <c r="B619">
        <v>45</v>
      </c>
      <c r="C619">
        <v>29</v>
      </c>
    </row>
    <row r="620" spans="1:3" x14ac:dyDescent="0.2">
      <c r="A620" s="61">
        <v>43718</v>
      </c>
      <c r="B620">
        <v>43</v>
      </c>
      <c r="C620">
        <v>26</v>
      </c>
    </row>
    <row r="621" spans="1:3" x14ac:dyDescent="0.2">
      <c r="A621" s="61">
        <v>43719</v>
      </c>
      <c r="B621">
        <v>42</v>
      </c>
      <c r="C621">
        <v>24</v>
      </c>
    </row>
    <row r="622" spans="1:3" x14ac:dyDescent="0.2">
      <c r="A622" s="61">
        <v>43720</v>
      </c>
      <c r="B622">
        <v>40</v>
      </c>
      <c r="C622">
        <v>23</v>
      </c>
    </row>
    <row r="623" spans="1:3" x14ac:dyDescent="0.2">
      <c r="A623" s="61">
        <v>43721</v>
      </c>
      <c r="B623">
        <v>40</v>
      </c>
      <c r="C623">
        <v>24</v>
      </c>
    </row>
    <row r="624" spans="1:3" x14ac:dyDescent="0.2">
      <c r="A624" s="61">
        <v>43722</v>
      </c>
      <c r="B624">
        <v>41</v>
      </c>
      <c r="C624">
        <v>24</v>
      </c>
    </row>
    <row r="625" spans="1:3" x14ac:dyDescent="0.2">
      <c r="A625" s="61">
        <v>43723</v>
      </c>
      <c r="B625">
        <v>41</v>
      </c>
      <c r="C625">
        <v>23</v>
      </c>
    </row>
    <row r="626" spans="1:3" x14ac:dyDescent="0.2">
      <c r="A626" s="61">
        <v>43724</v>
      </c>
      <c r="B626">
        <v>44</v>
      </c>
      <c r="C626">
        <v>23</v>
      </c>
    </row>
    <row r="627" spans="1:3" x14ac:dyDescent="0.2">
      <c r="A627" s="61">
        <v>43725</v>
      </c>
      <c r="B627">
        <v>43</v>
      </c>
      <c r="C627">
        <v>23</v>
      </c>
    </row>
    <row r="628" spans="1:3" x14ac:dyDescent="0.2">
      <c r="A628" s="61">
        <v>43726</v>
      </c>
      <c r="B628">
        <v>43</v>
      </c>
      <c r="C628">
        <v>24</v>
      </c>
    </row>
    <row r="629" spans="1:3" x14ac:dyDescent="0.2">
      <c r="A629" s="61">
        <v>43727</v>
      </c>
      <c r="B629">
        <v>42</v>
      </c>
      <c r="C629">
        <v>24</v>
      </c>
    </row>
    <row r="630" spans="1:3" x14ac:dyDescent="0.2">
      <c r="A630" s="61">
        <v>43728</v>
      </c>
      <c r="B630">
        <v>43</v>
      </c>
      <c r="C630">
        <v>24</v>
      </c>
    </row>
    <row r="631" spans="1:3" x14ac:dyDescent="0.2">
      <c r="A631" s="61">
        <v>43729</v>
      </c>
      <c r="B631">
        <v>42</v>
      </c>
      <c r="C631">
        <v>25</v>
      </c>
    </row>
    <row r="632" spans="1:3" x14ac:dyDescent="0.2">
      <c r="A632" s="61">
        <v>43730</v>
      </c>
      <c r="B632">
        <v>42</v>
      </c>
      <c r="C632">
        <v>24</v>
      </c>
    </row>
    <row r="633" spans="1:3" x14ac:dyDescent="0.2">
      <c r="A633" s="61">
        <v>43731</v>
      </c>
      <c r="B633">
        <v>44</v>
      </c>
      <c r="C633">
        <v>23</v>
      </c>
    </row>
    <row r="634" spans="1:3" x14ac:dyDescent="0.2">
      <c r="A634" s="61">
        <v>43732</v>
      </c>
      <c r="B634">
        <v>43</v>
      </c>
      <c r="C634">
        <v>23</v>
      </c>
    </row>
    <row r="635" spans="1:3" x14ac:dyDescent="0.2">
      <c r="A635" s="61">
        <v>43733</v>
      </c>
      <c r="B635">
        <v>41</v>
      </c>
      <c r="C635">
        <v>24</v>
      </c>
    </row>
    <row r="636" spans="1:3" x14ac:dyDescent="0.2">
      <c r="A636" s="61">
        <v>43734</v>
      </c>
      <c r="B636">
        <v>41</v>
      </c>
      <c r="C636">
        <v>25</v>
      </c>
    </row>
    <row r="637" spans="1:3" x14ac:dyDescent="0.2">
      <c r="A637" s="61">
        <v>43735</v>
      </c>
      <c r="B637">
        <v>43</v>
      </c>
      <c r="C637">
        <v>22</v>
      </c>
    </row>
    <row r="638" spans="1:3" x14ac:dyDescent="0.2">
      <c r="A638" s="61">
        <v>43736</v>
      </c>
      <c r="B638">
        <v>43</v>
      </c>
      <c r="C638">
        <v>24</v>
      </c>
    </row>
    <row r="639" spans="1:3" x14ac:dyDescent="0.2">
      <c r="A639" s="61">
        <v>43737</v>
      </c>
      <c r="B639">
        <v>40</v>
      </c>
      <c r="C639">
        <v>22</v>
      </c>
    </row>
    <row r="640" spans="1:3" x14ac:dyDescent="0.2">
      <c r="A640" s="61">
        <v>43738</v>
      </c>
      <c r="B640">
        <v>40</v>
      </c>
      <c r="C640">
        <v>23</v>
      </c>
    </row>
    <row r="641" spans="1:3" x14ac:dyDescent="0.2">
      <c r="A641" s="61">
        <v>43739</v>
      </c>
      <c r="B641">
        <v>41</v>
      </c>
      <c r="C641">
        <v>25</v>
      </c>
    </row>
    <row r="642" spans="1:3" x14ac:dyDescent="0.2">
      <c r="A642" s="61">
        <v>43740</v>
      </c>
      <c r="B642">
        <v>42</v>
      </c>
      <c r="C642">
        <v>23</v>
      </c>
    </row>
    <row r="643" spans="1:3" x14ac:dyDescent="0.2">
      <c r="A643" s="61">
        <v>43741</v>
      </c>
      <c r="B643">
        <v>43</v>
      </c>
      <c r="C643">
        <v>22</v>
      </c>
    </row>
    <row r="644" spans="1:3" x14ac:dyDescent="0.2">
      <c r="A644" s="61">
        <v>43742</v>
      </c>
      <c r="B644">
        <v>42</v>
      </c>
      <c r="C644">
        <v>23</v>
      </c>
    </row>
    <row r="645" spans="1:3" x14ac:dyDescent="0.2">
      <c r="A645" s="61">
        <v>43743</v>
      </c>
      <c r="B645">
        <v>41</v>
      </c>
      <c r="C645">
        <v>25</v>
      </c>
    </row>
    <row r="646" spans="1:3" x14ac:dyDescent="0.2">
      <c r="A646" s="61">
        <v>43744</v>
      </c>
      <c r="B646">
        <v>41</v>
      </c>
      <c r="C646">
        <v>26</v>
      </c>
    </row>
    <row r="647" spans="1:3" x14ac:dyDescent="0.2">
      <c r="A647" s="61">
        <v>43745</v>
      </c>
      <c r="B647">
        <v>38</v>
      </c>
      <c r="C647">
        <v>26</v>
      </c>
    </row>
    <row r="648" spans="1:3" x14ac:dyDescent="0.2">
      <c r="A648" s="61">
        <v>43746</v>
      </c>
      <c r="B648">
        <v>40</v>
      </c>
      <c r="C648">
        <v>24</v>
      </c>
    </row>
    <row r="649" spans="1:3" x14ac:dyDescent="0.2">
      <c r="A649" s="61">
        <v>43747</v>
      </c>
      <c r="B649">
        <v>39</v>
      </c>
      <c r="C649">
        <v>25</v>
      </c>
    </row>
    <row r="650" spans="1:3" x14ac:dyDescent="0.2">
      <c r="A650" s="61">
        <v>43748</v>
      </c>
      <c r="B650">
        <v>40</v>
      </c>
      <c r="C650">
        <v>25</v>
      </c>
    </row>
    <row r="651" spans="1:3" x14ac:dyDescent="0.2">
      <c r="A651" s="61">
        <v>43749</v>
      </c>
      <c r="B651">
        <v>39</v>
      </c>
      <c r="C651">
        <v>24</v>
      </c>
    </row>
    <row r="652" spans="1:3" x14ac:dyDescent="0.2">
      <c r="A652" s="61">
        <v>43750</v>
      </c>
      <c r="B652">
        <v>37</v>
      </c>
      <c r="C652">
        <v>23</v>
      </c>
    </row>
    <row r="653" spans="1:3" x14ac:dyDescent="0.2">
      <c r="A653" s="61">
        <v>43751</v>
      </c>
      <c r="B653">
        <v>36</v>
      </c>
      <c r="C653">
        <v>23</v>
      </c>
    </row>
    <row r="654" spans="1:3" x14ac:dyDescent="0.2">
      <c r="A654" s="61">
        <v>43752</v>
      </c>
      <c r="B654">
        <v>37</v>
      </c>
      <c r="C654">
        <v>22</v>
      </c>
    </row>
    <row r="655" spans="1:3" x14ac:dyDescent="0.2">
      <c r="A655" s="61">
        <v>43753</v>
      </c>
      <c r="B655">
        <v>38</v>
      </c>
      <c r="C655">
        <v>20</v>
      </c>
    </row>
    <row r="656" spans="1:3" x14ac:dyDescent="0.2">
      <c r="A656" s="61">
        <v>43754</v>
      </c>
      <c r="B656">
        <v>38</v>
      </c>
      <c r="C656">
        <v>21</v>
      </c>
    </row>
    <row r="657" spans="1:3" x14ac:dyDescent="0.2">
      <c r="A657" s="61">
        <v>43755</v>
      </c>
      <c r="B657">
        <v>38</v>
      </c>
      <c r="C657">
        <v>21</v>
      </c>
    </row>
    <row r="658" spans="1:3" x14ac:dyDescent="0.2">
      <c r="A658" s="61">
        <v>43756</v>
      </c>
      <c r="B658">
        <v>35</v>
      </c>
      <c r="C658">
        <v>22</v>
      </c>
    </row>
    <row r="659" spans="1:3" x14ac:dyDescent="0.2">
      <c r="A659" s="61">
        <v>43757</v>
      </c>
      <c r="B659">
        <v>35</v>
      </c>
      <c r="C659">
        <v>20</v>
      </c>
    </row>
    <row r="660" spans="1:3" x14ac:dyDescent="0.2">
      <c r="A660" s="61">
        <v>43758</v>
      </c>
      <c r="B660">
        <v>35</v>
      </c>
      <c r="C660">
        <v>22</v>
      </c>
    </row>
    <row r="661" spans="1:3" x14ac:dyDescent="0.2">
      <c r="A661" s="61">
        <v>43759</v>
      </c>
      <c r="B661">
        <v>38</v>
      </c>
      <c r="C661">
        <v>20</v>
      </c>
    </row>
    <row r="662" spans="1:3" x14ac:dyDescent="0.2">
      <c r="A662" s="61">
        <v>43760</v>
      </c>
      <c r="B662">
        <v>38</v>
      </c>
      <c r="C662">
        <v>20</v>
      </c>
    </row>
    <row r="663" spans="1:3" x14ac:dyDescent="0.2">
      <c r="A663" s="61">
        <v>43761</v>
      </c>
      <c r="B663">
        <v>38</v>
      </c>
      <c r="C663">
        <v>19</v>
      </c>
    </row>
    <row r="664" spans="1:3" x14ac:dyDescent="0.2">
      <c r="A664" s="61">
        <v>43762</v>
      </c>
      <c r="B664">
        <v>36</v>
      </c>
      <c r="C664">
        <v>18</v>
      </c>
    </row>
    <row r="665" spans="1:3" x14ac:dyDescent="0.2">
      <c r="A665" s="61">
        <v>43763</v>
      </c>
      <c r="B665">
        <v>36</v>
      </c>
      <c r="C665">
        <v>20</v>
      </c>
    </row>
    <row r="666" spans="1:3" x14ac:dyDescent="0.2">
      <c r="A666" s="61">
        <v>43764</v>
      </c>
      <c r="B666">
        <v>36</v>
      </c>
      <c r="C666">
        <v>21</v>
      </c>
    </row>
    <row r="667" spans="1:3" x14ac:dyDescent="0.2">
      <c r="A667" s="61">
        <v>43765</v>
      </c>
      <c r="B667">
        <v>34</v>
      </c>
      <c r="C667">
        <v>20</v>
      </c>
    </row>
    <row r="668" spans="1:3" x14ac:dyDescent="0.2">
      <c r="A668" s="61">
        <v>43766</v>
      </c>
      <c r="B668">
        <v>33</v>
      </c>
      <c r="C668">
        <v>19</v>
      </c>
    </row>
    <row r="669" spans="1:3" x14ac:dyDescent="0.2">
      <c r="A669" s="61">
        <v>43767</v>
      </c>
      <c r="B669">
        <v>33</v>
      </c>
      <c r="C669">
        <v>19</v>
      </c>
    </row>
    <row r="670" spans="1:3" x14ac:dyDescent="0.2">
      <c r="A670" s="61">
        <v>43768</v>
      </c>
      <c r="B670">
        <v>32</v>
      </c>
      <c r="C670">
        <v>20</v>
      </c>
    </row>
    <row r="671" spans="1:3" x14ac:dyDescent="0.2">
      <c r="A671" s="61">
        <v>43769</v>
      </c>
      <c r="B671">
        <v>33</v>
      </c>
      <c r="C671">
        <v>20</v>
      </c>
    </row>
    <row r="672" spans="1:3" x14ac:dyDescent="0.2">
      <c r="A672" s="61">
        <v>43770</v>
      </c>
      <c r="B672">
        <v>33</v>
      </c>
      <c r="C672">
        <v>19</v>
      </c>
    </row>
    <row r="673" spans="1:3" x14ac:dyDescent="0.2">
      <c r="A673" s="61">
        <v>43771</v>
      </c>
      <c r="B673">
        <v>31</v>
      </c>
      <c r="C673">
        <v>18</v>
      </c>
    </row>
    <row r="674" spans="1:3" x14ac:dyDescent="0.2">
      <c r="A674" s="61">
        <v>43772</v>
      </c>
      <c r="B674">
        <v>31</v>
      </c>
      <c r="C674">
        <v>17</v>
      </c>
    </row>
    <row r="675" spans="1:3" x14ac:dyDescent="0.2">
      <c r="A675" s="61">
        <v>43773</v>
      </c>
      <c r="B675">
        <v>34</v>
      </c>
      <c r="C675">
        <v>16</v>
      </c>
    </row>
    <row r="676" spans="1:3" x14ac:dyDescent="0.2">
      <c r="A676" s="61">
        <v>43774</v>
      </c>
      <c r="B676">
        <v>35</v>
      </c>
      <c r="C676">
        <v>16</v>
      </c>
    </row>
    <row r="677" spans="1:3" x14ac:dyDescent="0.2">
      <c r="A677" s="61">
        <v>43775</v>
      </c>
      <c r="B677">
        <v>34</v>
      </c>
      <c r="C677">
        <v>19</v>
      </c>
    </row>
    <row r="678" spans="1:3" x14ac:dyDescent="0.2">
      <c r="A678" s="61">
        <v>43776</v>
      </c>
      <c r="B678">
        <v>30</v>
      </c>
      <c r="C678">
        <v>18</v>
      </c>
    </row>
    <row r="679" spans="1:3" x14ac:dyDescent="0.2">
      <c r="A679" s="61">
        <v>43777</v>
      </c>
      <c r="B679">
        <v>32</v>
      </c>
      <c r="C679">
        <v>17</v>
      </c>
    </row>
    <row r="680" spans="1:3" x14ac:dyDescent="0.2">
      <c r="A680" s="61">
        <v>43778</v>
      </c>
      <c r="B680">
        <v>35</v>
      </c>
      <c r="C680">
        <v>17</v>
      </c>
    </row>
    <row r="681" spans="1:3" x14ac:dyDescent="0.2">
      <c r="A681" s="61">
        <v>43779</v>
      </c>
      <c r="B681">
        <v>35</v>
      </c>
      <c r="C681">
        <v>17</v>
      </c>
    </row>
    <row r="682" spans="1:3" x14ac:dyDescent="0.2">
      <c r="A682" s="61">
        <v>43780</v>
      </c>
      <c r="B682">
        <v>32</v>
      </c>
      <c r="C682">
        <v>18</v>
      </c>
    </row>
    <row r="683" spans="1:3" x14ac:dyDescent="0.2">
      <c r="A683" s="61">
        <v>43781</v>
      </c>
      <c r="B683">
        <v>27</v>
      </c>
      <c r="C683">
        <v>19</v>
      </c>
    </row>
    <row r="684" spans="1:3" x14ac:dyDescent="0.2">
      <c r="A684" s="61">
        <v>43782</v>
      </c>
      <c r="B684">
        <v>28</v>
      </c>
      <c r="C684">
        <v>17</v>
      </c>
    </row>
    <row r="685" spans="1:3" x14ac:dyDescent="0.2">
      <c r="A685" s="61">
        <v>43783</v>
      </c>
      <c r="B685">
        <v>25</v>
      </c>
      <c r="C685">
        <v>16</v>
      </c>
    </row>
    <row r="686" spans="1:3" x14ac:dyDescent="0.2">
      <c r="A686" s="61">
        <v>43784</v>
      </c>
      <c r="B686">
        <v>24</v>
      </c>
      <c r="C686">
        <v>15</v>
      </c>
    </row>
    <row r="687" spans="1:3" x14ac:dyDescent="0.2">
      <c r="A687" s="61">
        <v>43785</v>
      </c>
      <c r="B687">
        <v>33</v>
      </c>
      <c r="C687">
        <v>14</v>
      </c>
    </row>
    <row r="688" spans="1:3" x14ac:dyDescent="0.2">
      <c r="A688" s="61">
        <v>43786</v>
      </c>
      <c r="B688">
        <v>25</v>
      </c>
      <c r="C688">
        <v>15</v>
      </c>
    </row>
    <row r="689" spans="1:3" x14ac:dyDescent="0.2">
      <c r="A689" s="61">
        <v>43787</v>
      </c>
      <c r="B689">
        <v>24</v>
      </c>
      <c r="C689">
        <v>14</v>
      </c>
    </row>
    <row r="690" spans="1:3" x14ac:dyDescent="0.2">
      <c r="A690" s="61">
        <v>43788</v>
      </c>
      <c r="B690">
        <v>24</v>
      </c>
      <c r="C690">
        <v>15</v>
      </c>
    </row>
    <row r="691" spans="1:3" x14ac:dyDescent="0.2">
      <c r="A691" s="61">
        <v>43789</v>
      </c>
      <c r="B691">
        <v>20</v>
      </c>
      <c r="C691">
        <v>12</v>
      </c>
    </row>
    <row r="692" spans="1:3" x14ac:dyDescent="0.2">
      <c r="A692" s="61">
        <v>43790</v>
      </c>
      <c r="B692">
        <v>16</v>
      </c>
      <c r="C692">
        <v>10</v>
      </c>
    </row>
    <row r="693" spans="1:3" x14ac:dyDescent="0.2">
      <c r="A693" s="61">
        <v>43791</v>
      </c>
      <c r="B693">
        <v>20</v>
      </c>
      <c r="C693">
        <v>5</v>
      </c>
    </row>
    <row r="694" spans="1:3" x14ac:dyDescent="0.2">
      <c r="A694" s="61">
        <v>43792</v>
      </c>
      <c r="B694">
        <v>18</v>
      </c>
      <c r="C694">
        <v>4</v>
      </c>
    </row>
    <row r="695" spans="1:3" x14ac:dyDescent="0.2">
      <c r="A695" s="61">
        <v>43793</v>
      </c>
      <c r="B695">
        <v>20</v>
      </c>
      <c r="C695">
        <v>4</v>
      </c>
    </row>
    <row r="696" spans="1:3" x14ac:dyDescent="0.2">
      <c r="A696" s="61">
        <v>43794</v>
      </c>
      <c r="B696">
        <v>25</v>
      </c>
      <c r="C696">
        <v>11</v>
      </c>
    </row>
    <row r="697" spans="1:3" x14ac:dyDescent="0.2">
      <c r="A697" s="61">
        <v>43795</v>
      </c>
      <c r="B697">
        <v>27</v>
      </c>
      <c r="C697">
        <v>10</v>
      </c>
    </row>
    <row r="698" spans="1:3" x14ac:dyDescent="0.2">
      <c r="A698" s="61">
        <v>43796</v>
      </c>
      <c r="B698">
        <v>26</v>
      </c>
      <c r="C698">
        <v>13</v>
      </c>
    </row>
    <row r="699" spans="1:3" x14ac:dyDescent="0.2">
      <c r="A699" s="61">
        <v>43797</v>
      </c>
      <c r="B699">
        <v>26</v>
      </c>
      <c r="C699">
        <v>12</v>
      </c>
    </row>
    <row r="700" spans="1:3" x14ac:dyDescent="0.2">
      <c r="A700" s="61">
        <v>43798</v>
      </c>
      <c r="B700">
        <v>28</v>
      </c>
      <c r="C700">
        <v>12</v>
      </c>
    </row>
    <row r="701" spans="1:3" x14ac:dyDescent="0.2">
      <c r="A701" s="61">
        <v>43799</v>
      </c>
      <c r="B701">
        <v>29</v>
      </c>
      <c r="C701">
        <v>11</v>
      </c>
    </row>
    <row r="702" spans="1:3" x14ac:dyDescent="0.2">
      <c r="A702" s="61">
        <v>43800</v>
      </c>
      <c r="B702">
        <v>26</v>
      </c>
      <c r="C702">
        <v>15</v>
      </c>
    </row>
    <row r="703" spans="1:3" x14ac:dyDescent="0.2">
      <c r="A703" s="61">
        <v>43801</v>
      </c>
      <c r="B703">
        <v>24</v>
      </c>
      <c r="C703">
        <v>12</v>
      </c>
    </row>
    <row r="704" spans="1:3" x14ac:dyDescent="0.2">
      <c r="A704" s="61">
        <v>43802</v>
      </c>
      <c r="B704">
        <v>28</v>
      </c>
      <c r="C704">
        <v>14</v>
      </c>
    </row>
    <row r="705" spans="1:3" x14ac:dyDescent="0.2">
      <c r="A705" s="61">
        <v>43803</v>
      </c>
      <c r="B705">
        <v>28</v>
      </c>
      <c r="C705">
        <v>14</v>
      </c>
    </row>
    <row r="706" spans="1:3" x14ac:dyDescent="0.2">
      <c r="A706" s="61">
        <v>43804</v>
      </c>
      <c r="B706">
        <v>20</v>
      </c>
      <c r="C706">
        <v>11</v>
      </c>
    </row>
    <row r="707" spans="1:3" x14ac:dyDescent="0.2">
      <c r="A707" s="61">
        <v>43805</v>
      </c>
      <c r="B707">
        <v>23</v>
      </c>
      <c r="C707">
        <v>8</v>
      </c>
    </row>
    <row r="708" spans="1:3" x14ac:dyDescent="0.2">
      <c r="A708" s="61">
        <v>43806</v>
      </c>
      <c r="B708">
        <v>27</v>
      </c>
      <c r="C708">
        <v>11</v>
      </c>
    </row>
    <row r="709" spans="1:3" x14ac:dyDescent="0.2">
      <c r="A709" s="61">
        <v>43807</v>
      </c>
      <c r="B709">
        <v>28</v>
      </c>
      <c r="C709">
        <v>14</v>
      </c>
    </row>
    <row r="710" spans="1:3" x14ac:dyDescent="0.2">
      <c r="A710" s="61">
        <v>43808</v>
      </c>
      <c r="B710">
        <v>25</v>
      </c>
      <c r="C710">
        <v>12</v>
      </c>
    </row>
    <row r="711" spans="1:3" x14ac:dyDescent="0.2">
      <c r="A711" s="61">
        <v>43809</v>
      </c>
      <c r="B711">
        <v>22</v>
      </c>
      <c r="C711">
        <v>9</v>
      </c>
    </row>
    <row r="712" spans="1:3" x14ac:dyDescent="0.2">
      <c r="A712" s="61">
        <v>43810</v>
      </c>
      <c r="B712">
        <v>23</v>
      </c>
      <c r="C712">
        <v>8</v>
      </c>
    </row>
    <row r="713" spans="1:3" x14ac:dyDescent="0.2">
      <c r="A713" s="61">
        <v>43811</v>
      </c>
      <c r="B713">
        <v>25</v>
      </c>
      <c r="C713">
        <v>13</v>
      </c>
    </row>
    <row r="714" spans="1:3" x14ac:dyDescent="0.2">
      <c r="A714" s="61">
        <v>43812</v>
      </c>
      <c r="B714">
        <v>23</v>
      </c>
      <c r="C714">
        <v>10</v>
      </c>
    </row>
    <row r="715" spans="1:3" x14ac:dyDescent="0.2">
      <c r="A715" s="61">
        <v>43813</v>
      </c>
      <c r="B715">
        <v>28</v>
      </c>
      <c r="C715">
        <v>11</v>
      </c>
    </row>
    <row r="716" spans="1:3" x14ac:dyDescent="0.2">
      <c r="A716" s="61">
        <v>43814</v>
      </c>
      <c r="B716">
        <v>23</v>
      </c>
      <c r="C716">
        <v>11</v>
      </c>
    </row>
    <row r="717" spans="1:3" x14ac:dyDescent="0.2">
      <c r="A717" s="61">
        <v>43815</v>
      </c>
      <c r="B717">
        <v>23</v>
      </c>
      <c r="C717">
        <v>9</v>
      </c>
    </row>
    <row r="718" spans="1:3" x14ac:dyDescent="0.2">
      <c r="A718" s="61">
        <v>43816</v>
      </c>
      <c r="B718">
        <v>26</v>
      </c>
      <c r="C718">
        <v>15</v>
      </c>
    </row>
    <row r="719" spans="1:3" x14ac:dyDescent="0.2">
      <c r="A719" s="61">
        <v>43817</v>
      </c>
      <c r="B719">
        <v>22</v>
      </c>
      <c r="C719">
        <v>8</v>
      </c>
    </row>
    <row r="720" spans="1:3" x14ac:dyDescent="0.2">
      <c r="A720" s="61">
        <v>43818</v>
      </c>
      <c r="B720">
        <v>16</v>
      </c>
      <c r="C720">
        <v>6</v>
      </c>
    </row>
    <row r="721" spans="1:3" x14ac:dyDescent="0.2">
      <c r="A721" s="61">
        <v>43819</v>
      </c>
      <c r="B721">
        <v>17</v>
      </c>
      <c r="C721">
        <v>5</v>
      </c>
    </row>
    <row r="722" spans="1:3" x14ac:dyDescent="0.2">
      <c r="A722" s="61">
        <v>43820</v>
      </c>
      <c r="B722">
        <v>15</v>
      </c>
      <c r="C722">
        <v>3</v>
      </c>
    </row>
    <row r="723" spans="1:3" x14ac:dyDescent="0.2">
      <c r="A723" s="61">
        <v>43821</v>
      </c>
      <c r="B723">
        <v>16</v>
      </c>
      <c r="C723">
        <v>6</v>
      </c>
    </row>
    <row r="724" spans="1:3" x14ac:dyDescent="0.2">
      <c r="A724" s="61">
        <v>43822</v>
      </c>
      <c r="B724">
        <v>16</v>
      </c>
      <c r="C724">
        <v>8</v>
      </c>
    </row>
    <row r="725" spans="1:3" x14ac:dyDescent="0.2">
      <c r="A725" s="61">
        <v>43823</v>
      </c>
      <c r="B725">
        <v>18</v>
      </c>
      <c r="C725">
        <v>5</v>
      </c>
    </row>
    <row r="726" spans="1:3" x14ac:dyDescent="0.2">
      <c r="A726" s="61">
        <v>43824</v>
      </c>
      <c r="B726">
        <v>18</v>
      </c>
      <c r="C726">
        <v>8</v>
      </c>
    </row>
    <row r="727" spans="1:3" x14ac:dyDescent="0.2">
      <c r="A727" s="61">
        <v>43825</v>
      </c>
      <c r="B727">
        <v>22</v>
      </c>
      <c r="C727">
        <v>10</v>
      </c>
    </row>
    <row r="728" spans="1:3" x14ac:dyDescent="0.2">
      <c r="A728" s="61">
        <v>43826</v>
      </c>
      <c r="B728">
        <v>22</v>
      </c>
      <c r="C728">
        <v>9</v>
      </c>
    </row>
    <row r="729" spans="1:3" x14ac:dyDescent="0.2">
      <c r="A729" s="61">
        <v>43827</v>
      </c>
      <c r="B729">
        <v>21</v>
      </c>
      <c r="C729">
        <v>8</v>
      </c>
    </row>
    <row r="730" spans="1:3" x14ac:dyDescent="0.2">
      <c r="A730" s="61">
        <v>43828</v>
      </c>
      <c r="B730">
        <v>20</v>
      </c>
      <c r="C730">
        <v>8</v>
      </c>
    </row>
    <row r="731" spans="1:3" x14ac:dyDescent="0.2">
      <c r="A731" s="61">
        <v>43829</v>
      </c>
      <c r="B731">
        <v>20</v>
      </c>
      <c r="C731">
        <v>7</v>
      </c>
    </row>
    <row r="732" spans="1:3" x14ac:dyDescent="0.2">
      <c r="A732" s="61">
        <v>43830</v>
      </c>
      <c r="B732">
        <v>15</v>
      </c>
      <c r="C732">
        <v>6</v>
      </c>
    </row>
    <row r="733" spans="1:3" x14ac:dyDescent="0.2">
      <c r="A733" s="61">
        <v>43831</v>
      </c>
      <c r="B733">
        <v>20</v>
      </c>
      <c r="C733">
        <v>9</v>
      </c>
    </row>
    <row r="734" spans="1:3" x14ac:dyDescent="0.2">
      <c r="A734" s="61">
        <v>43832</v>
      </c>
      <c r="B734">
        <v>21</v>
      </c>
      <c r="C734">
        <v>11</v>
      </c>
    </row>
    <row r="735" spans="1:3" x14ac:dyDescent="0.2">
      <c r="A735" s="61">
        <v>43833</v>
      </c>
      <c r="B735">
        <v>19</v>
      </c>
      <c r="C735">
        <v>7</v>
      </c>
    </row>
    <row r="736" spans="1:3" x14ac:dyDescent="0.2">
      <c r="A736" s="61">
        <v>43834</v>
      </c>
      <c r="B736">
        <v>26</v>
      </c>
      <c r="C736">
        <v>9</v>
      </c>
    </row>
    <row r="737" spans="1:3" x14ac:dyDescent="0.2">
      <c r="A737" s="61">
        <v>43835</v>
      </c>
      <c r="B737">
        <v>26</v>
      </c>
      <c r="C737">
        <v>8</v>
      </c>
    </row>
    <row r="738" spans="1:3" x14ac:dyDescent="0.2">
      <c r="A738" s="61">
        <v>43836</v>
      </c>
      <c r="B738">
        <v>22</v>
      </c>
      <c r="C738">
        <v>1</v>
      </c>
    </row>
    <row r="739" spans="1:3" x14ac:dyDescent="0.2">
      <c r="A739" s="61">
        <v>43837</v>
      </c>
      <c r="B739">
        <v>18</v>
      </c>
      <c r="C739">
        <v>5</v>
      </c>
    </row>
    <row r="740" spans="1:3" x14ac:dyDescent="0.2">
      <c r="A740" s="61">
        <v>43838</v>
      </c>
      <c r="B740">
        <v>17</v>
      </c>
      <c r="C740">
        <v>3</v>
      </c>
    </row>
    <row r="741" spans="1:3" x14ac:dyDescent="0.2">
      <c r="A741" s="61">
        <v>43839</v>
      </c>
      <c r="B741">
        <v>22</v>
      </c>
      <c r="C741">
        <v>3</v>
      </c>
    </row>
    <row r="742" spans="1:3" x14ac:dyDescent="0.2">
      <c r="A742" s="61">
        <v>43840</v>
      </c>
      <c r="B742">
        <v>23</v>
      </c>
      <c r="C742">
        <v>8</v>
      </c>
    </row>
    <row r="743" spans="1:3" x14ac:dyDescent="0.2">
      <c r="A743" s="61">
        <v>43841</v>
      </c>
      <c r="B743">
        <v>19</v>
      </c>
      <c r="C743">
        <v>4</v>
      </c>
    </row>
    <row r="744" spans="1:3" x14ac:dyDescent="0.2">
      <c r="A744" s="61">
        <v>43842</v>
      </c>
      <c r="B744">
        <v>18</v>
      </c>
      <c r="C744">
        <v>4</v>
      </c>
    </row>
    <row r="745" spans="1:3" x14ac:dyDescent="0.2">
      <c r="A745" s="61">
        <v>43843</v>
      </c>
      <c r="B745">
        <v>14</v>
      </c>
      <c r="C745">
        <v>3</v>
      </c>
    </row>
    <row r="746" spans="1:3" x14ac:dyDescent="0.2">
      <c r="A746" s="61">
        <v>43844</v>
      </c>
      <c r="B746">
        <v>15</v>
      </c>
      <c r="C746">
        <v>2</v>
      </c>
    </row>
    <row r="747" spans="1:3" x14ac:dyDescent="0.2">
      <c r="A747" s="61">
        <v>43845</v>
      </c>
      <c r="B747">
        <v>20</v>
      </c>
      <c r="C747">
        <v>1</v>
      </c>
    </row>
    <row r="748" spans="1:3" x14ac:dyDescent="0.2">
      <c r="A748" s="61">
        <v>43846</v>
      </c>
      <c r="B748">
        <v>18</v>
      </c>
      <c r="C748">
        <v>3</v>
      </c>
    </row>
    <row r="749" spans="1:3" x14ac:dyDescent="0.2">
      <c r="A749" s="61">
        <v>43847</v>
      </c>
      <c r="B749">
        <v>17</v>
      </c>
      <c r="C749">
        <v>1</v>
      </c>
    </row>
    <row r="750" spans="1:3" x14ac:dyDescent="0.2">
      <c r="A750" s="61">
        <v>43848</v>
      </c>
      <c r="B750">
        <v>23</v>
      </c>
      <c r="C750">
        <v>1</v>
      </c>
    </row>
    <row r="751" spans="1:3" x14ac:dyDescent="0.2">
      <c r="A751" s="61">
        <v>43849</v>
      </c>
      <c r="B751">
        <v>25</v>
      </c>
      <c r="C751">
        <v>3</v>
      </c>
    </row>
    <row r="752" spans="1:3" x14ac:dyDescent="0.2">
      <c r="A752" s="61">
        <v>43850</v>
      </c>
      <c r="B752">
        <v>23</v>
      </c>
      <c r="C752">
        <v>12</v>
      </c>
    </row>
    <row r="753" spans="1:3" x14ac:dyDescent="0.2">
      <c r="A753" s="61">
        <v>43851</v>
      </c>
      <c r="B753">
        <v>23</v>
      </c>
      <c r="C753">
        <v>9</v>
      </c>
    </row>
    <row r="754" spans="1:3" x14ac:dyDescent="0.2">
      <c r="A754" s="61">
        <v>43852</v>
      </c>
      <c r="B754">
        <v>21</v>
      </c>
      <c r="C754">
        <v>7</v>
      </c>
    </row>
    <row r="755" spans="1:3" x14ac:dyDescent="0.2">
      <c r="A755" s="61">
        <v>43853</v>
      </c>
      <c r="B755">
        <v>22</v>
      </c>
      <c r="C755">
        <v>5</v>
      </c>
    </row>
    <row r="756" spans="1:3" x14ac:dyDescent="0.2">
      <c r="A756" s="61">
        <v>43854</v>
      </c>
      <c r="B756">
        <v>17</v>
      </c>
      <c r="C756">
        <v>5</v>
      </c>
    </row>
    <row r="757" spans="1:3" x14ac:dyDescent="0.2">
      <c r="A757" s="61">
        <v>43855</v>
      </c>
      <c r="B757">
        <v>16</v>
      </c>
      <c r="C757">
        <v>1</v>
      </c>
    </row>
    <row r="758" spans="1:3" x14ac:dyDescent="0.2">
      <c r="A758" s="61">
        <v>43856</v>
      </c>
      <c r="B758">
        <v>19</v>
      </c>
      <c r="C758">
        <v>0</v>
      </c>
    </row>
    <row r="759" spans="1:3" x14ac:dyDescent="0.2">
      <c r="A759" s="61">
        <v>43857</v>
      </c>
      <c r="B759">
        <v>14</v>
      </c>
      <c r="C759">
        <v>3</v>
      </c>
    </row>
    <row r="760" spans="1:3" x14ac:dyDescent="0.2">
      <c r="A760" s="61">
        <v>43858</v>
      </c>
      <c r="B760">
        <v>14</v>
      </c>
      <c r="C760">
        <v>1</v>
      </c>
    </row>
    <row r="761" spans="1:3" x14ac:dyDescent="0.2">
      <c r="A761" s="61">
        <v>43859</v>
      </c>
      <c r="B761">
        <v>17</v>
      </c>
      <c r="C761">
        <v>0</v>
      </c>
    </row>
    <row r="762" spans="1:3" x14ac:dyDescent="0.2">
      <c r="A762" s="61">
        <v>43860</v>
      </c>
      <c r="B762">
        <v>20</v>
      </c>
      <c r="C762">
        <v>0</v>
      </c>
    </row>
    <row r="763" spans="1:3" x14ac:dyDescent="0.2">
      <c r="A763" s="61">
        <v>43861</v>
      </c>
      <c r="B763">
        <v>22</v>
      </c>
      <c r="C763">
        <v>5</v>
      </c>
    </row>
    <row r="764" spans="1:3" x14ac:dyDescent="0.2">
      <c r="A764" s="61">
        <v>43862</v>
      </c>
      <c r="B764">
        <v>19</v>
      </c>
      <c r="C764">
        <v>5</v>
      </c>
    </row>
    <row r="765" spans="1:3" x14ac:dyDescent="0.2">
      <c r="A765" s="61">
        <v>43863</v>
      </c>
      <c r="B765">
        <v>24</v>
      </c>
      <c r="C765">
        <v>3</v>
      </c>
    </row>
    <row r="766" spans="1:3" x14ac:dyDescent="0.2">
      <c r="A766" s="61">
        <v>43864</v>
      </c>
      <c r="B766">
        <v>18</v>
      </c>
      <c r="C766">
        <v>5</v>
      </c>
    </row>
    <row r="767" spans="1:3" x14ac:dyDescent="0.2">
      <c r="A767" s="61">
        <v>43865</v>
      </c>
      <c r="B767">
        <v>17</v>
      </c>
      <c r="C767">
        <v>2</v>
      </c>
    </row>
    <row r="768" spans="1:3" x14ac:dyDescent="0.2">
      <c r="A768" s="61">
        <v>43866</v>
      </c>
      <c r="B768">
        <v>19</v>
      </c>
      <c r="C768">
        <v>4</v>
      </c>
    </row>
    <row r="769" spans="1:3" x14ac:dyDescent="0.2">
      <c r="A769" s="61">
        <v>43867</v>
      </c>
      <c r="B769">
        <v>23</v>
      </c>
      <c r="C769">
        <v>5</v>
      </c>
    </row>
    <row r="770" spans="1:3" x14ac:dyDescent="0.2">
      <c r="A770" s="61">
        <v>43868</v>
      </c>
      <c r="B770">
        <v>27</v>
      </c>
      <c r="C770">
        <v>8</v>
      </c>
    </row>
    <row r="771" spans="1:3" x14ac:dyDescent="0.2">
      <c r="A771" s="61">
        <v>43869</v>
      </c>
      <c r="B771">
        <v>28</v>
      </c>
      <c r="C771">
        <v>13</v>
      </c>
    </row>
    <row r="772" spans="1:3" x14ac:dyDescent="0.2">
      <c r="A772" s="61">
        <v>43870</v>
      </c>
      <c r="B772">
        <v>27</v>
      </c>
      <c r="C772">
        <v>10</v>
      </c>
    </row>
    <row r="773" spans="1:3" x14ac:dyDescent="0.2">
      <c r="A773" s="61">
        <v>43871</v>
      </c>
      <c r="B773">
        <v>24</v>
      </c>
      <c r="C773">
        <v>10</v>
      </c>
    </row>
    <row r="774" spans="1:3" x14ac:dyDescent="0.2">
      <c r="A774" s="61">
        <v>43872</v>
      </c>
      <c r="B774">
        <v>17</v>
      </c>
      <c r="C774">
        <v>8</v>
      </c>
    </row>
    <row r="775" spans="1:3" x14ac:dyDescent="0.2">
      <c r="A775" s="61">
        <v>43873</v>
      </c>
      <c r="B775">
        <v>15</v>
      </c>
      <c r="C775">
        <v>5</v>
      </c>
    </row>
    <row r="776" spans="1:3" x14ac:dyDescent="0.2">
      <c r="A776" s="61">
        <v>43874</v>
      </c>
      <c r="B776">
        <v>12</v>
      </c>
      <c r="C776">
        <v>2</v>
      </c>
    </row>
    <row r="777" spans="1:3" x14ac:dyDescent="0.2">
      <c r="A777" s="61">
        <v>43875</v>
      </c>
      <c r="B777">
        <v>15</v>
      </c>
      <c r="C777">
        <v>0</v>
      </c>
    </row>
    <row r="778" spans="1:3" x14ac:dyDescent="0.2">
      <c r="A778" s="61">
        <v>43876</v>
      </c>
      <c r="B778">
        <v>22</v>
      </c>
      <c r="C778">
        <v>2</v>
      </c>
    </row>
    <row r="779" spans="1:3" x14ac:dyDescent="0.2">
      <c r="A779" s="61">
        <v>43877</v>
      </c>
      <c r="B779">
        <v>24</v>
      </c>
      <c r="C779">
        <v>6</v>
      </c>
    </row>
    <row r="780" spans="1:3" x14ac:dyDescent="0.2">
      <c r="A780" s="61">
        <v>43878</v>
      </c>
      <c r="B780">
        <v>25</v>
      </c>
      <c r="C780">
        <v>7</v>
      </c>
    </row>
    <row r="781" spans="1:3" x14ac:dyDescent="0.2">
      <c r="A781" s="61">
        <v>43879</v>
      </c>
      <c r="B781">
        <v>29</v>
      </c>
      <c r="C781">
        <v>12</v>
      </c>
    </row>
    <row r="782" spans="1:3" x14ac:dyDescent="0.2">
      <c r="A782" s="61">
        <v>43880</v>
      </c>
      <c r="B782">
        <v>29</v>
      </c>
      <c r="C782">
        <v>16</v>
      </c>
    </row>
    <row r="783" spans="1:3" x14ac:dyDescent="0.2">
      <c r="A783" s="61">
        <v>43881</v>
      </c>
      <c r="B783">
        <v>31</v>
      </c>
      <c r="C783">
        <v>14</v>
      </c>
    </row>
    <row r="784" spans="1:3" x14ac:dyDescent="0.2">
      <c r="A784" s="61">
        <v>43882</v>
      </c>
      <c r="B784">
        <v>28</v>
      </c>
      <c r="C784">
        <v>15</v>
      </c>
    </row>
    <row r="785" spans="1:3" x14ac:dyDescent="0.2">
      <c r="A785" s="61">
        <v>43883</v>
      </c>
      <c r="B785">
        <v>21</v>
      </c>
      <c r="C785">
        <v>11</v>
      </c>
    </row>
    <row r="786" spans="1:3" x14ac:dyDescent="0.2">
      <c r="A786" s="61">
        <v>43884</v>
      </c>
      <c r="B786">
        <v>21</v>
      </c>
      <c r="C786">
        <v>8</v>
      </c>
    </row>
    <row r="787" spans="1:3" x14ac:dyDescent="0.2">
      <c r="A787" s="61">
        <v>43885</v>
      </c>
      <c r="B787">
        <v>27</v>
      </c>
      <c r="C787">
        <v>10</v>
      </c>
    </row>
    <row r="788" spans="1:3" x14ac:dyDescent="0.2">
      <c r="A788" s="61">
        <v>43886</v>
      </c>
      <c r="B788">
        <v>28</v>
      </c>
      <c r="C788">
        <v>12</v>
      </c>
    </row>
    <row r="789" spans="1:3" x14ac:dyDescent="0.2">
      <c r="A789" s="61">
        <v>43887</v>
      </c>
      <c r="B789">
        <v>32</v>
      </c>
      <c r="C789">
        <v>17</v>
      </c>
    </row>
    <row r="790" spans="1:3" x14ac:dyDescent="0.2">
      <c r="A790" s="61">
        <v>43888</v>
      </c>
      <c r="B790">
        <v>27</v>
      </c>
      <c r="C790">
        <v>12</v>
      </c>
    </row>
    <row r="791" spans="1:3" x14ac:dyDescent="0.2">
      <c r="A791" s="61">
        <v>43889</v>
      </c>
      <c r="B791">
        <v>21</v>
      </c>
      <c r="C791">
        <v>8</v>
      </c>
    </row>
    <row r="792" spans="1:3" x14ac:dyDescent="0.2">
      <c r="A792" s="61">
        <v>43890</v>
      </c>
      <c r="B792">
        <v>22</v>
      </c>
      <c r="C792">
        <v>7</v>
      </c>
    </row>
    <row r="793" spans="1:3" x14ac:dyDescent="0.2">
      <c r="A793" s="61">
        <v>43891</v>
      </c>
      <c r="B793">
        <v>27</v>
      </c>
      <c r="C793">
        <v>7</v>
      </c>
    </row>
    <row r="794" spans="1:3" x14ac:dyDescent="0.2">
      <c r="A794" s="61">
        <v>43892</v>
      </c>
      <c r="B794">
        <v>31</v>
      </c>
      <c r="C794">
        <v>14</v>
      </c>
    </row>
    <row r="795" spans="1:3" x14ac:dyDescent="0.2">
      <c r="A795" s="61">
        <v>43893</v>
      </c>
      <c r="B795">
        <v>29</v>
      </c>
      <c r="C795">
        <v>12</v>
      </c>
    </row>
    <row r="796" spans="1:3" x14ac:dyDescent="0.2">
      <c r="A796" s="61">
        <v>43894</v>
      </c>
      <c r="B796">
        <v>22</v>
      </c>
      <c r="C796">
        <v>10</v>
      </c>
    </row>
    <row r="797" spans="1:3" x14ac:dyDescent="0.2">
      <c r="A797" s="61">
        <v>43895</v>
      </c>
      <c r="B797">
        <v>25</v>
      </c>
      <c r="C797">
        <v>6</v>
      </c>
    </row>
    <row r="798" spans="1:3" x14ac:dyDescent="0.2">
      <c r="A798" s="61">
        <v>43896</v>
      </c>
      <c r="B798">
        <v>25</v>
      </c>
      <c r="C798">
        <v>9</v>
      </c>
    </row>
    <row r="799" spans="1:3" x14ac:dyDescent="0.2">
      <c r="A799" s="61">
        <v>43897</v>
      </c>
      <c r="B799">
        <v>29</v>
      </c>
      <c r="C799">
        <v>11</v>
      </c>
    </row>
    <row r="800" spans="1:3" x14ac:dyDescent="0.2">
      <c r="A800" s="61">
        <v>43898</v>
      </c>
      <c r="B800">
        <v>33</v>
      </c>
      <c r="C800">
        <v>14</v>
      </c>
    </row>
    <row r="801" spans="1:3" x14ac:dyDescent="0.2">
      <c r="A801" s="61">
        <v>43899</v>
      </c>
      <c r="B801">
        <v>24</v>
      </c>
      <c r="C801">
        <v>12</v>
      </c>
    </row>
    <row r="802" spans="1:3" x14ac:dyDescent="0.2">
      <c r="A802" s="61">
        <v>43900</v>
      </c>
      <c r="B802">
        <v>24</v>
      </c>
      <c r="C802">
        <v>9</v>
      </c>
    </row>
    <row r="803" spans="1:3" x14ac:dyDescent="0.2">
      <c r="A803" s="61">
        <v>43901</v>
      </c>
      <c r="B803">
        <v>26</v>
      </c>
      <c r="C803">
        <v>10</v>
      </c>
    </row>
    <row r="804" spans="1:3" x14ac:dyDescent="0.2">
      <c r="A804" s="61">
        <v>43902</v>
      </c>
      <c r="B804">
        <v>27</v>
      </c>
      <c r="C804">
        <v>9</v>
      </c>
    </row>
    <row r="805" spans="1:3" x14ac:dyDescent="0.2">
      <c r="A805" s="61">
        <v>43903</v>
      </c>
      <c r="B805">
        <v>30</v>
      </c>
      <c r="C805">
        <v>10</v>
      </c>
    </row>
    <row r="806" spans="1:3" x14ac:dyDescent="0.2">
      <c r="A806" s="61">
        <v>43904</v>
      </c>
      <c r="B806">
        <v>30</v>
      </c>
      <c r="C806">
        <v>15</v>
      </c>
    </row>
    <row r="807" spans="1:3" x14ac:dyDescent="0.2">
      <c r="A807" s="61">
        <v>43905</v>
      </c>
      <c r="B807">
        <v>31</v>
      </c>
      <c r="C807">
        <v>15</v>
      </c>
    </row>
    <row r="808" spans="1:3" x14ac:dyDescent="0.2">
      <c r="A808" s="61">
        <v>43906</v>
      </c>
      <c r="B808">
        <v>27</v>
      </c>
      <c r="C808">
        <v>17</v>
      </c>
    </row>
    <row r="809" spans="1:3" x14ac:dyDescent="0.2">
      <c r="A809" s="61">
        <v>43907</v>
      </c>
      <c r="B809">
        <v>24</v>
      </c>
      <c r="C809">
        <v>14</v>
      </c>
    </row>
    <row r="810" spans="1:3" x14ac:dyDescent="0.2">
      <c r="A810" s="61">
        <v>43908</v>
      </c>
      <c r="B810">
        <v>25</v>
      </c>
      <c r="C810">
        <v>14</v>
      </c>
    </row>
    <row r="811" spans="1:3" x14ac:dyDescent="0.2">
      <c r="A811" s="61">
        <v>43909</v>
      </c>
      <c r="B811">
        <v>31</v>
      </c>
      <c r="C811">
        <v>14</v>
      </c>
    </row>
    <row r="812" spans="1:3" x14ac:dyDescent="0.2">
      <c r="A812" s="61">
        <v>43910</v>
      </c>
      <c r="B812">
        <v>29</v>
      </c>
      <c r="C812">
        <v>16</v>
      </c>
    </row>
    <row r="813" spans="1:3" x14ac:dyDescent="0.2">
      <c r="A813" s="61">
        <v>43911</v>
      </c>
      <c r="B813">
        <v>27</v>
      </c>
      <c r="C813">
        <v>14</v>
      </c>
    </row>
    <row r="814" spans="1:3" x14ac:dyDescent="0.2">
      <c r="A814" s="61">
        <v>43912</v>
      </c>
      <c r="B814">
        <v>30</v>
      </c>
      <c r="C814">
        <v>13</v>
      </c>
    </row>
    <row r="815" spans="1:3" x14ac:dyDescent="0.2">
      <c r="A815" s="61">
        <v>43913</v>
      </c>
      <c r="B815">
        <v>28</v>
      </c>
      <c r="C815">
        <v>12</v>
      </c>
    </row>
    <row r="816" spans="1:3" x14ac:dyDescent="0.2">
      <c r="A816" s="61">
        <v>43914</v>
      </c>
      <c r="B816">
        <v>22</v>
      </c>
      <c r="C816">
        <v>10</v>
      </c>
    </row>
    <row r="817" spans="1:3" x14ac:dyDescent="0.2">
      <c r="A817" s="61">
        <v>43915</v>
      </c>
      <c r="B817">
        <v>23</v>
      </c>
      <c r="C817">
        <v>7</v>
      </c>
    </row>
    <row r="818" spans="1:3" x14ac:dyDescent="0.2">
      <c r="A818" s="61">
        <v>43916</v>
      </c>
      <c r="B818">
        <v>26</v>
      </c>
      <c r="C818">
        <v>10</v>
      </c>
    </row>
    <row r="819" spans="1:3" x14ac:dyDescent="0.2">
      <c r="A819" s="61">
        <v>43917</v>
      </c>
      <c r="B819">
        <v>31</v>
      </c>
      <c r="C819">
        <v>15</v>
      </c>
    </row>
    <row r="820" spans="1:3" x14ac:dyDescent="0.2">
      <c r="A820" s="61">
        <v>43918</v>
      </c>
      <c r="B820">
        <v>32</v>
      </c>
      <c r="C820">
        <v>19</v>
      </c>
    </row>
    <row r="821" spans="1:3" x14ac:dyDescent="0.2">
      <c r="A821" s="61">
        <v>43919</v>
      </c>
      <c r="B821">
        <v>32</v>
      </c>
      <c r="C821">
        <v>18</v>
      </c>
    </row>
    <row r="822" spans="1:3" x14ac:dyDescent="0.2">
      <c r="A822" s="61">
        <v>43920</v>
      </c>
      <c r="B822">
        <v>34</v>
      </c>
      <c r="C822">
        <v>19</v>
      </c>
    </row>
    <row r="823" spans="1:3" x14ac:dyDescent="0.2">
      <c r="A823" s="61">
        <v>43921</v>
      </c>
      <c r="B823">
        <v>27</v>
      </c>
      <c r="C823">
        <v>16</v>
      </c>
    </row>
    <row r="824" spans="1:3" x14ac:dyDescent="0.2">
      <c r="A824" s="61">
        <v>43922</v>
      </c>
      <c r="B824">
        <v>26</v>
      </c>
      <c r="C824">
        <v>15</v>
      </c>
    </row>
    <row r="825" spans="1:3" x14ac:dyDescent="0.2">
      <c r="A825" s="61">
        <v>43923</v>
      </c>
      <c r="B825">
        <v>30</v>
      </c>
      <c r="C825">
        <v>13</v>
      </c>
    </row>
    <row r="826" spans="1:3" x14ac:dyDescent="0.2">
      <c r="A826" s="61">
        <v>43924</v>
      </c>
      <c r="B826">
        <v>35</v>
      </c>
      <c r="C826">
        <v>20</v>
      </c>
    </row>
    <row r="827" spans="1:3" x14ac:dyDescent="0.2">
      <c r="A827" s="61">
        <v>43925</v>
      </c>
      <c r="B827">
        <v>30</v>
      </c>
      <c r="C827">
        <v>17</v>
      </c>
    </row>
    <row r="828" spans="1:3" x14ac:dyDescent="0.2">
      <c r="A828" s="61">
        <v>43926</v>
      </c>
      <c r="B828">
        <v>31</v>
      </c>
      <c r="C828">
        <v>19</v>
      </c>
    </row>
    <row r="829" spans="1:3" x14ac:dyDescent="0.2">
      <c r="A829" s="61">
        <v>43927</v>
      </c>
      <c r="B829">
        <v>32</v>
      </c>
      <c r="C829">
        <v>17</v>
      </c>
    </row>
    <row r="830" spans="1:3" x14ac:dyDescent="0.2">
      <c r="A830" s="61">
        <v>43928</v>
      </c>
      <c r="B830">
        <v>34</v>
      </c>
      <c r="C830">
        <v>20</v>
      </c>
    </row>
    <row r="831" spans="1:3" x14ac:dyDescent="0.2">
      <c r="A831" s="61">
        <v>43929</v>
      </c>
      <c r="B831">
        <v>37</v>
      </c>
      <c r="C831">
        <v>19</v>
      </c>
    </row>
    <row r="832" spans="1:3" x14ac:dyDescent="0.2">
      <c r="A832" s="61">
        <v>43930</v>
      </c>
      <c r="B832">
        <v>37</v>
      </c>
      <c r="C832">
        <v>21</v>
      </c>
    </row>
    <row r="833" spans="1:3" x14ac:dyDescent="0.2">
      <c r="A833" s="61">
        <v>43931</v>
      </c>
      <c r="B833">
        <v>36</v>
      </c>
      <c r="C833">
        <v>21</v>
      </c>
    </row>
    <row r="834" spans="1:3" x14ac:dyDescent="0.2">
      <c r="A834" s="61">
        <v>43932</v>
      </c>
      <c r="B834">
        <v>39</v>
      </c>
      <c r="C834">
        <v>23</v>
      </c>
    </row>
    <row r="835" spans="1:3" x14ac:dyDescent="0.2">
      <c r="A835" s="61">
        <v>43933</v>
      </c>
      <c r="B835">
        <v>30</v>
      </c>
      <c r="C835">
        <v>19</v>
      </c>
    </row>
    <row r="836" spans="1:3" x14ac:dyDescent="0.2">
      <c r="A836" s="61">
        <v>43934</v>
      </c>
      <c r="B836">
        <v>28</v>
      </c>
      <c r="C836">
        <v>17</v>
      </c>
    </row>
    <row r="837" spans="1:3" x14ac:dyDescent="0.2">
      <c r="A837" s="61">
        <v>43935</v>
      </c>
      <c r="B837">
        <v>29</v>
      </c>
      <c r="C837">
        <v>15</v>
      </c>
    </row>
    <row r="838" spans="1:3" x14ac:dyDescent="0.2">
      <c r="A838" s="61">
        <v>43936</v>
      </c>
      <c r="B838">
        <v>29</v>
      </c>
      <c r="C838">
        <v>16</v>
      </c>
    </row>
    <row r="839" spans="1:3" x14ac:dyDescent="0.2">
      <c r="A839" s="61">
        <v>43937</v>
      </c>
      <c r="B839">
        <v>30</v>
      </c>
      <c r="C839">
        <v>17</v>
      </c>
    </row>
    <row r="840" spans="1:3" x14ac:dyDescent="0.2">
      <c r="A840" s="61">
        <v>43938</v>
      </c>
      <c r="B840">
        <v>28</v>
      </c>
      <c r="C840">
        <v>15</v>
      </c>
    </row>
    <row r="841" spans="1:3" x14ac:dyDescent="0.2">
      <c r="A841" s="61">
        <v>43939</v>
      </c>
      <c r="B841">
        <v>27</v>
      </c>
      <c r="C841">
        <v>13</v>
      </c>
    </row>
    <row r="842" spans="1:3" x14ac:dyDescent="0.2">
      <c r="A842" s="61">
        <v>43940</v>
      </c>
      <c r="B842">
        <v>32</v>
      </c>
      <c r="C842">
        <v>17</v>
      </c>
    </row>
    <row r="843" spans="1:3" x14ac:dyDescent="0.2">
      <c r="A843" s="61">
        <v>43941</v>
      </c>
      <c r="B843">
        <v>33</v>
      </c>
      <c r="C843">
        <v>17</v>
      </c>
    </row>
    <row r="844" spans="1:3" x14ac:dyDescent="0.2">
      <c r="A844" s="61">
        <v>43942</v>
      </c>
      <c r="B844">
        <v>28</v>
      </c>
      <c r="C844">
        <v>16</v>
      </c>
    </row>
    <row r="845" spans="1:3" x14ac:dyDescent="0.2">
      <c r="A845" s="61">
        <v>43943</v>
      </c>
      <c r="B845">
        <v>33</v>
      </c>
      <c r="C845">
        <v>18</v>
      </c>
    </row>
    <row r="846" spans="1:3" x14ac:dyDescent="0.2">
      <c r="A846" s="61">
        <v>43944</v>
      </c>
      <c r="B846">
        <v>29</v>
      </c>
      <c r="C846">
        <v>16</v>
      </c>
    </row>
    <row r="847" spans="1:3" x14ac:dyDescent="0.2">
      <c r="A847" s="61">
        <v>43945</v>
      </c>
      <c r="B847">
        <v>32</v>
      </c>
      <c r="C847">
        <v>16</v>
      </c>
    </row>
    <row r="848" spans="1:3" x14ac:dyDescent="0.2">
      <c r="A848" s="61">
        <v>43946</v>
      </c>
      <c r="B848">
        <v>36</v>
      </c>
      <c r="C848">
        <v>20</v>
      </c>
    </row>
    <row r="849" spans="1:3" x14ac:dyDescent="0.2">
      <c r="A849" s="61">
        <v>43947</v>
      </c>
      <c r="B849">
        <v>36</v>
      </c>
      <c r="C849">
        <v>20</v>
      </c>
    </row>
    <row r="850" spans="1:3" x14ac:dyDescent="0.2">
      <c r="A850" s="61">
        <v>43948</v>
      </c>
      <c r="B850">
        <v>39</v>
      </c>
      <c r="C850">
        <v>21</v>
      </c>
    </row>
    <row r="851" spans="1:3" x14ac:dyDescent="0.2">
      <c r="A851" s="61">
        <v>43949</v>
      </c>
      <c r="B851">
        <v>31</v>
      </c>
      <c r="C851">
        <v>21</v>
      </c>
    </row>
    <row r="852" spans="1:3" x14ac:dyDescent="0.2">
      <c r="A852" s="61">
        <v>43950</v>
      </c>
      <c r="B852">
        <v>31</v>
      </c>
      <c r="C852">
        <v>19</v>
      </c>
    </row>
    <row r="853" spans="1:3" x14ac:dyDescent="0.2">
      <c r="A853" s="61">
        <v>43951</v>
      </c>
      <c r="B853">
        <v>37</v>
      </c>
      <c r="C853">
        <v>18</v>
      </c>
    </row>
    <row r="854" spans="1:3" x14ac:dyDescent="0.2">
      <c r="A854" s="61">
        <v>43952</v>
      </c>
      <c r="B854">
        <v>37</v>
      </c>
      <c r="C854">
        <v>24</v>
      </c>
    </row>
    <row r="855" spans="1:3" x14ac:dyDescent="0.2">
      <c r="A855" s="61">
        <v>43953</v>
      </c>
      <c r="B855">
        <v>33</v>
      </c>
      <c r="C855">
        <v>22</v>
      </c>
    </row>
    <row r="856" spans="1:3" x14ac:dyDescent="0.2">
      <c r="A856" s="61">
        <v>43954</v>
      </c>
      <c r="B856">
        <v>37</v>
      </c>
      <c r="C856">
        <v>21</v>
      </c>
    </row>
    <row r="857" spans="1:3" x14ac:dyDescent="0.2">
      <c r="A857" s="61">
        <v>43955</v>
      </c>
      <c r="B857">
        <v>35</v>
      </c>
      <c r="C857">
        <v>21</v>
      </c>
    </row>
    <row r="858" spans="1:3" x14ac:dyDescent="0.2">
      <c r="A858" s="61">
        <v>43956</v>
      </c>
      <c r="B858">
        <v>35</v>
      </c>
      <c r="C858">
        <v>17</v>
      </c>
    </row>
    <row r="859" spans="1:3" x14ac:dyDescent="0.2">
      <c r="A859" s="61">
        <v>43957</v>
      </c>
      <c r="B859">
        <v>38</v>
      </c>
      <c r="C859">
        <v>22</v>
      </c>
    </row>
    <row r="860" spans="1:3" x14ac:dyDescent="0.2">
      <c r="A860" s="61">
        <v>43958</v>
      </c>
      <c r="B860">
        <v>39</v>
      </c>
      <c r="C860">
        <v>25</v>
      </c>
    </row>
    <row r="861" spans="1:3" x14ac:dyDescent="0.2">
      <c r="A861" s="61">
        <v>43959</v>
      </c>
      <c r="B861">
        <v>32</v>
      </c>
      <c r="C861">
        <v>23</v>
      </c>
    </row>
    <row r="862" spans="1:3" x14ac:dyDescent="0.2">
      <c r="A862" s="61">
        <v>43960</v>
      </c>
      <c r="B862">
        <v>35</v>
      </c>
      <c r="C862">
        <v>21</v>
      </c>
    </row>
    <row r="863" spans="1:3" x14ac:dyDescent="0.2">
      <c r="A863" s="61">
        <v>43961</v>
      </c>
      <c r="B863">
        <v>38</v>
      </c>
      <c r="C863">
        <v>23</v>
      </c>
    </row>
    <row r="864" spans="1:3" x14ac:dyDescent="0.2">
      <c r="A864" s="61">
        <v>43962</v>
      </c>
      <c r="B864">
        <v>39</v>
      </c>
      <c r="C864">
        <v>27</v>
      </c>
    </row>
    <row r="865" spans="1:3" x14ac:dyDescent="0.2">
      <c r="A865" s="61">
        <v>43963</v>
      </c>
      <c r="B865">
        <v>32</v>
      </c>
      <c r="C865">
        <v>25</v>
      </c>
    </row>
    <row r="866" spans="1:3" x14ac:dyDescent="0.2">
      <c r="A866" s="61">
        <v>43964</v>
      </c>
      <c r="B866">
        <v>36</v>
      </c>
      <c r="C866">
        <v>25</v>
      </c>
    </row>
    <row r="867" spans="1:3" x14ac:dyDescent="0.2">
      <c r="A867" s="61">
        <v>43965</v>
      </c>
      <c r="B867">
        <v>37</v>
      </c>
      <c r="C867">
        <v>24</v>
      </c>
    </row>
    <row r="868" spans="1:3" x14ac:dyDescent="0.2">
      <c r="A868" s="61">
        <v>43966</v>
      </c>
      <c r="B868">
        <v>37</v>
      </c>
      <c r="C868">
        <v>22</v>
      </c>
    </row>
    <row r="869" spans="1:3" x14ac:dyDescent="0.2">
      <c r="A869" s="61">
        <v>43967</v>
      </c>
      <c r="B869">
        <v>37</v>
      </c>
      <c r="C869">
        <v>19</v>
      </c>
    </row>
    <row r="870" spans="1:3" x14ac:dyDescent="0.2">
      <c r="A870" s="61">
        <v>43968</v>
      </c>
      <c r="B870">
        <v>39</v>
      </c>
      <c r="C870">
        <v>23</v>
      </c>
    </row>
    <row r="871" spans="1:3" x14ac:dyDescent="0.2">
      <c r="A871" s="61">
        <v>43969</v>
      </c>
      <c r="B871">
        <v>39</v>
      </c>
      <c r="C871">
        <v>24</v>
      </c>
    </row>
    <row r="872" spans="1:3" x14ac:dyDescent="0.2">
      <c r="A872" s="61">
        <v>43970</v>
      </c>
      <c r="B872">
        <v>39</v>
      </c>
      <c r="C872">
        <v>23</v>
      </c>
    </row>
    <row r="873" spans="1:3" x14ac:dyDescent="0.2">
      <c r="A873" s="61">
        <v>43971</v>
      </c>
      <c r="B873">
        <v>40</v>
      </c>
      <c r="C873">
        <v>24</v>
      </c>
    </row>
    <row r="874" spans="1:3" x14ac:dyDescent="0.2">
      <c r="A874" s="61">
        <v>43972</v>
      </c>
      <c r="B874">
        <v>37</v>
      </c>
      <c r="C874">
        <v>25</v>
      </c>
    </row>
    <row r="875" spans="1:3" x14ac:dyDescent="0.2">
      <c r="A875" s="61">
        <v>43973</v>
      </c>
      <c r="B875">
        <v>39</v>
      </c>
      <c r="C875">
        <v>23</v>
      </c>
    </row>
    <row r="876" spans="1:3" x14ac:dyDescent="0.2">
      <c r="A876" s="61">
        <v>43974</v>
      </c>
      <c r="B876">
        <v>40</v>
      </c>
      <c r="C876">
        <v>22</v>
      </c>
    </row>
    <row r="877" spans="1:3" x14ac:dyDescent="0.2">
      <c r="A877" s="61">
        <v>43975</v>
      </c>
      <c r="B877">
        <v>40</v>
      </c>
      <c r="C877">
        <v>23</v>
      </c>
    </row>
    <row r="878" spans="1:3" x14ac:dyDescent="0.2">
      <c r="A878" s="61">
        <v>43976</v>
      </c>
      <c r="B878">
        <v>41</v>
      </c>
      <c r="C878">
        <v>22</v>
      </c>
    </row>
    <row r="879" spans="1:3" x14ac:dyDescent="0.2">
      <c r="A879" s="61">
        <v>43977</v>
      </c>
      <c r="B879">
        <v>41</v>
      </c>
      <c r="C879">
        <v>24</v>
      </c>
    </row>
    <row r="880" spans="1:3" x14ac:dyDescent="0.2">
      <c r="A880" s="61">
        <v>43978</v>
      </c>
      <c r="B880">
        <v>33</v>
      </c>
      <c r="C880">
        <v>23</v>
      </c>
    </row>
    <row r="881" spans="1:3" x14ac:dyDescent="0.2">
      <c r="A881" s="61">
        <v>43979</v>
      </c>
      <c r="B881">
        <v>35</v>
      </c>
      <c r="C881">
        <v>25</v>
      </c>
    </row>
    <row r="882" spans="1:3" x14ac:dyDescent="0.2">
      <c r="A882" s="61">
        <v>43980</v>
      </c>
      <c r="B882">
        <v>41</v>
      </c>
      <c r="C882">
        <v>25</v>
      </c>
    </row>
    <row r="883" spans="1:3" x14ac:dyDescent="0.2">
      <c r="A883" s="61">
        <v>43981</v>
      </c>
      <c r="B883">
        <v>42</v>
      </c>
      <c r="C883">
        <v>26</v>
      </c>
    </row>
    <row r="884" spans="1:3" x14ac:dyDescent="0.2">
      <c r="A884" s="61">
        <v>43982</v>
      </c>
      <c r="B884">
        <v>43</v>
      </c>
      <c r="C884">
        <v>26</v>
      </c>
    </row>
    <row r="885" spans="1:3" x14ac:dyDescent="0.2">
      <c r="A885" s="61">
        <v>43983</v>
      </c>
      <c r="B885">
        <v>40</v>
      </c>
      <c r="C885">
        <v>28</v>
      </c>
    </row>
    <row r="886" spans="1:3" x14ac:dyDescent="0.2">
      <c r="A886" s="61">
        <v>43984</v>
      </c>
      <c r="B886">
        <v>40</v>
      </c>
      <c r="C886">
        <v>27</v>
      </c>
    </row>
    <row r="887" spans="1:3" x14ac:dyDescent="0.2">
      <c r="A887" s="61">
        <v>43985</v>
      </c>
      <c r="B887">
        <v>44</v>
      </c>
      <c r="C887">
        <v>26</v>
      </c>
    </row>
    <row r="888" spans="1:3" x14ac:dyDescent="0.2">
      <c r="A888" s="61">
        <v>43986</v>
      </c>
      <c r="B888">
        <v>42</v>
      </c>
      <c r="C888">
        <v>28</v>
      </c>
    </row>
    <row r="889" spans="1:3" x14ac:dyDescent="0.2">
      <c r="A889" s="61">
        <v>43987</v>
      </c>
      <c r="B889">
        <v>42</v>
      </c>
      <c r="C889">
        <v>27</v>
      </c>
    </row>
    <row r="890" spans="1:3" x14ac:dyDescent="0.2">
      <c r="A890" s="61">
        <v>43988</v>
      </c>
      <c r="B890">
        <v>41</v>
      </c>
      <c r="C890">
        <v>28</v>
      </c>
    </row>
    <row r="891" spans="1:3" x14ac:dyDescent="0.2">
      <c r="A891" s="61">
        <v>43989</v>
      </c>
      <c r="B891">
        <v>41</v>
      </c>
      <c r="C891">
        <v>27</v>
      </c>
    </row>
    <row r="892" spans="1:3" x14ac:dyDescent="0.2">
      <c r="A892" s="61">
        <v>43990</v>
      </c>
      <c r="B892">
        <v>42</v>
      </c>
      <c r="C892">
        <v>29</v>
      </c>
    </row>
    <row r="893" spans="1:3" x14ac:dyDescent="0.2">
      <c r="A893" s="61">
        <v>43991</v>
      </c>
      <c r="B893">
        <v>41</v>
      </c>
      <c r="C893">
        <v>28</v>
      </c>
    </row>
    <row r="894" spans="1:3" x14ac:dyDescent="0.2">
      <c r="A894" s="61">
        <v>43992</v>
      </c>
      <c r="B894">
        <v>41</v>
      </c>
      <c r="C894">
        <v>29</v>
      </c>
    </row>
    <row r="895" spans="1:3" x14ac:dyDescent="0.2">
      <c r="A895" s="61">
        <v>43993</v>
      </c>
      <c r="B895">
        <v>43</v>
      </c>
      <c r="C895">
        <v>27</v>
      </c>
    </row>
    <row r="896" spans="1:3" x14ac:dyDescent="0.2">
      <c r="A896" s="61">
        <v>43994</v>
      </c>
      <c r="B896">
        <v>43</v>
      </c>
      <c r="C896">
        <v>26</v>
      </c>
    </row>
    <row r="897" spans="1:3" x14ac:dyDescent="0.2">
      <c r="A897" s="61">
        <v>43995</v>
      </c>
      <c r="B897">
        <v>43</v>
      </c>
      <c r="C897">
        <v>26</v>
      </c>
    </row>
    <row r="898" spans="1:3" x14ac:dyDescent="0.2">
      <c r="A898" s="61">
        <v>43996</v>
      </c>
      <c r="B898">
        <v>42</v>
      </c>
      <c r="C898">
        <v>28</v>
      </c>
    </row>
    <row r="899" spans="1:3" x14ac:dyDescent="0.2">
      <c r="A899" s="61">
        <v>43997</v>
      </c>
      <c r="B899">
        <v>39</v>
      </c>
      <c r="C899">
        <v>27</v>
      </c>
    </row>
    <row r="900" spans="1:3" x14ac:dyDescent="0.2">
      <c r="A900" s="61">
        <v>43998</v>
      </c>
      <c r="B900">
        <v>42</v>
      </c>
      <c r="C900">
        <v>27</v>
      </c>
    </row>
    <row r="901" spans="1:3" x14ac:dyDescent="0.2">
      <c r="A901" s="61">
        <v>43999</v>
      </c>
      <c r="B901">
        <v>45</v>
      </c>
      <c r="C901">
        <v>30</v>
      </c>
    </row>
    <row r="902" spans="1:3" x14ac:dyDescent="0.2">
      <c r="A902" s="61">
        <v>44000</v>
      </c>
      <c r="B902">
        <v>45</v>
      </c>
      <c r="C902">
        <v>31</v>
      </c>
    </row>
    <row r="903" spans="1:3" x14ac:dyDescent="0.2">
      <c r="A903" s="61">
        <v>44001</v>
      </c>
      <c r="B903">
        <v>42</v>
      </c>
      <c r="C903">
        <v>3</v>
      </c>
    </row>
    <row r="904" spans="1:3" x14ac:dyDescent="0.2">
      <c r="A904" s="61">
        <v>44002</v>
      </c>
      <c r="B904">
        <v>42</v>
      </c>
      <c r="C904">
        <v>25</v>
      </c>
    </row>
    <row r="905" spans="1:3" x14ac:dyDescent="0.2">
      <c r="A905" s="61">
        <v>44003</v>
      </c>
      <c r="B905">
        <v>40</v>
      </c>
      <c r="C905">
        <v>24</v>
      </c>
    </row>
    <row r="906" spans="1:3" x14ac:dyDescent="0.2">
      <c r="A906" s="61">
        <v>44004</v>
      </c>
      <c r="B906">
        <v>39</v>
      </c>
      <c r="C906">
        <v>24</v>
      </c>
    </row>
    <row r="907" spans="1:3" x14ac:dyDescent="0.2">
      <c r="A907" s="61">
        <v>44005</v>
      </c>
      <c r="B907">
        <v>38</v>
      </c>
      <c r="C907">
        <v>26</v>
      </c>
    </row>
    <row r="908" spans="1:3" x14ac:dyDescent="0.2">
      <c r="A908" s="61">
        <v>44006</v>
      </c>
      <c r="B908">
        <v>39</v>
      </c>
      <c r="C908">
        <v>24</v>
      </c>
    </row>
    <row r="909" spans="1:3" x14ac:dyDescent="0.2">
      <c r="A909" s="61">
        <v>44007</v>
      </c>
      <c r="B909">
        <v>41</v>
      </c>
      <c r="C909">
        <v>24</v>
      </c>
    </row>
    <row r="910" spans="1:3" x14ac:dyDescent="0.2">
      <c r="A910" s="61">
        <v>44008</v>
      </c>
      <c r="B910">
        <v>40</v>
      </c>
      <c r="C910">
        <v>23</v>
      </c>
    </row>
    <row r="911" spans="1:3" x14ac:dyDescent="0.2">
      <c r="A911" s="61">
        <v>44009</v>
      </c>
      <c r="B911">
        <v>39</v>
      </c>
      <c r="C911">
        <v>25</v>
      </c>
    </row>
    <row r="912" spans="1:3" x14ac:dyDescent="0.2">
      <c r="A912" s="61">
        <v>44010</v>
      </c>
      <c r="B912">
        <v>41</v>
      </c>
      <c r="C912">
        <v>25</v>
      </c>
    </row>
    <row r="913" spans="1:3" x14ac:dyDescent="0.2">
      <c r="A913" s="61">
        <v>44011</v>
      </c>
      <c r="B913">
        <v>43</v>
      </c>
      <c r="C913">
        <v>25</v>
      </c>
    </row>
    <row r="914" spans="1:3" x14ac:dyDescent="0.2">
      <c r="A914" s="61">
        <v>44012</v>
      </c>
      <c r="B914">
        <v>44</v>
      </c>
      <c r="C914">
        <v>25</v>
      </c>
    </row>
    <row r="915" spans="1:3" x14ac:dyDescent="0.2">
      <c r="A915" s="61">
        <v>44013</v>
      </c>
      <c r="B915">
        <v>44</v>
      </c>
      <c r="C915">
        <v>28</v>
      </c>
    </row>
    <row r="916" spans="1:3" x14ac:dyDescent="0.2">
      <c r="A916" s="61">
        <v>44014</v>
      </c>
      <c r="B916">
        <v>44</v>
      </c>
      <c r="C916">
        <v>28</v>
      </c>
    </row>
    <row r="917" spans="1:3" x14ac:dyDescent="0.2">
      <c r="A917" s="61">
        <v>44015</v>
      </c>
      <c r="B917">
        <v>43</v>
      </c>
      <c r="C917">
        <v>27</v>
      </c>
    </row>
    <row r="918" spans="1:3" x14ac:dyDescent="0.2">
      <c r="A918" s="61">
        <v>44016</v>
      </c>
      <c r="B918">
        <v>44</v>
      </c>
      <c r="C918">
        <v>29</v>
      </c>
    </row>
    <row r="919" spans="1:3" x14ac:dyDescent="0.2">
      <c r="A919" s="61">
        <v>44017</v>
      </c>
      <c r="B919">
        <v>46</v>
      </c>
      <c r="C919">
        <v>30</v>
      </c>
    </row>
    <row r="920" spans="1:3" x14ac:dyDescent="0.2">
      <c r="A920" s="61">
        <v>44018</v>
      </c>
      <c r="B920">
        <v>45</v>
      </c>
      <c r="C920">
        <v>28</v>
      </c>
    </row>
    <row r="921" spans="1:3" x14ac:dyDescent="0.2">
      <c r="A921" s="61">
        <v>44019</v>
      </c>
      <c r="B921">
        <v>44</v>
      </c>
      <c r="C921">
        <v>29</v>
      </c>
    </row>
    <row r="922" spans="1:3" x14ac:dyDescent="0.2">
      <c r="A922" s="61">
        <v>44020</v>
      </c>
      <c r="B922">
        <v>43</v>
      </c>
      <c r="C922">
        <v>29</v>
      </c>
    </row>
    <row r="923" spans="1:3" x14ac:dyDescent="0.2">
      <c r="A923" s="61">
        <v>44021</v>
      </c>
      <c r="B923">
        <v>42</v>
      </c>
      <c r="C923">
        <v>28</v>
      </c>
    </row>
    <row r="924" spans="1:3" x14ac:dyDescent="0.2">
      <c r="A924" s="61">
        <v>44022</v>
      </c>
      <c r="B924">
        <v>42</v>
      </c>
      <c r="C924">
        <v>27</v>
      </c>
    </row>
    <row r="925" spans="1:3" x14ac:dyDescent="0.2">
      <c r="A925" s="61">
        <v>44023</v>
      </c>
      <c r="B925">
        <v>41</v>
      </c>
      <c r="C925">
        <v>27</v>
      </c>
    </row>
    <row r="926" spans="1:3" x14ac:dyDescent="0.2">
      <c r="A926" s="61">
        <v>44024</v>
      </c>
      <c r="B926">
        <v>43</v>
      </c>
      <c r="C926">
        <v>26</v>
      </c>
    </row>
    <row r="927" spans="1:3" x14ac:dyDescent="0.2">
      <c r="A927" s="61">
        <v>44025</v>
      </c>
      <c r="B927">
        <v>44</v>
      </c>
      <c r="C927">
        <v>26</v>
      </c>
    </row>
    <row r="928" spans="1:3" x14ac:dyDescent="0.2">
      <c r="A928" s="61">
        <v>44026</v>
      </c>
      <c r="B928">
        <v>44</v>
      </c>
      <c r="C928">
        <v>31</v>
      </c>
    </row>
    <row r="929" spans="1:3" x14ac:dyDescent="0.2">
      <c r="A929" s="61">
        <v>44027</v>
      </c>
      <c r="B929">
        <v>44</v>
      </c>
      <c r="C929">
        <v>33</v>
      </c>
    </row>
    <row r="930" spans="1:3" x14ac:dyDescent="0.2">
      <c r="A930" s="61">
        <v>44028</v>
      </c>
      <c r="B930">
        <v>44</v>
      </c>
      <c r="C930">
        <v>32</v>
      </c>
    </row>
    <row r="931" spans="1:3" x14ac:dyDescent="0.2">
      <c r="A931" s="61">
        <v>44029</v>
      </c>
      <c r="B931">
        <v>45</v>
      </c>
      <c r="C931">
        <v>28</v>
      </c>
    </row>
    <row r="932" spans="1:3" x14ac:dyDescent="0.2">
      <c r="A932" s="61">
        <v>44030</v>
      </c>
      <c r="B932">
        <v>44</v>
      </c>
      <c r="C932">
        <v>30</v>
      </c>
    </row>
    <row r="933" spans="1:3" x14ac:dyDescent="0.2">
      <c r="A933" s="61">
        <v>44031</v>
      </c>
      <c r="B933">
        <v>43</v>
      </c>
      <c r="C933">
        <v>27</v>
      </c>
    </row>
    <row r="934" spans="1:3" x14ac:dyDescent="0.2">
      <c r="A934" s="61">
        <v>44032</v>
      </c>
      <c r="B934">
        <v>43</v>
      </c>
      <c r="C934">
        <v>27</v>
      </c>
    </row>
    <row r="935" spans="1:3" x14ac:dyDescent="0.2">
      <c r="A935" s="61">
        <v>44033</v>
      </c>
      <c r="B935">
        <v>45</v>
      </c>
      <c r="C935">
        <v>32</v>
      </c>
    </row>
    <row r="936" spans="1:3" x14ac:dyDescent="0.2">
      <c r="A936" s="61">
        <v>44034</v>
      </c>
      <c r="B936">
        <v>45</v>
      </c>
      <c r="C936">
        <v>33</v>
      </c>
    </row>
    <row r="937" spans="1:3" x14ac:dyDescent="0.2">
      <c r="A937" s="61">
        <v>44035</v>
      </c>
      <c r="B937">
        <v>45</v>
      </c>
      <c r="C937">
        <v>29</v>
      </c>
    </row>
    <row r="938" spans="1:3" x14ac:dyDescent="0.2">
      <c r="A938" s="61">
        <v>44036</v>
      </c>
      <c r="B938">
        <v>46</v>
      </c>
      <c r="C938">
        <v>28</v>
      </c>
    </row>
    <row r="939" spans="1:3" x14ac:dyDescent="0.2">
      <c r="A939" s="61">
        <v>44037</v>
      </c>
      <c r="B939">
        <v>44</v>
      </c>
      <c r="C939">
        <v>31</v>
      </c>
    </row>
    <row r="940" spans="1:3" x14ac:dyDescent="0.2">
      <c r="A940" s="61">
        <v>44038</v>
      </c>
      <c r="B940">
        <v>44</v>
      </c>
      <c r="C940">
        <v>30</v>
      </c>
    </row>
    <row r="941" spans="1:3" x14ac:dyDescent="0.2">
      <c r="A941" s="61">
        <v>44039</v>
      </c>
      <c r="B941">
        <v>44</v>
      </c>
      <c r="C941">
        <v>30</v>
      </c>
    </row>
    <row r="942" spans="1:3" x14ac:dyDescent="0.2">
      <c r="A942" s="61">
        <v>44040</v>
      </c>
      <c r="B942">
        <v>43</v>
      </c>
      <c r="C942">
        <v>30</v>
      </c>
    </row>
    <row r="943" spans="1:3" x14ac:dyDescent="0.2">
      <c r="A943" s="61">
        <v>44041</v>
      </c>
      <c r="B943">
        <v>43</v>
      </c>
      <c r="C943">
        <v>31</v>
      </c>
    </row>
    <row r="944" spans="1:3" x14ac:dyDescent="0.2">
      <c r="A944" s="61">
        <v>44042</v>
      </c>
      <c r="B944">
        <v>47</v>
      </c>
      <c r="C944">
        <v>31</v>
      </c>
    </row>
    <row r="945" spans="1:3" x14ac:dyDescent="0.2">
      <c r="A945" s="61">
        <v>44043</v>
      </c>
      <c r="B945">
        <v>46</v>
      </c>
      <c r="C945">
        <v>31</v>
      </c>
    </row>
    <row r="946" spans="1:3" x14ac:dyDescent="0.2">
      <c r="A946" s="61">
        <v>44044</v>
      </c>
      <c r="B946">
        <v>47</v>
      </c>
      <c r="C946">
        <v>31</v>
      </c>
    </row>
    <row r="947" spans="1:3" x14ac:dyDescent="0.2">
      <c r="A947" s="61">
        <v>44045</v>
      </c>
      <c r="B947">
        <v>47</v>
      </c>
      <c r="C947">
        <v>35</v>
      </c>
    </row>
    <row r="948" spans="1:3" x14ac:dyDescent="0.2">
      <c r="A948" s="61">
        <v>44046</v>
      </c>
      <c r="B948">
        <v>47</v>
      </c>
      <c r="C948">
        <v>34</v>
      </c>
    </row>
    <row r="949" spans="1:3" x14ac:dyDescent="0.2">
      <c r="A949" s="61">
        <v>44047</v>
      </c>
      <c r="B949">
        <v>45</v>
      </c>
      <c r="C949">
        <v>31</v>
      </c>
    </row>
    <row r="950" spans="1:3" x14ac:dyDescent="0.2">
      <c r="A950" s="61">
        <v>44048</v>
      </c>
      <c r="B950">
        <v>45</v>
      </c>
      <c r="C950">
        <v>30</v>
      </c>
    </row>
    <row r="951" spans="1:3" x14ac:dyDescent="0.2">
      <c r="A951" s="61">
        <v>44049</v>
      </c>
      <c r="B951">
        <v>42</v>
      </c>
      <c r="C951">
        <v>27</v>
      </c>
    </row>
    <row r="952" spans="1:3" x14ac:dyDescent="0.2">
      <c r="A952" s="61">
        <v>44050</v>
      </c>
      <c r="B952">
        <v>40</v>
      </c>
      <c r="C952">
        <v>25</v>
      </c>
    </row>
    <row r="953" spans="1:3" x14ac:dyDescent="0.2">
      <c r="A953" s="61">
        <v>44051</v>
      </c>
      <c r="B953">
        <v>40</v>
      </c>
      <c r="C953">
        <v>25</v>
      </c>
    </row>
    <row r="954" spans="1:3" x14ac:dyDescent="0.2">
      <c r="A954" s="61">
        <v>44052</v>
      </c>
      <c r="B954">
        <v>41</v>
      </c>
      <c r="C954">
        <v>26</v>
      </c>
    </row>
    <row r="955" spans="1:3" x14ac:dyDescent="0.2">
      <c r="A955" s="61">
        <v>44053</v>
      </c>
      <c r="B955">
        <v>42</v>
      </c>
      <c r="C955">
        <v>29</v>
      </c>
    </row>
    <row r="956" spans="1:3" x14ac:dyDescent="0.2">
      <c r="A956" s="61">
        <v>44054</v>
      </c>
      <c r="B956">
        <v>42</v>
      </c>
      <c r="C956">
        <v>29</v>
      </c>
    </row>
    <row r="957" spans="1:3" x14ac:dyDescent="0.2">
      <c r="A957" s="61">
        <v>44055</v>
      </c>
      <c r="B957">
        <v>40</v>
      </c>
      <c r="C957">
        <v>27</v>
      </c>
    </row>
    <row r="958" spans="1:3" x14ac:dyDescent="0.2">
      <c r="A958" s="61">
        <v>44056</v>
      </c>
      <c r="B958">
        <v>38</v>
      </c>
      <c r="C958">
        <v>23</v>
      </c>
    </row>
    <row r="959" spans="1:3" x14ac:dyDescent="0.2">
      <c r="A959" s="61">
        <v>44057</v>
      </c>
      <c r="B959">
        <v>39</v>
      </c>
      <c r="C959">
        <v>24</v>
      </c>
    </row>
    <row r="960" spans="1:3" x14ac:dyDescent="0.2">
      <c r="A960" s="61">
        <v>44058</v>
      </c>
      <c r="B960">
        <v>40</v>
      </c>
      <c r="C960">
        <v>25</v>
      </c>
    </row>
    <row r="961" spans="1:3" x14ac:dyDescent="0.2">
      <c r="A961" s="61">
        <v>44059</v>
      </c>
      <c r="B961">
        <v>42</v>
      </c>
      <c r="C961">
        <v>25</v>
      </c>
    </row>
    <row r="962" spans="1:3" x14ac:dyDescent="0.2">
      <c r="A962" s="61">
        <v>44060</v>
      </c>
      <c r="B962">
        <v>42</v>
      </c>
      <c r="C962">
        <v>27</v>
      </c>
    </row>
    <row r="963" spans="1:3" x14ac:dyDescent="0.2">
      <c r="A963" s="61">
        <v>44061</v>
      </c>
      <c r="B963">
        <v>41</v>
      </c>
      <c r="C963">
        <v>26</v>
      </c>
    </row>
    <row r="964" spans="1:3" x14ac:dyDescent="0.2">
      <c r="A964" s="61">
        <v>44062</v>
      </c>
      <c r="B964">
        <v>41</v>
      </c>
      <c r="C964">
        <v>26</v>
      </c>
    </row>
    <row r="965" spans="1:3" x14ac:dyDescent="0.2">
      <c r="A965" s="61">
        <v>44063</v>
      </c>
      <c r="B965">
        <v>41</v>
      </c>
      <c r="C965">
        <v>26</v>
      </c>
    </row>
    <row r="966" spans="1:3" x14ac:dyDescent="0.2">
      <c r="A966" s="61">
        <v>44064</v>
      </c>
      <c r="B966">
        <v>41</v>
      </c>
      <c r="C966">
        <v>24</v>
      </c>
    </row>
    <row r="967" spans="1:3" x14ac:dyDescent="0.2">
      <c r="A967" s="61">
        <v>44065</v>
      </c>
      <c r="B967">
        <v>43</v>
      </c>
      <c r="C967">
        <v>25</v>
      </c>
    </row>
    <row r="968" spans="1:3" x14ac:dyDescent="0.2">
      <c r="A968" s="61">
        <v>44066</v>
      </c>
      <c r="B968">
        <v>44</v>
      </c>
      <c r="C968">
        <v>26</v>
      </c>
    </row>
    <row r="969" spans="1:3" x14ac:dyDescent="0.2">
      <c r="A969" s="61">
        <v>44067</v>
      </c>
      <c r="B969">
        <v>44</v>
      </c>
      <c r="C969">
        <v>29</v>
      </c>
    </row>
    <row r="970" spans="1:3" x14ac:dyDescent="0.2">
      <c r="A970" s="61">
        <v>44068</v>
      </c>
      <c r="B970">
        <v>44</v>
      </c>
      <c r="C970">
        <v>29</v>
      </c>
    </row>
    <row r="971" spans="1:3" x14ac:dyDescent="0.2">
      <c r="A971" s="61">
        <v>44069</v>
      </c>
      <c r="B971">
        <v>43</v>
      </c>
      <c r="C971">
        <v>27</v>
      </c>
    </row>
    <row r="972" spans="1:3" x14ac:dyDescent="0.2">
      <c r="A972" s="61">
        <v>44070</v>
      </c>
      <c r="B972">
        <v>43</v>
      </c>
      <c r="C972">
        <v>28</v>
      </c>
    </row>
    <row r="973" spans="1:3" x14ac:dyDescent="0.2">
      <c r="A973" s="61">
        <v>44071</v>
      </c>
      <c r="B973">
        <v>43</v>
      </c>
      <c r="C973">
        <v>30</v>
      </c>
    </row>
    <row r="974" spans="1:3" x14ac:dyDescent="0.2">
      <c r="A974" s="61">
        <v>44072</v>
      </c>
      <c r="B974">
        <v>44</v>
      </c>
      <c r="C974">
        <v>27</v>
      </c>
    </row>
    <row r="975" spans="1:3" x14ac:dyDescent="0.2">
      <c r="A975" s="61">
        <v>44073</v>
      </c>
      <c r="B975">
        <v>42</v>
      </c>
      <c r="C975">
        <v>25</v>
      </c>
    </row>
    <row r="976" spans="1:3" x14ac:dyDescent="0.2">
      <c r="A976" s="61">
        <v>44074</v>
      </c>
      <c r="B976">
        <v>41</v>
      </c>
      <c r="C976">
        <v>26</v>
      </c>
    </row>
    <row r="977" spans="1:3" x14ac:dyDescent="0.2">
      <c r="A977" s="61">
        <v>44075</v>
      </c>
      <c r="B977">
        <v>41</v>
      </c>
      <c r="C977">
        <v>25</v>
      </c>
    </row>
    <row r="978" spans="1:3" x14ac:dyDescent="0.2">
      <c r="A978" s="61">
        <v>44076</v>
      </c>
      <c r="B978">
        <v>42</v>
      </c>
      <c r="C978">
        <v>27</v>
      </c>
    </row>
    <row r="979" spans="1:3" x14ac:dyDescent="0.2">
      <c r="A979" s="61">
        <v>44077</v>
      </c>
      <c r="B979">
        <v>42</v>
      </c>
      <c r="C979">
        <v>25</v>
      </c>
    </row>
    <row r="980" spans="1:3" x14ac:dyDescent="0.2">
      <c r="A980" s="61">
        <v>44078</v>
      </c>
      <c r="B980">
        <v>41</v>
      </c>
      <c r="C980">
        <v>28</v>
      </c>
    </row>
    <row r="981" spans="1:3" x14ac:dyDescent="0.2">
      <c r="A981" s="61">
        <v>44079</v>
      </c>
      <c r="B981">
        <v>40</v>
      </c>
      <c r="C981">
        <v>26</v>
      </c>
    </row>
    <row r="982" spans="1:3" x14ac:dyDescent="0.2">
      <c r="A982" s="61">
        <v>44080</v>
      </c>
      <c r="B982">
        <v>42</v>
      </c>
      <c r="C982">
        <v>26</v>
      </c>
    </row>
    <row r="983" spans="1:3" x14ac:dyDescent="0.2">
      <c r="A983" s="61">
        <v>44081</v>
      </c>
      <c r="B983">
        <v>42</v>
      </c>
      <c r="C983">
        <v>26</v>
      </c>
    </row>
    <row r="984" spans="1:3" x14ac:dyDescent="0.2">
      <c r="A984" s="61">
        <v>44082</v>
      </c>
      <c r="B984">
        <v>43</v>
      </c>
      <c r="C984">
        <v>26</v>
      </c>
    </row>
    <row r="985" spans="1:3" x14ac:dyDescent="0.2">
      <c r="A985" s="61">
        <v>44083</v>
      </c>
      <c r="B985">
        <v>42</v>
      </c>
      <c r="C985">
        <v>23</v>
      </c>
    </row>
    <row r="986" spans="1:3" x14ac:dyDescent="0.2">
      <c r="A986" s="61">
        <v>44084</v>
      </c>
      <c r="B986">
        <v>40</v>
      </c>
      <c r="C986">
        <v>24</v>
      </c>
    </row>
    <row r="987" spans="1:3" x14ac:dyDescent="0.2">
      <c r="A987" s="61">
        <v>44085</v>
      </c>
      <c r="B987">
        <v>41</v>
      </c>
      <c r="C987">
        <v>23</v>
      </c>
    </row>
    <row r="988" spans="1:3" x14ac:dyDescent="0.2">
      <c r="A988" s="61">
        <v>44086</v>
      </c>
      <c r="B988">
        <v>41</v>
      </c>
      <c r="C988">
        <v>26</v>
      </c>
    </row>
    <row r="989" spans="1:3" x14ac:dyDescent="0.2">
      <c r="A989" s="61">
        <v>44087</v>
      </c>
      <c r="B989">
        <v>42</v>
      </c>
      <c r="C989">
        <v>26</v>
      </c>
    </row>
    <row r="990" spans="1:3" x14ac:dyDescent="0.2">
      <c r="A990" s="61">
        <v>44088</v>
      </c>
      <c r="B990">
        <v>42</v>
      </c>
      <c r="C990">
        <v>23</v>
      </c>
    </row>
    <row r="991" spans="1:3" x14ac:dyDescent="0.2">
      <c r="A991" s="61">
        <v>44089</v>
      </c>
      <c r="B991">
        <v>42</v>
      </c>
      <c r="C991">
        <v>24</v>
      </c>
    </row>
    <row r="992" spans="1:3" x14ac:dyDescent="0.2">
      <c r="A992" s="61">
        <v>44090</v>
      </c>
      <c r="B992">
        <v>41</v>
      </c>
      <c r="C992">
        <v>23</v>
      </c>
    </row>
    <row r="993" spans="1:3" x14ac:dyDescent="0.2">
      <c r="A993" s="61">
        <v>44091</v>
      </c>
      <c r="B993">
        <v>41</v>
      </c>
      <c r="C993">
        <v>27</v>
      </c>
    </row>
    <row r="994" spans="1:3" x14ac:dyDescent="0.2">
      <c r="A994" s="61">
        <v>44092</v>
      </c>
      <c r="B994">
        <v>41</v>
      </c>
      <c r="C994">
        <v>25</v>
      </c>
    </row>
    <row r="995" spans="1:3" x14ac:dyDescent="0.2">
      <c r="A995" s="61">
        <v>44093</v>
      </c>
      <c r="B995">
        <v>40</v>
      </c>
      <c r="C995">
        <v>25</v>
      </c>
    </row>
    <row r="996" spans="1:3" x14ac:dyDescent="0.2">
      <c r="A996" s="61">
        <v>44094</v>
      </c>
      <c r="B996">
        <v>40</v>
      </c>
      <c r="C996">
        <v>23</v>
      </c>
    </row>
    <row r="997" spans="1:3" x14ac:dyDescent="0.2">
      <c r="A997" s="61">
        <v>44095</v>
      </c>
      <c r="B997">
        <v>40</v>
      </c>
      <c r="C997">
        <v>23</v>
      </c>
    </row>
    <row r="998" spans="1:3" x14ac:dyDescent="0.2">
      <c r="A998" s="61">
        <v>44096</v>
      </c>
      <c r="B998">
        <v>41</v>
      </c>
      <c r="C998">
        <v>23</v>
      </c>
    </row>
    <row r="999" spans="1:3" x14ac:dyDescent="0.2">
      <c r="A999" s="61">
        <v>44097</v>
      </c>
      <c r="B999">
        <v>40</v>
      </c>
      <c r="C999">
        <v>23</v>
      </c>
    </row>
    <row r="1000" spans="1:3" x14ac:dyDescent="0.2">
      <c r="A1000" s="61">
        <v>44098</v>
      </c>
      <c r="B1000">
        <v>41</v>
      </c>
      <c r="C1000">
        <v>26</v>
      </c>
    </row>
    <row r="1001" spans="1:3" x14ac:dyDescent="0.2">
      <c r="A1001" s="61">
        <v>44099</v>
      </c>
      <c r="B1001">
        <v>41</v>
      </c>
      <c r="C1001">
        <v>23</v>
      </c>
    </row>
    <row r="1002" spans="1:3" x14ac:dyDescent="0.2">
      <c r="A1002" s="61">
        <v>44100</v>
      </c>
      <c r="B1002">
        <v>40</v>
      </c>
      <c r="C1002">
        <v>25</v>
      </c>
    </row>
    <row r="1003" spans="1:3" x14ac:dyDescent="0.2">
      <c r="A1003" s="61">
        <v>44101</v>
      </c>
      <c r="B1003">
        <v>40</v>
      </c>
      <c r="C1003">
        <v>22</v>
      </c>
    </row>
    <row r="1004" spans="1:3" x14ac:dyDescent="0.2">
      <c r="A1004" s="61">
        <v>44102</v>
      </c>
      <c r="B1004">
        <v>40</v>
      </c>
      <c r="C1004">
        <v>23</v>
      </c>
    </row>
    <row r="1005" spans="1:3" x14ac:dyDescent="0.2">
      <c r="A1005" s="61">
        <v>44103</v>
      </c>
      <c r="B1005">
        <v>39</v>
      </c>
      <c r="C1005">
        <v>23</v>
      </c>
    </row>
    <row r="1006" spans="1:3" x14ac:dyDescent="0.2">
      <c r="A1006" s="61">
        <v>44104</v>
      </c>
      <c r="B1006">
        <v>37</v>
      </c>
      <c r="C1006">
        <v>23</v>
      </c>
    </row>
    <row r="1007" spans="1:3" x14ac:dyDescent="0.2">
      <c r="A1007" s="61">
        <v>44105</v>
      </c>
      <c r="B1007">
        <v>39</v>
      </c>
      <c r="C1007">
        <v>21</v>
      </c>
    </row>
    <row r="1008" spans="1:3" x14ac:dyDescent="0.2">
      <c r="A1008" s="61">
        <v>44106</v>
      </c>
      <c r="B1008">
        <v>38</v>
      </c>
      <c r="C1008">
        <v>20</v>
      </c>
    </row>
    <row r="1009" spans="1:3" x14ac:dyDescent="0.2">
      <c r="A1009" s="61">
        <v>44107</v>
      </c>
      <c r="B1009">
        <v>37</v>
      </c>
      <c r="C1009">
        <v>21</v>
      </c>
    </row>
    <row r="1010" spans="1:3" x14ac:dyDescent="0.2">
      <c r="A1010" s="61">
        <v>44108</v>
      </c>
      <c r="B1010">
        <v>38</v>
      </c>
      <c r="C1010">
        <v>22</v>
      </c>
    </row>
    <row r="1011" spans="1:3" x14ac:dyDescent="0.2">
      <c r="A1011" s="61">
        <v>44109</v>
      </c>
      <c r="B1011">
        <v>37</v>
      </c>
      <c r="C1011">
        <v>23</v>
      </c>
    </row>
    <row r="1012" spans="1:3" x14ac:dyDescent="0.2">
      <c r="A1012" s="61">
        <v>44110</v>
      </c>
      <c r="B1012">
        <v>38</v>
      </c>
      <c r="C1012">
        <v>20</v>
      </c>
    </row>
    <row r="1013" spans="1:3" x14ac:dyDescent="0.2">
      <c r="A1013" s="61">
        <v>44111</v>
      </c>
      <c r="B1013">
        <v>39</v>
      </c>
      <c r="C1013">
        <v>22</v>
      </c>
    </row>
    <row r="1014" spans="1:3" x14ac:dyDescent="0.2">
      <c r="A1014" s="61">
        <v>44112</v>
      </c>
      <c r="B1014">
        <v>37</v>
      </c>
      <c r="C1014">
        <v>24</v>
      </c>
    </row>
    <row r="1015" spans="1:3" x14ac:dyDescent="0.2">
      <c r="A1015" s="61">
        <v>44113</v>
      </c>
      <c r="B1015">
        <v>36</v>
      </c>
      <c r="C1015">
        <v>22</v>
      </c>
    </row>
    <row r="1016" spans="1:3" x14ac:dyDescent="0.2">
      <c r="A1016" s="61">
        <v>44114</v>
      </c>
      <c r="B1016">
        <v>36</v>
      </c>
      <c r="C1016">
        <v>20</v>
      </c>
    </row>
    <row r="1017" spans="1:3" x14ac:dyDescent="0.2">
      <c r="A1017" s="61">
        <v>44115</v>
      </c>
      <c r="B1017">
        <v>36</v>
      </c>
      <c r="C1017">
        <v>19</v>
      </c>
    </row>
    <row r="1018" spans="1:3" x14ac:dyDescent="0.2">
      <c r="A1018" s="61">
        <v>44116</v>
      </c>
      <c r="B1018">
        <v>31</v>
      </c>
      <c r="C1018">
        <v>17</v>
      </c>
    </row>
    <row r="1019" spans="1:3" x14ac:dyDescent="0.2">
      <c r="A1019" s="61">
        <v>44117</v>
      </c>
      <c r="B1019">
        <v>32</v>
      </c>
      <c r="C1019">
        <v>16</v>
      </c>
    </row>
    <row r="1020" spans="1:3" x14ac:dyDescent="0.2">
      <c r="A1020" s="61">
        <v>44118</v>
      </c>
      <c r="B1020">
        <v>32</v>
      </c>
      <c r="C1020">
        <v>15</v>
      </c>
    </row>
    <row r="1021" spans="1:3" x14ac:dyDescent="0.2">
      <c r="A1021" s="61">
        <v>44119</v>
      </c>
      <c r="B1021">
        <v>33</v>
      </c>
      <c r="C1021">
        <v>15</v>
      </c>
    </row>
    <row r="1022" spans="1:3" x14ac:dyDescent="0.2">
      <c r="A1022" s="61">
        <v>44120</v>
      </c>
      <c r="B1022">
        <v>35</v>
      </c>
      <c r="C1022">
        <v>16</v>
      </c>
    </row>
    <row r="1023" spans="1:3" x14ac:dyDescent="0.2">
      <c r="A1023" s="61">
        <v>44121</v>
      </c>
      <c r="B1023">
        <v>35</v>
      </c>
      <c r="C1023">
        <v>17</v>
      </c>
    </row>
    <row r="1024" spans="1:3" x14ac:dyDescent="0.2">
      <c r="A1024" s="61">
        <v>44122</v>
      </c>
      <c r="B1024">
        <v>34</v>
      </c>
      <c r="C1024">
        <v>17</v>
      </c>
    </row>
    <row r="1025" spans="1:3" x14ac:dyDescent="0.2">
      <c r="A1025" s="61">
        <v>44123</v>
      </c>
      <c r="B1025">
        <v>33</v>
      </c>
      <c r="C1025">
        <v>16</v>
      </c>
    </row>
    <row r="1026" spans="1:3" x14ac:dyDescent="0.2">
      <c r="A1026" s="61">
        <v>44124</v>
      </c>
      <c r="B1026">
        <v>33</v>
      </c>
      <c r="C1026">
        <v>15</v>
      </c>
    </row>
    <row r="1027" spans="1:3" x14ac:dyDescent="0.2">
      <c r="A1027" s="61">
        <v>44125</v>
      </c>
      <c r="B1027">
        <v>31</v>
      </c>
      <c r="C1027">
        <v>14</v>
      </c>
    </row>
    <row r="1028" spans="1:3" x14ac:dyDescent="0.2">
      <c r="A1028" s="61">
        <v>44126</v>
      </c>
      <c r="B1028">
        <v>32</v>
      </c>
      <c r="C1028">
        <v>15</v>
      </c>
    </row>
    <row r="1029" spans="1:3" x14ac:dyDescent="0.2">
      <c r="A1029" s="61">
        <v>44127</v>
      </c>
      <c r="B1029">
        <v>31</v>
      </c>
      <c r="C1029">
        <v>15</v>
      </c>
    </row>
    <row r="1030" spans="1:3" x14ac:dyDescent="0.2">
      <c r="A1030" s="61">
        <v>44128</v>
      </c>
      <c r="B1030">
        <v>32</v>
      </c>
      <c r="C1030">
        <v>16</v>
      </c>
    </row>
    <row r="1031" spans="1:3" x14ac:dyDescent="0.2">
      <c r="A1031" s="61">
        <v>44129</v>
      </c>
      <c r="B1031">
        <v>33</v>
      </c>
      <c r="C1031">
        <v>16</v>
      </c>
    </row>
    <row r="1032" spans="1:3" x14ac:dyDescent="0.2">
      <c r="A1032" s="61">
        <v>44130</v>
      </c>
      <c r="B1032">
        <v>32</v>
      </c>
      <c r="C1032">
        <v>14</v>
      </c>
    </row>
    <row r="1033" spans="1:3" x14ac:dyDescent="0.2">
      <c r="A1033" s="61">
        <v>44131</v>
      </c>
      <c r="B1033">
        <v>32</v>
      </c>
      <c r="C1033">
        <v>12</v>
      </c>
    </row>
    <row r="1034" spans="1:3" x14ac:dyDescent="0.2">
      <c r="A1034" s="61">
        <v>44132</v>
      </c>
      <c r="B1034">
        <v>32</v>
      </c>
      <c r="C1034">
        <v>14</v>
      </c>
    </row>
    <row r="1035" spans="1:3" x14ac:dyDescent="0.2">
      <c r="A1035" s="61">
        <v>44133</v>
      </c>
      <c r="B1035">
        <v>32</v>
      </c>
      <c r="C1035">
        <v>14</v>
      </c>
    </row>
    <row r="1036" spans="1:3" x14ac:dyDescent="0.2">
      <c r="A1036" s="61">
        <v>44134</v>
      </c>
      <c r="B1036">
        <v>31</v>
      </c>
      <c r="C1036">
        <v>14</v>
      </c>
    </row>
    <row r="1037" spans="1:3" x14ac:dyDescent="0.2">
      <c r="A1037" s="61">
        <v>44135</v>
      </c>
      <c r="B1037">
        <v>31</v>
      </c>
      <c r="C1037">
        <v>14</v>
      </c>
    </row>
    <row r="1038" spans="1:3" x14ac:dyDescent="0.2">
      <c r="A1038" s="61">
        <v>44136</v>
      </c>
      <c r="B1038">
        <v>31</v>
      </c>
      <c r="C1038">
        <v>13</v>
      </c>
    </row>
    <row r="1039" spans="1:3" x14ac:dyDescent="0.2">
      <c r="A1039" s="61">
        <v>44137</v>
      </c>
      <c r="B1039">
        <v>31</v>
      </c>
      <c r="C1039">
        <v>13</v>
      </c>
    </row>
    <row r="1040" spans="1:3" x14ac:dyDescent="0.2">
      <c r="A1040" s="61">
        <v>44138</v>
      </c>
      <c r="B1040">
        <v>32</v>
      </c>
      <c r="C1040">
        <v>14</v>
      </c>
    </row>
    <row r="1041" spans="1:3" x14ac:dyDescent="0.2">
      <c r="A1041" s="61">
        <v>44139</v>
      </c>
      <c r="B1041">
        <v>32</v>
      </c>
      <c r="C1041">
        <v>15</v>
      </c>
    </row>
    <row r="1042" spans="1:3" x14ac:dyDescent="0.2">
      <c r="A1042" s="61">
        <v>44140</v>
      </c>
      <c r="B1042">
        <v>32</v>
      </c>
      <c r="C1042">
        <v>14</v>
      </c>
    </row>
    <row r="1043" spans="1:3" x14ac:dyDescent="0.2">
      <c r="A1043" s="61">
        <v>44141</v>
      </c>
      <c r="B1043">
        <v>31</v>
      </c>
      <c r="C1043">
        <v>15</v>
      </c>
    </row>
    <row r="1044" spans="1:3" x14ac:dyDescent="0.2">
      <c r="A1044" s="61">
        <v>44142</v>
      </c>
      <c r="B1044">
        <v>32</v>
      </c>
      <c r="C1044">
        <v>15</v>
      </c>
    </row>
    <row r="1045" spans="1:3" x14ac:dyDescent="0.2">
      <c r="A1045" s="61">
        <v>44143</v>
      </c>
      <c r="B1045">
        <v>32</v>
      </c>
      <c r="C1045">
        <v>17</v>
      </c>
    </row>
    <row r="1046" spans="1:3" x14ac:dyDescent="0.2">
      <c r="A1046" s="61">
        <v>44144</v>
      </c>
      <c r="B1046">
        <v>32</v>
      </c>
      <c r="C1046">
        <v>18</v>
      </c>
    </row>
    <row r="1047" spans="1:3" x14ac:dyDescent="0.2">
      <c r="A1047" s="61">
        <v>44145</v>
      </c>
      <c r="B1047">
        <v>29</v>
      </c>
      <c r="C1047">
        <v>17</v>
      </c>
    </row>
    <row r="1048" spans="1:3" x14ac:dyDescent="0.2">
      <c r="A1048" s="61">
        <v>44146</v>
      </c>
      <c r="B1048">
        <v>33</v>
      </c>
      <c r="C1048">
        <v>18</v>
      </c>
    </row>
    <row r="1049" spans="1:3" x14ac:dyDescent="0.2">
      <c r="A1049" s="61">
        <v>44147</v>
      </c>
      <c r="B1049">
        <v>31</v>
      </c>
      <c r="C1049">
        <v>18</v>
      </c>
    </row>
    <row r="1050" spans="1:3" x14ac:dyDescent="0.2">
      <c r="A1050" s="61">
        <v>44148</v>
      </c>
      <c r="B1050">
        <v>33</v>
      </c>
      <c r="C1050">
        <v>18</v>
      </c>
    </row>
    <row r="1051" spans="1:3" x14ac:dyDescent="0.2">
      <c r="A1051" s="61">
        <v>44149</v>
      </c>
      <c r="B1051">
        <v>30</v>
      </c>
      <c r="C1051">
        <v>18</v>
      </c>
    </row>
    <row r="1052" spans="1:3" x14ac:dyDescent="0.2">
      <c r="A1052" s="61">
        <v>44150</v>
      </c>
      <c r="B1052">
        <v>23</v>
      </c>
      <c r="C1052">
        <v>16</v>
      </c>
    </row>
    <row r="1053" spans="1:3" x14ac:dyDescent="0.2">
      <c r="A1053" s="61">
        <v>44151</v>
      </c>
      <c r="B1053">
        <v>25</v>
      </c>
      <c r="C1053">
        <v>15</v>
      </c>
    </row>
    <row r="1054" spans="1:3" x14ac:dyDescent="0.2">
      <c r="A1054" s="61">
        <v>44152</v>
      </c>
      <c r="B1054">
        <v>30</v>
      </c>
      <c r="C1054">
        <v>15</v>
      </c>
    </row>
    <row r="1055" spans="1:3" x14ac:dyDescent="0.2">
      <c r="A1055" s="61">
        <v>44153</v>
      </c>
      <c r="B1055">
        <v>28</v>
      </c>
      <c r="C1055">
        <v>16</v>
      </c>
    </row>
    <row r="1056" spans="1:3" x14ac:dyDescent="0.2">
      <c r="A1056" s="61">
        <v>44154</v>
      </c>
      <c r="B1056">
        <v>25</v>
      </c>
      <c r="C1056">
        <v>15</v>
      </c>
    </row>
    <row r="1057" spans="1:3" x14ac:dyDescent="0.2">
      <c r="A1057" s="61">
        <v>44155</v>
      </c>
      <c r="B1057">
        <v>23</v>
      </c>
      <c r="C1057">
        <v>15</v>
      </c>
    </row>
    <row r="1058" spans="1:3" x14ac:dyDescent="0.2">
      <c r="A1058" s="61">
        <v>44156</v>
      </c>
      <c r="B1058">
        <v>30</v>
      </c>
      <c r="C1058">
        <v>13</v>
      </c>
    </row>
    <row r="1059" spans="1:3" x14ac:dyDescent="0.2">
      <c r="A1059" s="61">
        <v>44157</v>
      </c>
      <c r="B1059">
        <v>31</v>
      </c>
      <c r="C1059">
        <v>17</v>
      </c>
    </row>
    <row r="1060" spans="1:3" x14ac:dyDescent="0.2">
      <c r="A1060" s="61">
        <v>44158</v>
      </c>
      <c r="B1060">
        <v>30</v>
      </c>
      <c r="C1060">
        <v>18</v>
      </c>
    </row>
    <row r="1061" spans="1:3" x14ac:dyDescent="0.2">
      <c r="A1061" s="61">
        <v>44159</v>
      </c>
      <c r="B1061">
        <v>24</v>
      </c>
      <c r="C1061">
        <v>12</v>
      </c>
    </row>
    <row r="1062" spans="1:3" x14ac:dyDescent="0.2">
      <c r="A1062" s="61">
        <v>44160</v>
      </c>
      <c r="B1062">
        <v>22</v>
      </c>
      <c r="C1062">
        <v>12</v>
      </c>
    </row>
    <row r="1063" spans="1:3" x14ac:dyDescent="0.2">
      <c r="A1063" s="61">
        <v>44161</v>
      </c>
      <c r="B1063">
        <v>24</v>
      </c>
      <c r="C1063">
        <v>10</v>
      </c>
    </row>
    <row r="1064" spans="1:3" x14ac:dyDescent="0.2">
      <c r="A1064" s="61">
        <v>44162</v>
      </c>
      <c r="B1064">
        <v>29</v>
      </c>
      <c r="C1064">
        <v>12</v>
      </c>
    </row>
    <row r="1065" spans="1:3" x14ac:dyDescent="0.2">
      <c r="A1065" s="61">
        <v>44163</v>
      </c>
      <c r="B1065">
        <v>28</v>
      </c>
      <c r="C1065">
        <v>15</v>
      </c>
    </row>
    <row r="1066" spans="1:3" x14ac:dyDescent="0.2">
      <c r="A1066" s="61">
        <v>44164</v>
      </c>
      <c r="B1066">
        <v>23</v>
      </c>
      <c r="C1066">
        <v>15</v>
      </c>
    </row>
    <row r="1067" spans="1:3" x14ac:dyDescent="0.2">
      <c r="A1067" s="61">
        <v>44165</v>
      </c>
      <c r="B1067">
        <v>24</v>
      </c>
      <c r="C1067">
        <v>15</v>
      </c>
    </row>
    <row r="1068" spans="1:3" x14ac:dyDescent="0.2">
      <c r="A1068" s="61">
        <v>44166</v>
      </c>
      <c r="B1068">
        <v>18</v>
      </c>
      <c r="C1068">
        <v>11</v>
      </c>
    </row>
    <row r="1069" spans="1:3" x14ac:dyDescent="0.2">
      <c r="A1069" s="61">
        <v>44167</v>
      </c>
      <c r="B1069">
        <v>17</v>
      </c>
      <c r="C1069">
        <v>10</v>
      </c>
    </row>
    <row r="1070" spans="1:3" x14ac:dyDescent="0.2">
      <c r="A1070" s="61">
        <v>44168</v>
      </c>
      <c r="B1070">
        <v>20</v>
      </c>
      <c r="C1070">
        <v>14</v>
      </c>
    </row>
    <row r="1071" spans="1:3" x14ac:dyDescent="0.2">
      <c r="A1071" s="61">
        <v>44169</v>
      </c>
      <c r="B1071">
        <v>25</v>
      </c>
      <c r="C1071">
        <v>15</v>
      </c>
    </row>
    <row r="1072" spans="1:3" x14ac:dyDescent="0.2">
      <c r="A1072" s="61">
        <v>44170</v>
      </c>
      <c r="B1072">
        <v>21</v>
      </c>
      <c r="C1072">
        <v>16</v>
      </c>
    </row>
    <row r="1073" spans="1:3" x14ac:dyDescent="0.2">
      <c r="A1073" s="61">
        <v>44171</v>
      </c>
      <c r="B1073">
        <v>21</v>
      </c>
      <c r="C1073">
        <v>17</v>
      </c>
    </row>
    <row r="1074" spans="1:3" x14ac:dyDescent="0.2">
      <c r="A1074" s="61">
        <v>44172</v>
      </c>
      <c r="B1074">
        <v>23</v>
      </c>
      <c r="C1074">
        <v>15</v>
      </c>
    </row>
    <row r="1075" spans="1:3" x14ac:dyDescent="0.2">
      <c r="A1075" s="61">
        <v>44173</v>
      </c>
      <c r="B1075">
        <v>20</v>
      </c>
      <c r="C1075">
        <v>10</v>
      </c>
    </row>
    <row r="1076" spans="1:3" x14ac:dyDescent="0.2">
      <c r="A1076" s="61">
        <v>44174</v>
      </c>
      <c r="B1076">
        <v>19</v>
      </c>
      <c r="C1076">
        <v>8</v>
      </c>
    </row>
    <row r="1077" spans="1:3" x14ac:dyDescent="0.2">
      <c r="A1077" s="61">
        <v>44175</v>
      </c>
      <c r="B1077">
        <v>22</v>
      </c>
      <c r="C1077">
        <v>9</v>
      </c>
    </row>
    <row r="1078" spans="1:3" x14ac:dyDescent="0.2">
      <c r="A1078" s="61">
        <v>44176</v>
      </c>
      <c r="B1078">
        <v>26</v>
      </c>
      <c r="C1078">
        <v>10</v>
      </c>
    </row>
    <row r="1079" spans="1:3" x14ac:dyDescent="0.2">
      <c r="A1079" s="61">
        <v>44177</v>
      </c>
      <c r="B1079">
        <v>21</v>
      </c>
      <c r="C1079">
        <v>11</v>
      </c>
    </row>
    <row r="1080" spans="1:3" x14ac:dyDescent="0.2">
      <c r="A1080" s="61">
        <v>44178</v>
      </c>
      <c r="B1080">
        <v>20</v>
      </c>
      <c r="C1080">
        <v>9</v>
      </c>
    </row>
    <row r="1081" spans="1:3" x14ac:dyDescent="0.2">
      <c r="A1081" s="61">
        <v>44179</v>
      </c>
      <c r="B1081">
        <v>21</v>
      </c>
      <c r="C1081">
        <v>10</v>
      </c>
    </row>
    <row r="1082" spans="1:3" x14ac:dyDescent="0.2">
      <c r="A1082" s="61">
        <v>44180</v>
      </c>
      <c r="B1082">
        <v>22</v>
      </c>
      <c r="C1082">
        <v>10</v>
      </c>
    </row>
    <row r="1083" spans="1:3" x14ac:dyDescent="0.2">
      <c r="A1083" s="61">
        <v>44181</v>
      </c>
      <c r="B1083">
        <v>24</v>
      </c>
      <c r="C1083">
        <v>8</v>
      </c>
    </row>
    <row r="1084" spans="1:3" x14ac:dyDescent="0.2">
      <c r="A1084" s="61">
        <v>44182</v>
      </c>
      <c r="B1084">
        <v>26</v>
      </c>
      <c r="C1084">
        <v>10</v>
      </c>
    </row>
    <row r="1085" spans="1:3" x14ac:dyDescent="0.2">
      <c r="A1085" s="61">
        <v>44183</v>
      </c>
      <c r="B1085">
        <v>25</v>
      </c>
      <c r="C1085">
        <v>15</v>
      </c>
    </row>
    <row r="1086" spans="1:3" x14ac:dyDescent="0.2">
      <c r="A1086" s="61">
        <v>44184</v>
      </c>
      <c r="B1086">
        <v>21</v>
      </c>
      <c r="C1086">
        <v>12</v>
      </c>
    </row>
    <row r="1087" spans="1:3" x14ac:dyDescent="0.2">
      <c r="A1087" s="61">
        <v>44185</v>
      </c>
      <c r="B1087">
        <v>19</v>
      </c>
      <c r="C1087">
        <v>13</v>
      </c>
    </row>
    <row r="1088" spans="1:3" x14ac:dyDescent="0.2">
      <c r="A1088" s="61">
        <v>44186</v>
      </c>
      <c r="B1088">
        <v>18</v>
      </c>
      <c r="C1088">
        <v>12</v>
      </c>
    </row>
    <row r="1089" spans="1:3" x14ac:dyDescent="0.2">
      <c r="A1089" s="61">
        <v>44187</v>
      </c>
      <c r="B1089">
        <v>17</v>
      </c>
      <c r="C1089">
        <v>12</v>
      </c>
    </row>
    <row r="1090" spans="1:3" x14ac:dyDescent="0.2">
      <c r="A1090" s="61">
        <v>44188</v>
      </c>
      <c r="B1090">
        <v>21</v>
      </c>
      <c r="C1090">
        <v>12</v>
      </c>
    </row>
    <row r="1091" spans="1:3" x14ac:dyDescent="0.2">
      <c r="A1091" s="61">
        <v>44189</v>
      </c>
      <c r="B1091">
        <v>24</v>
      </c>
      <c r="C1091">
        <v>11</v>
      </c>
    </row>
    <row r="1092" spans="1:3" x14ac:dyDescent="0.2">
      <c r="A1092" s="61">
        <v>44190</v>
      </c>
      <c r="B1092">
        <v>26</v>
      </c>
      <c r="C1092">
        <v>12</v>
      </c>
    </row>
    <row r="1093" spans="1:3" x14ac:dyDescent="0.2">
      <c r="A1093" s="61">
        <v>44191</v>
      </c>
      <c r="B1093">
        <v>19</v>
      </c>
      <c r="C1093">
        <v>11</v>
      </c>
    </row>
    <row r="1094" spans="1:3" x14ac:dyDescent="0.2">
      <c r="A1094" s="61">
        <v>44192</v>
      </c>
      <c r="B1094">
        <v>16</v>
      </c>
      <c r="C1094">
        <v>8</v>
      </c>
    </row>
    <row r="1095" spans="1:3" x14ac:dyDescent="0.2">
      <c r="A1095" s="61">
        <v>44193</v>
      </c>
      <c r="B1095">
        <v>15</v>
      </c>
      <c r="C1095">
        <v>7</v>
      </c>
    </row>
    <row r="1096" spans="1:3" x14ac:dyDescent="0.2">
      <c r="A1096" s="61">
        <v>44194</v>
      </c>
      <c r="B1096">
        <v>29</v>
      </c>
      <c r="C1096">
        <v>8</v>
      </c>
    </row>
    <row r="1097" spans="1:3" x14ac:dyDescent="0.2">
      <c r="A1097" s="61">
        <v>44195</v>
      </c>
      <c r="B1097">
        <v>19</v>
      </c>
      <c r="C1097">
        <v>7</v>
      </c>
    </row>
    <row r="1098" spans="1:3" x14ac:dyDescent="0.2">
      <c r="A1098" s="61">
        <v>44196</v>
      </c>
      <c r="B1098">
        <v>21</v>
      </c>
      <c r="C1098">
        <v>11</v>
      </c>
    </row>
    <row r="1099" spans="1:3" x14ac:dyDescent="0.2">
      <c r="A1099" s="61">
        <v>44197</v>
      </c>
      <c r="B1099">
        <v>21</v>
      </c>
      <c r="C1099">
        <v>11</v>
      </c>
    </row>
    <row r="1100" spans="1:3" x14ac:dyDescent="0.2">
      <c r="A1100" s="61">
        <v>44198</v>
      </c>
      <c r="B1100">
        <v>22</v>
      </c>
      <c r="C1100">
        <v>11</v>
      </c>
    </row>
    <row r="1101" spans="1:3" x14ac:dyDescent="0.2">
      <c r="A1101" s="61">
        <v>44199</v>
      </c>
      <c r="B1101">
        <v>23</v>
      </c>
      <c r="C1101">
        <v>13</v>
      </c>
    </row>
    <row r="1102" spans="1:3" x14ac:dyDescent="0.2">
      <c r="A1102" s="61">
        <v>44200</v>
      </c>
      <c r="B1102">
        <v>23</v>
      </c>
      <c r="C1102">
        <v>13</v>
      </c>
    </row>
    <row r="1103" spans="1:3" x14ac:dyDescent="0.2">
      <c r="A1103" s="61">
        <v>44201</v>
      </c>
      <c r="B1103">
        <v>25</v>
      </c>
      <c r="C1103">
        <v>13</v>
      </c>
    </row>
    <row r="1104" spans="1:3" x14ac:dyDescent="0.2">
      <c r="A1104" s="61">
        <v>44202</v>
      </c>
      <c r="B1104">
        <v>23</v>
      </c>
      <c r="C1104">
        <v>13</v>
      </c>
    </row>
    <row r="1105" spans="1:3" x14ac:dyDescent="0.2">
      <c r="A1105" s="61">
        <v>44203</v>
      </c>
      <c r="B1105">
        <v>21</v>
      </c>
      <c r="C1105">
        <v>12</v>
      </c>
    </row>
    <row r="1106" spans="1:3" x14ac:dyDescent="0.2">
      <c r="A1106" s="61">
        <v>44204</v>
      </c>
      <c r="B1106">
        <v>20</v>
      </c>
      <c r="C1106">
        <v>11</v>
      </c>
    </row>
    <row r="1107" spans="1:3" x14ac:dyDescent="0.2">
      <c r="A1107" s="61">
        <v>44205</v>
      </c>
      <c r="B1107">
        <v>15</v>
      </c>
      <c r="C1107">
        <v>12</v>
      </c>
    </row>
    <row r="1108" spans="1:3" x14ac:dyDescent="0.2">
      <c r="A1108" s="61">
        <v>44206</v>
      </c>
      <c r="B1108">
        <v>17</v>
      </c>
      <c r="C1108">
        <v>11</v>
      </c>
    </row>
    <row r="1109" spans="1:3" x14ac:dyDescent="0.2">
      <c r="A1109" s="61">
        <v>44207</v>
      </c>
      <c r="B1109">
        <v>18</v>
      </c>
      <c r="C1109">
        <v>11</v>
      </c>
    </row>
    <row r="1110" spans="1:3" x14ac:dyDescent="0.2">
      <c r="A1110" s="61">
        <v>44208</v>
      </c>
      <c r="B1110">
        <v>20</v>
      </c>
      <c r="C1110">
        <v>10</v>
      </c>
    </row>
    <row r="1111" spans="1:3" x14ac:dyDescent="0.2">
      <c r="A1111" s="61">
        <v>44209</v>
      </c>
      <c r="B1111">
        <v>18</v>
      </c>
      <c r="C1111">
        <v>8</v>
      </c>
    </row>
    <row r="1112" spans="1:3" x14ac:dyDescent="0.2">
      <c r="A1112" s="61">
        <v>44210</v>
      </c>
      <c r="B1112">
        <v>19</v>
      </c>
      <c r="C1112">
        <v>6</v>
      </c>
    </row>
    <row r="1113" spans="1:3" x14ac:dyDescent="0.2">
      <c r="A1113" s="61">
        <v>44211</v>
      </c>
      <c r="B1113">
        <v>19</v>
      </c>
      <c r="C1113">
        <v>4</v>
      </c>
    </row>
    <row r="1114" spans="1:3" x14ac:dyDescent="0.2">
      <c r="A1114" s="61">
        <v>44212</v>
      </c>
      <c r="B1114">
        <v>23</v>
      </c>
      <c r="C1114">
        <v>8</v>
      </c>
    </row>
    <row r="1115" spans="1:3" x14ac:dyDescent="0.2">
      <c r="A1115" s="61">
        <v>44213</v>
      </c>
      <c r="B1115">
        <v>21</v>
      </c>
      <c r="C1115">
        <v>10</v>
      </c>
    </row>
    <row r="1116" spans="1:3" x14ac:dyDescent="0.2">
      <c r="A1116" s="61">
        <v>44214</v>
      </c>
      <c r="B1116">
        <v>21</v>
      </c>
      <c r="C1116">
        <v>8</v>
      </c>
    </row>
    <row r="1117" spans="1:3" x14ac:dyDescent="0.2">
      <c r="A1117" s="61">
        <v>44215</v>
      </c>
      <c r="B1117">
        <v>21</v>
      </c>
      <c r="C1117">
        <v>9</v>
      </c>
    </row>
    <row r="1118" spans="1:3" x14ac:dyDescent="0.2">
      <c r="A1118" s="61">
        <v>44216</v>
      </c>
      <c r="B1118">
        <v>20</v>
      </c>
      <c r="C1118">
        <v>8</v>
      </c>
    </row>
    <row r="1119" spans="1:3" x14ac:dyDescent="0.2">
      <c r="A1119" s="61">
        <v>44217</v>
      </c>
      <c r="B1119">
        <v>22</v>
      </c>
      <c r="C1119">
        <v>8</v>
      </c>
    </row>
    <row r="1120" spans="1:3" x14ac:dyDescent="0.2">
      <c r="A1120" s="61">
        <v>44218</v>
      </c>
      <c r="B1120">
        <v>24</v>
      </c>
      <c r="C1120">
        <v>10</v>
      </c>
    </row>
    <row r="1121" spans="1:3" x14ac:dyDescent="0.2">
      <c r="A1121" s="61">
        <v>44219</v>
      </c>
      <c r="B1121">
        <v>14</v>
      </c>
      <c r="C1121">
        <v>5</v>
      </c>
    </row>
    <row r="1122" spans="1:3" x14ac:dyDescent="0.2">
      <c r="A1122" s="61">
        <v>44220</v>
      </c>
      <c r="B1122">
        <v>14</v>
      </c>
      <c r="C1122">
        <v>3</v>
      </c>
    </row>
    <row r="1123" spans="1:3" x14ac:dyDescent="0.2">
      <c r="A1123" s="61">
        <v>44221</v>
      </c>
      <c r="B1123">
        <v>14</v>
      </c>
      <c r="C1123">
        <v>4</v>
      </c>
    </row>
    <row r="1124" spans="1:3" x14ac:dyDescent="0.2">
      <c r="A1124" s="61">
        <v>44222</v>
      </c>
      <c r="B1124">
        <v>21</v>
      </c>
      <c r="C1124">
        <v>7</v>
      </c>
    </row>
    <row r="1125" spans="1:3" x14ac:dyDescent="0.2">
      <c r="A1125" s="61">
        <v>44223</v>
      </c>
      <c r="B1125">
        <v>24</v>
      </c>
      <c r="C1125">
        <v>8</v>
      </c>
    </row>
    <row r="1126" spans="1:3" x14ac:dyDescent="0.2">
      <c r="A1126" s="61">
        <v>44224</v>
      </c>
      <c r="B1126">
        <v>25</v>
      </c>
      <c r="C1126">
        <v>9</v>
      </c>
    </row>
    <row r="1127" spans="1:3" x14ac:dyDescent="0.2">
      <c r="A1127" s="61">
        <v>44225</v>
      </c>
      <c r="B1127">
        <v>26</v>
      </c>
      <c r="C1127">
        <v>9</v>
      </c>
    </row>
    <row r="1128" spans="1:3" x14ac:dyDescent="0.2">
      <c r="A1128" s="61">
        <v>44226</v>
      </c>
      <c r="B1128">
        <v>28</v>
      </c>
      <c r="C1128">
        <v>13</v>
      </c>
    </row>
    <row r="1129" spans="1:3" x14ac:dyDescent="0.2">
      <c r="A1129" s="61">
        <v>44227</v>
      </c>
      <c r="B1129">
        <v>26</v>
      </c>
      <c r="C1129">
        <v>12</v>
      </c>
    </row>
    <row r="1130" spans="1:3" x14ac:dyDescent="0.2">
      <c r="A1130" s="61">
        <v>44228</v>
      </c>
      <c r="B1130">
        <v>18</v>
      </c>
      <c r="C1130">
        <v>8</v>
      </c>
    </row>
    <row r="1131" spans="1:3" x14ac:dyDescent="0.2">
      <c r="A1131" s="61">
        <v>44229</v>
      </c>
      <c r="B1131">
        <v>20</v>
      </c>
      <c r="C1131">
        <v>6</v>
      </c>
    </row>
    <row r="1132" spans="1:3" x14ac:dyDescent="0.2">
      <c r="A1132" s="61">
        <v>44230</v>
      </c>
      <c r="B1132">
        <v>24</v>
      </c>
      <c r="C1132">
        <v>11</v>
      </c>
    </row>
    <row r="1133" spans="1:3" x14ac:dyDescent="0.2">
      <c r="A1133" s="61">
        <v>44231</v>
      </c>
      <c r="B1133">
        <v>25</v>
      </c>
      <c r="C1133">
        <v>12</v>
      </c>
    </row>
    <row r="1134" spans="1:3" x14ac:dyDescent="0.2">
      <c r="A1134" s="61">
        <v>44232</v>
      </c>
      <c r="B1134">
        <v>28</v>
      </c>
      <c r="C1134">
        <v>15</v>
      </c>
    </row>
    <row r="1135" spans="1:3" x14ac:dyDescent="0.2">
      <c r="A1135" s="61">
        <v>44233</v>
      </c>
      <c r="B1135">
        <v>29</v>
      </c>
      <c r="C1135">
        <v>12</v>
      </c>
    </row>
    <row r="1136" spans="1:3" x14ac:dyDescent="0.2">
      <c r="A1136" s="61">
        <v>44234</v>
      </c>
      <c r="B1136">
        <v>25</v>
      </c>
      <c r="C1136">
        <v>12</v>
      </c>
    </row>
    <row r="1137" spans="1:3" x14ac:dyDescent="0.2">
      <c r="A1137" s="61">
        <v>44235</v>
      </c>
      <c r="B1137">
        <v>17</v>
      </c>
      <c r="C1137">
        <v>10</v>
      </c>
    </row>
    <row r="1138" spans="1:3" x14ac:dyDescent="0.2">
      <c r="A1138" s="61">
        <v>44236</v>
      </c>
      <c r="B1138">
        <v>17</v>
      </c>
      <c r="C1138">
        <v>9</v>
      </c>
    </row>
    <row r="1139" spans="1:3" x14ac:dyDescent="0.2">
      <c r="A1139" s="61">
        <v>44237</v>
      </c>
      <c r="B1139">
        <v>17</v>
      </c>
      <c r="C1139">
        <v>8</v>
      </c>
    </row>
    <row r="1140" spans="1:3" x14ac:dyDescent="0.2">
      <c r="A1140" s="61">
        <v>44238</v>
      </c>
      <c r="B1140">
        <v>20</v>
      </c>
      <c r="C1140">
        <v>6</v>
      </c>
    </row>
    <row r="1141" spans="1:3" x14ac:dyDescent="0.2">
      <c r="A1141" s="61">
        <v>44239</v>
      </c>
      <c r="B1141">
        <v>23</v>
      </c>
      <c r="C1141">
        <v>7</v>
      </c>
    </row>
    <row r="1142" spans="1:3" x14ac:dyDescent="0.2">
      <c r="A1142" s="61">
        <v>44240</v>
      </c>
      <c r="B1142">
        <v>25</v>
      </c>
      <c r="C1142">
        <v>9</v>
      </c>
    </row>
    <row r="1143" spans="1:3" x14ac:dyDescent="0.2">
      <c r="A1143" s="61">
        <v>44241</v>
      </c>
      <c r="B1143">
        <v>25</v>
      </c>
      <c r="C1143">
        <v>10</v>
      </c>
    </row>
    <row r="1144" spans="1:3" x14ac:dyDescent="0.2">
      <c r="A1144" s="61">
        <v>44242</v>
      </c>
      <c r="B1144">
        <v>25</v>
      </c>
      <c r="C1144">
        <v>11</v>
      </c>
    </row>
    <row r="1145" spans="1:3" x14ac:dyDescent="0.2">
      <c r="A1145" s="61">
        <v>44243</v>
      </c>
      <c r="B1145">
        <v>29</v>
      </c>
      <c r="C1145">
        <v>12</v>
      </c>
    </row>
    <row r="1146" spans="1:3" x14ac:dyDescent="0.2">
      <c r="A1146" s="61">
        <v>44244</v>
      </c>
      <c r="B1146">
        <v>30</v>
      </c>
      <c r="C1146">
        <v>16</v>
      </c>
    </row>
    <row r="1147" spans="1:3" x14ac:dyDescent="0.2">
      <c r="A1147" s="61">
        <v>44245</v>
      </c>
      <c r="B1147">
        <v>31</v>
      </c>
      <c r="C1147">
        <v>14</v>
      </c>
    </row>
    <row r="1148" spans="1:3" x14ac:dyDescent="0.2">
      <c r="A1148" s="61">
        <v>44246</v>
      </c>
      <c r="B1148">
        <v>28</v>
      </c>
      <c r="C1148">
        <v>14</v>
      </c>
    </row>
    <row r="1149" spans="1:3" x14ac:dyDescent="0.2">
      <c r="A1149" s="61">
        <v>44247</v>
      </c>
      <c r="B1149">
        <v>17</v>
      </c>
      <c r="C1149">
        <v>10</v>
      </c>
    </row>
    <row r="1150" spans="1:3" x14ac:dyDescent="0.2">
      <c r="A1150" s="61">
        <v>44248</v>
      </c>
      <c r="B1150">
        <v>18</v>
      </c>
      <c r="C1150">
        <v>8</v>
      </c>
    </row>
    <row r="1151" spans="1:3" x14ac:dyDescent="0.2">
      <c r="A1151" s="61">
        <v>44249</v>
      </c>
      <c r="B1151">
        <v>19</v>
      </c>
      <c r="C1151">
        <v>10</v>
      </c>
    </row>
    <row r="1152" spans="1:3" x14ac:dyDescent="0.2">
      <c r="A1152" s="61">
        <v>44250</v>
      </c>
      <c r="B1152">
        <v>20</v>
      </c>
      <c r="C1152">
        <v>10</v>
      </c>
    </row>
    <row r="1153" spans="1:3" x14ac:dyDescent="0.2">
      <c r="A1153" s="61">
        <v>44251</v>
      </c>
      <c r="B1153">
        <v>19</v>
      </c>
      <c r="C1153">
        <v>10</v>
      </c>
    </row>
    <row r="1154" spans="1:3" x14ac:dyDescent="0.2">
      <c r="A1154" s="61">
        <v>44252</v>
      </c>
      <c r="B1154">
        <v>20</v>
      </c>
      <c r="C1154">
        <v>11</v>
      </c>
    </row>
    <row r="1155" spans="1:3" x14ac:dyDescent="0.2">
      <c r="A1155" s="61">
        <v>44253</v>
      </c>
      <c r="B1155">
        <v>20</v>
      </c>
      <c r="C1155">
        <v>8</v>
      </c>
    </row>
    <row r="1156" spans="1:3" x14ac:dyDescent="0.2">
      <c r="A1156" s="61">
        <v>44254</v>
      </c>
      <c r="B1156">
        <v>18</v>
      </c>
      <c r="C1156">
        <v>8</v>
      </c>
    </row>
    <row r="1157" spans="1:3" x14ac:dyDescent="0.2">
      <c r="A1157" s="61">
        <v>44255</v>
      </c>
      <c r="B1157">
        <v>21</v>
      </c>
      <c r="C1157">
        <v>7</v>
      </c>
    </row>
    <row r="1158" spans="1:3" x14ac:dyDescent="0.2">
      <c r="A1158" s="61">
        <v>44256</v>
      </c>
      <c r="B1158">
        <v>23</v>
      </c>
      <c r="C1158">
        <v>7</v>
      </c>
    </row>
    <row r="1159" spans="1:3" x14ac:dyDescent="0.2">
      <c r="A1159" s="61">
        <v>44257</v>
      </c>
      <c r="B1159">
        <v>27</v>
      </c>
      <c r="C1159">
        <v>12</v>
      </c>
    </row>
    <row r="1160" spans="1:3" x14ac:dyDescent="0.2">
      <c r="A1160" s="61">
        <v>44258</v>
      </c>
      <c r="B1160">
        <v>23</v>
      </c>
      <c r="C1160">
        <v>10</v>
      </c>
    </row>
    <row r="1161" spans="1:3" x14ac:dyDescent="0.2">
      <c r="A1161" s="61">
        <v>44259</v>
      </c>
      <c r="B1161">
        <v>23</v>
      </c>
      <c r="C1161">
        <v>11</v>
      </c>
    </row>
    <row r="1162" spans="1:3" x14ac:dyDescent="0.2">
      <c r="A1162" s="61">
        <v>44260</v>
      </c>
      <c r="B1162">
        <v>26</v>
      </c>
      <c r="C1162">
        <v>12</v>
      </c>
    </row>
    <row r="1163" spans="1:3" x14ac:dyDescent="0.2">
      <c r="A1163" s="61">
        <v>44261</v>
      </c>
      <c r="B1163">
        <v>30</v>
      </c>
      <c r="C1163">
        <v>14</v>
      </c>
    </row>
    <row r="1164" spans="1:3" x14ac:dyDescent="0.2">
      <c r="A1164" s="61">
        <v>44262</v>
      </c>
      <c r="B1164">
        <v>21</v>
      </c>
      <c r="C1164">
        <v>11</v>
      </c>
    </row>
    <row r="1165" spans="1:3" x14ac:dyDescent="0.2">
      <c r="A1165" s="61">
        <v>44263</v>
      </c>
      <c r="B1165">
        <v>21</v>
      </c>
      <c r="C1165">
        <v>9</v>
      </c>
    </row>
    <row r="1166" spans="1:3" x14ac:dyDescent="0.2">
      <c r="A1166" s="61">
        <v>44264</v>
      </c>
      <c r="B1166">
        <v>26</v>
      </c>
      <c r="C1166">
        <v>11</v>
      </c>
    </row>
    <row r="1167" spans="1:3" x14ac:dyDescent="0.2">
      <c r="A1167" s="61">
        <v>44265</v>
      </c>
      <c r="B1167">
        <v>33</v>
      </c>
      <c r="C1167">
        <v>14</v>
      </c>
    </row>
    <row r="1168" spans="1:3" x14ac:dyDescent="0.2">
      <c r="A1168" s="61">
        <v>44266</v>
      </c>
      <c r="B1168">
        <v>28</v>
      </c>
      <c r="C1168">
        <v>16</v>
      </c>
    </row>
    <row r="1169" spans="1:3" x14ac:dyDescent="0.2">
      <c r="A1169" s="61">
        <v>44267</v>
      </c>
      <c r="B1169">
        <v>31</v>
      </c>
      <c r="C1169">
        <v>17</v>
      </c>
    </row>
    <row r="1170" spans="1:3" x14ac:dyDescent="0.2">
      <c r="A1170" s="61">
        <v>44268</v>
      </c>
      <c r="B1170">
        <v>33</v>
      </c>
      <c r="C1170">
        <v>18</v>
      </c>
    </row>
    <row r="1171" spans="1:3" x14ac:dyDescent="0.2">
      <c r="A1171" s="61">
        <v>44269</v>
      </c>
      <c r="B1171">
        <v>35</v>
      </c>
      <c r="C1171">
        <v>15</v>
      </c>
    </row>
    <row r="1172" spans="1:3" x14ac:dyDescent="0.2">
      <c r="A1172" s="61">
        <v>44270</v>
      </c>
      <c r="B1172">
        <v>23</v>
      </c>
      <c r="C1172">
        <v>13</v>
      </c>
    </row>
    <row r="1173" spans="1:3" x14ac:dyDescent="0.2">
      <c r="A1173" s="61">
        <v>44271</v>
      </c>
      <c r="B1173">
        <v>27</v>
      </c>
      <c r="C1173">
        <v>12</v>
      </c>
    </row>
    <row r="1174" spans="1:3" x14ac:dyDescent="0.2">
      <c r="A1174" s="61">
        <v>44272</v>
      </c>
      <c r="B1174">
        <v>32</v>
      </c>
      <c r="C1174">
        <v>18</v>
      </c>
    </row>
    <row r="1175" spans="1:3" x14ac:dyDescent="0.2">
      <c r="A1175" s="61">
        <v>44273</v>
      </c>
      <c r="B1175">
        <v>35</v>
      </c>
      <c r="C1175">
        <v>20</v>
      </c>
    </row>
    <row r="1176" spans="1:3" x14ac:dyDescent="0.2">
      <c r="A1176" s="61">
        <v>44274</v>
      </c>
      <c r="B1176">
        <v>36</v>
      </c>
      <c r="C1176">
        <v>19</v>
      </c>
    </row>
    <row r="1177" spans="1:3" x14ac:dyDescent="0.2">
      <c r="A1177" s="61">
        <v>44275</v>
      </c>
      <c r="B1177">
        <v>35</v>
      </c>
      <c r="C1177">
        <v>19</v>
      </c>
    </row>
    <row r="1178" spans="1:3" x14ac:dyDescent="0.2">
      <c r="A1178" s="61">
        <v>44276</v>
      </c>
      <c r="B1178">
        <v>31</v>
      </c>
      <c r="C1178">
        <v>18</v>
      </c>
    </row>
    <row r="1179" spans="1:3" x14ac:dyDescent="0.2">
      <c r="A1179" s="61">
        <v>44277</v>
      </c>
      <c r="B1179">
        <v>28</v>
      </c>
      <c r="C1179">
        <v>16</v>
      </c>
    </row>
    <row r="1180" spans="1:3" x14ac:dyDescent="0.2">
      <c r="A1180" s="61">
        <v>44278</v>
      </c>
      <c r="B1180">
        <v>35</v>
      </c>
      <c r="C1180">
        <v>14</v>
      </c>
    </row>
    <row r="1181" spans="1:3" x14ac:dyDescent="0.2">
      <c r="A1181" s="61">
        <v>44279</v>
      </c>
      <c r="B1181">
        <v>35</v>
      </c>
      <c r="C1181">
        <v>19</v>
      </c>
    </row>
    <row r="1182" spans="1:3" x14ac:dyDescent="0.2">
      <c r="A1182" s="61">
        <v>44280</v>
      </c>
      <c r="B1182">
        <v>38</v>
      </c>
      <c r="C1182">
        <v>19</v>
      </c>
    </row>
    <row r="1183" spans="1:3" x14ac:dyDescent="0.2">
      <c r="A1183" s="61">
        <v>44281</v>
      </c>
      <c r="B1183">
        <v>38</v>
      </c>
      <c r="C1183">
        <v>21</v>
      </c>
    </row>
    <row r="1184" spans="1:3" x14ac:dyDescent="0.2">
      <c r="A1184" s="61">
        <v>44282</v>
      </c>
      <c r="B1184">
        <v>32</v>
      </c>
      <c r="C1184">
        <v>20</v>
      </c>
    </row>
    <row r="1185" spans="1:3" x14ac:dyDescent="0.2">
      <c r="A1185" s="61">
        <v>44283</v>
      </c>
      <c r="B1185">
        <v>33</v>
      </c>
      <c r="C1185">
        <v>18</v>
      </c>
    </row>
    <row r="1186" spans="1:3" x14ac:dyDescent="0.2">
      <c r="A1186" s="61">
        <v>44284</v>
      </c>
      <c r="B1186">
        <v>26</v>
      </c>
      <c r="C1186">
        <v>15</v>
      </c>
    </row>
    <row r="1187" spans="1:3" x14ac:dyDescent="0.2">
      <c r="A1187" s="61">
        <v>44285</v>
      </c>
      <c r="B1187">
        <v>22</v>
      </c>
      <c r="C1187">
        <v>13</v>
      </c>
    </row>
    <row r="1188" spans="1:3" x14ac:dyDescent="0.2">
      <c r="A1188" s="61">
        <v>44286</v>
      </c>
      <c r="B1188">
        <v>24</v>
      </c>
      <c r="C1188">
        <v>13</v>
      </c>
    </row>
    <row r="1189" spans="1:3" x14ac:dyDescent="0.2">
      <c r="A1189" s="61">
        <v>44287</v>
      </c>
      <c r="B1189">
        <v>30</v>
      </c>
      <c r="C1189">
        <v>14</v>
      </c>
    </row>
    <row r="1190" spans="1:3" x14ac:dyDescent="0.2">
      <c r="A1190" s="61">
        <v>44288</v>
      </c>
      <c r="B1190">
        <v>36</v>
      </c>
      <c r="C1190">
        <v>20</v>
      </c>
    </row>
    <row r="1191" spans="1:3" x14ac:dyDescent="0.2">
      <c r="A1191" s="61">
        <v>44289</v>
      </c>
      <c r="B1191">
        <v>36</v>
      </c>
      <c r="C1191">
        <v>20</v>
      </c>
    </row>
    <row r="1192" spans="1:3" x14ac:dyDescent="0.2">
      <c r="A1192" s="61">
        <v>44290</v>
      </c>
      <c r="B1192">
        <v>36</v>
      </c>
      <c r="C1192">
        <v>20</v>
      </c>
    </row>
    <row r="1193" spans="1:3" x14ac:dyDescent="0.2">
      <c r="A1193" s="61">
        <v>44291</v>
      </c>
      <c r="B1193">
        <v>25</v>
      </c>
      <c r="C1193">
        <v>16</v>
      </c>
    </row>
    <row r="1194" spans="1:3" x14ac:dyDescent="0.2">
      <c r="A1194" s="61">
        <v>44292</v>
      </c>
      <c r="B1194">
        <v>25</v>
      </c>
      <c r="C1194">
        <v>14</v>
      </c>
    </row>
    <row r="1195" spans="1:3" x14ac:dyDescent="0.2">
      <c r="A1195" s="61">
        <v>44293</v>
      </c>
      <c r="B1195">
        <v>28</v>
      </c>
      <c r="C1195">
        <v>14</v>
      </c>
    </row>
    <row r="1196" spans="1:3" x14ac:dyDescent="0.2">
      <c r="A1196" s="61">
        <v>44294</v>
      </c>
      <c r="B1196">
        <v>31</v>
      </c>
      <c r="C1196">
        <v>15</v>
      </c>
    </row>
    <row r="1197" spans="1:3" x14ac:dyDescent="0.2">
      <c r="A1197" s="61">
        <v>44295</v>
      </c>
      <c r="B1197">
        <v>35</v>
      </c>
      <c r="C1197">
        <v>18</v>
      </c>
    </row>
    <row r="1198" spans="1:3" x14ac:dyDescent="0.2">
      <c r="A1198" s="61">
        <v>44296</v>
      </c>
      <c r="B1198">
        <v>37</v>
      </c>
      <c r="C1198">
        <v>21</v>
      </c>
    </row>
    <row r="1199" spans="1:3" x14ac:dyDescent="0.2">
      <c r="A1199" s="61">
        <v>44297</v>
      </c>
      <c r="B1199">
        <v>37</v>
      </c>
      <c r="C1199">
        <v>23</v>
      </c>
    </row>
    <row r="1200" spans="1:3" x14ac:dyDescent="0.2">
      <c r="A1200" s="61">
        <v>44298</v>
      </c>
      <c r="B1200">
        <v>34</v>
      </c>
      <c r="C1200">
        <v>22</v>
      </c>
    </row>
    <row r="1201" spans="1:3" x14ac:dyDescent="0.2">
      <c r="A1201" s="61">
        <v>44299</v>
      </c>
      <c r="B1201">
        <v>30</v>
      </c>
      <c r="C1201">
        <v>18</v>
      </c>
    </row>
    <row r="1202" spans="1:3" x14ac:dyDescent="0.2">
      <c r="A1202" s="61">
        <v>44300</v>
      </c>
      <c r="B1202">
        <v>30</v>
      </c>
      <c r="C1202">
        <v>16</v>
      </c>
    </row>
    <row r="1203" spans="1:3" x14ac:dyDescent="0.2">
      <c r="A1203" s="61">
        <v>44301</v>
      </c>
      <c r="B1203">
        <v>33</v>
      </c>
      <c r="C1203">
        <v>19</v>
      </c>
    </row>
    <row r="1204" spans="1:3" x14ac:dyDescent="0.2">
      <c r="A1204" s="61">
        <v>44302</v>
      </c>
      <c r="B1204">
        <v>30</v>
      </c>
      <c r="C1204">
        <v>20</v>
      </c>
    </row>
    <row r="1205" spans="1:3" x14ac:dyDescent="0.2">
      <c r="A1205" s="61">
        <v>44303</v>
      </c>
      <c r="B1205">
        <v>30</v>
      </c>
      <c r="C1205">
        <v>17</v>
      </c>
    </row>
    <row r="1206" spans="1:3" x14ac:dyDescent="0.2">
      <c r="A1206" s="61">
        <v>44304</v>
      </c>
      <c r="B1206">
        <v>32</v>
      </c>
      <c r="C1206">
        <v>19</v>
      </c>
    </row>
    <row r="1207" spans="1:3" x14ac:dyDescent="0.2">
      <c r="A1207" s="61">
        <v>44305</v>
      </c>
      <c r="B1207">
        <v>31</v>
      </c>
      <c r="C1207">
        <v>20</v>
      </c>
    </row>
    <row r="1208" spans="1:3" x14ac:dyDescent="0.2">
      <c r="A1208" s="61">
        <v>44306</v>
      </c>
      <c r="B1208">
        <v>33</v>
      </c>
      <c r="C1208">
        <v>17</v>
      </c>
    </row>
    <row r="1209" spans="1:3" x14ac:dyDescent="0.2">
      <c r="A1209" s="61">
        <v>44307</v>
      </c>
      <c r="B1209">
        <v>35</v>
      </c>
      <c r="C1209">
        <v>18</v>
      </c>
    </row>
    <row r="1210" spans="1:3" x14ac:dyDescent="0.2">
      <c r="A1210" s="61">
        <v>44308</v>
      </c>
      <c r="B1210">
        <v>36</v>
      </c>
      <c r="C1210">
        <v>19</v>
      </c>
    </row>
    <row r="1211" spans="1:3" x14ac:dyDescent="0.2">
      <c r="A1211" s="61">
        <v>44309</v>
      </c>
      <c r="B1211">
        <v>37</v>
      </c>
      <c r="C1211">
        <v>20</v>
      </c>
    </row>
    <row r="1212" spans="1:3" x14ac:dyDescent="0.2">
      <c r="A1212" s="61">
        <v>44310</v>
      </c>
      <c r="B1212">
        <v>39</v>
      </c>
      <c r="C1212">
        <v>20</v>
      </c>
    </row>
    <row r="1213" spans="1:3" x14ac:dyDescent="0.2">
      <c r="A1213" s="61">
        <v>44311</v>
      </c>
      <c r="B1213">
        <v>38</v>
      </c>
      <c r="C1213">
        <v>23</v>
      </c>
    </row>
    <row r="1214" spans="1:3" x14ac:dyDescent="0.2">
      <c r="A1214" s="61">
        <v>44312</v>
      </c>
      <c r="B1214">
        <v>39</v>
      </c>
      <c r="C1214">
        <v>22</v>
      </c>
    </row>
    <row r="1215" spans="1:3" x14ac:dyDescent="0.2">
      <c r="A1215" s="61">
        <v>44313</v>
      </c>
      <c r="B1215">
        <v>39</v>
      </c>
      <c r="C1215">
        <v>21</v>
      </c>
    </row>
    <row r="1216" spans="1:3" x14ac:dyDescent="0.2">
      <c r="A1216" s="61">
        <v>44314</v>
      </c>
      <c r="B1216">
        <v>35</v>
      </c>
      <c r="C1216">
        <v>23</v>
      </c>
    </row>
    <row r="1217" spans="1:3" x14ac:dyDescent="0.2">
      <c r="A1217" s="61">
        <v>44315</v>
      </c>
      <c r="B1217">
        <v>37</v>
      </c>
      <c r="C1217">
        <v>24</v>
      </c>
    </row>
    <row r="1218" spans="1:3" x14ac:dyDescent="0.2">
      <c r="A1218" s="61">
        <v>44316</v>
      </c>
      <c r="B1218">
        <v>36</v>
      </c>
      <c r="C1218">
        <v>22</v>
      </c>
    </row>
    <row r="1219" spans="1:3" x14ac:dyDescent="0.2">
      <c r="A1219" s="61">
        <v>44317</v>
      </c>
      <c r="B1219">
        <v>36</v>
      </c>
      <c r="C1219">
        <v>21</v>
      </c>
    </row>
    <row r="1220" spans="1:3" x14ac:dyDescent="0.2">
      <c r="A1220" s="61">
        <v>44318</v>
      </c>
      <c r="B1220">
        <v>35</v>
      </c>
      <c r="C1220">
        <v>19</v>
      </c>
    </row>
    <row r="1221" spans="1:3" x14ac:dyDescent="0.2">
      <c r="A1221" s="61">
        <v>44319</v>
      </c>
      <c r="B1221">
        <v>36</v>
      </c>
      <c r="C1221">
        <v>20</v>
      </c>
    </row>
    <row r="1222" spans="1:3" x14ac:dyDescent="0.2">
      <c r="A1222" s="61">
        <v>44320</v>
      </c>
      <c r="B1222">
        <v>36</v>
      </c>
      <c r="C1222">
        <v>22</v>
      </c>
    </row>
    <row r="1223" spans="1:3" x14ac:dyDescent="0.2">
      <c r="A1223" s="61">
        <v>44321</v>
      </c>
      <c r="B1223">
        <v>34</v>
      </c>
      <c r="C1223">
        <v>20</v>
      </c>
    </row>
    <row r="1224" spans="1:3" x14ac:dyDescent="0.2">
      <c r="A1224" s="61">
        <v>44322</v>
      </c>
      <c r="B1224">
        <v>35</v>
      </c>
      <c r="C1224">
        <v>19</v>
      </c>
    </row>
    <row r="1225" spans="1:3" x14ac:dyDescent="0.2">
      <c r="A1225" s="61">
        <v>44323</v>
      </c>
      <c r="B1225">
        <v>37</v>
      </c>
      <c r="C1225">
        <v>18</v>
      </c>
    </row>
    <row r="1226" spans="1:3" x14ac:dyDescent="0.2">
      <c r="A1226" s="61">
        <v>44324</v>
      </c>
      <c r="B1226">
        <v>38</v>
      </c>
      <c r="C1226">
        <v>21</v>
      </c>
    </row>
    <row r="1227" spans="1:3" x14ac:dyDescent="0.2">
      <c r="A1227" s="61">
        <v>44325</v>
      </c>
      <c r="B1227">
        <v>36</v>
      </c>
      <c r="C1227">
        <v>21</v>
      </c>
    </row>
    <row r="1228" spans="1:3" x14ac:dyDescent="0.2">
      <c r="A1228" s="61">
        <v>44326</v>
      </c>
      <c r="B1228">
        <v>36</v>
      </c>
      <c r="C1228">
        <v>23</v>
      </c>
    </row>
    <row r="1229" spans="1:3" x14ac:dyDescent="0.2">
      <c r="A1229" s="61">
        <v>44327</v>
      </c>
      <c r="B1229">
        <v>37</v>
      </c>
      <c r="C1229">
        <v>23</v>
      </c>
    </row>
    <row r="1230" spans="1:3" x14ac:dyDescent="0.2">
      <c r="A1230" s="61">
        <v>44328</v>
      </c>
      <c r="B1230">
        <v>38</v>
      </c>
      <c r="C1230">
        <v>21</v>
      </c>
    </row>
    <row r="1231" spans="1:3" x14ac:dyDescent="0.2">
      <c r="A1231" s="61">
        <v>44329</v>
      </c>
      <c r="B1231">
        <v>38</v>
      </c>
      <c r="C1231">
        <v>26</v>
      </c>
    </row>
    <row r="1232" spans="1:3" x14ac:dyDescent="0.2">
      <c r="A1232" s="61">
        <v>44330</v>
      </c>
      <c r="B1232">
        <v>41</v>
      </c>
      <c r="C1232">
        <v>27</v>
      </c>
    </row>
    <row r="1233" spans="1:3" x14ac:dyDescent="0.2">
      <c r="A1233" s="61">
        <v>44331</v>
      </c>
      <c r="B1233">
        <v>41</v>
      </c>
      <c r="C1233">
        <v>25</v>
      </c>
    </row>
    <row r="1234" spans="1:3" x14ac:dyDescent="0.2">
      <c r="A1234" s="61">
        <v>44332</v>
      </c>
      <c r="B1234">
        <v>40</v>
      </c>
      <c r="C1234">
        <v>25</v>
      </c>
    </row>
    <row r="1235" spans="1:3" x14ac:dyDescent="0.2">
      <c r="A1235" s="61">
        <v>44333</v>
      </c>
      <c r="B1235">
        <v>40</v>
      </c>
      <c r="C1235">
        <v>25</v>
      </c>
    </row>
    <row r="1236" spans="1:3" x14ac:dyDescent="0.2">
      <c r="A1236" s="61">
        <v>44334</v>
      </c>
      <c r="B1236">
        <v>42</v>
      </c>
      <c r="C1236">
        <v>26</v>
      </c>
    </row>
    <row r="1237" spans="1:3" x14ac:dyDescent="0.2">
      <c r="A1237" s="61">
        <v>44335</v>
      </c>
      <c r="B1237">
        <v>42</v>
      </c>
      <c r="C1237">
        <v>27</v>
      </c>
    </row>
    <row r="1238" spans="1:3" x14ac:dyDescent="0.2">
      <c r="A1238" s="61">
        <v>44336</v>
      </c>
      <c r="B1238">
        <v>44</v>
      </c>
      <c r="C1238">
        <v>25</v>
      </c>
    </row>
    <row r="1239" spans="1:3" x14ac:dyDescent="0.2">
      <c r="A1239" s="61">
        <v>44337</v>
      </c>
      <c r="B1239">
        <v>45</v>
      </c>
      <c r="C1239">
        <v>28</v>
      </c>
    </row>
    <row r="1240" spans="1:3" x14ac:dyDescent="0.2">
      <c r="A1240" s="61">
        <v>44338</v>
      </c>
      <c r="B1240">
        <v>43</v>
      </c>
      <c r="C1240">
        <v>26</v>
      </c>
    </row>
    <row r="1241" spans="1:3" x14ac:dyDescent="0.2">
      <c r="A1241" s="61">
        <v>44339</v>
      </c>
      <c r="B1241">
        <v>44</v>
      </c>
      <c r="C1241">
        <v>29</v>
      </c>
    </row>
    <row r="1242" spans="1:3" x14ac:dyDescent="0.2">
      <c r="A1242" s="61">
        <v>44340</v>
      </c>
      <c r="B1242">
        <v>43</v>
      </c>
      <c r="C1242">
        <v>27</v>
      </c>
    </row>
    <row r="1243" spans="1:3" x14ac:dyDescent="0.2">
      <c r="A1243" s="61">
        <v>44341</v>
      </c>
      <c r="B1243">
        <v>38</v>
      </c>
      <c r="C1243">
        <v>30</v>
      </c>
    </row>
    <row r="1244" spans="1:3" x14ac:dyDescent="0.2">
      <c r="A1244" s="61">
        <v>44342</v>
      </c>
      <c r="B1244">
        <v>43</v>
      </c>
      <c r="C1244">
        <v>28</v>
      </c>
    </row>
    <row r="1245" spans="1:3" x14ac:dyDescent="0.2">
      <c r="A1245" s="61">
        <v>44343</v>
      </c>
      <c r="B1245">
        <v>39</v>
      </c>
      <c r="C1245">
        <v>24</v>
      </c>
    </row>
    <row r="1246" spans="1:3" x14ac:dyDescent="0.2">
      <c r="A1246" s="61">
        <v>44344</v>
      </c>
      <c r="B1246">
        <v>38</v>
      </c>
      <c r="C1246">
        <v>25</v>
      </c>
    </row>
    <row r="1247" spans="1:3" x14ac:dyDescent="0.2">
      <c r="A1247" s="61">
        <v>44345</v>
      </c>
      <c r="B1247">
        <v>42</v>
      </c>
      <c r="C1247">
        <v>24</v>
      </c>
    </row>
    <row r="1248" spans="1:3" x14ac:dyDescent="0.2">
      <c r="A1248" s="61">
        <v>44346</v>
      </c>
      <c r="B1248">
        <v>43</v>
      </c>
      <c r="C1248">
        <v>32</v>
      </c>
    </row>
    <row r="1249" spans="1:3" x14ac:dyDescent="0.2">
      <c r="A1249" s="61">
        <v>44347</v>
      </c>
      <c r="B1249">
        <v>43</v>
      </c>
      <c r="C1249">
        <v>29</v>
      </c>
    </row>
    <row r="1250" spans="1:3" x14ac:dyDescent="0.2">
      <c r="A1250" s="61">
        <v>44348</v>
      </c>
      <c r="B1250">
        <v>44</v>
      </c>
      <c r="C1250">
        <v>29</v>
      </c>
    </row>
    <row r="1251" spans="1:3" x14ac:dyDescent="0.2">
      <c r="A1251" s="61">
        <v>44349</v>
      </c>
      <c r="B1251">
        <v>44</v>
      </c>
      <c r="C1251">
        <v>31</v>
      </c>
    </row>
    <row r="1252" spans="1:3" x14ac:dyDescent="0.2">
      <c r="A1252" s="61">
        <v>44350</v>
      </c>
      <c r="B1252">
        <v>42</v>
      </c>
      <c r="C1252">
        <v>29</v>
      </c>
    </row>
    <row r="1253" spans="1:3" x14ac:dyDescent="0.2">
      <c r="A1253" s="61">
        <v>44351</v>
      </c>
      <c r="B1253">
        <v>44</v>
      </c>
      <c r="C1253">
        <v>27</v>
      </c>
    </row>
    <row r="1254" spans="1:3" x14ac:dyDescent="0.2">
      <c r="A1254" s="61">
        <v>44352</v>
      </c>
      <c r="B1254">
        <v>45</v>
      </c>
      <c r="C1254">
        <v>29</v>
      </c>
    </row>
    <row r="1255" spans="1:3" x14ac:dyDescent="0.2">
      <c r="A1255" s="61">
        <v>44353</v>
      </c>
      <c r="B1255">
        <v>45</v>
      </c>
      <c r="C1255">
        <v>29</v>
      </c>
    </row>
    <row r="1256" spans="1:3" x14ac:dyDescent="0.2">
      <c r="A1256" s="61">
        <v>44354</v>
      </c>
      <c r="B1256">
        <v>46</v>
      </c>
      <c r="C1256">
        <v>29</v>
      </c>
    </row>
    <row r="1257" spans="1:3" x14ac:dyDescent="0.2">
      <c r="A1257" s="61">
        <v>44355</v>
      </c>
      <c r="B1257">
        <v>44</v>
      </c>
      <c r="C1257">
        <v>28</v>
      </c>
    </row>
    <row r="1258" spans="1:3" x14ac:dyDescent="0.2">
      <c r="A1258" s="61">
        <v>44356</v>
      </c>
      <c r="B1258">
        <v>44</v>
      </c>
      <c r="C1258">
        <v>29</v>
      </c>
    </row>
    <row r="1259" spans="1:3" x14ac:dyDescent="0.2">
      <c r="A1259" s="61">
        <v>44357</v>
      </c>
      <c r="B1259">
        <v>43</v>
      </c>
      <c r="C1259">
        <v>28</v>
      </c>
    </row>
    <row r="1260" spans="1:3" x14ac:dyDescent="0.2">
      <c r="A1260" s="61">
        <v>44358</v>
      </c>
      <c r="B1260">
        <v>44</v>
      </c>
      <c r="C1260">
        <v>26</v>
      </c>
    </row>
    <row r="1261" spans="1:3" x14ac:dyDescent="0.2">
      <c r="A1261" s="61">
        <v>44359</v>
      </c>
      <c r="B1261">
        <v>40</v>
      </c>
      <c r="C1261">
        <v>28</v>
      </c>
    </row>
    <row r="1262" spans="1:3" x14ac:dyDescent="0.2">
      <c r="A1262" s="61">
        <v>44360</v>
      </c>
      <c r="B1262">
        <v>42</v>
      </c>
      <c r="C1262">
        <v>27</v>
      </c>
    </row>
    <row r="1263" spans="1:3" x14ac:dyDescent="0.2">
      <c r="A1263" s="61">
        <v>44361</v>
      </c>
      <c r="B1263">
        <v>41</v>
      </c>
      <c r="C1263">
        <v>25</v>
      </c>
    </row>
    <row r="1264" spans="1:3" x14ac:dyDescent="0.2">
      <c r="A1264" s="61">
        <v>44362</v>
      </c>
      <c r="B1264">
        <v>41</v>
      </c>
      <c r="C1264">
        <v>23</v>
      </c>
    </row>
    <row r="1265" spans="1:3" x14ac:dyDescent="0.2">
      <c r="A1265" s="61">
        <v>44363</v>
      </c>
      <c r="B1265">
        <v>42</v>
      </c>
      <c r="C1265">
        <v>24</v>
      </c>
    </row>
    <row r="1266" spans="1:3" x14ac:dyDescent="0.2">
      <c r="A1266" s="61">
        <v>44364</v>
      </c>
      <c r="B1266">
        <v>44</v>
      </c>
      <c r="C1266">
        <v>26</v>
      </c>
    </row>
    <row r="1267" spans="1:3" x14ac:dyDescent="0.2">
      <c r="A1267" s="61">
        <v>44365</v>
      </c>
      <c r="B1267">
        <v>42</v>
      </c>
      <c r="C1267">
        <v>28</v>
      </c>
    </row>
    <row r="1268" spans="1:3" x14ac:dyDescent="0.2">
      <c r="A1268" s="61">
        <v>44366</v>
      </c>
      <c r="B1268">
        <v>41</v>
      </c>
      <c r="C1268">
        <v>25</v>
      </c>
    </row>
    <row r="1269" spans="1:3" x14ac:dyDescent="0.2">
      <c r="A1269" s="61">
        <v>44367</v>
      </c>
      <c r="B1269">
        <v>40</v>
      </c>
      <c r="C1269">
        <v>22</v>
      </c>
    </row>
    <row r="1270" spans="1:3" x14ac:dyDescent="0.2">
      <c r="A1270" s="61">
        <v>44368</v>
      </c>
      <c r="B1270">
        <v>41</v>
      </c>
      <c r="C1270">
        <v>22</v>
      </c>
    </row>
    <row r="1271" spans="1:3" x14ac:dyDescent="0.2">
      <c r="A1271" s="61">
        <v>44369</v>
      </c>
      <c r="B1271">
        <v>43</v>
      </c>
      <c r="C1271">
        <v>24</v>
      </c>
    </row>
    <row r="1272" spans="1:3" x14ac:dyDescent="0.2">
      <c r="A1272" s="61">
        <v>44370</v>
      </c>
      <c r="B1272">
        <v>43</v>
      </c>
      <c r="C1272">
        <v>26</v>
      </c>
    </row>
    <row r="1273" spans="1:3" x14ac:dyDescent="0.2">
      <c r="A1273" s="61">
        <v>44371</v>
      </c>
      <c r="B1273">
        <v>44</v>
      </c>
      <c r="C1273">
        <v>28</v>
      </c>
    </row>
    <row r="1274" spans="1:3" x14ac:dyDescent="0.2">
      <c r="A1274" s="61">
        <v>44372</v>
      </c>
      <c r="B1274">
        <v>43</v>
      </c>
      <c r="C1274">
        <v>30</v>
      </c>
    </row>
    <row r="1275" spans="1:3" x14ac:dyDescent="0.2">
      <c r="A1275" s="61">
        <v>44373</v>
      </c>
      <c r="B1275">
        <v>43</v>
      </c>
      <c r="C1275">
        <v>27</v>
      </c>
    </row>
    <row r="1276" spans="1:3" x14ac:dyDescent="0.2">
      <c r="A1276" s="61">
        <v>44374</v>
      </c>
      <c r="B1276">
        <v>43</v>
      </c>
      <c r="C1276">
        <v>28</v>
      </c>
    </row>
    <row r="1277" spans="1:3" x14ac:dyDescent="0.2">
      <c r="A1277" s="61">
        <v>44375</v>
      </c>
      <c r="B1277">
        <v>44</v>
      </c>
      <c r="C1277">
        <v>28</v>
      </c>
    </row>
    <row r="1278" spans="1:3" x14ac:dyDescent="0.2">
      <c r="A1278" s="61">
        <v>44376</v>
      </c>
      <c r="B1278">
        <v>45</v>
      </c>
      <c r="C1278">
        <v>27</v>
      </c>
    </row>
    <row r="1279" spans="1:3" x14ac:dyDescent="0.2">
      <c r="A1279" s="61">
        <v>44377</v>
      </c>
      <c r="B1279">
        <v>45</v>
      </c>
      <c r="C1279">
        <v>27</v>
      </c>
    </row>
    <row r="1280" spans="1:3" x14ac:dyDescent="0.2">
      <c r="A1280" s="61">
        <v>44378</v>
      </c>
      <c r="B1280">
        <v>45</v>
      </c>
      <c r="C1280">
        <v>27</v>
      </c>
    </row>
    <row r="1281" spans="1:3" x14ac:dyDescent="0.2">
      <c r="A1281" s="61">
        <v>44379</v>
      </c>
      <c r="B1281">
        <v>46</v>
      </c>
      <c r="C1281">
        <v>3</v>
      </c>
    </row>
    <row r="1282" spans="1:3" x14ac:dyDescent="0.2">
      <c r="A1282" s="61">
        <v>44380</v>
      </c>
      <c r="B1282">
        <v>46</v>
      </c>
      <c r="C1282">
        <v>27</v>
      </c>
    </row>
    <row r="1283" spans="1:3" x14ac:dyDescent="0.2">
      <c r="A1283" s="61">
        <v>44381</v>
      </c>
      <c r="B1283">
        <v>45</v>
      </c>
      <c r="C1283">
        <v>29</v>
      </c>
    </row>
    <row r="1284" spans="1:3" x14ac:dyDescent="0.2">
      <c r="A1284" s="61">
        <v>44382</v>
      </c>
      <c r="B1284">
        <v>45</v>
      </c>
      <c r="C1284">
        <v>27</v>
      </c>
    </row>
    <row r="1285" spans="1:3" x14ac:dyDescent="0.2">
      <c r="A1285" s="61">
        <v>44383</v>
      </c>
      <c r="B1285">
        <v>44</v>
      </c>
      <c r="C1285">
        <v>29</v>
      </c>
    </row>
    <row r="1286" spans="1:3" x14ac:dyDescent="0.2">
      <c r="A1286" s="61">
        <v>44384</v>
      </c>
      <c r="B1286">
        <v>44</v>
      </c>
      <c r="C1286">
        <v>27</v>
      </c>
    </row>
    <row r="1287" spans="1:3" x14ac:dyDescent="0.2">
      <c r="A1287" s="61">
        <v>44385</v>
      </c>
      <c r="B1287">
        <v>45</v>
      </c>
      <c r="C1287">
        <v>26</v>
      </c>
    </row>
    <row r="1288" spans="1:3" x14ac:dyDescent="0.2">
      <c r="A1288" s="61">
        <v>44386</v>
      </c>
      <c r="B1288">
        <v>45</v>
      </c>
      <c r="C1288">
        <v>27</v>
      </c>
    </row>
    <row r="1289" spans="1:3" x14ac:dyDescent="0.2">
      <c r="A1289" s="61">
        <v>44387</v>
      </c>
      <c r="B1289">
        <v>45</v>
      </c>
      <c r="C1289">
        <v>29</v>
      </c>
    </row>
    <row r="1290" spans="1:3" x14ac:dyDescent="0.2">
      <c r="A1290" s="61">
        <v>44388</v>
      </c>
      <c r="B1290">
        <v>46</v>
      </c>
      <c r="C1290">
        <v>29</v>
      </c>
    </row>
    <row r="1291" spans="1:3" x14ac:dyDescent="0.2">
      <c r="A1291" s="61">
        <v>44389</v>
      </c>
      <c r="B1291">
        <v>46</v>
      </c>
      <c r="C1291">
        <v>28</v>
      </c>
    </row>
    <row r="1292" spans="1:3" x14ac:dyDescent="0.2">
      <c r="A1292" s="61">
        <v>44390</v>
      </c>
      <c r="B1292">
        <v>47</v>
      </c>
      <c r="C1292">
        <v>30</v>
      </c>
    </row>
    <row r="1293" spans="1:3" x14ac:dyDescent="0.2">
      <c r="A1293" s="61">
        <v>44391</v>
      </c>
      <c r="B1293">
        <v>47</v>
      </c>
      <c r="C1293">
        <v>31</v>
      </c>
    </row>
    <row r="1294" spans="1:3" x14ac:dyDescent="0.2">
      <c r="A1294" s="61">
        <v>44392</v>
      </c>
      <c r="B1294">
        <v>45</v>
      </c>
      <c r="C1294">
        <v>31</v>
      </c>
    </row>
    <row r="1295" spans="1:3" x14ac:dyDescent="0.2">
      <c r="A1295" s="61">
        <v>44393</v>
      </c>
      <c r="B1295">
        <v>45</v>
      </c>
      <c r="C1295">
        <v>29</v>
      </c>
    </row>
    <row r="1296" spans="1:3" x14ac:dyDescent="0.2">
      <c r="A1296" s="61">
        <v>44394</v>
      </c>
      <c r="B1296">
        <v>45</v>
      </c>
      <c r="C1296">
        <v>28</v>
      </c>
    </row>
    <row r="1297" spans="1:3" x14ac:dyDescent="0.2">
      <c r="A1297" s="61">
        <v>44395</v>
      </c>
      <c r="B1297">
        <v>45</v>
      </c>
      <c r="C1297">
        <v>32</v>
      </c>
    </row>
    <row r="1298" spans="1:3" x14ac:dyDescent="0.2">
      <c r="A1298" s="61">
        <v>44396</v>
      </c>
      <c r="B1298">
        <v>45</v>
      </c>
      <c r="C1298">
        <v>32</v>
      </c>
    </row>
    <row r="1299" spans="1:3" x14ac:dyDescent="0.2">
      <c r="A1299" s="61">
        <v>44397</v>
      </c>
      <c r="B1299">
        <v>43</v>
      </c>
      <c r="C1299">
        <v>30</v>
      </c>
    </row>
    <row r="1300" spans="1:3" x14ac:dyDescent="0.2">
      <c r="A1300" s="61">
        <v>44398</v>
      </c>
      <c r="B1300">
        <v>44</v>
      </c>
      <c r="C1300">
        <v>29</v>
      </c>
    </row>
    <row r="1301" spans="1:3" x14ac:dyDescent="0.2">
      <c r="A1301" s="61">
        <v>44399</v>
      </c>
      <c r="B1301">
        <v>46</v>
      </c>
      <c r="C1301">
        <v>30</v>
      </c>
    </row>
    <row r="1302" spans="1:3" x14ac:dyDescent="0.2">
      <c r="A1302" s="61">
        <v>44400</v>
      </c>
      <c r="B1302">
        <v>45</v>
      </c>
      <c r="C1302">
        <v>30</v>
      </c>
    </row>
    <row r="1303" spans="1:3" x14ac:dyDescent="0.2">
      <c r="A1303" s="61">
        <v>44401</v>
      </c>
      <c r="B1303">
        <v>45</v>
      </c>
      <c r="C1303">
        <v>32</v>
      </c>
    </row>
    <row r="1304" spans="1:3" x14ac:dyDescent="0.2">
      <c r="A1304" s="61">
        <v>44402</v>
      </c>
      <c r="B1304">
        <v>45</v>
      </c>
      <c r="C1304">
        <v>31</v>
      </c>
    </row>
    <row r="1305" spans="1:3" x14ac:dyDescent="0.2">
      <c r="A1305" s="61">
        <v>44403</v>
      </c>
      <c r="B1305">
        <v>44</v>
      </c>
      <c r="C1305">
        <v>32</v>
      </c>
    </row>
    <row r="1306" spans="1:3" x14ac:dyDescent="0.2">
      <c r="A1306" s="61">
        <v>44404</v>
      </c>
      <c r="B1306">
        <v>47</v>
      </c>
      <c r="C1306">
        <v>30</v>
      </c>
    </row>
    <row r="1307" spans="1:3" x14ac:dyDescent="0.2">
      <c r="A1307" s="61">
        <v>44405</v>
      </c>
      <c r="B1307">
        <v>47</v>
      </c>
      <c r="C1307">
        <v>31</v>
      </c>
    </row>
    <row r="1308" spans="1:3" x14ac:dyDescent="0.2">
      <c r="A1308" s="61">
        <v>44406</v>
      </c>
      <c r="B1308">
        <v>47</v>
      </c>
      <c r="C1308">
        <v>33</v>
      </c>
    </row>
    <row r="1309" spans="1:3" x14ac:dyDescent="0.2">
      <c r="A1309" s="61">
        <v>44407</v>
      </c>
      <c r="B1309">
        <v>45</v>
      </c>
      <c r="C1309">
        <v>30</v>
      </c>
    </row>
    <row r="1310" spans="1:3" x14ac:dyDescent="0.2">
      <c r="A1310" s="61">
        <v>44408</v>
      </c>
      <c r="B1310">
        <v>43</v>
      </c>
      <c r="C1310">
        <v>28</v>
      </c>
    </row>
    <row r="1311" spans="1:3" x14ac:dyDescent="0.2">
      <c r="A1311" s="61">
        <v>44409</v>
      </c>
      <c r="B1311">
        <v>42</v>
      </c>
      <c r="C1311">
        <v>28</v>
      </c>
    </row>
    <row r="1312" spans="1:3" x14ac:dyDescent="0.2">
      <c r="A1312" s="61">
        <v>44410</v>
      </c>
      <c r="B1312">
        <v>43</v>
      </c>
      <c r="C1312">
        <v>27</v>
      </c>
    </row>
    <row r="1313" spans="1:3" x14ac:dyDescent="0.2">
      <c r="A1313" s="61">
        <v>44411</v>
      </c>
      <c r="B1313">
        <v>44</v>
      </c>
      <c r="C1313">
        <v>25</v>
      </c>
    </row>
    <row r="1314" spans="1:3" x14ac:dyDescent="0.2">
      <c r="A1314" s="61">
        <v>44412</v>
      </c>
      <c r="B1314">
        <v>43</v>
      </c>
      <c r="C1314">
        <v>27</v>
      </c>
    </row>
    <row r="1315" spans="1:3" x14ac:dyDescent="0.2">
      <c r="A1315" s="61">
        <v>44413</v>
      </c>
      <c r="B1315">
        <v>43</v>
      </c>
      <c r="C1315">
        <v>27</v>
      </c>
    </row>
    <row r="1316" spans="1:3" x14ac:dyDescent="0.2">
      <c r="A1316" s="61">
        <v>44414</v>
      </c>
      <c r="B1316">
        <v>43</v>
      </c>
      <c r="C1316">
        <v>27</v>
      </c>
    </row>
    <row r="1317" spans="1:3" x14ac:dyDescent="0.2">
      <c r="A1317" s="61">
        <v>44415</v>
      </c>
      <c r="B1317">
        <v>43</v>
      </c>
      <c r="C1317">
        <v>27</v>
      </c>
    </row>
    <row r="1318" spans="1:3" x14ac:dyDescent="0.2">
      <c r="A1318" s="61">
        <v>44416</v>
      </c>
      <c r="B1318">
        <v>42</v>
      </c>
      <c r="C1318">
        <v>28</v>
      </c>
    </row>
    <row r="1319" spans="1:3" x14ac:dyDescent="0.2">
      <c r="A1319" s="61">
        <v>44417</v>
      </c>
      <c r="B1319">
        <v>43</v>
      </c>
      <c r="C1319">
        <v>30</v>
      </c>
    </row>
    <row r="1320" spans="1:3" x14ac:dyDescent="0.2">
      <c r="A1320" s="61">
        <v>44418</v>
      </c>
      <c r="B1320">
        <v>44</v>
      </c>
      <c r="C1320">
        <v>27</v>
      </c>
    </row>
    <row r="1321" spans="1:3" x14ac:dyDescent="0.2">
      <c r="A1321" s="61">
        <v>44419</v>
      </c>
      <c r="B1321">
        <v>44</v>
      </c>
      <c r="C1321">
        <v>30</v>
      </c>
    </row>
    <row r="1322" spans="1:3" x14ac:dyDescent="0.2">
      <c r="A1322" s="61">
        <v>44420</v>
      </c>
      <c r="B1322">
        <v>43</v>
      </c>
      <c r="C1322">
        <v>28</v>
      </c>
    </row>
    <row r="1323" spans="1:3" x14ac:dyDescent="0.2">
      <c r="A1323" s="61">
        <v>44421</v>
      </c>
      <c r="B1323">
        <v>45</v>
      </c>
      <c r="C1323">
        <v>27</v>
      </c>
    </row>
    <row r="1324" spans="1:3" x14ac:dyDescent="0.2">
      <c r="A1324" s="61">
        <v>44422</v>
      </c>
      <c r="B1324">
        <v>45</v>
      </c>
      <c r="C1324">
        <v>29</v>
      </c>
    </row>
    <row r="1325" spans="1:3" x14ac:dyDescent="0.2">
      <c r="A1325" s="61">
        <v>44423</v>
      </c>
      <c r="B1325">
        <v>46</v>
      </c>
      <c r="C1325">
        <v>32</v>
      </c>
    </row>
    <row r="1326" spans="1:3" x14ac:dyDescent="0.2">
      <c r="A1326" s="61">
        <v>44424</v>
      </c>
      <c r="B1326">
        <v>45</v>
      </c>
      <c r="C1326">
        <v>29</v>
      </c>
    </row>
    <row r="1327" spans="1:3" x14ac:dyDescent="0.2">
      <c r="A1327" s="61">
        <v>44425</v>
      </c>
      <c r="B1327">
        <v>43</v>
      </c>
      <c r="C1327">
        <v>28</v>
      </c>
    </row>
    <row r="1328" spans="1:3" x14ac:dyDescent="0.2">
      <c r="A1328" s="61">
        <v>44426</v>
      </c>
      <c r="B1328">
        <v>43</v>
      </c>
      <c r="C1328">
        <v>27</v>
      </c>
    </row>
    <row r="1329" spans="1:3" x14ac:dyDescent="0.2">
      <c r="A1329" s="61">
        <v>44427</v>
      </c>
      <c r="B1329">
        <v>41</v>
      </c>
      <c r="C1329">
        <v>28</v>
      </c>
    </row>
    <row r="1330" spans="1:3" x14ac:dyDescent="0.2">
      <c r="A1330" s="61">
        <v>44428</v>
      </c>
      <c r="B1330">
        <v>40</v>
      </c>
      <c r="C1330">
        <v>26</v>
      </c>
    </row>
    <row r="1331" spans="1:3" x14ac:dyDescent="0.2">
      <c r="A1331" s="61">
        <v>44429</v>
      </c>
      <c r="B1331">
        <v>41</v>
      </c>
      <c r="C1331">
        <v>23</v>
      </c>
    </row>
    <row r="1332" spans="1:3" x14ac:dyDescent="0.2">
      <c r="A1332" s="61">
        <v>44430</v>
      </c>
      <c r="B1332">
        <v>42</v>
      </c>
      <c r="C1332">
        <v>24</v>
      </c>
    </row>
    <row r="1333" spans="1:3" x14ac:dyDescent="0.2">
      <c r="A1333" s="61">
        <v>44431</v>
      </c>
      <c r="B1333">
        <v>43</v>
      </c>
      <c r="C1333">
        <v>25</v>
      </c>
    </row>
    <row r="1334" spans="1:3" x14ac:dyDescent="0.2">
      <c r="A1334" s="61">
        <v>44432</v>
      </c>
      <c r="B1334">
        <v>43</v>
      </c>
      <c r="C1334">
        <v>27</v>
      </c>
    </row>
    <row r="1335" spans="1:3" x14ac:dyDescent="0.2">
      <c r="A1335" s="61">
        <v>44433</v>
      </c>
      <c r="B1335">
        <v>43</v>
      </c>
      <c r="C1335">
        <v>29</v>
      </c>
    </row>
    <row r="1336" spans="1:3" x14ac:dyDescent="0.2">
      <c r="A1336" s="61">
        <v>44434</v>
      </c>
      <c r="B1336">
        <v>44</v>
      </c>
      <c r="C1336">
        <v>28</v>
      </c>
    </row>
    <row r="1337" spans="1:3" x14ac:dyDescent="0.2">
      <c r="A1337" s="61">
        <v>44435</v>
      </c>
      <c r="B1337">
        <v>44</v>
      </c>
      <c r="C1337">
        <v>32</v>
      </c>
    </row>
    <row r="1338" spans="1:3" x14ac:dyDescent="0.2">
      <c r="A1338" s="61">
        <v>44436</v>
      </c>
      <c r="B1338">
        <v>45</v>
      </c>
      <c r="C1338">
        <v>27</v>
      </c>
    </row>
    <row r="1339" spans="1:3" x14ac:dyDescent="0.2">
      <c r="A1339" s="61">
        <v>44437</v>
      </c>
      <c r="B1339">
        <v>45</v>
      </c>
      <c r="C1339">
        <v>28</v>
      </c>
    </row>
    <row r="1340" spans="1:3" x14ac:dyDescent="0.2">
      <c r="A1340" s="61">
        <v>44438</v>
      </c>
      <c r="B1340">
        <v>44</v>
      </c>
      <c r="C1340">
        <v>27</v>
      </c>
    </row>
    <row r="1341" spans="1:3" x14ac:dyDescent="0.2">
      <c r="A1341" s="61">
        <v>44439</v>
      </c>
      <c r="B1341">
        <v>44</v>
      </c>
      <c r="C1341">
        <v>27</v>
      </c>
    </row>
    <row r="1342" spans="1:3" x14ac:dyDescent="0.2">
      <c r="A1342" s="61">
        <v>44440</v>
      </c>
      <c r="B1342">
        <v>44</v>
      </c>
      <c r="C1342">
        <v>27</v>
      </c>
    </row>
    <row r="1343" spans="1:3" x14ac:dyDescent="0.2">
      <c r="A1343" s="61">
        <v>44441</v>
      </c>
      <c r="B1343">
        <v>44</v>
      </c>
      <c r="C1343">
        <v>26</v>
      </c>
    </row>
    <row r="1344" spans="1:3" x14ac:dyDescent="0.2">
      <c r="A1344" s="61">
        <v>44442</v>
      </c>
      <c r="B1344">
        <v>44</v>
      </c>
      <c r="C1344">
        <v>28</v>
      </c>
    </row>
    <row r="1345" spans="1:3" x14ac:dyDescent="0.2">
      <c r="A1345" s="61">
        <v>44443</v>
      </c>
      <c r="B1345">
        <v>43</v>
      </c>
      <c r="C1345">
        <v>26</v>
      </c>
    </row>
    <row r="1346" spans="1:3" x14ac:dyDescent="0.2">
      <c r="A1346" s="61">
        <v>44444</v>
      </c>
      <c r="B1346">
        <v>44</v>
      </c>
      <c r="C1346">
        <v>26</v>
      </c>
    </row>
    <row r="1347" spans="1:3" x14ac:dyDescent="0.2">
      <c r="A1347" s="61">
        <v>44445</v>
      </c>
      <c r="B1347">
        <v>43</v>
      </c>
      <c r="C1347">
        <v>27</v>
      </c>
    </row>
    <row r="1348" spans="1:3" x14ac:dyDescent="0.2">
      <c r="A1348" s="61">
        <v>44446</v>
      </c>
      <c r="B1348">
        <v>43</v>
      </c>
      <c r="C1348">
        <v>27</v>
      </c>
    </row>
    <row r="1349" spans="1:3" x14ac:dyDescent="0.2">
      <c r="A1349" s="61">
        <v>44447</v>
      </c>
      <c r="B1349">
        <v>44</v>
      </c>
      <c r="C1349">
        <v>26</v>
      </c>
    </row>
    <row r="1350" spans="1:3" x14ac:dyDescent="0.2">
      <c r="A1350" s="61">
        <v>44448</v>
      </c>
      <c r="B1350">
        <v>44</v>
      </c>
      <c r="C1350">
        <v>26</v>
      </c>
    </row>
    <row r="1351" spans="1:3" x14ac:dyDescent="0.2">
      <c r="A1351" s="61">
        <v>44449</v>
      </c>
      <c r="B1351">
        <v>43</v>
      </c>
      <c r="C1351">
        <v>29</v>
      </c>
    </row>
    <row r="1352" spans="1:3" x14ac:dyDescent="0.2">
      <c r="A1352" s="61">
        <v>44450</v>
      </c>
      <c r="B1352">
        <v>42</v>
      </c>
      <c r="C1352">
        <v>25</v>
      </c>
    </row>
    <row r="1353" spans="1:3" x14ac:dyDescent="0.2">
      <c r="A1353" s="61">
        <v>44451</v>
      </c>
      <c r="B1353">
        <v>40</v>
      </c>
      <c r="C1353">
        <v>25</v>
      </c>
    </row>
    <row r="1354" spans="1:3" x14ac:dyDescent="0.2">
      <c r="A1354" s="61">
        <v>44452</v>
      </c>
      <c r="B1354">
        <v>38</v>
      </c>
      <c r="C1354">
        <v>23</v>
      </c>
    </row>
    <row r="1355" spans="1:3" x14ac:dyDescent="0.2">
      <c r="A1355" s="61">
        <v>44453</v>
      </c>
      <c r="B1355">
        <v>38</v>
      </c>
      <c r="C1355">
        <v>23</v>
      </c>
    </row>
    <row r="1356" spans="1:3" x14ac:dyDescent="0.2">
      <c r="A1356" s="61">
        <v>44454</v>
      </c>
      <c r="B1356">
        <v>39</v>
      </c>
      <c r="C1356">
        <v>23</v>
      </c>
    </row>
    <row r="1357" spans="1:3" x14ac:dyDescent="0.2">
      <c r="A1357" s="61">
        <v>44455</v>
      </c>
      <c r="B1357">
        <v>39</v>
      </c>
      <c r="C1357">
        <v>25</v>
      </c>
    </row>
    <row r="1358" spans="1:3" x14ac:dyDescent="0.2">
      <c r="A1358" s="61">
        <v>44456</v>
      </c>
      <c r="B1358">
        <v>38</v>
      </c>
      <c r="C1358">
        <v>23</v>
      </c>
    </row>
    <row r="1359" spans="1:3" x14ac:dyDescent="0.2">
      <c r="A1359" s="61">
        <v>44457</v>
      </c>
      <c r="B1359">
        <v>38</v>
      </c>
      <c r="C1359">
        <v>25</v>
      </c>
    </row>
    <row r="1360" spans="1:3" x14ac:dyDescent="0.2">
      <c r="A1360" s="61">
        <v>44458</v>
      </c>
      <c r="B1360">
        <v>39</v>
      </c>
      <c r="C1360">
        <v>25</v>
      </c>
    </row>
    <row r="1361" spans="1:3" x14ac:dyDescent="0.2">
      <c r="A1361" s="61">
        <v>44459</v>
      </c>
      <c r="B1361">
        <v>41</v>
      </c>
      <c r="C1361">
        <v>24</v>
      </c>
    </row>
    <row r="1362" spans="1:3" x14ac:dyDescent="0.2">
      <c r="A1362" s="61">
        <v>44460</v>
      </c>
      <c r="B1362">
        <v>40</v>
      </c>
      <c r="C1362">
        <v>27</v>
      </c>
    </row>
    <row r="1363" spans="1:3" x14ac:dyDescent="0.2">
      <c r="A1363" s="61">
        <v>44461</v>
      </c>
      <c r="B1363">
        <v>39</v>
      </c>
      <c r="C1363">
        <v>25</v>
      </c>
    </row>
    <row r="1364" spans="1:3" x14ac:dyDescent="0.2">
      <c r="A1364" s="61">
        <v>44462</v>
      </c>
      <c r="B1364">
        <v>39</v>
      </c>
      <c r="C1364">
        <v>22</v>
      </c>
    </row>
    <row r="1365" spans="1:3" x14ac:dyDescent="0.2">
      <c r="A1365" s="61">
        <v>44463</v>
      </c>
      <c r="B1365">
        <v>38</v>
      </c>
      <c r="C1365">
        <v>22</v>
      </c>
    </row>
    <row r="1366" spans="1:3" x14ac:dyDescent="0.2">
      <c r="A1366" s="61">
        <v>44464</v>
      </c>
      <c r="B1366">
        <v>41</v>
      </c>
      <c r="C1366">
        <v>25</v>
      </c>
    </row>
    <row r="1367" spans="1:3" x14ac:dyDescent="0.2">
      <c r="A1367" s="61">
        <v>44465</v>
      </c>
      <c r="B1367">
        <v>41</v>
      </c>
      <c r="C1367">
        <v>26</v>
      </c>
    </row>
    <row r="1368" spans="1:3" x14ac:dyDescent="0.2">
      <c r="A1368" s="61">
        <v>44466</v>
      </c>
      <c r="B1368">
        <v>40</v>
      </c>
      <c r="C1368">
        <v>26</v>
      </c>
    </row>
    <row r="1369" spans="1:3" x14ac:dyDescent="0.2">
      <c r="A1369" s="61">
        <v>44467</v>
      </c>
      <c r="B1369">
        <v>35</v>
      </c>
      <c r="C1369">
        <v>25</v>
      </c>
    </row>
    <row r="1370" spans="1:3" x14ac:dyDescent="0.2">
      <c r="A1370" s="61">
        <v>44468</v>
      </c>
      <c r="B1370">
        <v>36</v>
      </c>
      <c r="C1370">
        <v>21</v>
      </c>
    </row>
    <row r="1371" spans="1:3" x14ac:dyDescent="0.2">
      <c r="A1371" s="61">
        <v>44469</v>
      </c>
      <c r="B1371">
        <v>37</v>
      </c>
      <c r="C1371">
        <v>21</v>
      </c>
    </row>
    <row r="1372" spans="1:3" x14ac:dyDescent="0.2">
      <c r="A1372" s="61">
        <v>44470</v>
      </c>
      <c r="B1372">
        <v>38</v>
      </c>
      <c r="C1372">
        <v>20</v>
      </c>
    </row>
    <row r="1373" spans="1:3" x14ac:dyDescent="0.2">
      <c r="A1373" s="61">
        <v>44471</v>
      </c>
      <c r="B1373">
        <v>39</v>
      </c>
      <c r="C1373">
        <v>22</v>
      </c>
    </row>
    <row r="1374" spans="1:3" x14ac:dyDescent="0.2">
      <c r="A1374" s="61">
        <v>44472</v>
      </c>
    </row>
    <row r="1375" spans="1:3" x14ac:dyDescent="0.2">
      <c r="A1375" s="61">
        <v>44473</v>
      </c>
      <c r="B1375">
        <v>39</v>
      </c>
      <c r="C1375">
        <v>20</v>
      </c>
    </row>
    <row r="1376" spans="1:3" x14ac:dyDescent="0.2">
      <c r="A1376" s="61">
        <v>44474</v>
      </c>
      <c r="B1376">
        <v>38</v>
      </c>
      <c r="C1376">
        <v>21</v>
      </c>
    </row>
    <row r="1377" spans="1:3" x14ac:dyDescent="0.2">
      <c r="A1377" s="61">
        <v>44475</v>
      </c>
      <c r="B1377">
        <v>39</v>
      </c>
      <c r="C1377">
        <v>21</v>
      </c>
    </row>
    <row r="1378" spans="1:3" x14ac:dyDescent="0.2">
      <c r="A1378" s="61">
        <v>44476</v>
      </c>
      <c r="B1378">
        <v>39</v>
      </c>
      <c r="C1378">
        <v>21</v>
      </c>
    </row>
    <row r="1379" spans="1:3" x14ac:dyDescent="0.2">
      <c r="A1379" s="61">
        <v>44477</v>
      </c>
      <c r="B1379">
        <v>39</v>
      </c>
      <c r="C1379">
        <v>23</v>
      </c>
    </row>
    <row r="1380" spans="1:3" x14ac:dyDescent="0.2">
      <c r="A1380" s="61">
        <v>44478</v>
      </c>
      <c r="B1380">
        <v>39</v>
      </c>
      <c r="C1380">
        <v>26</v>
      </c>
    </row>
    <row r="1381" spans="1:3" x14ac:dyDescent="0.2">
      <c r="A1381" s="61">
        <v>44479</v>
      </c>
      <c r="B1381">
        <v>39</v>
      </c>
      <c r="C1381">
        <v>24</v>
      </c>
    </row>
    <row r="1382" spans="1:3" x14ac:dyDescent="0.2">
      <c r="A1382" s="61">
        <v>44480</v>
      </c>
      <c r="B1382">
        <v>38</v>
      </c>
      <c r="C1382">
        <v>25</v>
      </c>
    </row>
    <row r="1383" spans="1:3" x14ac:dyDescent="0.2">
      <c r="A1383" s="61">
        <v>44481</v>
      </c>
      <c r="B1383">
        <v>38</v>
      </c>
      <c r="C1383">
        <v>22</v>
      </c>
    </row>
    <row r="1384" spans="1:3" x14ac:dyDescent="0.2">
      <c r="A1384" s="61">
        <v>44482</v>
      </c>
      <c r="B1384">
        <v>38</v>
      </c>
      <c r="C1384">
        <v>20</v>
      </c>
    </row>
    <row r="1385" spans="1:3" x14ac:dyDescent="0.2">
      <c r="A1385" s="61">
        <v>44483</v>
      </c>
      <c r="B1385">
        <v>39</v>
      </c>
      <c r="C1385">
        <v>20</v>
      </c>
    </row>
    <row r="1386" spans="1:3" x14ac:dyDescent="0.2">
      <c r="A1386" s="61">
        <v>44484</v>
      </c>
      <c r="B1386">
        <v>39</v>
      </c>
      <c r="C1386">
        <v>20</v>
      </c>
    </row>
    <row r="1387" spans="1:3" x14ac:dyDescent="0.2">
      <c r="A1387" s="61">
        <v>44485</v>
      </c>
      <c r="B1387">
        <v>38</v>
      </c>
      <c r="C1387">
        <v>22</v>
      </c>
    </row>
    <row r="1388" spans="1:3" x14ac:dyDescent="0.2">
      <c r="A1388" s="61">
        <v>44486</v>
      </c>
      <c r="B1388">
        <v>38</v>
      </c>
      <c r="C1388">
        <v>22</v>
      </c>
    </row>
    <row r="1389" spans="1:3" x14ac:dyDescent="0.2">
      <c r="A1389" s="61">
        <v>44487</v>
      </c>
      <c r="B1389">
        <v>38</v>
      </c>
      <c r="C1389">
        <v>21</v>
      </c>
    </row>
    <row r="1390" spans="1:3" x14ac:dyDescent="0.2">
      <c r="A1390" s="61">
        <v>44488</v>
      </c>
      <c r="B1390">
        <v>39</v>
      </c>
      <c r="C1390">
        <v>20</v>
      </c>
    </row>
    <row r="1391" spans="1:3" x14ac:dyDescent="0.2">
      <c r="A1391" s="61">
        <v>44489</v>
      </c>
      <c r="B1391">
        <v>38</v>
      </c>
      <c r="C1391">
        <v>21</v>
      </c>
    </row>
    <row r="1392" spans="1:3" x14ac:dyDescent="0.2">
      <c r="A1392" s="61">
        <v>44490</v>
      </c>
      <c r="B1392">
        <v>35</v>
      </c>
      <c r="C1392">
        <v>21</v>
      </c>
    </row>
    <row r="1393" spans="1:3" x14ac:dyDescent="0.2">
      <c r="A1393" s="61">
        <v>44491</v>
      </c>
      <c r="B1393">
        <v>38</v>
      </c>
      <c r="C1393">
        <v>20</v>
      </c>
    </row>
    <row r="1394" spans="1:3" x14ac:dyDescent="0.2">
      <c r="A1394" s="61">
        <v>44492</v>
      </c>
      <c r="B1394">
        <v>35</v>
      </c>
      <c r="C1394">
        <v>21</v>
      </c>
    </row>
    <row r="1395" spans="1:3" x14ac:dyDescent="0.2">
      <c r="A1395" s="61">
        <v>44493</v>
      </c>
      <c r="B1395">
        <v>35</v>
      </c>
      <c r="C1395">
        <v>20</v>
      </c>
    </row>
    <row r="1396" spans="1:3" x14ac:dyDescent="0.2">
      <c r="A1396" s="61">
        <v>44494</v>
      </c>
      <c r="B1396">
        <v>34</v>
      </c>
      <c r="C1396">
        <v>20</v>
      </c>
    </row>
    <row r="1397" spans="1:3" x14ac:dyDescent="0.2">
      <c r="A1397" s="61">
        <v>44495</v>
      </c>
      <c r="B1397">
        <v>37</v>
      </c>
      <c r="C1397">
        <v>19</v>
      </c>
    </row>
    <row r="1398" spans="1:3" x14ac:dyDescent="0.2">
      <c r="A1398" s="61">
        <v>44496</v>
      </c>
      <c r="B1398">
        <v>34</v>
      </c>
      <c r="C1398">
        <v>18</v>
      </c>
    </row>
    <row r="1399" spans="1:3" x14ac:dyDescent="0.2">
      <c r="A1399" s="61">
        <v>44497</v>
      </c>
      <c r="B1399">
        <v>34</v>
      </c>
      <c r="C1399">
        <v>18</v>
      </c>
    </row>
    <row r="1400" spans="1:3" x14ac:dyDescent="0.2">
      <c r="A1400" s="61">
        <v>44498</v>
      </c>
      <c r="B1400">
        <v>36</v>
      </c>
      <c r="C1400">
        <v>19</v>
      </c>
    </row>
    <row r="1401" spans="1:3" x14ac:dyDescent="0.2">
      <c r="A1401" s="61">
        <v>44499</v>
      </c>
      <c r="B1401">
        <v>36</v>
      </c>
      <c r="C1401">
        <v>23</v>
      </c>
    </row>
    <row r="1402" spans="1:3" x14ac:dyDescent="0.2">
      <c r="A1402" s="61">
        <v>44500</v>
      </c>
      <c r="B1402">
        <v>36</v>
      </c>
      <c r="C1402">
        <v>20</v>
      </c>
    </row>
    <row r="1403" spans="1:3" x14ac:dyDescent="0.2">
      <c r="A1403" s="61">
        <v>44501</v>
      </c>
      <c r="B1403">
        <v>35</v>
      </c>
      <c r="C1403">
        <v>18</v>
      </c>
    </row>
    <row r="1404" spans="1:3" x14ac:dyDescent="0.2">
      <c r="A1404" s="61">
        <v>44502</v>
      </c>
      <c r="B1404">
        <v>35</v>
      </c>
      <c r="C1404">
        <v>20</v>
      </c>
    </row>
    <row r="1405" spans="1:3" x14ac:dyDescent="0.2">
      <c r="A1405" s="61">
        <v>44503</v>
      </c>
      <c r="B1405">
        <v>33</v>
      </c>
      <c r="C1405">
        <v>18</v>
      </c>
    </row>
    <row r="1406" spans="1:3" x14ac:dyDescent="0.2">
      <c r="A1406" s="61">
        <v>44504</v>
      </c>
      <c r="B1406">
        <v>32</v>
      </c>
      <c r="C1406">
        <v>19</v>
      </c>
    </row>
    <row r="1407" spans="1:3" x14ac:dyDescent="0.2">
      <c r="A1407" s="61">
        <v>44505</v>
      </c>
      <c r="B1407">
        <v>33</v>
      </c>
      <c r="C1407">
        <v>17</v>
      </c>
    </row>
    <row r="1408" spans="1:3" x14ac:dyDescent="0.2">
      <c r="A1408" s="61">
        <v>44506</v>
      </c>
      <c r="B1408">
        <v>34</v>
      </c>
      <c r="C1408">
        <v>17</v>
      </c>
    </row>
    <row r="1409" spans="1:3" x14ac:dyDescent="0.2">
      <c r="A1409" s="61">
        <v>44507</v>
      </c>
      <c r="B1409">
        <v>33</v>
      </c>
      <c r="C1409">
        <v>18</v>
      </c>
    </row>
    <row r="1410" spans="1:3" x14ac:dyDescent="0.2">
      <c r="A1410" s="61">
        <v>44508</v>
      </c>
      <c r="B1410">
        <v>29</v>
      </c>
      <c r="C1410">
        <v>17</v>
      </c>
    </row>
    <row r="1411" spans="1:3" x14ac:dyDescent="0.2">
      <c r="A1411" s="61">
        <v>44509</v>
      </c>
      <c r="B1411">
        <v>29</v>
      </c>
      <c r="C1411">
        <v>15</v>
      </c>
    </row>
    <row r="1412" spans="1:3" x14ac:dyDescent="0.2">
      <c r="A1412" s="61">
        <v>44510</v>
      </c>
      <c r="B1412">
        <v>27</v>
      </c>
      <c r="C1412">
        <v>14</v>
      </c>
    </row>
    <row r="1413" spans="1:3" x14ac:dyDescent="0.2">
      <c r="A1413" s="61">
        <v>44511</v>
      </c>
      <c r="B1413">
        <v>26</v>
      </c>
      <c r="C1413">
        <v>15</v>
      </c>
    </row>
    <row r="1414" spans="1:3" x14ac:dyDescent="0.2">
      <c r="A1414" s="61">
        <v>44512</v>
      </c>
      <c r="B1414">
        <v>26</v>
      </c>
      <c r="C1414">
        <v>11</v>
      </c>
    </row>
    <row r="1415" spans="1:3" x14ac:dyDescent="0.2">
      <c r="A1415" s="61">
        <v>44513</v>
      </c>
      <c r="B1415">
        <v>31</v>
      </c>
      <c r="C1415">
        <v>14</v>
      </c>
    </row>
    <row r="1416" spans="1:3" x14ac:dyDescent="0.2">
      <c r="A1416" s="61">
        <v>44514</v>
      </c>
      <c r="B1416">
        <v>31</v>
      </c>
      <c r="C1416">
        <v>15</v>
      </c>
    </row>
    <row r="1417" spans="1:3" x14ac:dyDescent="0.2">
      <c r="A1417" s="61">
        <v>44515</v>
      </c>
      <c r="B1417">
        <v>25</v>
      </c>
      <c r="C1417">
        <v>15</v>
      </c>
    </row>
    <row r="1418" spans="1:3" x14ac:dyDescent="0.2">
      <c r="A1418" s="61">
        <v>44516</v>
      </c>
      <c r="B1418">
        <v>27</v>
      </c>
      <c r="C1418">
        <v>14</v>
      </c>
    </row>
    <row r="1419" spans="1:3" x14ac:dyDescent="0.2">
      <c r="A1419" s="61">
        <v>44517</v>
      </c>
      <c r="B1419">
        <v>28</v>
      </c>
      <c r="C1419">
        <v>17</v>
      </c>
    </row>
    <row r="1420" spans="1:3" x14ac:dyDescent="0.2">
      <c r="A1420" s="61">
        <v>44518</v>
      </c>
      <c r="B1420">
        <v>29</v>
      </c>
      <c r="C1420">
        <v>18</v>
      </c>
    </row>
    <row r="1421" spans="1:3" x14ac:dyDescent="0.2">
      <c r="A1421" s="61">
        <v>44519</v>
      </c>
      <c r="B1421">
        <v>29</v>
      </c>
      <c r="C1421">
        <v>15</v>
      </c>
    </row>
    <row r="1422" spans="1:3" x14ac:dyDescent="0.2">
      <c r="A1422" s="61">
        <v>44520</v>
      </c>
      <c r="B1422">
        <v>23</v>
      </c>
      <c r="C1422">
        <v>13</v>
      </c>
    </row>
    <row r="1423" spans="1:3" x14ac:dyDescent="0.2">
      <c r="A1423" s="61">
        <v>44521</v>
      </c>
      <c r="B1423">
        <v>25</v>
      </c>
      <c r="C1423">
        <v>12</v>
      </c>
    </row>
    <row r="1424" spans="1:3" x14ac:dyDescent="0.2">
      <c r="A1424" s="61">
        <v>44522</v>
      </c>
      <c r="B1424">
        <v>28</v>
      </c>
      <c r="C1424">
        <v>16</v>
      </c>
    </row>
    <row r="1425" spans="1:3" x14ac:dyDescent="0.2">
      <c r="A1425" s="61">
        <v>44523</v>
      </c>
      <c r="B1425">
        <v>27</v>
      </c>
      <c r="C1425">
        <v>13</v>
      </c>
    </row>
    <row r="1426" spans="1:3" x14ac:dyDescent="0.2">
      <c r="A1426" s="61">
        <v>44524</v>
      </c>
      <c r="B1426">
        <v>28</v>
      </c>
      <c r="C1426">
        <v>11</v>
      </c>
    </row>
    <row r="1427" spans="1:3" x14ac:dyDescent="0.2">
      <c r="A1427" s="61">
        <v>44525</v>
      </c>
      <c r="B1427">
        <v>27</v>
      </c>
      <c r="C1427">
        <v>16</v>
      </c>
    </row>
    <row r="1428" spans="1:3" x14ac:dyDescent="0.2">
      <c r="A1428" s="61">
        <v>44526</v>
      </c>
      <c r="B1428">
        <v>23</v>
      </c>
      <c r="C1428">
        <v>14</v>
      </c>
    </row>
    <row r="1429" spans="1:3" x14ac:dyDescent="0.2">
      <c r="A1429" s="61">
        <v>44527</v>
      </c>
      <c r="B1429">
        <v>24</v>
      </c>
      <c r="C1429">
        <v>13</v>
      </c>
    </row>
    <row r="1430" spans="1:3" x14ac:dyDescent="0.2">
      <c r="A1430" s="61">
        <v>44528</v>
      </c>
      <c r="B1430">
        <v>29</v>
      </c>
      <c r="C1430">
        <v>15</v>
      </c>
    </row>
    <row r="1431" spans="1:3" x14ac:dyDescent="0.2">
      <c r="A1431" s="61">
        <v>44529</v>
      </c>
      <c r="B1431">
        <v>28</v>
      </c>
      <c r="C1431">
        <v>14</v>
      </c>
    </row>
    <row r="1432" spans="1:3" x14ac:dyDescent="0.2">
      <c r="A1432" s="61">
        <v>44530</v>
      </c>
      <c r="B1432">
        <v>24</v>
      </c>
      <c r="C1432">
        <v>14</v>
      </c>
    </row>
    <row r="1433" spans="1:3" x14ac:dyDescent="0.2">
      <c r="A1433" s="61">
        <v>44531</v>
      </c>
      <c r="B1433">
        <v>24</v>
      </c>
      <c r="C1433">
        <v>11</v>
      </c>
    </row>
    <row r="1434" spans="1:3" x14ac:dyDescent="0.2">
      <c r="A1434" s="61">
        <v>44532</v>
      </c>
      <c r="B1434">
        <v>26</v>
      </c>
      <c r="C1434">
        <v>11</v>
      </c>
    </row>
    <row r="1435" spans="1:3" x14ac:dyDescent="0.2">
      <c r="A1435" s="61">
        <v>44533</v>
      </c>
      <c r="B1435">
        <v>26</v>
      </c>
      <c r="C1435">
        <v>9</v>
      </c>
    </row>
    <row r="1436" spans="1:3" x14ac:dyDescent="0.2">
      <c r="A1436" s="61">
        <v>44534</v>
      </c>
    </row>
    <row r="1437" spans="1:3" x14ac:dyDescent="0.2">
      <c r="A1437" s="61">
        <v>44535</v>
      </c>
      <c r="B1437">
        <v>28</v>
      </c>
      <c r="C1437">
        <v>10</v>
      </c>
    </row>
    <row r="1438" spans="1:3" x14ac:dyDescent="0.2">
      <c r="A1438" s="61">
        <v>44536</v>
      </c>
      <c r="B1438">
        <v>23</v>
      </c>
      <c r="C1438">
        <v>11</v>
      </c>
    </row>
    <row r="1439" spans="1:3" x14ac:dyDescent="0.2">
      <c r="A1439" s="61">
        <v>44537</v>
      </c>
      <c r="B1439">
        <v>20</v>
      </c>
      <c r="C1439">
        <v>10</v>
      </c>
    </row>
    <row r="1440" spans="1:3" x14ac:dyDescent="0.2">
      <c r="A1440" s="61">
        <v>44538</v>
      </c>
      <c r="B1440">
        <v>24</v>
      </c>
      <c r="C1440">
        <v>7</v>
      </c>
    </row>
    <row r="1441" spans="1:3" x14ac:dyDescent="0.2">
      <c r="A1441" s="61">
        <v>44539</v>
      </c>
      <c r="B1441">
        <v>28</v>
      </c>
      <c r="C1441">
        <v>11</v>
      </c>
    </row>
    <row r="1442" spans="1:3" x14ac:dyDescent="0.2">
      <c r="A1442" s="61">
        <v>44540</v>
      </c>
      <c r="B1442">
        <v>24</v>
      </c>
      <c r="C1442">
        <v>11</v>
      </c>
    </row>
    <row r="1443" spans="1:3" x14ac:dyDescent="0.2">
      <c r="A1443" s="61">
        <v>44541</v>
      </c>
      <c r="B1443">
        <v>23</v>
      </c>
      <c r="C1443">
        <v>9</v>
      </c>
    </row>
    <row r="1444" spans="1:3" x14ac:dyDescent="0.2">
      <c r="A1444" s="61">
        <v>44542</v>
      </c>
      <c r="B1444">
        <v>27</v>
      </c>
      <c r="C1444">
        <v>11</v>
      </c>
    </row>
    <row r="1445" spans="1:3" x14ac:dyDescent="0.2">
      <c r="A1445" s="61">
        <v>44543</v>
      </c>
      <c r="B1445">
        <v>21</v>
      </c>
      <c r="C1445">
        <v>12</v>
      </c>
    </row>
    <row r="1446" spans="1:3" x14ac:dyDescent="0.2">
      <c r="A1446" s="61">
        <v>44544</v>
      </c>
      <c r="B1446">
        <v>20</v>
      </c>
      <c r="C1446">
        <v>9</v>
      </c>
    </row>
    <row r="1447" spans="1:3" x14ac:dyDescent="0.2">
      <c r="A1447" s="61">
        <v>44545</v>
      </c>
      <c r="B1447">
        <v>21</v>
      </c>
      <c r="C1447">
        <v>7</v>
      </c>
    </row>
    <row r="1448" spans="1:3" x14ac:dyDescent="0.2">
      <c r="A1448" s="61">
        <v>44546</v>
      </c>
      <c r="B1448">
        <v>21</v>
      </c>
      <c r="C1448">
        <v>7</v>
      </c>
    </row>
    <row r="1449" spans="1:3" x14ac:dyDescent="0.2">
      <c r="A1449" s="61">
        <v>44547</v>
      </c>
      <c r="B1449">
        <v>22</v>
      </c>
      <c r="C1449">
        <v>8</v>
      </c>
    </row>
    <row r="1450" spans="1:3" x14ac:dyDescent="0.2">
      <c r="A1450" s="61">
        <v>44548</v>
      </c>
      <c r="B1450">
        <v>23</v>
      </c>
      <c r="C1450">
        <v>6</v>
      </c>
    </row>
    <row r="1451" spans="1:3" x14ac:dyDescent="0.2">
      <c r="A1451" s="61">
        <v>44549</v>
      </c>
      <c r="B1451">
        <v>22</v>
      </c>
      <c r="C1451">
        <v>9</v>
      </c>
    </row>
    <row r="1452" spans="1:3" x14ac:dyDescent="0.2">
      <c r="A1452" s="61">
        <v>44550</v>
      </c>
      <c r="B1452">
        <v>26</v>
      </c>
      <c r="C1452">
        <v>11</v>
      </c>
    </row>
    <row r="1453" spans="1:3" x14ac:dyDescent="0.2">
      <c r="A1453" s="61">
        <v>44551</v>
      </c>
      <c r="B1453">
        <v>28</v>
      </c>
      <c r="C1453">
        <v>14</v>
      </c>
    </row>
    <row r="1454" spans="1:3" x14ac:dyDescent="0.2">
      <c r="A1454" s="61">
        <v>44552</v>
      </c>
      <c r="B1454">
        <v>27</v>
      </c>
      <c r="C1454">
        <v>15</v>
      </c>
    </row>
    <row r="1455" spans="1:3" x14ac:dyDescent="0.2">
      <c r="A1455" s="61">
        <v>44553</v>
      </c>
      <c r="B1455">
        <v>23</v>
      </c>
      <c r="C1455">
        <v>14</v>
      </c>
    </row>
    <row r="1456" spans="1:3" x14ac:dyDescent="0.2">
      <c r="A1456" s="61">
        <v>44554</v>
      </c>
      <c r="B1456">
        <v>26</v>
      </c>
      <c r="C1456">
        <v>13</v>
      </c>
    </row>
    <row r="1457" spans="1:3" x14ac:dyDescent="0.2">
      <c r="A1457" s="61">
        <v>44555</v>
      </c>
      <c r="B1457">
        <v>18</v>
      </c>
      <c r="C1457">
        <v>8</v>
      </c>
    </row>
    <row r="1458" spans="1:3" x14ac:dyDescent="0.2">
      <c r="A1458" s="61">
        <v>44556</v>
      </c>
      <c r="B1458">
        <v>17</v>
      </c>
      <c r="C1458">
        <v>6</v>
      </c>
    </row>
    <row r="1459" spans="1:3" x14ac:dyDescent="0.2">
      <c r="A1459" s="61">
        <v>44557</v>
      </c>
      <c r="B1459">
        <v>21</v>
      </c>
      <c r="C1459">
        <v>11</v>
      </c>
    </row>
    <row r="1460" spans="1:3" x14ac:dyDescent="0.2">
      <c r="A1460" s="61">
        <v>44558</v>
      </c>
      <c r="B1460">
        <v>21</v>
      </c>
      <c r="C1460">
        <v>10</v>
      </c>
    </row>
    <row r="1461" spans="1:3" x14ac:dyDescent="0.2">
      <c r="A1461" s="61">
        <v>44559</v>
      </c>
      <c r="B1461">
        <v>18</v>
      </c>
      <c r="C1461">
        <v>10</v>
      </c>
    </row>
    <row r="1462" spans="1:3" x14ac:dyDescent="0.2">
      <c r="A1462" s="61">
        <v>44560</v>
      </c>
      <c r="B1462">
        <v>10</v>
      </c>
      <c r="C1462">
        <v>7</v>
      </c>
    </row>
    <row r="1463" spans="1:3" x14ac:dyDescent="0.2">
      <c r="A1463" s="61">
        <v>44561</v>
      </c>
      <c r="B1463">
        <v>14</v>
      </c>
      <c r="C1463">
        <v>7</v>
      </c>
    </row>
    <row r="1464" spans="1:3" x14ac:dyDescent="0.2">
      <c r="A1464" s="61">
        <v>44562</v>
      </c>
      <c r="B1464">
        <v>18</v>
      </c>
      <c r="C1464">
        <v>8</v>
      </c>
    </row>
    <row r="1465" spans="1:3" x14ac:dyDescent="0.2">
      <c r="A1465" s="61">
        <v>44563</v>
      </c>
      <c r="B1465">
        <v>21</v>
      </c>
      <c r="C1465">
        <v>12</v>
      </c>
    </row>
    <row r="1466" spans="1:3" x14ac:dyDescent="0.2">
      <c r="A1466" s="61">
        <v>44564</v>
      </c>
      <c r="B1466">
        <v>21</v>
      </c>
      <c r="C1466">
        <v>12</v>
      </c>
    </row>
    <row r="1467" spans="1:3" x14ac:dyDescent="0.2">
      <c r="A1467" s="61">
        <v>44565</v>
      </c>
      <c r="B1467">
        <v>17</v>
      </c>
      <c r="C1467">
        <v>11</v>
      </c>
    </row>
    <row r="1468" spans="1:3" x14ac:dyDescent="0.2">
      <c r="A1468" s="61">
        <v>44566</v>
      </c>
      <c r="B1468">
        <v>17</v>
      </c>
      <c r="C1468">
        <v>12</v>
      </c>
    </row>
    <row r="1469" spans="1:3" x14ac:dyDescent="0.2">
      <c r="A1469" s="61">
        <v>44567</v>
      </c>
      <c r="B1469">
        <v>19</v>
      </c>
      <c r="C1469">
        <v>10</v>
      </c>
    </row>
    <row r="1470" spans="1:3" x14ac:dyDescent="0.2">
      <c r="A1470" s="61">
        <v>44568</v>
      </c>
      <c r="B1470">
        <v>15</v>
      </c>
      <c r="C1470">
        <v>7</v>
      </c>
    </row>
    <row r="1471" spans="1:3" x14ac:dyDescent="0.2">
      <c r="A1471" s="61">
        <v>44569</v>
      </c>
      <c r="B1471">
        <v>16</v>
      </c>
      <c r="C1471">
        <v>6</v>
      </c>
    </row>
    <row r="1472" spans="1:3" x14ac:dyDescent="0.2">
      <c r="A1472" s="61">
        <v>44570</v>
      </c>
      <c r="B1472">
        <v>18</v>
      </c>
      <c r="C1472">
        <v>5</v>
      </c>
    </row>
    <row r="1473" spans="1:3" x14ac:dyDescent="0.2">
      <c r="A1473" s="61">
        <v>44571</v>
      </c>
      <c r="B1473">
        <v>17</v>
      </c>
      <c r="C1473">
        <v>6</v>
      </c>
    </row>
    <row r="1474" spans="1:3" x14ac:dyDescent="0.2">
      <c r="A1474" s="61">
        <v>44572</v>
      </c>
      <c r="B1474">
        <v>18</v>
      </c>
      <c r="C1474">
        <v>5</v>
      </c>
    </row>
    <row r="1475" spans="1:3" x14ac:dyDescent="0.2">
      <c r="A1475" s="61">
        <v>44573</v>
      </c>
      <c r="B1475">
        <v>23</v>
      </c>
      <c r="C1475">
        <v>8</v>
      </c>
    </row>
    <row r="1476" spans="1:3" x14ac:dyDescent="0.2">
      <c r="A1476" s="61">
        <v>44574</v>
      </c>
      <c r="B1476">
        <v>25</v>
      </c>
      <c r="C1476">
        <v>12</v>
      </c>
    </row>
    <row r="1477" spans="1:3" x14ac:dyDescent="0.2">
      <c r="A1477" s="61">
        <v>44575</v>
      </c>
      <c r="B1477">
        <v>24</v>
      </c>
      <c r="C1477">
        <v>15</v>
      </c>
    </row>
    <row r="1478" spans="1:3" x14ac:dyDescent="0.2">
      <c r="A1478" s="61">
        <v>44576</v>
      </c>
      <c r="B1478">
        <v>22</v>
      </c>
      <c r="C1478">
        <v>13</v>
      </c>
    </row>
    <row r="1479" spans="1:3" x14ac:dyDescent="0.2">
      <c r="A1479" s="61">
        <v>44577</v>
      </c>
      <c r="B1479">
        <v>26</v>
      </c>
      <c r="C1479">
        <v>13</v>
      </c>
    </row>
    <row r="1480" spans="1:3" x14ac:dyDescent="0.2">
      <c r="A1480" s="61">
        <v>44578</v>
      </c>
      <c r="B1480">
        <v>28</v>
      </c>
      <c r="C1480">
        <v>15</v>
      </c>
    </row>
    <row r="1481" spans="1:3" x14ac:dyDescent="0.2">
      <c r="A1481" s="61">
        <v>44579</v>
      </c>
      <c r="B1481">
        <v>18</v>
      </c>
      <c r="C1481">
        <v>13</v>
      </c>
    </row>
    <row r="1482" spans="1:3" x14ac:dyDescent="0.2">
      <c r="A1482" s="61">
        <v>44580</v>
      </c>
      <c r="B1482">
        <v>18</v>
      </c>
      <c r="C1482">
        <v>10</v>
      </c>
    </row>
    <row r="1483" spans="1:3" x14ac:dyDescent="0.2">
      <c r="A1483" s="61">
        <v>44581</v>
      </c>
      <c r="B1483">
        <v>17</v>
      </c>
      <c r="C1483">
        <v>7</v>
      </c>
    </row>
    <row r="1484" spans="1:3" x14ac:dyDescent="0.2">
      <c r="A1484" s="61">
        <v>44582</v>
      </c>
      <c r="B1484">
        <v>18</v>
      </c>
      <c r="C1484">
        <v>6</v>
      </c>
    </row>
    <row r="1485" spans="1:3" x14ac:dyDescent="0.2">
      <c r="A1485" s="61">
        <v>44583</v>
      </c>
      <c r="B1485">
        <v>11</v>
      </c>
      <c r="C1485">
        <v>6</v>
      </c>
    </row>
    <row r="1486" spans="1:3" x14ac:dyDescent="0.2">
      <c r="A1486" s="61">
        <v>44584</v>
      </c>
      <c r="B1486">
        <v>17</v>
      </c>
      <c r="C1486">
        <v>3</v>
      </c>
    </row>
    <row r="1487" spans="1:3" x14ac:dyDescent="0.2">
      <c r="A1487" s="61">
        <v>44585</v>
      </c>
      <c r="B1487">
        <v>15</v>
      </c>
      <c r="C1487">
        <v>6</v>
      </c>
    </row>
    <row r="1488" spans="1:3" x14ac:dyDescent="0.2">
      <c r="A1488" s="61">
        <v>44586</v>
      </c>
      <c r="B1488">
        <v>11</v>
      </c>
      <c r="C1488">
        <v>1</v>
      </c>
    </row>
    <row r="1489" spans="1:3" x14ac:dyDescent="0.2">
      <c r="A1489" s="61">
        <v>44587</v>
      </c>
      <c r="B1489">
        <v>14</v>
      </c>
      <c r="C1489">
        <v>1</v>
      </c>
    </row>
    <row r="1490" spans="1:3" x14ac:dyDescent="0.2">
      <c r="A1490" s="61">
        <v>44588</v>
      </c>
      <c r="B1490">
        <v>22</v>
      </c>
      <c r="C1490">
        <v>5</v>
      </c>
    </row>
    <row r="1491" spans="1:3" x14ac:dyDescent="0.2">
      <c r="A1491" s="61">
        <v>44589</v>
      </c>
      <c r="B1491">
        <v>22</v>
      </c>
      <c r="C1491">
        <v>10</v>
      </c>
    </row>
    <row r="1492" spans="1:3" x14ac:dyDescent="0.2">
      <c r="A1492" s="61">
        <v>44590</v>
      </c>
      <c r="B1492">
        <v>20</v>
      </c>
      <c r="C1492">
        <v>8</v>
      </c>
    </row>
    <row r="1493" spans="1:3" x14ac:dyDescent="0.2">
      <c r="A1493" s="61">
        <v>44591</v>
      </c>
      <c r="B1493">
        <v>26</v>
      </c>
      <c r="C1493">
        <v>9</v>
      </c>
    </row>
    <row r="1494" spans="1:3" x14ac:dyDescent="0.2">
      <c r="A1494" s="61">
        <v>44592</v>
      </c>
      <c r="B1494">
        <v>18</v>
      </c>
      <c r="C1494">
        <v>8</v>
      </c>
    </row>
    <row r="1495" spans="1:3" x14ac:dyDescent="0.2">
      <c r="A1495" s="61">
        <v>44593</v>
      </c>
      <c r="B1495">
        <v>14</v>
      </c>
      <c r="C1495">
        <v>6</v>
      </c>
    </row>
    <row r="1496" spans="1:3" x14ac:dyDescent="0.2">
      <c r="A1496" s="61">
        <v>44594</v>
      </c>
      <c r="B1496">
        <v>18</v>
      </c>
      <c r="C1496">
        <v>10</v>
      </c>
    </row>
    <row r="1497" spans="1:3" x14ac:dyDescent="0.2">
      <c r="A1497" s="61">
        <v>44595</v>
      </c>
      <c r="B1497">
        <v>21</v>
      </c>
      <c r="C1497">
        <v>9</v>
      </c>
    </row>
    <row r="1498" spans="1:3" x14ac:dyDescent="0.2">
      <c r="A1498" s="61">
        <v>44596</v>
      </c>
      <c r="B1498">
        <v>24</v>
      </c>
      <c r="C1498">
        <v>11</v>
      </c>
    </row>
    <row r="1499" spans="1:3" x14ac:dyDescent="0.2">
      <c r="A1499" s="61">
        <v>44597</v>
      </c>
      <c r="B1499">
        <v>18</v>
      </c>
      <c r="C1499">
        <v>8</v>
      </c>
    </row>
    <row r="1500" spans="1:3" x14ac:dyDescent="0.2">
      <c r="A1500" s="61">
        <v>44598</v>
      </c>
      <c r="B1500">
        <v>19</v>
      </c>
      <c r="C1500">
        <v>6</v>
      </c>
    </row>
    <row r="1501" spans="1:3" x14ac:dyDescent="0.2">
      <c r="A1501" s="61">
        <v>44599</v>
      </c>
      <c r="B1501">
        <v>26</v>
      </c>
      <c r="C1501">
        <v>9</v>
      </c>
    </row>
    <row r="1502" spans="1:3" x14ac:dyDescent="0.2">
      <c r="A1502" s="61">
        <v>44600</v>
      </c>
      <c r="B1502">
        <v>25</v>
      </c>
      <c r="C1502">
        <v>13</v>
      </c>
    </row>
    <row r="1503" spans="1:3" x14ac:dyDescent="0.2">
      <c r="A1503" s="61">
        <v>44601</v>
      </c>
      <c r="B1503">
        <v>17</v>
      </c>
      <c r="C1503">
        <v>8</v>
      </c>
    </row>
    <row r="1504" spans="1:3" x14ac:dyDescent="0.2">
      <c r="A1504" s="61">
        <v>44602</v>
      </c>
      <c r="B1504">
        <v>18</v>
      </c>
      <c r="C1504">
        <v>6</v>
      </c>
    </row>
    <row r="1505" spans="1:3" x14ac:dyDescent="0.2">
      <c r="A1505" s="61">
        <v>44603</v>
      </c>
      <c r="B1505">
        <v>19</v>
      </c>
      <c r="C1505">
        <v>5</v>
      </c>
    </row>
    <row r="1506" spans="1:3" x14ac:dyDescent="0.2">
      <c r="A1506" s="61">
        <v>44604</v>
      </c>
      <c r="B1506">
        <v>22</v>
      </c>
      <c r="C1506">
        <v>6</v>
      </c>
    </row>
    <row r="1507" spans="1:3" x14ac:dyDescent="0.2">
      <c r="A1507" s="61">
        <v>44605</v>
      </c>
      <c r="B1507">
        <v>25</v>
      </c>
      <c r="C1507">
        <v>7</v>
      </c>
    </row>
    <row r="1508" spans="1:3" x14ac:dyDescent="0.2">
      <c r="A1508" s="61">
        <v>44606</v>
      </c>
      <c r="B1508">
        <v>27</v>
      </c>
      <c r="C1508">
        <v>12</v>
      </c>
    </row>
    <row r="1509" spans="1:3" x14ac:dyDescent="0.2">
      <c r="A1509" s="61">
        <v>44607</v>
      </c>
      <c r="B1509">
        <v>20</v>
      </c>
      <c r="C1509">
        <v>11</v>
      </c>
    </row>
    <row r="1510" spans="1:3" x14ac:dyDescent="0.2">
      <c r="A1510" s="61">
        <v>44608</v>
      </c>
      <c r="B1510">
        <v>17</v>
      </c>
      <c r="C1510">
        <v>6</v>
      </c>
    </row>
    <row r="1511" spans="1:3" x14ac:dyDescent="0.2">
      <c r="A1511" s="61">
        <v>44609</v>
      </c>
      <c r="B1511">
        <v>19</v>
      </c>
      <c r="C1511">
        <v>5</v>
      </c>
    </row>
    <row r="1512" spans="1:3" x14ac:dyDescent="0.2">
      <c r="A1512" s="61">
        <v>44610</v>
      </c>
      <c r="B1512">
        <v>21</v>
      </c>
      <c r="C1512">
        <v>4</v>
      </c>
    </row>
    <row r="1513" spans="1:3" x14ac:dyDescent="0.2">
      <c r="A1513" s="61">
        <v>44611</v>
      </c>
      <c r="B1513">
        <v>25</v>
      </c>
      <c r="C1513">
        <v>6</v>
      </c>
    </row>
    <row r="1514" spans="1:3" x14ac:dyDescent="0.2">
      <c r="A1514" s="61">
        <v>44612</v>
      </c>
      <c r="B1514">
        <v>24</v>
      </c>
      <c r="C1514">
        <v>10</v>
      </c>
    </row>
    <row r="1515" spans="1:3" x14ac:dyDescent="0.2">
      <c r="A1515" s="61">
        <v>44613</v>
      </c>
      <c r="B1515">
        <v>24</v>
      </c>
      <c r="C1515">
        <v>9</v>
      </c>
    </row>
    <row r="1516" spans="1:3" x14ac:dyDescent="0.2">
      <c r="A1516" s="61">
        <v>44614</v>
      </c>
      <c r="B1516">
        <v>28</v>
      </c>
      <c r="C1516">
        <v>12</v>
      </c>
    </row>
    <row r="1517" spans="1:3" x14ac:dyDescent="0.2">
      <c r="A1517" s="61">
        <v>44615</v>
      </c>
      <c r="B1517">
        <v>29</v>
      </c>
      <c r="C1517">
        <v>13</v>
      </c>
    </row>
    <row r="1518" spans="1:3" x14ac:dyDescent="0.2">
      <c r="A1518" s="61">
        <v>44616</v>
      </c>
      <c r="B1518">
        <v>22</v>
      </c>
      <c r="C1518">
        <v>9</v>
      </c>
    </row>
    <row r="1519" spans="1:3" x14ac:dyDescent="0.2">
      <c r="A1519" s="61">
        <v>44617</v>
      </c>
      <c r="B1519">
        <v>21</v>
      </c>
      <c r="C1519">
        <v>8</v>
      </c>
    </row>
    <row r="1520" spans="1:3" x14ac:dyDescent="0.2">
      <c r="A1520" s="61">
        <v>44618</v>
      </c>
      <c r="B1520">
        <v>24</v>
      </c>
      <c r="C1520">
        <v>6</v>
      </c>
    </row>
    <row r="1521" spans="1:3" x14ac:dyDescent="0.2">
      <c r="A1521" s="61">
        <v>44619</v>
      </c>
      <c r="B1521">
        <v>28</v>
      </c>
      <c r="C1521">
        <v>10</v>
      </c>
    </row>
    <row r="1522" spans="1:3" x14ac:dyDescent="0.2">
      <c r="A1522" s="61">
        <v>44620</v>
      </c>
      <c r="B1522">
        <v>29</v>
      </c>
      <c r="C1522">
        <v>16</v>
      </c>
    </row>
    <row r="1523" spans="1:3" x14ac:dyDescent="0.2">
      <c r="A1523" s="61">
        <v>44621</v>
      </c>
      <c r="B1523">
        <v>31</v>
      </c>
      <c r="C1523">
        <v>15</v>
      </c>
    </row>
    <row r="1524" spans="1:3" x14ac:dyDescent="0.2">
      <c r="A1524" s="61">
        <v>44622</v>
      </c>
      <c r="B1524">
        <v>24</v>
      </c>
      <c r="C1524">
        <v>13</v>
      </c>
    </row>
    <row r="1525" spans="1:3" x14ac:dyDescent="0.2">
      <c r="A1525" s="61">
        <v>44623</v>
      </c>
      <c r="B1525">
        <v>23</v>
      </c>
      <c r="C1525">
        <v>11</v>
      </c>
    </row>
    <row r="1526" spans="1:3" x14ac:dyDescent="0.2">
      <c r="A1526" s="61">
        <v>44624</v>
      </c>
      <c r="B1526">
        <v>25</v>
      </c>
      <c r="C1526">
        <v>10</v>
      </c>
    </row>
    <row r="1527" spans="1:3" x14ac:dyDescent="0.2">
      <c r="A1527" s="61">
        <v>44625</v>
      </c>
      <c r="B1527">
        <v>28</v>
      </c>
      <c r="C1527">
        <v>13</v>
      </c>
    </row>
    <row r="1528" spans="1:3" x14ac:dyDescent="0.2">
      <c r="A1528" s="61">
        <v>44626</v>
      </c>
      <c r="B1528">
        <v>32</v>
      </c>
      <c r="C1528">
        <v>16</v>
      </c>
    </row>
    <row r="1529" spans="1:3" x14ac:dyDescent="0.2">
      <c r="A1529" s="61">
        <v>44627</v>
      </c>
      <c r="B1529">
        <v>34</v>
      </c>
      <c r="C1529">
        <v>18</v>
      </c>
    </row>
    <row r="1530" spans="1:3" x14ac:dyDescent="0.2">
      <c r="A1530" s="61">
        <v>44628</v>
      </c>
      <c r="B1530">
        <v>22</v>
      </c>
      <c r="C1530">
        <v>15</v>
      </c>
    </row>
    <row r="1531" spans="1:3" x14ac:dyDescent="0.2">
      <c r="A1531" s="61">
        <v>44629</v>
      </c>
      <c r="B1531">
        <v>24</v>
      </c>
      <c r="C1531">
        <v>14</v>
      </c>
    </row>
    <row r="1532" spans="1:3" x14ac:dyDescent="0.2">
      <c r="A1532" s="61">
        <v>44630</v>
      </c>
      <c r="B1532">
        <v>31</v>
      </c>
      <c r="C1532">
        <v>15</v>
      </c>
    </row>
    <row r="1533" spans="1:3" x14ac:dyDescent="0.2">
      <c r="A1533" s="61">
        <v>44631</v>
      </c>
      <c r="B1533">
        <v>33</v>
      </c>
      <c r="C1533">
        <v>19</v>
      </c>
    </row>
    <row r="1534" spans="1:3" x14ac:dyDescent="0.2">
      <c r="A1534" s="61">
        <v>44632</v>
      </c>
      <c r="B1534">
        <v>28</v>
      </c>
      <c r="C1534">
        <v>17</v>
      </c>
    </row>
    <row r="1535" spans="1:3" x14ac:dyDescent="0.2">
      <c r="A1535" s="61">
        <v>44633</v>
      </c>
      <c r="B1535">
        <v>35</v>
      </c>
      <c r="C1535">
        <v>16</v>
      </c>
    </row>
    <row r="1536" spans="1:3" x14ac:dyDescent="0.2">
      <c r="A1536" s="61">
        <v>44634</v>
      </c>
      <c r="B1536">
        <v>36</v>
      </c>
      <c r="C1536">
        <v>20</v>
      </c>
    </row>
    <row r="1537" spans="1:3" x14ac:dyDescent="0.2">
      <c r="A1537" s="61">
        <v>44635</v>
      </c>
      <c r="B1537">
        <v>25</v>
      </c>
      <c r="C1537">
        <v>18</v>
      </c>
    </row>
    <row r="1538" spans="1:3" x14ac:dyDescent="0.2">
      <c r="A1538" s="61">
        <v>44636</v>
      </c>
      <c r="B1538">
        <v>25</v>
      </c>
      <c r="C1538">
        <v>16</v>
      </c>
    </row>
    <row r="1539" spans="1:3" x14ac:dyDescent="0.2">
      <c r="A1539" s="61">
        <v>44637</v>
      </c>
      <c r="B1539">
        <v>23</v>
      </c>
      <c r="C1539">
        <v>14</v>
      </c>
    </row>
    <row r="1540" spans="1:3" x14ac:dyDescent="0.2">
      <c r="A1540" s="61">
        <v>44638</v>
      </c>
      <c r="B1540">
        <v>26</v>
      </c>
      <c r="C1540">
        <v>14</v>
      </c>
    </row>
    <row r="1541" spans="1:3" x14ac:dyDescent="0.2">
      <c r="A1541" s="61">
        <v>44639</v>
      </c>
      <c r="B1541">
        <v>25</v>
      </c>
      <c r="C1541">
        <v>12</v>
      </c>
    </row>
    <row r="1542" spans="1:3" x14ac:dyDescent="0.2">
      <c r="A1542" s="61">
        <v>44640</v>
      </c>
      <c r="B1542">
        <v>17</v>
      </c>
      <c r="C1542">
        <v>7</v>
      </c>
    </row>
    <row r="1543" spans="1:3" x14ac:dyDescent="0.2">
      <c r="A1543" s="61">
        <v>44641</v>
      </c>
      <c r="B1543">
        <v>16</v>
      </c>
      <c r="C1543">
        <v>5</v>
      </c>
    </row>
    <row r="1544" spans="1:3" x14ac:dyDescent="0.2">
      <c r="A1544" s="61">
        <v>44642</v>
      </c>
      <c r="B1544">
        <v>23</v>
      </c>
      <c r="C1544">
        <v>5</v>
      </c>
    </row>
    <row r="1545" spans="1:3" x14ac:dyDescent="0.2">
      <c r="A1545" s="61">
        <v>44643</v>
      </c>
      <c r="B1545">
        <v>30</v>
      </c>
      <c r="C1545">
        <v>9</v>
      </c>
    </row>
    <row r="1546" spans="1:3" x14ac:dyDescent="0.2">
      <c r="A1546" s="61">
        <v>44644</v>
      </c>
      <c r="B1546">
        <v>29</v>
      </c>
      <c r="C1546">
        <v>15</v>
      </c>
    </row>
    <row r="1547" spans="1:3" x14ac:dyDescent="0.2">
      <c r="A1547" s="61">
        <v>44645</v>
      </c>
      <c r="B1547">
        <v>28</v>
      </c>
      <c r="C1547">
        <v>16</v>
      </c>
    </row>
    <row r="1548" spans="1:3" x14ac:dyDescent="0.2">
      <c r="A1548" s="61">
        <v>44646</v>
      </c>
      <c r="B1548">
        <v>32</v>
      </c>
      <c r="C1548">
        <v>12</v>
      </c>
    </row>
    <row r="1549" spans="1:3" x14ac:dyDescent="0.2">
      <c r="A1549" s="61">
        <v>44647</v>
      </c>
      <c r="B1549">
        <v>33</v>
      </c>
      <c r="C1549">
        <v>14</v>
      </c>
    </row>
    <row r="1550" spans="1:3" x14ac:dyDescent="0.2">
      <c r="A1550" s="61">
        <v>44648</v>
      </c>
      <c r="B1550">
        <v>27</v>
      </c>
      <c r="C1550">
        <v>14</v>
      </c>
    </row>
    <row r="1551" spans="1:3" x14ac:dyDescent="0.2">
      <c r="A1551" s="61">
        <v>44649</v>
      </c>
      <c r="B1551">
        <v>25</v>
      </c>
      <c r="C1551">
        <v>13</v>
      </c>
    </row>
    <row r="1552" spans="1:3" x14ac:dyDescent="0.2">
      <c r="A1552" s="61">
        <v>44650</v>
      </c>
      <c r="B1552">
        <v>21</v>
      </c>
      <c r="C1552">
        <v>11</v>
      </c>
    </row>
    <row r="1553" spans="1:3" x14ac:dyDescent="0.2">
      <c r="A1553" s="61">
        <v>44651</v>
      </c>
      <c r="B1553">
        <v>22</v>
      </c>
      <c r="C1553">
        <v>11</v>
      </c>
    </row>
    <row r="1554" spans="1:3" x14ac:dyDescent="0.2">
      <c r="A1554" s="61">
        <v>44652</v>
      </c>
      <c r="B1554">
        <v>23</v>
      </c>
      <c r="C1554">
        <v>12</v>
      </c>
    </row>
    <row r="1555" spans="1:3" x14ac:dyDescent="0.2">
      <c r="A1555" s="61">
        <v>44653</v>
      </c>
      <c r="B1555">
        <v>24</v>
      </c>
      <c r="C1555">
        <v>13</v>
      </c>
    </row>
    <row r="1556" spans="1:3" x14ac:dyDescent="0.2">
      <c r="A1556" s="61">
        <v>44654</v>
      </c>
      <c r="B1556">
        <v>31</v>
      </c>
      <c r="C1556">
        <v>12</v>
      </c>
    </row>
    <row r="1557" spans="1:3" x14ac:dyDescent="0.2">
      <c r="A1557" s="61">
        <v>44655</v>
      </c>
      <c r="B1557">
        <v>35</v>
      </c>
      <c r="C1557">
        <v>16</v>
      </c>
    </row>
    <row r="1558" spans="1:3" x14ac:dyDescent="0.2">
      <c r="A1558" s="61">
        <v>44656</v>
      </c>
      <c r="B1558">
        <v>34</v>
      </c>
      <c r="C1558">
        <v>19</v>
      </c>
    </row>
    <row r="1559" spans="1:3" x14ac:dyDescent="0.2">
      <c r="A1559" s="61">
        <v>44657</v>
      </c>
      <c r="B1559">
        <v>36</v>
      </c>
      <c r="C1559">
        <v>17</v>
      </c>
    </row>
    <row r="1560" spans="1:3" x14ac:dyDescent="0.2">
      <c r="A1560" s="61">
        <v>44658</v>
      </c>
      <c r="B1560">
        <v>37</v>
      </c>
      <c r="C1560">
        <v>18</v>
      </c>
    </row>
    <row r="1561" spans="1:3" x14ac:dyDescent="0.2">
      <c r="A1561" s="61">
        <v>44659</v>
      </c>
      <c r="B1561">
        <v>37</v>
      </c>
      <c r="C1561">
        <v>19</v>
      </c>
    </row>
    <row r="1562" spans="1:3" x14ac:dyDescent="0.2">
      <c r="A1562" s="61">
        <v>44660</v>
      </c>
      <c r="B1562">
        <v>36</v>
      </c>
      <c r="C1562">
        <v>21</v>
      </c>
    </row>
    <row r="1563" spans="1:3" x14ac:dyDescent="0.2">
      <c r="A1563" s="61">
        <v>44661</v>
      </c>
      <c r="B1563">
        <v>38</v>
      </c>
      <c r="C1563">
        <v>23</v>
      </c>
    </row>
    <row r="1564" spans="1:3" x14ac:dyDescent="0.2">
      <c r="A1564" s="61">
        <v>44662</v>
      </c>
      <c r="B1564">
        <v>36</v>
      </c>
      <c r="C1564">
        <v>20</v>
      </c>
    </row>
    <row r="1565" spans="1:3" x14ac:dyDescent="0.2">
      <c r="A1565" s="61">
        <v>44663</v>
      </c>
      <c r="B1565">
        <v>35</v>
      </c>
      <c r="C1565">
        <v>18</v>
      </c>
    </row>
    <row r="1566" spans="1:3" x14ac:dyDescent="0.2">
      <c r="A1566" s="61">
        <v>44664</v>
      </c>
      <c r="B1566">
        <v>36</v>
      </c>
      <c r="C1566">
        <v>22</v>
      </c>
    </row>
    <row r="1567" spans="1:3" x14ac:dyDescent="0.2">
      <c r="A1567" s="61">
        <v>44665</v>
      </c>
      <c r="B1567">
        <v>33</v>
      </c>
      <c r="C1567">
        <v>21</v>
      </c>
    </row>
    <row r="1568" spans="1:3" x14ac:dyDescent="0.2">
      <c r="A1568" s="61">
        <v>44666</v>
      </c>
      <c r="B1568">
        <v>38</v>
      </c>
      <c r="C1568">
        <v>22</v>
      </c>
    </row>
    <row r="1569" spans="1:3" x14ac:dyDescent="0.2">
      <c r="A1569" s="61">
        <v>44667</v>
      </c>
      <c r="B1569">
        <v>38</v>
      </c>
      <c r="C1569">
        <v>24</v>
      </c>
    </row>
    <row r="1570" spans="1:3" x14ac:dyDescent="0.2">
      <c r="A1570" s="61">
        <v>44668</v>
      </c>
      <c r="B1570">
        <v>30</v>
      </c>
      <c r="C1570">
        <v>22</v>
      </c>
    </row>
    <row r="1571" spans="1:3" x14ac:dyDescent="0.2">
      <c r="A1571" s="61">
        <v>44669</v>
      </c>
      <c r="B1571">
        <v>37</v>
      </c>
      <c r="C1571">
        <v>23</v>
      </c>
    </row>
    <row r="1572" spans="1:3" x14ac:dyDescent="0.2">
      <c r="A1572" s="61">
        <v>44670</v>
      </c>
      <c r="B1572">
        <v>35</v>
      </c>
      <c r="C1572">
        <v>23</v>
      </c>
    </row>
    <row r="1573" spans="1:3" x14ac:dyDescent="0.2">
      <c r="A1573" s="61">
        <v>44671</v>
      </c>
      <c r="B1573">
        <v>33</v>
      </c>
      <c r="C1573">
        <v>21</v>
      </c>
    </row>
    <row r="1574" spans="1:3" x14ac:dyDescent="0.2">
      <c r="A1574" s="61">
        <v>44672</v>
      </c>
      <c r="B1574">
        <v>33</v>
      </c>
      <c r="C1574">
        <v>19</v>
      </c>
    </row>
    <row r="1575" spans="1:3" x14ac:dyDescent="0.2">
      <c r="A1575" s="61">
        <v>44673</v>
      </c>
      <c r="B1575">
        <v>33</v>
      </c>
      <c r="C1575">
        <v>20</v>
      </c>
    </row>
    <row r="1576" spans="1:3" x14ac:dyDescent="0.2">
      <c r="A1576" s="61">
        <v>44674</v>
      </c>
      <c r="B1576">
        <v>37</v>
      </c>
      <c r="C1576">
        <v>19</v>
      </c>
    </row>
    <row r="1577" spans="1:3" x14ac:dyDescent="0.2">
      <c r="A1577" s="61">
        <v>44675</v>
      </c>
      <c r="B1577">
        <v>36</v>
      </c>
      <c r="C1577">
        <v>24</v>
      </c>
    </row>
    <row r="1578" spans="1:3" x14ac:dyDescent="0.2">
      <c r="A1578" s="61">
        <v>44676</v>
      </c>
      <c r="B1578">
        <v>33</v>
      </c>
      <c r="C1578">
        <v>23</v>
      </c>
    </row>
    <row r="1579" spans="1:3" x14ac:dyDescent="0.2">
      <c r="A1579" s="61">
        <v>44677</v>
      </c>
      <c r="B1579">
        <v>33</v>
      </c>
      <c r="C1579">
        <v>23</v>
      </c>
    </row>
    <row r="1580" spans="1:3" x14ac:dyDescent="0.2">
      <c r="A1580" s="61">
        <v>44678</v>
      </c>
      <c r="B1580">
        <v>36</v>
      </c>
      <c r="C1580">
        <v>19</v>
      </c>
    </row>
    <row r="1581" spans="1:3" x14ac:dyDescent="0.2">
      <c r="A1581" s="61">
        <v>44679</v>
      </c>
      <c r="B1581">
        <v>31</v>
      </c>
      <c r="C1581">
        <v>19</v>
      </c>
    </row>
    <row r="1582" spans="1:3" x14ac:dyDescent="0.2">
      <c r="A1582" s="61">
        <v>44680</v>
      </c>
      <c r="B1582">
        <v>32</v>
      </c>
      <c r="C1582">
        <v>18</v>
      </c>
    </row>
    <row r="1583" spans="1:3" x14ac:dyDescent="0.2">
      <c r="A1583" s="61">
        <v>44681</v>
      </c>
      <c r="B1583">
        <v>32</v>
      </c>
      <c r="C1583">
        <v>20</v>
      </c>
    </row>
    <row r="1584" spans="1:3" x14ac:dyDescent="0.2">
      <c r="A1584" s="61">
        <v>44682</v>
      </c>
      <c r="B1584">
        <v>34</v>
      </c>
      <c r="C1584">
        <v>20</v>
      </c>
    </row>
    <row r="1585" spans="1:3" x14ac:dyDescent="0.2">
      <c r="A1585" s="61">
        <v>44683</v>
      </c>
      <c r="B1585">
        <v>28</v>
      </c>
      <c r="C1585">
        <v>19</v>
      </c>
    </row>
    <row r="1586" spans="1:3" x14ac:dyDescent="0.2">
      <c r="A1586" s="61">
        <v>44684</v>
      </c>
      <c r="B1586">
        <v>31</v>
      </c>
      <c r="C1586">
        <v>18</v>
      </c>
    </row>
    <row r="1587" spans="1:3" x14ac:dyDescent="0.2">
      <c r="A1587" s="61">
        <v>44685</v>
      </c>
      <c r="B1587">
        <v>35</v>
      </c>
      <c r="C1587">
        <v>19</v>
      </c>
    </row>
    <row r="1588" spans="1:3" x14ac:dyDescent="0.2">
      <c r="A1588" s="61">
        <v>44686</v>
      </c>
      <c r="B1588">
        <v>36</v>
      </c>
      <c r="C1588">
        <v>23</v>
      </c>
    </row>
    <row r="1589" spans="1:3" x14ac:dyDescent="0.2">
      <c r="A1589" s="61">
        <v>44687</v>
      </c>
      <c r="B1589">
        <v>34</v>
      </c>
      <c r="C1589">
        <v>21</v>
      </c>
    </row>
    <row r="1590" spans="1:3" x14ac:dyDescent="0.2">
      <c r="A1590" s="61">
        <v>44688</v>
      </c>
      <c r="B1590">
        <v>35</v>
      </c>
      <c r="C1590">
        <v>22</v>
      </c>
    </row>
    <row r="1591" spans="1:3" x14ac:dyDescent="0.2">
      <c r="A1591" s="61">
        <v>44689</v>
      </c>
      <c r="B1591">
        <v>40</v>
      </c>
      <c r="C1591">
        <v>22</v>
      </c>
    </row>
    <row r="1592" spans="1:3" x14ac:dyDescent="0.2">
      <c r="A1592" s="61">
        <v>44690</v>
      </c>
      <c r="B1592">
        <v>37</v>
      </c>
      <c r="C1592">
        <v>28</v>
      </c>
    </row>
    <row r="1593" spans="1:3" x14ac:dyDescent="0.2">
      <c r="A1593" s="61">
        <v>44691</v>
      </c>
      <c r="B1593">
        <v>32</v>
      </c>
      <c r="C1593">
        <v>23</v>
      </c>
    </row>
    <row r="1594" spans="1:3" x14ac:dyDescent="0.2">
      <c r="A1594" s="61">
        <v>44692</v>
      </c>
      <c r="B1594">
        <v>32</v>
      </c>
      <c r="C1594">
        <v>21</v>
      </c>
    </row>
    <row r="1595" spans="1:3" x14ac:dyDescent="0.2">
      <c r="A1595" s="61">
        <v>44693</v>
      </c>
      <c r="B1595">
        <v>32</v>
      </c>
      <c r="C1595">
        <v>20</v>
      </c>
    </row>
    <row r="1596" spans="1:3" x14ac:dyDescent="0.2">
      <c r="A1596" s="61">
        <v>44694</v>
      </c>
      <c r="B1596">
        <v>34</v>
      </c>
      <c r="C1596">
        <v>21</v>
      </c>
    </row>
    <row r="1597" spans="1:3" x14ac:dyDescent="0.2">
      <c r="A1597" s="61">
        <v>44695</v>
      </c>
      <c r="B1597">
        <v>37</v>
      </c>
      <c r="C1597">
        <v>21</v>
      </c>
    </row>
    <row r="1598" spans="1:3" x14ac:dyDescent="0.2">
      <c r="A1598" s="61">
        <v>44696</v>
      </c>
      <c r="B1598">
        <v>36</v>
      </c>
      <c r="C1598">
        <v>23</v>
      </c>
    </row>
    <row r="1599" spans="1:3" x14ac:dyDescent="0.2">
      <c r="A1599" s="61">
        <v>44697</v>
      </c>
      <c r="B1599">
        <v>37</v>
      </c>
      <c r="C1599">
        <v>23</v>
      </c>
    </row>
    <row r="1600" spans="1:3" x14ac:dyDescent="0.2">
      <c r="A1600" s="61">
        <v>44698</v>
      </c>
      <c r="B1600">
        <v>36</v>
      </c>
      <c r="C1600">
        <v>22</v>
      </c>
    </row>
    <row r="1601" spans="1:3" x14ac:dyDescent="0.2">
      <c r="A1601" s="61">
        <v>44699</v>
      </c>
      <c r="B1601">
        <v>35</v>
      </c>
      <c r="C1601">
        <v>20</v>
      </c>
    </row>
    <row r="1602" spans="1:3" x14ac:dyDescent="0.2">
      <c r="A1602" s="61">
        <v>44700</v>
      </c>
      <c r="B1602">
        <v>37</v>
      </c>
      <c r="C1602">
        <v>23</v>
      </c>
    </row>
    <row r="1603" spans="1:3" x14ac:dyDescent="0.2">
      <c r="A1603" s="61">
        <v>44701</v>
      </c>
      <c r="B1603">
        <v>40</v>
      </c>
      <c r="C1603">
        <v>22</v>
      </c>
    </row>
    <row r="1604" spans="1:3" x14ac:dyDescent="0.2">
      <c r="A1604" s="61">
        <v>44702</v>
      </c>
      <c r="B1604">
        <v>37</v>
      </c>
      <c r="C1604">
        <v>25</v>
      </c>
    </row>
    <row r="1605" spans="1:3" x14ac:dyDescent="0.2">
      <c r="A1605" s="61">
        <v>44703</v>
      </c>
      <c r="B1605">
        <v>42</v>
      </c>
      <c r="C1605">
        <v>26</v>
      </c>
    </row>
    <row r="1606" spans="1:3" x14ac:dyDescent="0.2">
      <c r="A1606" s="61">
        <v>44704</v>
      </c>
      <c r="B1606">
        <v>42</v>
      </c>
      <c r="C1606">
        <v>24</v>
      </c>
    </row>
    <row r="1607" spans="1:3" x14ac:dyDescent="0.2">
      <c r="A1607" s="61">
        <v>44705</v>
      </c>
      <c r="B1607">
        <v>43</v>
      </c>
      <c r="C1607">
        <v>28</v>
      </c>
    </row>
    <row r="1608" spans="1:3" x14ac:dyDescent="0.2">
      <c r="A1608" s="61">
        <v>44706</v>
      </c>
      <c r="B1608">
        <v>40</v>
      </c>
      <c r="C1608">
        <v>27</v>
      </c>
    </row>
    <row r="1609" spans="1:3" x14ac:dyDescent="0.2">
      <c r="A1609" s="61">
        <v>44707</v>
      </c>
      <c r="B1609">
        <v>41</v>
      </c>
      <c r="C1609">
        <v>27</v>
      </c>
    </row>
    <row r="1610" spans="1:3" x14ac:dyDescent="0.2">
      <c r="A1610" s="61">
        <v>44708</v>
      </c>
      <c r="B1610">
        <v>38</v>
      </c>
      <c r="C1610">
        <v>26</v>
      </c>
    </row>
    <row r="1611" spans="1:3" x14ac:dyDescent="0.2">
      <c r="A1611" s="61">
        <v>44709</v>
      </c>
      <c r="B1611">
        <v>35</v>
      </c>
      <c r="C1611">
        <v>24</v>
      </c>
    </row>
    <row r="1612" spans="1:3" x14ac:dyDescent="0.2">
      <c r="A1612" s="61">
        <v>44710</v>
      </c>
      <c r="B1612">
        <v>38</v>
      </c>
      <c r="C1612">
        <v>25</v>
      </c>
    </row>
    <row r="1613" spans="1:3" x14ac:dyDescent="0.2">
      <c r="A1613" s="61">
        <v>44711</v>
      </c>
      <c r="B1613">
        <v>41</v>
      </c>
      <c r="C1613">
        <v>28</v>
      </c>
    </row>
    <row r="1614" spans="1:3" x14ac:dyDescent="0.2">
      <c r="A1614" s="61">
        <v>44712</v>
      </c>
      <c r="B1614">
        <v>39</v>
      </c>
      <c r="C1614">
        <v>26</v>
      </c>
    </row>
    <row r="1615" spans="1:3" x14ac:dyDescent="0.2">
      <c r="A1615" s="61">
        <v>44713</v>
      </c>
      <c r="B1615">
        <v>41</v>
      </c>
      <c r="C1615">
        <v>26</v>
      </c>
    </row>
    <row r="1616" spans="1:3" x14ac:dyDescent="0.2">
      <c r="A1616" s="61">
        <v>44714</v>
      </c>
      <c r="B1616">
        <v>41</v>
      </c>
      <c r="C1616">
        <v>27</v>
      </c>
    </row>
    <row r="1617" spans="1:3" x14ac:dyDescent="0.2">
      <c r="A1617" s="61">
        <v>44715</v>
      </c>
      <c r="B1617">
        <v>41</v>
      </c>
      <c r="C1617">
        <v>27</v>
      </c>
    </row>
    <row r="1618" spans="1:3" x14ac:dyDescent="0.2">
      <c r="A1618" s="61">
        <v>44716</v>
      </c>
      <c r="B1618">
        <v>41</v>
      </c>
      <c r="C1618">
        <v>26</v>
      </c>
    </row>
    <row r="1619" spans="1:3" x14ac:dyDescent="0.2">
      <c r="A1619" s="61">
        <v>44717</v>
      </c>
      <c r="B1619">
        <v>41</v>
      </c>
      <c r="C1619">
        <v>25</v>
      </c>
    </row>
    <row r="1620" spans="1:3" x14ac:dyDescent="0.2">
      <c r="A1620" s="61">
        <v>44718</v>
      </c>
      <c r="B1620">
        <v>41</v>
      </c>
      <c r="C1620">
        <v>25</v>
      </c>
    </row>
    <row r="1621" spans="1:3" x14ac:dyDescent="0.2">
      <c r="A1621" s="61">
        <v>44719</v>
      </c>
      <c r="B1621">
        <v>42</v>
      </c>
      <c r="C1621">
        <v>25</v>
      </c>
    </row>
    <row r="1622" spans="1:3" x14ac:dyDescent="0.2">
      <c r="A1622" s="61">
        <v>44720</v>
      </c>
      <c r="B1622">
        <v>43</v>
      </c>
      <c r="C1622">
        <v>25</v>
      </c>
    </row>
    <row r="1623" spans="1:3" x14ac:dyDescent="0.2">
      <c r="A1623" s="61">
        <v>44721</v>
      </c>
      <c r="B1623">
        <v>43</v>
      </c>
      <c r="C1623">
        <v>24</v>
      </c>
    </row>
    <row r="1624" spans="1:3" x14ac:dyDescent="0.2">
      <c r="A1624" s="61">
        <v>44722</v>
      </c>
      <c r="B1624">
        <v>44</v>
      </c>
      <c r="C1624">
        <v>25</v>
      </c>
    </row>
    <row r="1625" spans="1:3" x14ac:dyDescent="0.2">
      <c r="A1625" s="61">
        <v>44723</v>
      </c>
      <c r="B1625">
        <v>45</v>
      </c>
      <c r="C1625">
        <v>25</v>
      </c>
    </row>
    <row r="1626" spans="1:3" x14ac:dyDescent="0.2">
      <c r="A1626" s="61">
        <v>44724</v>
      </c>
      <c r="B1626">
        <v>45</v>
      </c>
      <c r="C1626">
        <v>27</v>
      </c>
    </row>
    <row r="1627" spans="1:3" x14ac:dyDescent="0.2">
      <c r="A1627" s="61">
        <v>44725</v>
      </c>
      <c r="B1627">
        <v>45</v>
      </c>
      <c r="C1627">
        <v>25</v>
      </c>
    </row>
    <row r="1628" spans="1:3" x14ac:dyDescent="0.2">
      <c r="A1628" s="61">
        <v>44726</v>
      </c>
      <c r="B1628">
        <v>44</v>
      </c>
      <c r="C1628">
        <v>29</v>
      </c>
    </row>
    <row r="1629" spans="1:3" x14ac:dyDescent="0.2">
      <c r="A1629" s="61">
        <v>44727</v>
      </c>
      <c r="B1629">
        <v>43</v>
      </c>
      <c r="C1629">
        <v>29</v>
      </c>
    </row>
    <row r="1630" spans="1:3" x14ac:dyDescent="0.2">
      <c r="A1630" s="61">
        <v>44728</v>
      </c>
      <c r="B1630">
        <v>43</v>
      </c>
      <c r="C1630">
        <v>26</v>
      </c>
    </row>
    <row r="1631" spans="1:3" x14ac:dyDescent="0.2">
      <c r="A1631" s="61">
        <v>44729</v>
      </c>
      <c r="B1631">
        <v>44</v>
      </c>
      <c r="C1631">
        <v>26</v>
      </c>
    </row>
    <row r="1632" spans="1:3" x14ac:dyDescent="0.2">
      <c r="A1632" s="61">
        <v>44730</v>
      </c>
      <c r="B1632">
        <v>43</v>
      </c>
      <c r="C1632">
        <v>28</v>
      </c>
    </row>
    <row r="1633" spans="1:3" x14ac:dyDescent="0.2">
      <c r="A1633" s="61">
        <v>44731</v>
      </c>
      <c r="B1633">
        <v>43</v>
      </c>
      <c r="C1633">
        <v>28</v>
      </c>
    </row>
    <row r="1634" spans="1:3" x14ac:dyDescent="0.2">
      <c r="A1634" s="61">
        <v>44732</v>
      </c>
      <c r="B1634">
        <v>42</v>
      </c>
      <c r="C1634">
        <v>27</v>
      </c>
    </row>
    <row r="1635" spans="1:3" x14ac:dyDescent="0.2">
      <c r="A1635" s="61">
        <v>44733</v>
      </c>
      <c r="B1635">
        <v>42</v>
      </c>
      <c r="C1635">
        <v>29</v>
      </c>
    </row>
    <row r="1636" spans="1:3" x14ac:dyDescent="0.2">
      <c r="A1636" s="61">
        <v>44734</v>
      </c>
      <c r="B1636">
        <v>43</v>
      </c>
      <c r="C1636">
        <v>27</v>
      </c>
    </row>
    <row r="1637" spans="1:3" x14ac:dyDescent="0.2">
      <c r="A1637" s="61">
        <v>44735</v>
      </c>
      <c r="B1637">
        <v>46</v>
      </c>
      <c r="C1637">
        <v>28</v>
      </c>
    </row>
    <row r="1638" spans="1:3" x14ac:dyDescent="0.2">
      <c r="A1638" s="61">
        <v>44736</v>
      </c>
      <c r="B1638">
        <v>46</v>
      </c>
      <c r="C1638">
        <v>30</v>
      </c>
    </row>
    <row r="1639" spans="1:3" x14ac:dyDescent="0.2">
      <c r="A1639" s="61">
        <v>44737</v>
      </c>
      <c r="B1639">
        <v>45</v>
      </c>
      <c r="C1639">
        <v>29</v>
      </c>
    </row>
    <row r="1640" spans="1:3" x14ac:dyDescent="0.2">
      <c r="A1640" s="61">
        <v>44738</v>
      </c>
      <c r="B1640">
        <v>41</v>
      </c>
      <c r="C1640">
        <v>29</v>
      </c>
    </row>
    <row r="1641" spans="1:3" x14ac:dyDescent="0.2">
      <c r="A1641" s="61">
        <v>44739</v>
      </c>
      <c r="B1641">
        <v>42</v>
      </c>
      <c r="C1641">
        <v>28</v>
      </c>
    </row>
    <row r="1642" spans="1:3" x14ac:dyDescent="0.2">
      <c r="A1642" s="61">
        <v>44740</v>
      </c>
      <c r="B1642">
        <v>45</v>
      </c>
      <c r="C1642">
        <v>29</v>
      </c>
    </row>
    <row r="1643" spans="1:3" x14ac:dyDescent="0.2">
      <c r="A1643" s="61">
        <v>44741</v>
      </c>
      <c r="B1643">
        <v>45</v>
      </c>
      <c r="C1643">
        <v>30</v>
      </c>
    </row>
    <row r="1644" spans="1:3" x14ac:dyDescent="0.2">
      <c r="A1644" s="61">
        <v>44742</v>
      </c>
      <c r="B1644">
        <v>41</v>
      </c>
      <c r="C1644">
        <v>27</v>
      </c>
    </row>
    <row r="1645" spans="1:3" x14ac:dyDescent="0.2">
      <c r="A1645" s="61">
        <v>44743</v>
      </c>
      <c r="B1645">
        <v>40</v>
      </c>
      <c r="C1645">
        <v>28</v>
      </c>
    </row>
    <row r="1646" spans="1:3" x14ac:dyDescent="0.2">
      <c r="A1646" s="61">
        <v>44744</v>
      </c>
      <c r="B1646">
        <v>41</v>
      </c>
      <c r="C1646">
        <v>27</v>
      </c>
    </row>
    <row r="1647" spans="1:3" x14ac:dyDescent="0.2">
      <c r="A1647" s="61">
        <v>44745</v>
      </c>
      <c r="B1647">
        <v>42</v>
      </c>
      <c r="C1647">
        <v>27</v>
      </c>
    </row>
    <row r="1648" spans="1:3" x14ac:dyDescent="0.2">
      <c r="A1648" s="61">
        <v>44746</v>
      </c>
      <c r="B1648">
        <v>43</v>
      </c>
      <c r="C1648">
        <v>26</v>
      </c>
    </row>
    <row r="1649" spans="1:3" x14ac:dyDescent="0.2">
      <c r="A1649" s="61">
        <v>44747</v>
      </c>
      <c r="B1649">
        <v>43</v>
      </c>
      <c r="C1649">
        <v>27</v>
      </c>
    </row>
    <row r="1650" spans="1:3" x14ac:dyDescent="0.2">
      <c r="A1650" s="61">
        <v>44748</v>
      </c>
      <c r="B1650">
        <v>42</v>
      </c>
      <c r="C1650">
        <v>27</v>
      </c>
    </row>
    <row r="1651" spans="1:3" x14ac:dyDescent="0.2">
      <c r="A1651" s="61">
        <v>44749</v>
      </c>
      <c r="B1651">
        <v>40</v>
      </c>
      <c r="C1651">
        <v>27</v>
      </c>
    </row>
    <row r="1652" spans="1:3" x14ac:dyDescent="0.2">
      <c r="A1652" s="61">
        <v>44750</v>
      </c>
      <c r="B1652">
        <v>40</v>
      </c>
      <c r="C1652">
        <v>26</v>
      </c>
    </row>
    <row r="1653" spans="1:3" x14ac:dyDescent="0.2">
      <c r="A1653" s="61">
        <v>44751</v>
      </c>
      <c r="B1653">
        <v>42</v>
      </c>
      <c r="C1653">
        <v>27</v>
      </c>
    </row>
    <row r="1654" spans="1:3" x14ac:dyDescent="0.2">
      <c r="A1654" s="61">
        <v>44752</v>
      </c>
      <c r="B1654">
        <v>41</v>
      </c>
      <c r="C1654">
        <v>27</v>
      </c>
    </row>
    <row r="1655" spans="1:3" x14ac:dyDescent="0.2">
      <c r="A1655" s="61">
        <v>44753</v>
      </c>
      <c r="B1655">
        <v>41</v>
      </c>
      <c r="C1655">
        <v>27</v>
      </c>
    </row>
    <row r="1656" spans="1:3" x14ac:dyDescent="0.2">
      <c r="A1656" s="61">
        <v>44754</v>
      </c>
      <c r="B1656">
        <v>42</v>
      </c>
      <c r="C1656">
        <v>27</v>
      </c>
    </row>
    <row r="1657" spans="1:3" x14ac:dyDescent="0.2">
      <c r="A1657" s="61">
        <v>44755</v>
      </c>
      <c r="B1657">
        <v>42</v>
      </c>
      <c r="C1657">
        <v>27</v>
      </c>
    </row>
    <row r="1658" spans="1:3" x14ac:dyDescent="0.2">
      <c r="A1658" s="61">
        <v>44756</v>
      </c>
      <c r="B1658">
        <v>43</v>
      </c>
      <c r="C1658">
        <v>26</v>
      </c>
    </row>
    <row r="1659" spans="1:3" x14ac:dyDescent="0.2">
      <c r="A1659" s="61">
        <v>44757</v>
      </c>
      <c r="B1659">
        <v>42</v>
      </c>
      <c r="C1659">
        <v>27</v>
      </c>
    </row>
    <row r="1660" spans="1:3" x14ac:dyDescent="0.2">
      <c r="A1660" s="61">
        <v>44758</v>
      </c>
      <c r="B1660">
        <v>42</v>
      </c>
      <c r="C1660">
        <v>29</v>
      </c>
    </row>
    <row r="1661" spans="1:3" x14ac:dyDescent="0.2">
      <c r="A1661" s="61">
        <v>44759</v>
      </c>
      <c r="B1661">
        <v>43</v>
      </c>
      <c r="C1661">
        <v>27</v>
      </c>
    </row>
    <row r="1662" spans="1:3" x14ac:dyDescent="0.2">
      <c r="A1662" s="61">
        <v>44760</v>
      </c>
      <c r="B1662">
        <v>43</v>
      </c>
      <c r="C1662">
        <v>28</v>
      </c>
    </row>
    <row r="1663" spans="1:3" x14ac:dyDescent="0.2">
      <c r="A1663" s="61">
        <v>44761</v>
      </c>
      <c r="B1663">
        <v>42</v>
      </c>
      <c r="C1663">
        <v>27</v>
      </c>
    </row>
    <row r="1664" spans="1:3" x14ac:dyDescent="0.2">
      <c r="A1664" s="61">
        <v>44762</v>
      </c>
      <c r="B1664">
        <v>43</v>
      </c>
      <c r="C1664">
        <v>26</v>
      </c>
    </row>
    <row r="1665" spans="1:3" x14ac:dyDescent="0.2">
      <c r="A1665" s="61">
        <v>44763</v>
      </c>
      <c r="B1665">
        <v>42</v>
      </c>
      <c r="C1665">
        <v>29</v>
      </c>
    </row>
    <row r="1666" spans="1:3" x14ac:dyDescent="0.2">
      <c r="A1666" s="61">
        <v>44764</v>
      </c>
      <c r="B1666">
        <v>44</v>
      </c>
      <c r="C1666">
        <v>29</v>
      </c>
    </row>
    <row r="1667" spans="1:3" x14ac:dyDescent="0.2">
      <c r="A1667" s="61">
        <v>44765</v>
      </c>
      <c r="B1667">
        <v>45</v>
      </c>
      <c r="C1667">
        <v>28</v>
      </c>
    </row>
    <row r="1668" spans="1:3" x14ac:dyDescent="0.2">
      <c r="A1668" s="61">
        <v>44766</v>
      </c>
      <c r="B1668">
        <v>45</v>
      </c>
      <c r="C1668">
        <v>27</v>
      </c>
    </row>
    <row r="1669" spans="1:3" x14ac:dyDescent="0.2">
      <c r="A1669" s="61">
        <v>44767</v>
      </c>
      <c r="B1669">
        <v>45</v>
      </c>
      <c r="C1669">
        <v>27</v>
      </c>
    </row>
    <row r="1670" spans="1:3" x14ac:dyDescent="0.2">
      <c r="A1670" s="61">
        <v>44768</v>
      </c>
      <c r="B1670">
        <v>45</v>
      </c>
      <c r="C1670">
        <v>28</v>
      </c>
    </row>
    <row r="1671" spans="1:3" x14ac:dyDescent="0.2">
      <c r="A1671" s="61">
        <v>44769</v>
      </c>
      <c r="B1671">
        <v>45</v>
      </c>
      <c r="C1671">
        <v>28</v>
      </c>
    </row>
    <row r="1672" spans="1:3" x14ac:dyDescent="0.2">
      <c r="A1672" s="61">
        <v>44770</v>
      </c>
      <c r="B1672">
        <v>46</v>
      </c>
      <c r="C1672">
        <v>32</v>
      </c>
    </row>
    <row r="1673" spans="1:3" x14ac:dyDescent="0.2">
      <c r="A1673" s="61">
        <v>44771</v>
      </c>
      <c r="B1673">
        <v>43</v>
      </c>
      <c r="C1673">
        <v>31</v>
      </c>
    </row>
    <row r="1674" spans="1:3" x14ac:dyDescent="0.2">
      <c r="A1674" s="61">
        <v>44772</v>
      </c>
      <c r="B1674">
        <v>44</v>
      </c>
      <c r="C1674">
        <v>29</v>
      </c>
    </row>
    <row r="1675" spans="1:3" x14ac:dyDescent="0.2">
      <c r="A1675" s="61">
        <v>44773</v>
      </c>
      <c r="B1675">
        <v>44</v>
      </c>
      <c r="C1675">
        <v>29</v>
      </c>
    </row>
    <row r="1676" spans="1:3" x14ac:dyDescent="0.2">
      <c r="A1676" s="61">
        <v>44774</v>
      </c>
      <c r="B1676">
        <v>43</v>
      </c>
      <c r="C1676">
        <v>31</v>
      </c>
    </row>
    <row r="1677" spans="1:3" x14ac:dyDescent="0.2">
      <c r="A1677" s="61">
        <v>44775</v>
      </c>
      <c r="B1677">
        <v>44</v>
      </c>
      <c r="C1677">
        <v>31</v>
      </c>
    </row>
    <row r="1678" spans="1:3" x14ac:dyDescent="0.2">
      <c r="A1678" s="61">
        <v>44776</v>
      </c>
      <c r="B1678">
        <v>44</v>
      </c>
      <c r="C1678">
        <v>32</v>
      </c>
    </row>
    <row r="1679" spans="1:3" x14ac:dyDescent="0.2">
      <c r="A1679" s="61">
        <v>44777</v>
      </c>
      <c r="B1679">
        <v>40</v>
      </c>
      <c r="C1679">
        <v>31</v>
      </c>
    </row>
    <row r="1680" spans="1:3" x14ac:dyDescent="0.2">
      <c r="A1680" s="61">
        <v>44778</v>
      </c>
      <c r="B1680">
        <v>42</v>
      </c>
      <c r="C1680">
        <v>29</v>
      </c>
    </row>
    <row r="1681" spans="1:3" x14ac:dyDescent="0.2">
      <c r="A1681" s="61">
        <v>44779</v>
      </c>
      <c r="B1681">
        <v>43</v>
      </c>
      <c r="C1681">
        <v>33</v>
      </c>
    </row>
    <row r="1682" spans="1:3" x14ac:dyDescent="0.2">
      <c r="A1682" s="61">
        <v>44780</v>
      </c>
      <c r="B1682">
        <v>44</v>
      </c>
      <c r="C1682">
        <v>33</v>
      </c>
    </row>
    <row r="1683" spans="1:3" x14ac:dyDescent="0.2">
      <c r="A1683" s="61">
        <v>44781</v>
      </c>
      <c r="B1683">
        <v>45</v>
      </c>
      <c r="C1683">
        <v>32</v>
      </c>
    </row>
    <row r="1684" spans="1:3" x14ac:dyDescent="0.2">
      <c r="A1684" s="61">
        <v>44782</v>
      </c>
      <c r="B1684">
        <v>46</v>
      </c>
      <c r="C1684">
        <v>31</v>
      </c>
    </row>
    <row r="1685" spans="1:3" x14ac:dyDescent="0.2">
      <c r="A1685" s="61">
        <v>44783</v>
      </c>
      <c r="B1685">
        <v>45</v>
      </c>
      <c r="C1685">
        <v>30</v>
      </c>
    </row>
    <row r="1686" spans="1:3" x14ac:dyDescent="0.2">
      <c r="A1686" s="61">
        <v>44784</v>
      </c>
      <c r="B1686">
        <v>46</v>
      </c>
      <c r="C1686">
        <v>33</v>
      </c>
    </row>
    <row r="1687" spans="1:3" x14ac:dyDescent="0.2">
      <c r="A1687" s="61">
        <v>44785</v>
      </c>
      <c r="B1687">
        <v>45</v>
      </c>
      <c r="C1687">
        <v>34</v>
      </c>
    </row>
    <row r="1688" spans="1:3" x14ac:dyDescent="0.2">
      <c r="A1688" s="61">
        <v>44786</v>
      </c>
      <c r="B1688">
        <v>45</v>
      </c>
      <c r="C1688">
        <v>32</v>
      </c>
    </row>
    <row r="1689" spans="1:3" x14ac:dyDescent="0.2">
      <c r="A1689" s="61">
        <v>44787</v>
      </c>
      <c r="B1689">
        <v>46</v>
      </c>
      <c r="C1689">
        <v>31</v>
      </c>
    </row>
    <row r="1690" spans="1:3" x14ac:dyDescent="0.2">
      <c r="A1690" s="61">
        <v>44788</v>
      </c>
      <c r="B1690">
        <v>46</v>
      </c>
      <c r="C1690">
        <v>31</v>
      </c>
    </row>
    <row r="1691" spans="1:3" x14ac:dyDescent="0.2">
      <c r="A1691" s="61">
        <v>44789</v>
      </c>
      <c r="B1691">
        <v>45</v>
      </c>
      <c r="C1691">
        <v>31</v>
      </c>
    </row>
    <row r="1692" spans="1:3" x14ac:dyDescent="0.2">
      <c r="A1692" s="61">
        <v>44790</v>
      </c>
      <c r="B1692">
        <v>45</v>
      </c>
      <c r="C1692">
        <v>30</v>
      </c>
    </row>
    <row r="1693" spans="1:3" x14ac:dyDescent="0.2">
      <c r="A1693" s="61">
        <v>44791</v>
      </c>
      <c r="B1693">
        <v>43</v>
      </c>
      <c r="C1693">
        <v>29</v>
      </c>
    </row>
    <row r="1694" spans="1:3" x14ac:dyDescent="0.2">
      <c r="A1694" s="61">
        <v>44792</v>
      </c>
      <c r="B1694">
        <v>44</v>
      </c>
      <c r="C1694">
        <v>30</v>
      </c>
    </row>
    <row r="1695" spans="1:3" x14ac:dyDescent="0.2">
      <c r="A1695" s="61">
        <v>44793</v>
      </c>
      <c r="B1695">
        <v>44</v>
      </c>
      <c r="C1695">
        <v>30</v>
      </c>
    </row>
    <row r="1696" spans="1:3" x14ac:dyDescent="0.2">
      <c r="A1696" s="61">
        <v>44794</v>
      </c>
      <c r="B1696">
        <v>44</v>
      </c>
      <c r="C1696">
        <v>30</v>
      </c>
    </row>
    <row r="1697" spans="1:3" x14ac:dyDescent="0.2">
      <c r="A1697" s="61">
        <v>44795</v>
      </c>
      <c r="B1697">
        <v>44</v>
      </c>
      <c r="C1697">
        <v>30</v>
      </c>
    </row>
    <row r="1698" spans="1:3" x14ac:dyDescent="0.2">
      <c r="A1698" s="61">
        <v>44796</v>
      </c>
      <c r="B1698">
        <v>44</v>
      </c>
      <c r="C1698">
        <v>28</v>
      </c>
    </row>
    <row r="1699" spans="1:3" x14ac:dyDescent="0.2">
      <c r="A1699" s="61">
        <v>44797</v>
      </c>
      <c r="B1699">
        <v>44</v>
      </c>
      <c r="C1699">
        <v>30</v>
      </c>
    </row>
    <row r="1700" spans="1:3" x14ac:dyDescent="0.2">
      <c r="A1700" s="61">
        <v>44798</v>
      </c>
      <c r="B1700">
        <v>43</v>
      </c>
      <c r="C1700">
        <v>30</v>
      </c>
    </row>
    <row r="1701" spans="1:3" x14ac:dyDescent="0.2">
      <c r="A1701" s="61">
        <v>44799</v>
      </c>
      <c r="B1701">
        <v>43</v>
      </c>
      <c r="C1701">
        <v>29</v>
      </c>
    </row>
    <row r="1702" spans="1:3" x14ac:dyDescent="0.2">
      <c r="A1702" s="61">
        <v>44800</v>
      </c>
      <c r="B1702">
        <v>43</v>
      </c>
      <c r="C1702">
        <v>27</v>
      </c>
    </row>
    <row r="1703" spans="1:3" x14ac:dyDescent="0.2">
      <c r="A1703" s="61">
        <v>44801</v>
      </c>
      <c r="B1703">
        <v>41</v>
      </c>
      <c r="C1703">
        <v>28</v>
      </c>
    </row>
    <row r="1704" spans="1:3" x14ac:dyDescent="0.2">
      <c r="A1704" s="61">
        <v>44802</v>
      </c>
      <c r="B1704">
        <v>41</v>
      </c>
      <c r="C1704">
        <v>28</v>
      </c>
    </row>
    <row r="1705" spans="1:3" x14ac:dyDescent="0.2">
      <c r="A1705" s="61">
        <v>44803</v>
      </c>
      <c r="B1705">
        <v>41</v>
      </c>
      <c r="C1705">
        <v>27</v>
      </c>
    </row>
    <row r="1706" spans="1:3" x14ac:dyDescent="0.2">
      <c r="A1706" s="61">
        <v>44804</v>
      </c>
      <c r="B1706">
        <v>41</v>
      </c>
      <c r="C1706">
        <v>29</v>
      </c>
    </row>
    <row r="1707" spans="1:3" x14ac:dyDescent="0.2">
      <c r="A1707" s="61">
        <v>44805</v>
      </c>
      <c r="B1707">
        <v>41</v>
      </c>
      <c r="C1707">
        <v>26</v>
      </c>
    </row>
    <row r="1708" spans="1:3" x14ac:dyDescent="0.2">
      <c r="A1708" s="61">
        <v>44806</v>
      </c>
      <c r="B1708">
        <v>42</v>
      </c>
      <c r="C1708">
        <v>27</v>
      </c>
    </row>
    <row r="1709" spans="1:3" x14ac:dyDescent="0.2">
      <c r="A1709" s="61">
        <v>44807</v>
      </c>
      <c r="B1709">
        <v>42</v>
      </c>
      <c r="C1709">
        <v>27</v>
      </c>
    </row>
    <row r="1710" spans="1:3" x14ac:dyDescent="0.2">
      <c r="A1710" s="61">
        <v>44808</v>
      </c>
      <c r="B1710">
        <v>42</v>
      </c>
      <c r="C1710">
        <v>25</v>
      </c>
    </row>
    <row r="1711" spans="1:3" x14ac:dyDescent="0.2">
      <c r="A1711" s="61">
        <v>44809</v>
      </c>
      <c r="B1711">
        <v>40</v>
      </c>
      <c r="C1711">
        <v>26</v>
      </c>
    </row>
    <row r="1712" spans="1:3" x14ac:dyDescent="0.2">
      <c r="A1712" s="61">
        <v>44810</v>
      </c>
      <c r="B1712">
        <v>41</v>
      </c>
      <c r="C1712">
        <v>25</v>
      </c>
    </row>
    <row r="1713" spans="1:3" x14ac:dyDescent="0.2">
      <c r="A1713" s="61">
        <v>44811</v>
      </c>
      <c r="B1713">
        <v>43</v>
      </c>
      <c r="C1713">
        <v>24</v>
      </c>
    </row>
    <row r="1714" spans="1:3" x14ac:dyDescent="0.2">
      <c r="A1714" s="61">
        <v>44812</v>
      </c>
      <c r="B1714">
        <v>44</v>
      </c>
      <c r="C1714">
        <v>25</v>
      </c>
    </row>
    <row r="1715" spans="1:3" x14ac:dyDescent="0.2">
      <c r="A1715" s="61">
        <v>44813</v>
      </c>
      <c r="B1715">
        <v>42</v>
      </c>
      <c r="C1715">
        <v>2</v>
      </c>
    </row>
    <row r="1716" spans="1:3" x14ac:dyDescent="0.2">
      <c r="A1716" s="61">
        <v>44814</v>
      </c>
      <c r="B1716">
        <v>42</v>
      </c>
      <c r="C1716">
        <v>26</v>
      </c>
    </row>
    <row r="1717" spans="1:3" x14ac:dyDescent="0.2">
      <c r="A1717" s="61">
        <v>44815</v>
      </c>
      <c r="B1717">
        <v>42</v>
      </c>
      <c r="C1717">
        <v>25</v>
      </c>
    </row>
    <row r="1718" spans="1:3" x14ac:dyDescent="0.2">
      <c r="A1718" s="61">
        <v>44816</v>
      </c>
      <c r="B1718">
        <v>42</v>
      </c>
      <c r="C1718">
        <v>26</v>
      </c>
    </row>
    <row r="1719" spans="1:3" x14ac:dyDescent="0.2">
      <c r="A1719" s="61">
        <v>44817</v>
      </c>
      <c r="B1719">
        <v>43</v>
      </c>
      <c r="C1719">
        <v>25</v>
      </c>
    </row>
    <row r="1720" spans="1:3" x14ac:dyDescent="0.2">
      <c r="A1720" s="61">
        <v>44818</v>
      </c>
      <c r="B1720">
        <v>43</v>
      </c>
      <c r="C1720">
        <v>26</v>
      </c>
    </row>
    <row r="1721" spans="1:3" x14ac:dyDescent="0.2">
      <c r="A1721" s="61">
        <v>44819</v>
      </c>
      <c r="B1721">
        <v>43</v>
      </c>
      <c r="C1721">
        <v>25</v>
      </c>
    </row>
    <row r="1722" spans="1:3" x14ac:dyDescent="0.2">
      <c r="A1722" s="61">
        <v>44820</v>
      </c>
      <c r="B1722">
        <v>43</v>
      </c>
      <c r="C1722">
        <v>27</v>
      </c>
    </row>
    <row r="1723" spans="1:3" x14ac:dyDescent="0.2">
      <c r="A1723" s="61">
        <v>44821</v>
      </c>
      <c r="B1723">
        <v>43</v>
      </c>
      <c r="C1723">
        <v>24</v>
      </c>
    </row>
    <row r="1724" spans="1:3" x14ac:dyDescent="0.2">
      <c r="A1724" s="61">
        <v>44822</v>
      </c>
      <c r="B1724">
        <v>42</v>
      </c>
      <c r="C1724">
        <v>27</v>
      </c>
    </row>
    <row r="1725" spans="1:3" x14ac:dyDescent="0.2">
      <c r="A1725" s="61">
        <v>44823</v>
      </c>
      <c r="B1725">
        <v>42</v>
      </c>
      <c r="C1725">
        <v>27</v>
      </c>
    </row>
    <row r="1726" spans="1:3" x14ac:dyDescent="0.2">
      <c r="A1726" s="61">
        <v>44824</v>
      </c>
      <c r="B1726">
        <v>41</v>
      </c>
      <c r="C1726">
        <v>27</v>
      </c>
    </row>
    <row r="1727" spans="1:3" x14ac:dyDescent="0.2">
      <c r="A1727" s="61">
        <v>44825</v>
      </c>
      <c r="B1727">
        <v>42</v>
      </c>
      <c r="C1727">
        <v>24</v>
      </c>
    </row>
    <row r="1728" spans="1:3" x14ac:dyDescent="0.2">
      <c r="A1728" s="61">
        <v>44826</v>
      </c>
      <c r="B1728">
        <v>42</v>
      </c>
      <c r="C1728">
        <v>25</v>
      </c>
    </row>
    <row r="1729" spans="1:3" x14ac:dyDescent="0.2">
      <c r="A1729" s="61">
        <v>44827</v>
      </c>
      <c r="B1729">
        <v>41</v>
      </c>
      <c r="C1729">
        <v>26</v>
      </c>
    </row>
    <row r="1730" spans="1:3" x14ac:dyDescent="0.2">
      <c r="A1730" s="61">
        <v>44828</v>
      </c>
      <c r="B1730">
        <v>41</v>
      </c>
      <c r="C1730">
        <v>28</v>
      </c>
    </row>
    <row r="1731" spans="1:3" x14ac:dyDescent="0.2">
      <c r="A1731" s="61">
        <v>44829</v>
      </c>
      <c r="B1731">
        <v>41</v>
      </c>
      <c r="C1731">
        <v>25</v>
      </c>
    </row>
    <row r="1732" spans="1:3" x14ac:dyDescent="0.2">
      <c r="A1732" s="61">
        <v>44830</v>
      </c>
      <c r="B1732">
        <v>38</v>
      </c>
      <c r="C1732">
        <v>25</v>
      </c>
    </row>
    <row r="1733" spans="1:3" x14ac:dyDescent="0.2">
      <c r="A1733" s="61">
        <v>44831</v>
      </c>
      <c r="B1733">
        <v>39</v>
      </c>
      <c r="C1733">
        <v>26</v>
      </c>
    </row>
    <row r="1734" spans="1:3" x14ac:dyDescent="0.2">
      <c r="A1734" s="61">
        <v>44832</v>
      </c>
      <c r="B1734">
        <v>37</v>
      </c>
      <c r="C1734">
        <v>23</v>
      </c>
    </row>
    <row r="1735" spans="1:3" x14ac:dyDescent="0.2">
      <c r="A1735" s="61">
        <v>44833</v>
      </c>
      <c r="B1735">
        <v>36</v>
      </c>
      <c r="C1735">
        <v>22</v>
      </c>
    </row>
    <row r="1736" spans="1:3" x14ac:dyDescent="0.2">
      <c r="A1736" s="61">
        <v>44834</v>
      </c>
      <c r="B1736">
        <v>36</v>
      </c>
      <c r="C1736">
        <v>21</v>
      </c>
    </row>
    <row r="1737" spans="1:3" x14ac:dyDescent="0.2">
      <c r="A1737" s="61">
        <v>44835</v>
      </c>
      <c r="B1737">
        <v>38</v>
      </c>
      <c r="C1737">
        <v>20</v>
      </c>
    </row>
    <row r="1738" spans="1:3" x14ac:dyDescent="0.2">
      <c r="A1738" s="61">
        <v>44836</v>
      </c>
      <c r="B1738">
        <v>38</v>
      </c>
      <c r="C1738">
        <v>21</v>
      </c>
    </row>
    <row r="1739" spans="1:3" x14ac:dyDescent="0.2">
      <c r="A1739" s="61">
        <v>44837</v>
      </c>
      <c r="B1739">
        <v>37</v>
      </c>
      <c r="C1739">
        <v>21</v>
      </c>
    </row>
    <row r="1740" spans="1:3" x14ac:dyDescent="0.2">
      <c r="A1740" s="61">
        <v>44838</v>
      </c>
      <c r="B1740">
        <v>35</v>
      </c>
      <c r="C1740">
        <v>19</v>
      </c>
    </row>
    <row r="1741" spans="1:3" x14ac:dyDescent="0.2">
      <c r="A1741" s="61">
        <v>44839</v>
      </c>
      <c r="B1741">
        <v>35</v>
      </c>
      <c r="C1741">
        <v>20</v>
      </c>
    </row>
    <row r="1742" spans="1:3" x14ac:dyDescent="0.2">
      <c r="A1742" s="61">
        <v>44840</v>
      </c>
      <c r="B1742">
        <v>35</v>
      </c>
      <c r="C1742">
        <v>19</v>
      </c>
    </row>
    <row r="1743" spans="1:3" x14ac:dyDescent="0.2">
      <c r="A1743" s="61">
        <v>44841</v>
      </c>
      <c r="B1743">
        <v>39</v>
      </c>
      <c r="C1743">
        <v>19</v>
      </c>
    </row>
    <row r="1744" spans="1:3" x14ac:dyDescent="0.2">
      <c r="A1744" s="61">
        <v>44842</v>
      </c>
      <c r="B1744">
        <v>38</v>
      </c>
      <c r="C1744">
        <v>22</v>
      </c>
    </row>
    <row r="1745" spans="1:3" x14ac:dyDescent="0.2">
      <c r="A1745" s="61">
        <v>44843</v>
      </c>
      <c r="B1745">
        <v>36</v>
      </c>
      <c r="C1745">
        <v>22</v>
      </c>
    </row>
    <row r="1746" spans="1:3" x14ac:dyDescent="0.2">
      <c r="A1746" s="61">
        <v>44844</v>
      </c>
      <c r="B1746">
        <v>38</v>
      </c>
      <c r="C1746">
        <v>19</v>
      </c>
    </row>
    <row r="1747" spans="1:3" x14ac:dyDescent="0.2">
      <c r="A1747" s="61">
        <v>44845</v>
      </c>
      <c r="B1747">
        <v>39</v>
      </c>
      <c r="C1747">
        <v>19</v>
      </c>
    </row>
    <row r="1748" spans="1:3" x14ac:dyDescent="0.2">
      <c r="A1748" s="61">
        <v>44846</v>
      </c>
      <c r="B1748">
        <v>39</v>
      </c>
      <c r="C1748">
        <v>19</v>
      </c>
    </row>
    <row r="1749" spans="1:3" x14ac:dyDescent="0.2">
      <c r="A1749" s="61">
        <v>44847</v>
      </c>
      <c r="B1749">
        <v>39</v>
      </c>
      <c r="C1749">
        <v>19</v>
      </c>
    </row>
    <row r="1750" spans="1:3" x14ac:dyDescent="0.2">
      <c r="A1750" s="61">
        <v>44848</v>
      </c>
      <c r="B1750">
        <v>38</v>
      </c>
      <c r="C1750">
        <v>19</v>
      </c>
    </row>
    <row r="1751" spans="1:3" x14ac:dyDescent="0.2">
      <c r="A1751" s="61">
        <v>44849</v>
      </c>
      <c r="B1751">
        <v>37</v>
      </c>
      <c r="C1751">
        <v>17</v>
      </c>
    </row>
    <row r="1752" spans="1:3" x14ac:dyDescent="0.2">
      <c r="A1752" s="61">
        <v>44850</v>
      </c>
      <c r="B1752">
        <v>37</v>
      </c>
      <c r="C1752">
        <v>19</v>
      </c>
    </row>
    <row r="1753" spans="1:3" x14ac:dyDescent="0.2">
      <c r="A1753" s="61">
        <v>44851</v>
      </c>
      <c r="B1753">
        <v>35</v>
      </c>
      <c r="C1753">
        <v>16</v>
      </c>
    </row>
    <row r="1754" spans="1:3" x14ac:dyDescent="0.2">
      <c r="A1754" s="61">
        <v>44852</v>
      </c>
      <c r="B1754">
        <v>36</v>
      </c>
      <c r="C1754">
        <v>16</v>
      </c>
    </row>
    <row r="1755" spans="1:3" x14ac:dyDescent="0.2">
      <c r="A1755" s="61">
        <v>44853</v>
      </c>
      <c r="B1755">
        <v>35</v>
      </c>
      <c r="C1755">
        <v>16</v>
      </c>
    </row>
    <row r="1756" spans="1:3" x14ac:dyDescent="0.2">
      <c r="A1756" s="61">
        <v>44854</v>
      </c>
      <c r="B1756">
        <v>36</v>
      </c>
      <c r="C1756">
        <v>20</v>
      </c>
    </row>
    <row r="1757" spans="1:3" x14ac:dyDescent="0.2">
      <c r="A1757" s="61">
        <v>44855</v>
      </c>
      <c r="B1757">
        <v>35</v>
      </c>
      <c r="C1757">
        <v>20</v>
      </c>
    </row>
    <row r="1758" spans="1:3" x14ac:dyDescent="0.2">
      <c r="A1758" s="61">
        <v>44856</v>
      </c>
      <c r="B1758">
        <v>35</v>
      </c>
      <c r="C1758">
        <v>19</v>
      </c>
    </row>
    <row r="1759" spans="1:3" x14ac:dyDescent="0.2">
      <c r="A1759" s="61">
        <v>44857</v>
      </c>
      <c r="B1759">
        <v>35</v>
      </c>
      <c r="C1759">
        <v>15</v>
      </c>
    </row>
    <row r="1760" spans="1:3" x14ac:dyDescent="0.2">
      <c r="A1760" s="61">
        <v>44858</v>
      </c>
      <c r="B1760">
        <v>34</v>
      </c>
      <c r="C1760">
        <v>21</v>
      </c>
    </row>
    <row r="1761" spans="1:3" x14ac:dyDescent="0.2">
      <c r="A1761" s="61">
        <v>44859</v>
      </c>
      <c r="B1761">
        <v>35</v>
      </c>
      <c r="C1761">
        <v>21</v>
      </c>
    </row>
    <row r="1762" spans="1:3" x14ac:dyDescent="0.2">
      <c r="A1762" s="61">
        <v>44860</v>
      </c>
      <c r="B1762">
        <v>34</v>
      </c>
      <c r="C1762">
        <v>21</v>
      </c>
    </row>
    <row r="1763" spans="1:3" x14ac:dyDescent="0.2">
      <c r="A1763" s="61">
        <v>44861</v>
      </c>
      <c r="B1763">
        <v>35</v>
      </c>
      <c r="C1763">
        <v>21</v>
      </c>
    </row>
    <row r="1764" spans="1:3" x14ac:dyDescent="0.2">
      <c r="A1764" s="61">
        <v>44862</v>
      </c>
      <c r="B1764">
        <v>35</v>
      </c>
      <c r="C1764">
        <v>21</v>
      </c>
    </row>
    <row r="1765" spans="1:3" x14ac:dyDescent="0.2">
      <c r="A1765" s="61">
        <v>44863</v>
      </c>
      <c r="B1765">
        <v>35</v>
      </c>
      <c r="C1765">
        <v>21</v>
      </c>
    </row>
    <row r="1766" spans="1:3" x14ac:dyDescent="0.2">
      <c r="A1766" s="61">
        <v>44864</v>
      </c>
      <c r="B1766">
        <v>35</v>
      </c>
      <c r="C1766">
        <v>21</v>
      </c>
    </row>
    <row r="1767" spans="1:3" x14ac:dyDescent="0.2">
      <c r="A1767" s="61">
        <v>44865</v>
      </c>
      <c r="B1767">
        <v>34</v>
      </c>
      <c r="C1767">
        <v>21</v>
      </c>
    </row>
    <row r="1768" spans="1:3" x14ac:dyDescent="0.2">
      <c r="A1768" s="61">
        <v>44866</v>
      </c>
      <c r="B1768">
        <v>34</v>
      </c>
      <c r="C1768">
        <v>21</v>
      </c>
    </row>
    <row r="1769" spans="1:3" x14ac:dyDescent="0.2">
      <c r="A1769" s="61">
        <v>44867</v>
      </c>
      <c r="B1769">
        <v>33</v>
      </c>
      <c r="C1769">
        <v>21</v>
      </c>
    </row>
    <row r="1770" spans="1:3" x14ac:dyDescent="0.2">
      <c r="A1770" s="61">
        <v>44868</v>
      </c>
      <c r="B1770">
        <v>34</v>
      </c>
      <c r="C1770">
        <v>20</v>
      </c>
    </row>
    <row r="1771" spans="1:3" x14ac:dyDescent="0.2">
      <c r="A1771" s="61">
        <v>44869</v>
      </c>
      <c r="B1771">
        <v>33</v>
      </c>
      <c r="C1771">
        <v>21</v>
      </c>
    </row>
    <row r="1772" spans="1:3" x14ac:dyDescent="0.2">
      <c r="A1772" s="61">
        <v>44870</v>
      </c>
      <c r="B1772">
        <v>33</v>
      </c>
      <c r="C1772">
        <v>20</v>
      </c>
    </row>
    <row r="1773" spans="1:3" x14ac:dyDescent="0.2">
      <c r="A1773" s="61">
        <v>44871</v>
      </c>
      <c r="B1773">
        <v>33</v>
      </c>
      <c r="C1773">
        <v>19</v>
      </c>
    </row>
    <row r="1774" spans="1:3" x14ac:dyDescent="0.2">
      <c r="A1774" s="61">
        <v>44872</v>
      </c>
      <c r="B1774">
        <v>32</v>
      </c>
      <c r="C1774">
        <v>16</v>
      </c>
    </row>
    <row r="1775" spans="1:3" x14ac:dyDescent="0.2">
      <c r="A1775" s="61">
        <v>44873</v>
      </c>
      <c r="B1775">
        <v>32</v>
      </c>
      <c r="C1775">
        <v>16</v>
      </c>
    </row>
    <row r="1776" spans="1:3" x14ac:dyDescent="0.2">
      <c r="A1776" s="61">
        <v>44874</v>
      </c>
      <c r="B1776">
        <v>31</v>
      </c>
      <c r="C1776">
        <v>15</v>
      </c>
    </row>
    <row r="1777" spans="1:3" x14ac:dyDescent="0.2">
      <c r="A1777" s="61">
        <v>44875</v>
      </c>
      <c r="B1777">
        <v>28</v>
      </c>
      <c r="C1777">
        <v>15</v>
      </c>
    </row>
    <row r="1778" spans="1:3" x14ac:dyDescent="0.2">
      <c r="A1778" s="61">
        <v>44876</v>
      </c>
      <c r="B1778">
        <v>29</v>
      </c>
      <c r="C1778">
        <v>15</v>
      </c>
    </row>
    <row r="1779" spans="1:3" x14ac:dyDescent="0.2">
      <c r="A1779" s="61">
        <v>44877</v>
      </c>
      <c r="B1779">
        <v>30</v>
      </c>
      <c r="C1779">
        <v>16</v>
      </c>
    </row>
    <row r="1780" spans="1:3" x14ac:dyDescent="0.2">
      <c r="A1780" s="61">
        <v>44878</v>
      </c>
      <c r="B1780">
        <v>30</v>
      </c>
      <c r="C1780">
        <v>16</v>
      </c>
    </row>
    <row r="1781" spans="1:3" x14ac:dyDescent="0.2">
      <c r="A1781" s="61">
        <v>44879</v>
      </c>
      <c r="B1781">
        <v>30</v>
      </c>
      <c r="C1781">
        <v>15</v>
      </c>
    </row>
    <row r="1782" spans="1:3" x14ac:dyDescent="0.2">
      <c r="A1782" s="61">
        <v>44880</v>
      </c>
      <c r="B1782">
        <v>29</v>
      </c>
      <c r="C1782">
        <v>18</v>
      </c>
    </row>
    <row r="1783" spans="1:3" x14ac:dyDescent="0.2">
      <c r="A1783" s="61">
        <v>44881</v>
      </c>
      <c r="B1783">
        <v>30</v>
      </c>
      <c r="C1783">
        <v>16</v>
      </c>
    </row>
    <row r="1784" spans="1:3" x14ac:dyDescent="0.2">
      <c r="A1784" s="61">
        <v>44882</v>
      </c>
      <c r="B1784">
        <v>27</v>
      </c>
      <c r="C1784">
        <v>14</v>
      </c>
    </row>
    <row r="1785" spans="1:3" x14ac:dyDescent="0.2">
      <c r="A1785" s="61">
        <v>44883</v>
      </c>
      <c r="B1785">
        <v>26</v>
      </c>
      <c r="C1785">
        <v>14</v>
      </c>
    </row>
    <row r="1786" spans="1:3" x14ac:dyDescent="0.2">
      <c r="A1786" s="61">
        <v>44884</v>
      </c>
      <c r="B1786">
        <v>28</v>
      </c>
      <c r="C1786">
        <v>13</v>
      </c>
    </row>
    <row r="1787" spans="1:3" x14ac:dyDescent="0.2">
      <c r="A1787" s="61">
        <v>44885</v>
      </c>
      <c r="B1787">
        <v>27</v>
      </c>
      <c r="C1787">
        <v>13</v>
      </c>
    </row>
    <row r="1788" spans="1:3" x14ac:dyDescent="0.2">
      <c r="A1788" s="61">
        <v>44886</v>
      </c>
      <c r="B1788">
        <v>28</v>
      </c>
      <c r="C1788">
        <v>12</v>
      </c>
    </row>
    <row r="1789" spans="1:3" x14ac:dyDescent="0.2">
      <c r="A1789" s="61">
        <v>44887</v>
      </c>
      <c r="B1789">
        <v>26</v>
      </c>
      <c r="C1789">
        <v>11</v>
      </c>
    </row>
    <row r="1790" spans="1:3" x14ac:dyDescent="0.2">
      <c r="A1790" s="61">
        <v>44888</v>
      </c>
      <c r="B1790">
        <v>25</v>
      </c>
      <c r="C1790">
        <v>11</v>
      </c>
    </row>
    <row r="1791" spans="1:3" x14ac:dyDescent="0.2">
      <c r="A1791" s="61">
        <v>44889</v>
      </c>
      <c r="B1791">
        <v>25</v>
      </c>
      <c r="C1791">
        <v>11</v>
      </c>
    </row>
    <row r="1792" spans="1:3" x14ac:dyDescent="0.2">
      <c r="A1792" s="61">
        <v>44890</v>
      </c>
      <c r="B1792">
        <v>26</v>
      </c>
      <c r="C1792">
        <v>11</v>
      </c>
    </row>
    <row r="1793" spans="1:3" x14ac:dyDescent="0.2">
      <c r="A1793" s="61">
        <v>44891</v>
      </c>
      <c r="B1793">
        <v>25</v>
      </c>
      <c r="C1793">
        <v>12</v>
      </c>
    </row>
    <row r="1794" spans="1:3" x14ac:dyDescent="0.2">
      <c r="A1794" s="61">
        <v>44892</v>
      </c>
      <c r="B1794">
        <v>25</v>
      </c>
      <c r="C1794">
        <v>15</v>
      </c>
    </row>
    <row r="1795" spans="1:3" x14ac:dyDescent="0.2">
      <c r="A1795" s="61">
        <v>44893</v>
      </c>
      <c r="B1795">
        <v>26</v>
      </c>
      <c r="C1795">
        <v>13</v>
      </c>
    </row>
    <row r="1796" spans="1:3" x14ac:dyDescent="0.2">
      <c r="A1796" s="61">
        <v>44894</v>
      </c>
      <c r="B1796">
        <v>27</v>
      </c>
      <c r="C1796">
        <v>14</v>
      </c>
    </row>
    <row r="1797" spans="1:3" x14ac:dyDescent="0.2">
      <c r="A1797" s="61">
        <v>44895</v>
      </c>
      <c r="B1797">
        <v>26</v>
      </c>
      <c r="C1797">
        <v>15</v>
      </c>
    </row>
    <row r="1798" spans="1:3" x14ac:dyDescent="0.2">
      <c r="A1798" s="61">
        <v>44896</v>
      </c>
      <c r="B1798">
        <v>26</v>
      </c>
      <c r="C1798">
        <v>12</v>
      </c>
    </row>
    <row r="1799" spans="1:3" x14ac:dyDescent="0.2">
      <c r="A1799" s="61">
        <v>44897</v>
      </c>
      <c r="B1799">
        <v>26</v>
      </c>
      <c r="C1799">
        <v>13</v>
      </c>
    </row>
    <row r="1800" spans="1:3" x14ac:dyDescent="0.2">
      <c r="A1800" s="61">
        <v>44898</v>
      </c>
      <c r="B1800">
        <v>25</v>
      </c>
      <c r="C1800">
        <v>14</v>
      </c>
    </row>
    <row r="1801" spans="1:3" x14ac:dyDescent="0.2">
      <c r="A1801" s="61">
        <v>44899</v>
      </c>
      <c r="B1801">
        <v>25</v>
      </c>
      <c r="C1801">
        <v>13</v>
      </c>
    </row>
    <row r="1802" spans="1:3" x14ac:dyDescent="0.2">
      <c r="A1802" s="61">
        <v>44900</v>
      </c>
      <c r="B1802">
        <v>24</v>
      </c>
      <c r="C1802">
        <v>12</v>
      </c>
    </row>
    <row r="1803" spans="1:3" x14ac:dyDescent="0.2">
      <c r="A1803" s="61">
        <v>44901</v>
      </c>
      <c r="B1803">
        <v>23</v>
      </c>
      <c r="C1803">
        <v>12</v>
      </c>
    </row>
    <row r="1804" spans="1:3" x14ac:dyDescent="0.2">
      <c r="A1804" s="61">
        <v>44902</v>
      </c>
      <c r="B1804">
        <v>22</v>
      </c>
      <c r="C1804">
        <v>11</v>
      </c>
    </row>
    <row r="1805" spans="1:3" x14ac:dyDescent="0.2">
      <c r="A1805" s="61">
        <v>44903</v>
      </c>
      <c r="B1805">
        <v>21</v>
      </c>
      <c r="C1805">
        <v>9</v>
      </c>
    </row>
    <row r="1806" spans="1:3" x14ac:dyDescent="0.2">
      <c r="A1806" s="61">
        <v>44904</v>
      </c>
      <c r="B1806">
        <v>21</v>
      </c>
      <c r="C1806">
        <v>9</v>
      </c>
    </row>
    <row r="1807" spans="1:3" x14ac:dyDescent="0.2">
      <c r="A1807" s="61">
        <v>44905</v>
      </c>
      <c r="B1807">
        <v>21</v>
      </c>
      <c r="C1807">
        <v>10</v>
      </c>
    </row>
    <row r="1808" spans="1:3" x14ac:dyDescent="0.2">
      <c r="A1808" s="61">
        <v>44906</v>
      </c>
      <c r="B1808">
        <v>22</v>
      </c>
      <c r="C1808">
        <v>10</v>
      </c>
    </row>
    <row r="1809" spans="1:3" x14ac:dyDescent="0.2">
      <c r="A1809" s="61">
        <v>44907</v>
      </c>
      <c r="B1809">
        <v>23</v>
      </c>
      <c r="C1809">
        <v>12</v>
      </c>
    </row>
    <row r="1810" spans="1:3" x14ac:dyDescent="0.2">
      <c r="A1810" s="61">
        <v>44908</v>
      </c>
      <c r="B1810">
        <v>22</v>
      </c>
      <c r="C1810">
        <v>13</v>
      </c>
    </row>
    <row r="1811" spans="1:3" x14ac:dyDescent="0.2">
      <c r="A1811" s="61">
        <v>44909</v>
      </c>
      <c r="B1811">
        <v>22</v>
      </c>
      <c r="C1811">
        <v>13</v>
      </c>
    </row>
    <row r="1812" spans="1:3" x14ac:dyDescent="0.2">
      <c r="A1812" s="61">
        <v>44910</v>
      </c>
      <c r="B1812">
        <v>21</v>
      </c>
      <c r="C1812">
        <v>12</v>
      </c>
    </row>
    <row r="1813" spans="1:3" x14ac:dyDescent="0.2">
      <c r="A1813" s="61">
        <v>44911</v>
      </c>
      <c r="B1813">
        <v>20</v>
      </c>
      <c r="C1813">
        <v>12</v>
      </c>
    </row>
    <row r="1814" spans="1:3" x14ac:dyDescent="0.2">
      <c r="A1814" s="61">
        <v>44912</v>
      </c>
      <c r="B1814">
        <v>20</v>
      </c>
      <c r="C1814">
        <v>12</v>
      </c>
    </row>
    <row r="1815" spans="1:3" x14ac:dyDescent="0.2">
      <c r="A1815" s="61">
        <v>44913</v>
      </c>
      <c r="B1815">
        <v>19</v>
      </c>
      <c r="C1815">
        <v>12</v>
      </c>
    </row>
    <row r="1816" spans="1:3" x14ac:dyDescent="0.2">
      <c r="A1816" s="61">
        <v>44914</v>
      </c>
      <c r="B1816">
        <v>19</v>
      </c>
      <c r="C1816">
        <v>12</v>
      </c>
    </row>
    <row r="1817" spans="1:3" x14ac:dyDescent="0.2">
      <c r="A1817" s="61">
        <v>44915</v>
      </c>
      <c r="B1817">
        <v>23</v>
      </c>
      <c r="C1817">
        <v>12</v>
      </c>
    </row>
    <row r="1818" spans="1:3" x14ac:dyDescent="0.2">
      <c r="A1818" s="61">
        <v>44916</v>
      </c>
      <c r="B1818">
        <v>23</v>
      </c>
      <c r="C1818">
        <v>11</v>
      </c>
    </row>
    <row r="1819" spans="1:3" x14ac:dyDescent="0.2">
      <c r="A1819" s="61">
        <v>44917</v>
      </c>
      <c r="B1819">
        <v>22</v>
      </c>
      <c r="C1819">
        <v>11</v>
      </c>
    </row>
    <row r="1820" spans="1:3" x14ac:dyDescent="0.2">
      <c r="A1820" s="61">
        <v>44918</v>
      </c>
      <c r="B1820">
        <v>23</v>
      </c>
      <c r="C1820">
        <v>11</v>
      </c>
    </row>
    <row r="1821" spans="1:3" x14ac:dyDescent="0.2">
      <c r="A1821" s="61">
        <v>44919</v>
      </c>
      <c r="B1821">
        <v>23</v>
      </c>
      <c r="C1821">
        <v>12</v>
      </c>
    </row>
    <row r="1822" spans="1:3" x14ac:dyDescent="0.2">
      <c r="A1822" s="61">
        <v>44920</v>
      </c>
      <c r="B1822">
        <v>22</v>
      </c>
      <c r="C1822">
        <v>11</v>
      </c>
    </row>
    <row r="1823" spans="1:3" x14ac:dyDescent="0.2">
      <c r="A1823" s="61">
        <v>44921</v>
      </c>
      <c r="B1823">
        <v>22</v>
      </c>
      <c r="C1823">
        <v>10</v>
      </c>
    </row>
    <row r="1824" spans="1:3" x14ac:dyDescent="0.2">
      <c r="A1824" s="61">
        <v>44922</v>
      </c>
      <c r="B1824">
        <v>21</v>
      </c>
      <c r="C1824">
        <v>11</v>
      </c>
    </row>
    <row r="1825" spans="1:3" x14ac:dyDescent="0.2">
      <c r="A1825" s="61">
        <v>44923</v>
      </c>
      <c r="B1825">
        <v>22</v>
      </c>
      <c r="C1825">
        <v>11</v>
      </c>
    </row>
    <row r="1826" spans="1:3" x14ac:dyDescent="0.2">
      <c r="A1826" s="61">
        <v>44924</v>
      </c>
      <c r="B1826">
        <v>22</v>
      </c>
      <c r="C1826">
        <v>11</v>
      </c>
    </row>
    <row r="1827" spans="1:3" x14ac:dyDescent="0.2">
      <c r="A1827" s="61">
        <v>44925</v>
      </c>
      <c r="B1827">
        <v>22</v>
      </c>
      <c r="C1827">
        <v>12</v>
      </c>
    </row>
    <row r="1828" spans="1:3" x14ac:dyDescent="0.2">
      <c r="A1828" s="61">
        <v>44926</v>
      </c>
      <c r="B1828">
        <v>22</v>
      </c>
      <c r="C1828">
        <v>10</v>
      </c>
    </row>
    <row r="1829" spans="1:3" x14ac:dyDescent="0.2">
      <c r="A1829" s="61">
        <v>44927</v>
      </c>
      <c r="B1829">
        <v>21</v>
      </c>
      <c r="C1829">
        <v>10</v>
      </c>
    </row>
    <row r="1830" spans="1:3" x14ac:dyDescent="0.2">
      <c r="A1830" s="61">
        <v>44928</v>
      </c>
      <c r="B1830">
        <v>18</v>
      </c>
      <c r="C1830">
        <v>11</v>
      </c>
    </row>
    <row r="1831" spans="1:3" x14ac:dyDescent="0.2">
      <c r="A1831" s="61">
        <v>44929</v>
      </c>
      <c r="B1831">
        <v>20</v>
      </c>
      <c r="C1831">
        <v>10</v>
      </c>
    </row>
    <row r="1832" spans="1:3" x14ac:dyDescent="0.2">
      <c r="A1832" s="61">
        <v>44930</v>
      </c>
      <c r="B1832">
        <v>20</v>
      </c>
      <c r="C1832">
        <v>7</v>
      </c>
    </row>
  </sheetData>
  <mergeCells count="9">
    <mergeCell ref="H15:L15"/>
    <mergeCell ref="N15:R15"/>
    <mergeCell ref="E4:F4"/>
    <mergeCell ref="H1:L1"/>
    <mergeCell ref="N1:R1"/>
    <mergeCell ref="H7:L7"/>
    <mergeCell ref="N7:R7"/>
    <mergeCell ref="H9:L9"/>
    <mergeCell ref="N9:R9"/>
  </mergeCells>
  <pageMargins left="0.7" right="0.7" top="0.75" bottom="0.75" header="0.3" footer="0.3"/>
  <pageSetup paperSize="9" orientation="portrait"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9FBFF-3B0D-427B-A5F4-61C39109379A}">
  <sheetPr codeName="ورقة6"/>
  <dimension ref="A1:I51"/>
  <sheetViews>
    <sheetView showGridLines="0" showRowColHeaders="0" rightToLeft="1" topLeftCell="A19" zoomScale="160" zoomScaleNormal="160" workbookViewId="0">
      <selection activeCell="D30" sqref="A2:D30"/>
    </sheetView>
  </sheetViews>
  <sheetFormatPr defaultRowHeight="14.25" x14ac:dyDescent="0.2"/>
  <cols>
    <col min="1" max="1" width="10.25" bestFit="1" customWidth="1"/>
    <col min="2" max="2" width="19" bestFit="1" customWidth="1"/>
    <col min="4" max="4" width="28.5" customWidth="1"/>
    <col min="5" max="5" width="38.25" customWidth="1"/>
  </cols>
  <sheetData>
    <row r="1" spans="1:5" x14ac:dyDescent="0.2">
      <c r="A1" s="30" t="s">
        <v>41</v>
      </c>
      <c r="B1" s="30" t="s">
        <v>42</v>
      </c>
      <c r="C1" s="30" t="s">
        <v>43</v>
      </c>
      <c r="D1" s="30" t="s">
        <v>44</v>
      </c>
      <c r="E1" s="30" t="s">
        <v>45</v>
      </c>
    </row>
    <row r="2" spans="1:5" x14ac:dyDescent="0.2">
      <c r="A2" s="86">
        <v>43466</v>
      </c>
      <c r="B2" s="30" t="s">
        <v>46</v>
      </c>
      <c r="C2" s="30">
        <v>14</v>
      </c>
      <c r="D2" s="30" t="s">
        <v>47</v>
      </c>
      <c r="E2" t="s">
        <v>53</v>
      </c>
    </row>
    <row r="3" spans="1:5" x14ac:dyDescent="0.2">
      <c r="A3" s="86">
        <v>43467</v>
      </c>
      <c r="B3" s="30" t="s">
        <v>46</v>
      </c>
      <c r="C3" s="30">
        <v>27</v>
      </c>
      <c r="D3" s="30" t="s">
        <v>49</v>
      </c>
      <c r="E3" s="123" t="s">
        <v>55</v>
      </c>
    </row>
    <row r="4" spans="1:5" x14ac:dyDescent="0.2">
      <c r="A4" s="86">
        <v>43480</v>
      </c>
      <c r="B4" s="30" t="s">
        <v>51</v>
      </c>
      <c r="C4" s="30">
        <v>1</v>
      </c>
      <c r="D4" s="30" t="s">
        <v>52</v>
      </c>
      <c r="E4" s="124" t="s">
        <v>58</v>
      </c>
    </row>
    <row r="5" spans="1:5" x14ac:dyDescent="0.2">
      <c r="A5" s="86">
        <v>43493</v>
      </c>
      <c r="B5" s="30" t="s">
        <v>51</v>
      </c>
      <c r="C5" s="30">
        <v>14</v>
      </c>
      <c r="D5" s="30" t="s">
        <v>54</v>
      </c>
      <c r="E5" s="123" t="s">
        <v>60</v>
      </c>
    </row>
    <row r="6" spans="1:5" x14ac:dyDescent="0.2">
      <c r="A6" s="86">
        <v>43506</v>
      </c>
      <c r="B6" s="30" t="s">
        <v>56</v>
      </c>
      <c r="C6" s="30">
        <v>1</v>
      </c>
      <c r="D6" s="30" t="s">
        <v>57</v>
      </c>
      <c r="E6" s="124" t="s">
        <v>62</v>
      </c>
    </row>
    <row r="7" spans="1:5" x14ac:dyDescent="0.2">
      <c r="A7" s="86">
        <v>43519</v>
      </c>
      <c r="B7" s="30" t="s">
        <v>56</v>
      </c>
      <c r="C7" s="30">
        <v>14</v>
      </c>
      <c r="D7" s="30" t="s">
        <v>59</v>
      </c>
      <c r="E7" s="123" t="s">
        <v>65</v>
      </c>
    </row>
    <row r="8" spans="1:5" x14ac:dyDescent="0.2">
      <c r="A8" s="86">
        <v>43532</v>
      </c>
      <c r="B8" s="30" t="s">
        <v>56</v>
      </c>
      <c r="C8" s="30">
        <v>27</v>
      </c>
      <c r="D8" s="30" t="s">
        <v>61</v>
      </c>
      <c r="E8" s="124" t="s">
        <v>67</v>
      </c>
    </row>
    <row r="9" spans="1:5" x14ac:dyDescent="0.2">
      <c r="A9" s="86">
        <v>43545</v>
      </c>
      <c r="B9" s="30" t="s">
        <v>63</v>
      </c>
      <c r="C9" s="30">
        <v>1</v>
      </c>
      <c r="D9" s="30" t="s">
        <v>64</v>
      </c>
      <c r="E9" s="123" t="s">
        <v>70</v>
      </c>
    </row>
    <row r="10" spans="1:5" x14ac:dyDescent="0.2">
      <c r="A10" s="86">
        <v>43558</v>
      </c>
      <c r="B10" s="30" t="s">
        <v>63</v>
      </c>
      <c r="C10" s="30">
        <v>14</v>
      </c>
      <c r="D10" s="30" t="s">
        <v>66</v>
      </c>
      <c r="E10" s="124" t="s">
        <v>72</v>
      </c>
    </row>
    <row r="11" spans="1:5" x14ac:dyDescent="0.2">
      <c r="A11" s="86">
        <v>43571</v>
      </c>
      <c r="B11" s="30" t="s">
        <v>68</v>
      </c>
      <c r="C11" s="30">
        <v>1</v>
      </c>
      <c r="D11" s="30" t="s">
        <v>69</v>
      </c>
      <c r="E11" s="123" t="s">
        <v>75</v>
      </c>
    </row>
    <row r="12" spans="1:5" x14ac:dyDescent="0.2">
      <c r="A12" s="86">
        <v>43584</v>
      </c>
      <c r="B12" s="30" t="s">
        <v>68</v>
      </c>
      <c r="C12" s="30">
        <v>14</v>
      </c>
      <c r="D12" s="30" t="s">
        <v>71</v>
      </c>
      <c r="E12" s="124" t="s">
        <v>77</v>
      </c>
    </row>
    <row r="13" spans="1:5" x14ac:dyDescent="0.2">
      <c r="A13" s="86">
        <v>43597</v>
      </c>
      <c r="B13" s="30" t="s">
        <v>73</v>
      </c>
      <c r="C13" s="30">
        <v>1</v>
      </c>
      <c r="D13" s="30" t="s">
        <v>74</v>
      </c>
      <c r="E13" s="123" t="s">
        <v>79</v>
      </c>
    </row>
    <row r="14" spans="1:5" x14ac:dyDescent="0.2">
      <c r="A14" s="86">
        <v>43610</v>
      </c>
      <c r="B14" s="30" t="s">
        <v>73</v>
      </c>
      <c r="C14" s="30">
        <v>14</v>
      </c>
      <c r="D14" s="30" t="s">
        <v>76</v>
      </c>
      <c r="E14" s="124" t="s">
        <v>82</v>
      </c>
    </row>
    <row r="15" spans="1:5" x14ac:dyDescent="0.2">
      <c r="A15" s="86">
        <v>43623</v>
      </c>
      <c r="B15" s="30" t="s">
        <v>73</v>
      </c>
      <c r="C15" s="30">
        <v>27</v>
      </c>
      <c r="D15" s="30" t="s">
        <v>78</v>
      </c>
      <c r="E15" s="123" t="s">
        <v>85</v>
      </c>
    </row>
    <row r="16" spans="1:5" x14ac:dyDescent="0.2">
      <c r="A16" s="86">
        <v>43636</v>
      </c>
      <c r="B16" s="30" t="s">
        <v>80</v>
      </c>
      <c r="C16" s="30">
        <v>1</v>
      </c>
      <c r="D16" s="30" t="s">
        <v>81</v>
      </c>
      <c r="E16" s="124" t="s">
        <v>87</v>
      </c>
    </row>
    <row r="17" spans="1:9" x14ac:dyDescent="0.2">
      <c r="A17" s="86">
        <v>43649</v>
      </c>
      <c r="B17" s="30" t="s">
        <v>83</v>
      </c>
      <c r="C17" s="30">
        <v>1</v>
      </c>
      <c r="D17" s="30" t="s">
        <v>84</v>
      </c>
      <c r="E17" s="123" t="s">
        <v>90</v>
      </c>
    </row>
    <row r="18" spans="1:9" x14ac:dyDescent="0.2">
      <c r="A18" s="86">
        <v>43662</v>
      </c>
      <c r="B18" s="30" t="s">
        <v>83</v>
      </c>
      <c r="C18" s="30">
        <v>14</v>
      </c>
      <c r="D18" s="30" t="s">
        <v>86</v>
      </c>
      <c r="E18" s="124" t="s">
        <v>93</v>
      </c>
    </row>
    <row r="19" spans="1:9" x14ac:dyDescent="0.2">
      <c r="A19" s="86">
        <v>43675</v>
      </c>
      <c r="B19" s="30" t="s">
        <v>88</v>
      </c>
      <c r="C19" s="30">
        <v>1</v>
      </c>
      <c r="D19" s="30" t="s">
        <v>89</v>
      </c>
      <c r="E19" s="123" t="s">
        <v>96</v>
      </c>
    </row>
    <row r="20" spans="1:9" x14ac:dyDescent="0.2">
      <c r="A20" s="86">
        <v>43688</v>
      </c>
      <c r="B20" s="30" t="s">
        <v>91</v>
      </c>
      <c r="C20" s="30">
        <v>1</v>
      </c>
      <c r="D20" s="30" t="s">
        <v>92</v>
      </c>
      <c r="E20" s="124" t="s">
        <v>98</v>
      </c>
    </row>
    <row r="21" spans="1:9" x14ac:dyDescent="0.2">
      <c r="A21" s="86">
        <v>43701</v>
      </c>
      <c r="B21" s="30" t="s">
        <v>94</v>
      </c>
      <c r="C21" s="30">
        <v>1</v>
      </c>
      <c r="D21" s="30" t="s">
        <v>95</v>
      </c>
      <c r="E21" s="123" t="s">
        <v>100</v>
      </c>
    </row>
    <row r="22" spans="1:9" x14ac:dyDescent="0.2">
      <c r="A22" s="86">
        <v>43715</v>
      </c>
      <c r="B22" s="30" t="s">
        <v>94</v>
      </c>
      <c r="C22" s="30">
        <v>15</v>
      </c>
      <c r="D22" s="30" t="s">
        <v>97</v>
      </c>
      <c r="E22" s="124" t="s">
        <v>123</v>
      </c>
    </row>
    <row r="23" spans="1:9" x14ac:dyDescent="0.2">
      <c r="A23" s="86">
        <v>43728</v>
      </c>
      <c r="B23" s="30" t="s">
        <v>94</v>
      </c>
      <c r="C23" s="30">
        <v>28</v>
      </c>
      <c r="D23" s="30" t="s">
        <v>99</v>
      </c>
      <c r="E23" s="123" t="s">
        <v>104</v>
      </c>
    </row>
    <row r="24" spans="1:9" x14ac:dyDescent="0.2">
      <c r="A24" s="86">
        <v>43741</v>
      </c>
      <c r="B24" s="30" t="s">
        <v>94</v>
      </c>
      <c r="C24" s="30">
        <v>41</v>
      </c>
      <c r="D24" s="30" t="s">
        <v>101</v>
      </c>
      <c r="E24" s="124" t="s">
        <v>106</v>
      </c>
    </row>
    <row r="25" spans="1:9" x14ac:dyDescent="0.2">
      <c r="A25" s="86">
        <v>43754</v>
      </c>
      <c r="B25" s="30" t="s">
        <v>102</v>
      </c>
      <c r="C25" s="30">
        <v>1</v>
      </c>
      <c r="D25" s="30" t="s">
        <v>103</v>
      </c>
      <c r="E25" s="123" t="s">
        <v>124</v>
      </c>
    </row>
    <row r="26" spans="1:9" x14ac:dyDescent="0.2">
      <c r="A26" s="86">
        <v>43767</v>
      </c>
      <c r="B26" s="30" t="s">
        <v>102</v>
      </c>
      <c r="C26" s="30">
        <v>14</v>
      </c>
      <c r="D26" s="30" t="s">
        <v>105</v>
      </c>
      <c r="E26" s="124" t="s">
        <v>109</v>
      </c>
    </row>
    <row r="27" spans="1:9" x14ac:dyDescent="0.2">
      <c r="A27" s="86">
        <v>43780</v>
      </c>
      <c r="B27" s="30" t="s">
        <v>102</v>
      </c>
      <c r="C27" s="30">
        <v>27</v>
      </c>
      <c r="D27" s="30" t="s">
        <v>107</v>
      </c>
      <c r="E27" s="123" t="s">
        <v>111</v>
      </c>
    </row>
    <row r="28" spans="1:9" x14ac:dyDescent="0.2">
      <c r="A28" s="86">
        <v>43793</v>
      </c>
      <c r="B28" s="30" t="s">
        <v>102</v>
      </c>
      <c r="C28" s="30">
        <v>40</v>
      </c>
      <c r="D28" s="30" t="s">
        <v>108</v>
      </c>
      <c r="E28" s="124" t="s">
        <v>48</v>
      </c>
    </row>
    <row r="29" spans="1:9" x14ac:dyDescent="0.2">
      <c r="A29" s="86">
        <v>43806</v>
      </c>
      <c r="B29" s="30" t="s">
        <v>46</v>
      </c>
      <c r="C29" s="30">
        <v>1</v>
      </c>
      <c r="D29" s="30" t="s">
        <v>110</v>
      </c>
      <c r="E29" s="123" t="s">
        <v>50</v>
      </c>
    </row>
    <row r="30" spans="1:9" x14ac:dyDescent="0.2">
      <c r="A30" s="86">
        <v>43819</v>
      </c>
      <c r="B30" s="30" t="s">
        <v>46</v>
      </c>
      <c r="C30" s="30">
        <v>14</v>
      </c>
      <c r="D30" s="30" t="s">
        <v>47</v>
      </c>
      <c r="E30" s="124" t="s">
        <v>53</v>
      </c>
    </row>
    <row r="32" spans="1:9" x14ac:dyDescent="0.2">
      <c r="C32" s="84"/>
      <c r="D32" s="84"/>
      <c r="E32" s="84"/>
      <c r="F32" s="84"/>
      <c r="I32" s="84"/>
    </row>
    <row r="33" spans="1:6" x14ac:dyDescent="0.2">
      <c r="C33" s="103"/>
    </row>
    <row r="34" spans="1:6" x14ac:dyDescent="0.2">
      <c r="C34" s="103"/>
      <c r="D34" s="103"/>
      <c r="E34" s="103"/>
      <c r="F34" s="103"/>
    </row>
    <row r="35" spans="1:6" x14ac:dyDescent="0.2">
      <c r="C35" s="103"/>
    </row>
    <row r="36" spans="1:6" x14ac:dyDescent="0.2">
      <c r="C36" s="103"/>
      <c r="D36" s="128"/>
      <c r="E36" s="128"/>
      <c r="F36" s="128"/>
    </row>
    <row r="37" spans="1:6" x14ac:dyDescent="0.2">
      <c r="C37" s="103"/>
    </row>
    <row r="38" spans="1:6" x14ac:dyDescent="0.2">
      <c r="A38" s="87" t="s">
        <v>41</v>
      </c>
      <c r="B38" s="88" t="s">
        <v>42</v>
      </c>
    </row>
    <row r="39" spans="1:6" x14ac:dyDescent="0.2">
      <c r="A39" s="89">
        <v>43466</v>
      </c>
      <c r="B39" s="90" t="s">
        <v>46</v>
      </c>
    </row>
    <row r="40" spans="1:6" ht="20.25" x14ac:dyDescent="0.3">
      <c r="A40" s="91">
        <v>43480</v>
      </c>
      <c r="B40" s="92" t="s">
        <v>51</v>
      </c>
      <c r="D40" s="104" t="s">
        <v>41</v>
      </c>
      <c r="E40" s="105" t="s">
        <v>118</v>
      </c>
    </row>
    <row r="41" spans="1:6" ht="20.25" x14ac:dyDescent="0.3">
      <c r="A41" s="91">
        <v>43506</v>
      </c>
      <c r="B41" s="92" t="s">
        <v>56</v>
      </c>
      <c r="D41" s="106">
        <v>43466</v>
      </c>
      <c r="E41" s="107" t="s">
        <v>119</v>
      </c>
    </row>
    <row r="42" spans="1:6" ht="20.25" x14ac:dyDescent="0.3">
      <c r="A42" s="91">
        <v>43545</v>
      </c>
      <c r="B42" s="92" t="s">
        <v>63</v>
      </c>
      <c r="D42" s="108">
        <v>43532</v>
      </c>
      <c r="E42" s="109" t="s">
        <v>120</v>
      </c>
    </row>
    <row r="43" spans="1:6" ht="20.25" x14ac:dyDescent="0.3">
      <c r="A43" s="91">
        <v>43571</v>
      </c>
      <c r="B43" s="92" t="s">
        <v>68</v>
      </c>
      <c r="D43" s="110">
        <v>43623</v>
      </c>
      <c r="E43" s="109" t="s">
        <v>121</v>
      </c>
    </row>
    <row r="44" spans="1:6" ht="20.25" x14ac:dyDescent="0.3">
      <c r="A44" s="91">
        <v>43597</v>
      </c>
      <c r="B44" s="92" t="s">
        <v>73</v>
      </c>
      <c r="D44" s="111">
        <v>43714</v>
      </c>
      <c r="E44" s="109" t="s">
        <v>122</v>
      </c>
    </row>
    <row r="45" spans="1:6" ht="20.25" x14ac:dyDescent="0.3">
      <c r="A45" s="91">
        <v>43636</v>
      </c>
      <c r="B45" s="92" t="s">
        <v>80</v>
      </c>
      <c r="D45" s="106">
        <v>43806</v>
      </c>
      <c r="E45" s="107" t="s">
        <v>119</v>
      </c>
    </row>
    <row r="46" spans="1:6" x14ac:dyDescent="0.2">
      <c r="A46" s="91">
        <v>43649</v>
      </c>
      <c r="B46" s="92" t="s">
        <v>83</v>
      </c>
    </row>
    <row r="47" spans="1:6" x14ac:dyDescent="0.2">
      <c r="A47" s="91">
        <v>43675</v>
      </c>
      <c r="B47" s="92" t="s">
        <v>88</v>
      </c>
    </row>
    <row r="48" spans="1:6" x14ac:dyDescent="0.2">
      <c r="A48" s="91">
        <v>43688</v>
      </c>
      <c r="B48" s="92" t="s">
        <v>91</v>
      </c>
    </row>
    <row r="49" spans="1:2" x14ac:dyDescent="0.2">
      <c r="A49" s="91">
        <v>43701</v>
      </c>
      <c r="B49" s="92" t="s">
        <v>94</v>
      </c>
    </row>
    <row r="50" spans="1:2" x14ac:dyDescent="0.2">
      <c r="A50" s="91">
        <v>43754</v>
      </c>
      <c r="B50" s="92" t="s">
        <v>102</v>
      </c>
    </row>
    <row r="51" spans="1:2" x14ac:dyDescent="0.2">
      <c r="A51" s="89">
        <v>43806</v>
      </c>
      <c r="B51" s="90" t="s">
        <v>46</v>
      </c>
    </row>
  </sheetData>
  <pageMargins left="0.7" right="0.7" top="0.75" bottom="0.75" header="0.3" footer="0.3"/>
  <tableParts count="3">
    <tablePart r:id="rId1"/>
    <tablePart r:id="rId2"/>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6</vt:i4>
      </vt:variant>
      <vt:variant>
        <vt:lpstr>النطاقات المسماة</vt:lpstr>
      </vt:variant>
      <vt:variant>
        <vt:i4>6</vt:i4>
      </vt:variant>
    </vt:vector>
  </HeadingPairs>
  <TitlesOfParts>
    <vt:vector size="12" baseType="lpstr">
      <vt:lpstr>التقــويـم</vt:lpstr>
      <vt:lpstr>المواعيد والإجازات</vt:lpstr>
      <vt:lpstr>بحث</vt:lpstr>
      <vt:lpstr>حول</vt:lpstr>
      <vt:lpstr>بيانات</vt:lpstr>
      <vt:lpstr>النجوم</vt:lpstr>
      <vt:lpstr>التقــويـم!Print_Area</vt:lpstr>
      <vt:lpstr>التاريخ</vt:lpstr>
      <vt:lpstr>الصغرى</vt:lpstr>
      <vt:lpstr>العظمى</vt:lpstr>
      <vt:lpstr>تنبيه_المواعيد</vt:lpstr>
      <vt:lpstr>مواعيد</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mamkt</dc:creator>
  <cp:lastModifiedBy>mamkt</cp:lastModifiedBy>
  <cp:lastPrinted>2023-05-31T22:04:36Z</cp:lastPrinted>
  <dcterms:created xsi:type="dcterms:W3CDTF">2022-07-03T20:16:49Z</dcterms:created>
  <dcterms:modified xsi:type="dcterms:W3CDTF">2023-06-02T19:49:13Z</dcterms:modified>
</cp:coreProperties>
</file>