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مجلد جديد (3)\"/>
    </mc:Choice>
  </mc:AlternateContent>
  <xr:revisionPtr revIDLastSave="0" documentId="13_ncr:1_{B43B2987-7367-4AA6-9216-978CC88FADF4}" xr6:coauthVersionLast="47" xr6:coauthVersionMax="47" xr10:uidLastSave="{00000000-0000-0000-0000-000000000000}"/>
  <workbookProtection workbookAlgorithmName="SHA-512" workbookHashValue="azDtH0MxiREb9QnU6eSjnyjJ9J8FYEttQT9dzGxo34K8QpSn/s8+TcvW3qUPFq1hBrGX6DolF29nevt2spmrbA==" workbookSaltValue="IIt/KXSqPkCAkVQyCwTcvg==" workbookSpinCount="100000" lockStructure="1"/>
  <bookViews>
    <workbookView xWindow="-120" yWindow="-120" windowWidth="29040" windowHeight="15720" tabRatio="589" activeTab="7" xr2:uid="{DE85DCCC-2B7E-49D6-B17C-DE18B9B1AD9F}"/>
  </bookViews>
  <sheets>
    <sheet name="قائمة_المواد" sheetId="7" r:id="rId1"/>
    <sheet name="الصفوف" sheetId="5" r:id="rId2"/>
    <sheet name="الخطة_الدراسية" sheetId="4" r:id="rId3"/>
    <sheet name="المعلمين" sheetId="3" r:id="rId4"/>
    <sheet name="الجدول" sheetId="2" r:id="rId5"/>
    <sheet name="جداول الصفوف" sheetId="9" r:id="rId6"/>
    <sheet name="جداول المعلمين" sheetId="10" r:id="rId7"/>
    <sheet name="حول" sheetId="12" r:id="rId8"/>
    <sheet name="ورقة1" sheetId="11" state="hidden" r:id="rId9"/>
    <sheet name="المواد" sheetId="6" state="hidden" r:id="rId10"/>
    <sheet name="جدول_الفصول" sheetId="8" state="hidden" r:id="rId11"/>
  </sheets>
  <definedNames>
    <definedName name="_xlnm._FilterDatabase" localSheetId="2" hidden="1">الخطة_الدراسية!$C$3:$E$364</definedName>
    <definedName name="_xlnm._FilterDatabase" localSheetId="1" hidden="1">الصفوف!$D$2:$D$9</definedName>
    <definedName name="اسم_المادة">OFFSET(قائمة_المواد!$C$3,0,0,COUNTA(قائمة_المواد!$C$3:$C$37),1)</definedName>
    <definedName name="المادة">OFFSET(الخطة_الدراسية!$D$4,0,0,COUNTA(الخطة_الدراسية!$B$4:$B$201),1)</definedName>
    <definedName name="تسلسل_المادة">OFFSET(الخطة_الدراسية!$G$4,0,0,COUNTA(الخطة_الدراسية!$B$4:$B$201),1)</definedName>
    <definedName name="عدد_الحصص">OFFSET(الخطة_الدراسية!$E$4,0,0,COUNTA(الخطة_الدراسية!$B$4:$B$201),1)</definedName>
    <definedName name="كود_الخطة">OFFSET(الخطة_الدراسية!$A$4,0,0,COUNTA(الخطة_الدراسية!$B$4:$B$201),1)</definedName>
    <definedName name="كود_الصف">OFFSET(الخطة_الدراسية!$B$4,0,0,COUNTA(الخطة_الدراسية!$B$4:$B$201),1)</definedName>
    <definedName name="كود_الصفوف">الصفوف!$C$3:$C$8</definedName>
    <definedName name="كود_المادة">OFFSET(قائمة_المواد!$D$3,0,0,COUNTA(قائمة_المواد!$C$3:$C$37),1)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4" i="2" l="1"/>
  <c r="AQ3" i="2"/>
  <c r="AQ2" i="2"/>
  <c r="AQ1" i="2"/>
  <c r="B37" i="11" l="1"/>
  <c r="A37" i="11"/>
  <c r="B36" i="11"/>
  <c r="A36" i="11"/>
  <c r="B35" i="11"/>
  <c r="A35" i="11"/>
  <c r="B34" i="11"/>
  <c r="A34" i="11"/>
  <c r="B33" i="11"/>
  <c r="A33" i="11"/>
  <c r="B32" i="11"/>
  <c r="A32" i="11"/>
  <c r="B31" i="11"/>
  <c r="A31" i="11"/>
  <c r="B30" i="11"/>
  <c r="A30" i="11"/>
  <c r="B29" i="11"/>
  <c r="A29" i="11"/>
  <c r="B28" i="11"/>
  <c r="A28" i="11"/>
  <c r="B27" i="11"/>
  <c r="A27" i="11"/>
  <c r="B26" i="11"/>
  <c r="A26" i="11"/>
  <c r="B25" i="11"/>
  <c r="A25" i="11"/>
  <c r="B24" i="11"/>
  <c r="A24" i="11"/>
  <c r="B23" i="11"/>
  <c r="A23" i="11"/>
  <c r="B22" i="11"/>
  <c r="A22" i="11"/>
  <c r="B21" i="11"/>
  <c r="A21" i="11"/>
  <c r="B20" i="11"/>
  <c r="A20" i="11"/>
  <c r="B19" i="11"/>
  <c r="A19" i="11"/>
  <c r="B18" i="11"/>
  <c r="A18" i="11"/>
  <c r="B17" i="11"/>
  <c r="A17" i="11"/>
  <c r="B16" i="11"/>
  <c r="A16" i="11"/>
  <c r="B15" i="11"/>
  <c r="A15" i="11"/>
  <c r="B14" i="11"/>
  <c r="A14" i="11"/>
  <c r="B13" i="11"/>
  <c r="A13" i="11"/>
  <c r="B12" i="11"/>
  <c r="A12" i="11"/>
  <c r="B11" i="11"/>
  <c r="A11" i="11"/>
  <c r="B10" i="11"/>
  <c r="A10" i="11"/>
  <c r="B9" i="11"/>
  <c r="A9" i="11"/>
  <c r="B8" i="11"/>
  <c r="A8" i="11"/>
  <c r="B7" i="11"/>
  <c r="A7" i="11"/>
  <c r="B6" i="11"/>
  <c r="A6" i="11"/>
  <c r="B5" i="11"/>
  <c r="A5" i="11"/>
  <c r="B4" i="11"/>
  <c r="A4" i="11"/>
  <c r="B3" i="11"/>
  <c r="A3" i="11"/>
  <c r="A1" i="2"/>
  <c r="A17" i="2"/>
  <c r="B17" i="2"/>
  <c r="A18" i="2"/>
  <c r="B18" i="2"/>
  <c r="A19" i="2"/>
  <c r="B19" i="2"/>
  <c r="A20" i="2"/>
  <c r="B20" i="2"/>
  <c r="A21" i="2"/>
  <c r="B21" i="2"/>
  <c r="A22" i="2"/>
  <c r="B22" i="2"/>
  <c r="A23" i="2"/>
  <c r="B23" i="2"/>
  <c r="A24" i="2"/>
  <c r="B24" i="2"/>
  <c r="A25" i="2"/>
  <c r="B25" i="2"/>
  <c r="A26" i="2"/>
  <c r="B26" i="2"/>
  <c r="A27" i="2"/>
  <c r="B27" i="2"/>
  <c r="A28" i="2"/>
  <c r="B28" i="2"/>
  <c r="A29" i="2"/>
  <c r="B29" i="2"/>
  <c r="A30" i="2"/>
  <c r="B30" i="2"/>
  <c r="A31" i="2"/>
  <c r="B31" i="2"/>
  <c r="A32" i="2"/>
  <c r="B32" i="2"/>
  <c r="A33" i="2"/>
  <c r="B33" i="2"/>
  <c r="A34" i="2"/>
  <c r="B34" i="2"/>
  <c r="A35" i="2"/>
  <c r="B35" i="2"/>
  <c r="A36" i="2"/>
  <c r="B36" i="2"/>
  <c r="A37" i="2"/>
  <c r="B37" i="2"/>
  <c r="S1" i="3" l="1"/>
  <c r="G1" i="3"/>
  <c r="D1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3" i="3"/>
  <c r="H3" i="5"/>
  <c r="H4" i="5"/>
  <c r="H5" i="5"/>
  <c r="H6" i="5"/>
  <c r="H7" i="5"/>
  <c r="H8" i="5"/>
  <c r="R3" i="5"/>
  <c r="T4" i="5"/>
  <c r="T5" i="5"/>
  <c r="T6" i="5"/>
  <c r="T7" i="5"/>
  <c r="T8" i="5"/>
  <c r="T3" i="5"/>
  <c r="E21" i="7"/>
  <c r="E22" i="7"/>
  <c r="E23" i="7"/>
  <c r="E24" i="7"/>
  <c r="E25" i="7"/>
  <c r="E26" i="7"/>
  <c r="E27" i="7"/>
  <c r="E28" i="7"/>
  <c r="E29" i="7"/>
  <c r="E30" i="7"/>
  <c r="E31" i="7"/>
  <c r="E32" i="7"/>
  <c r="E2" i="7"/>
  <c r="E20" i="7" s="1"/>
  <c r="N3" i="5"/>
  <c r="R4" i="5"/>
  <c r="R5" i="5"/>
  <c r="R6" i="5"/>
  <c r="R7" i="5"/>
  <c r="R8" i="5"/>
  <c r="E4" i="6"/>
  <c r="E1" i="6"/>
  <c r="E2" i="6"/>
  <c r="B4" i="6"/>
  <c r="B5" i="4"/>
  <c r="G5" i="4" s="1"/>
  <c r="B6" i="4"/>
  <c r="G6" i="4" s="1"/>
  <c r="B7" i="4"/>
  <c r="G7" i="4" s="1"/>
  <c r="B8" i="4"/>
  <c r="G8" i="4" s="1"/>
  <c r="B9" i="4"/>
  <c r="G9" i="4" s="1"/>
  <c r="B10" i="4"/>
  <c r="G10" i="4" s="1"/>
  <c r="B11" i="4"/>
  <c r="G11" i="4" s="1"/>
  <c r="B12" i="4"/>
  <c r="G12" i="4" s="1"/>
  <c r="B13" i="4"/>
  <c r="G13" i="4" s="1"/>
  <c r="B14" i="4"/>
  <c r="G14" i="4" s="1"/>
  <c r="B15" i="4"/>
  <c r="A15" i="4" s="1"/>
  <c r="B16" i="4"/>
  <c r="G16" i="4" s="1"/>
  <c r="B17" i="4"/>
  <c r="A17" i="4" s="1"/>
  <c r="B18" i="4"/>
  <c r="A18" i="4" s="1"/>
  <c r="B19" i="4"/>
  <c r="G19" i="4" s="1"/>
  <c r="B20" i="4"/>
  <c r="A20" i="4" s="1"/>
  <c r="B21" i="4"/>
  <c r="G21" i="4" s="1"/>
  <c r="B22" i="4"/>
  <c r="G22" i="4" s="1"/>
  <c r="B23" i="4"/>
  <c r="G23" i="4" s="1"/>
  <c r="B24" i="4"/>
  <c r="G24" i="4" s="1"/>
  <c r="B25" i="4"/>
  <c r="G25" i="4" s="1"/>
  <c r="B26" i="4"/>
  <c r="G26" i="4" s="1"/>
  <c r="B27" i="4"/>
  <c r="G27" i="4" s="1"/>
  <c r="B28" i="4"/>
  <c r="G28" i="4" s="1"/>
  <c r="B29" i="4"/>
  <c r="A29" i="4" s="1"/>
  <c r="B30" i="4"/>
  <c r="G30" i="4" s="1"/>
  <c r="B31" i="4"/>
  <c r="G31" i="4" s="1"/>
  <c r="B32" i="4"/>
  <c r="G32" i="4" s="1"/>
  <c r="B33" i="4"/>
  <c r="A33" i="4" s="1"/>
  <c r="B34" i="4"/>
  <c r="A34" i="4" s="1"/>
  <c r="B35" i="4"/>
  <c r="A35" i="4" s="1"/>
  <c r="B36" i="4"/>
  <c r="A36" i="4" s="1"/>
  <c r="B37" i="4"/>
  <c r="G37" i="4" s="1"/>
  <c r="B38" i="4"/>
  <c r="A38" i="4" s="1"/>
  <c r="B39" i="4"/>
  <c r="G39" i="4" s="1"/>
  <c r="B40" i="4"/>
  <c r="G40" i="4" s="1"/>
  <c r="B41" i="4"/>
  <c r="G41" i="4" s="1"/>
  <c r="B42" i="4"/>
  <c r="G42" i="4" s="1"/>
  <c r="B43" i="4"/>
  <c r="G43" i="4" s="1"/>
  <c r="B44" i="4"/>
  <c r="G44" i="4" s="1"/>
  <c r="B45" i="4"/>
  <c r="A45" i="4" s="1"/>
  <c r="B46" i="4"/>
  <c r="A46" i="4" s="1"/>
  <c r="B47" i="4"/>
  <c r="G47" i="4" s="1"/>
  <c r="B48" i="4"/>
  <c r="G48" i="4" s="1"/>
  <c r="B49" i="4"/>
  <c r="A49" i="4" s="1"/>
  <c r="B50" i="4"/>
  <c r="A50" i="4" s="1"/>
  <c r="B51" i="4"/>
  <c r="A51" i="4" s="1"/>
  <c r="B52" i="4"/>
  <c r="A52" i="4" s="1"/>
  <c r="B53" i="4"/>
  <c r="G53" i="4" s="1"/>
  <c r="B54" i="4"/>
  <c r="G54" i="4" s="1"/>
  <c r="B55" i="4"/>
  <c r="A55" i="4" s="1"/>
  <c r="B56" i="4"/>
  <c r="G56" i="4" s="1"/>
  <c r="B57" i="4"/>
  <c r="G57" i="4" s="1"/>
  <c r="B58" i="4"/>
  <c r="G58" i="4" s="1"/>
  <c r="B59" i="4"/>
  <c r="G59" i="4" s="1"/>
  <c r="B60" i="4"/>
  <c r="G60" i="4" s="1"/>
  <c r="B61" i="4"/>
  <c r="G61" i="4" s="1"/>
  <c r="B62" i="4"/>
  <c r="A62" i="4" s="1"/>
  <c r="B63" i="4"/>
  <c r="G63" i="4" s="1"/>
  <c r="B64" i="4"/>
  <c r="G64" i="4" s="1"/>
  <c r="B65" i="4"/>
  <c r="A65" i="4" s="1"/>
  <c r="B66" i="4"/>
  <c r="A66" i="4" s="1"/>
  <c r="B67" i="4"/>
  <c r="G67" i="4" s="1"/>
  <c r="B68" i="4"/>
  <c r="A68" i="4" s="1"/>
  <c r="B69" i="4"/>
  <c r="G69" i="4" s="1"/>
  <c r="B70" i="4"/>
  <c r="G70" i="4" s="1"/>
  <c r="B71" i="4"/>
  <c r="G71" i="4" s="1"/>
  <c r="B72" i="4"/>
  <c r="G72" i="4" s="1"/>
  <c r="B73" i="4"/>
  <c r="G73" i="4" s="1"/>
  <c r="B74" i="4"/>
  <c r="G74" i="4" s="1"/>
  <c r="B75" i="4"/>
  <c r="G75" i="4" s="1"/>
  <c r="B76" i="4"/>
  <c r="G76" i="4" s="1"/>
  <c r="B77" i="4"/>
  <c r="G77" i="4" s="1"/>
  <c r="B78" i="4"/>
  <c r="G78" i="4" s="1"/>
  <c r="B79" i="4"/>
  <c r="G79" i="4" s="1"/>
  <c r="B80" i="4"/>
  <c r="G80" i="4" s="1"/>
  <c r="B81" i="4"/>
  <c r="A81" i="4" s="1"/>
  <c r="B82" i="4"/>
  <c r="A82" i="4" s="1"/>
  <c r="B83" i="4"/>
  <c r="G83" i="4" s="1"/>
  <c r="B84" i="4"/>
  <c r="A84" i="4" s="1"/>
  <c r="B85" i="4"/>
  <c r="G85" i="4" s="1"/>
  <c r="B86" i="4"/>
  <c r="A86" i="4" s="1"/>
  <c r="B87" i="4"/>
  <c r="G87" i="4" s="1"/>
  <c r="B88" i="4"/>
  <c r="G88" i="4" s="1"/>
  <c r="B89" i="4"/>
  <c r="G89" i="4" s="1"/>
  <c r="B90" i="4"/>
  <c r="G90" i="4" s="1"/>
  <c r="B91" i="4"/>
  <c r="G91" i="4" s="1"/>
  <c r="B92" i="4"/>
  <c r="G92" i="4" s="1"/>
  <c r="B93" i="4"/>
  <c r="G93" i="4" s="1"/>
  <c r="B94" i="4"/>
  <c r="G94" i="4" s="1"/>
  <c r="B95" i="4"/>
  <c r="G95" i="4" s="1"/>
  <c r="B96" i="4"/>
  <c r="G96" i="4" s="1"/>
  <c r="B97" i="4"/>
  <c r="A97" i="4" s="1"/>
  <c r="B98" i="4"/>
  <c r="A98" i="4" s="1"/>
  <c r="B99" i="4"/>
  <c r="G99" i="4" s="1"/>
  <c r="B100" i="4"/>
  <c r="A100" i="4" s="1"/>
  <c r="B101" i="4"/>
  <c r="G101" i="4" s="1"/>
  <c r="B102" i="4"/>
  <c r="G102" i="4" s="1"/>
  <c r="B103" i="4"/>
  <c r="A103" i="4" s="1"/>
  <c r="B104" i="4"/>
  <c r="G104" i="4" s="1"/>
  <c r="B105" i="4"/>
  <c r="G105" i="4" s="1"/>
  <c r="B106" i="4"/>
  <c r="A106" i="4" s="1"/>
  <c r="B107" i="4"/>
  <c r="G107" i="4" s="1"/>
  <c r="B108" i="4"/>
  <c r="G108" i="4" s="1"/>
  <c r="B109" i="4"/>
  <c r="A109" i="4" s="1"/>
  <c r="B110" i="4"/>
  <c r="A110" i="4" s="1"/>
  <c r="B111" i="4"/>
  <c r="G111" i="4" s="1"/>
  <c r="B112" i="4"/>
  <c r="G112" i="4" s="1"/>
  <c r="B113" i="4"/>
  <c r="A113" i="4" s="1"/>
  <c r="B114" i="4"/>
  <c r="A114" i="4" s="1"/>
  <c r="B115" i="4"/>
  <c r="G115" i="4" s="1"/>
  <c r="B116" i="4"/>
  <c r="A116" i="4" s="1"/>
  <c r="B117" i="4"/>
  <c r="G117" i="4" s="1"/>
  <c r="B118" i="4"/>
  <c r="G118" i="4" s="1"/>
  <c r="B119" i="4"/>
  <c r="G119" i="4" s="1"/>
  <c r="B120" i="4"/>
  <c r="G120" i="4" s="1"/>
  <c r="B121" i="4"/>
  <c r="G121" i="4" s="1"/>
  <c r="B122" i="4"/>
  <c r="G122" i="4" s="1"/>
  <c r="B123" i="4"/>
  <c r="G123" i="4" s="1"/>
  <c r="B124" i="4"/>
  <c r="G124" i="4" s="1"/>
  <c r="B125" i="4"/>
  <c r="A125" i="4" s="1"/>
  <c r="B126" i="4"/>
  <c r="A126" i="4" s="1"/>
  <c r="B127" i="4"/>
  <c r="G127" i="4" s="1"/>
  <c r="B128" i="4"/>
  <c r="G128" i="4" s="1"/>
  <c r="B129" i="4"/>
  <c r="G129" i="4" s="1"/>
  <c r="B130" i="4"/>
  <c r="G130" i="4" s="1"/>
  <c r="B131" i="4"/>
  <c r="G131" i="4" s="1"/>
  <c r="B132" i="4"/>
  <c r="A132" i="4" s="1"/>
  <c r="B133" i="4"/>
  <c r="G133" i="4" s="1"/>
  <c r="B134" i="4"/>
  <c r="G134" i="4" s="1"/>
  <c r="B135" i="4"/>
  <c r="G135" i="4" s="1"/>
  <c r="B136" i="4"/>
  <c r="G136" i="4" s="1"/>
  <c r="B137" i="4"/>
  <c r="G137" i="4" s="1"/>
  <c r="B138" i="4"/>
  <c r="G138" i="4" s="1"/>
  <c r="B139" i="4"/>
  <c r="G139" i="4" s="1"/>
  <c r="B140" i="4"/>
  <c r="G140" i="4" s="1"/>
  <c r="B141" i="4"/>
  <c r="A141" i="4" s="1"/>
  <c r="B142" i="4"/>
  <c r="A142" i="4" s="1"/>
  <c r="B143" i="4"/>
  <c r="G143" i="4" s="1"/>
  <c r="B144" i="4"/>
  <c r="G144" i="4" s="1"/>
  <c r="B145" i="4"/>
  <c r="A145" i="4" s="1"/>
  <c r="B146" i="4"/>
  <c r="G146" i="4" s="1"/>
  <c r="B147" i="4"/>
  <c r="G147" i="4" s="1"/>
  <c r="B148" i="4"/>
  <c r="A148" i="4" s="1"/>
  <c r="B149" i="4"/>
  <c r="G149" i="4" s="1"/>
  <c r="B150" i="4"/>
  <c r="G150" i="4" s="1"/>
  <c r="B151" i="4"/>
  <c r="G151" i="4" s="1"/>
  <c r="B152" i="4"/>
  <c r="G152" i="4" s="1"/>
  <c r="B153" i="4"/>
  <c r="G153" i="4" s="1"/>
  <c r="B154" i="4"/>
  <c r="G154" i="4" s="1"/>
  <c r="B155" i="4"/>
  <c r="G155" i="4" s="1"/>
  <c r="B156" i="4"/>
  <c r="G156" i="4" s="1"/>
  <c r="B157" i="4"/>
  <c r="G157" i="4" s="1"/>
  <c r="B158" i="4"/>
  <c r="A158" i="4" s="1"/>
  <c r="B159" i="4"/>
  <c r="G159" i="4" s="1"/>
  <c r="B160" i="4"/>
  <c r="G160" i="4" s="1"/>
  <c r="B161" i="4"/>
  <c r="A161" i="4" s="1"/>
  <c r="B162" i="4"/>
  <c r="A162" i="4" s="1"/>
  <c r="B163" i="4"/>
  <c r="G163" i="4" s="1"/>
  <c r="B164" i="4"/>
  <c r="A164" i="4" s="1"/>
  <c r="B165" i="4"/>
  <c r="G165" i="4" s="1"/>
  <c r="B166" i="4"/>
  <c r="G166" i="4" s="1"/>
  <c r="B167" i="4"/>
  <c r="G167" i="4" s="1"/>
  <c r="B168" i="4"/>
  <c r="G168" i="4" s="1"/>
  <c r="B169" i="4"/>
  <c r="G169" i="4" s="1"/>
  <c r="B170" i="4"/>
  <c r="G170" i="4" s="1"/>
  <c r="B171" i="4"/>
  <c r="G171" i="4" s="1"/>
  <c r="B172" i="4"/>
  <c r="G172" i="4" s="1"/>
  <c r="B173" i="4"/>
  <c r="G173" i="4" s="1"/>
  <c r="B174" i="4"/>
  <c r="G174" i="4" s="1"/>
  <c r="B175" i="4"/>
  <c r="G175" i="4" s="1"/>
  <c r="B176" i="4"/>
  <c r="G176" i="4" s="1"/>
  <c r="B177" i="4"/>
  <c r="A177" i="4" s="1"/>
  <c r="B178" i="4"/>
  <c r="A178" i="4" s="1"/>
  <c r="B179" i="4"/>
  <c r="G179" i="4" s="1"/>
  <c r="B180" i="4"/>
  <c r="A180" i="4" s="1"/>
  <c r="B181" i="4"/>
  <c r="G181" i="4" s="1"/>
  <c r="B182" i="4"/>
  <c r="G182" i="4" s="1"/>
  <c r="B183" i="4"/>
  <c r="G183" i="4" s="1"/>
  <c r="B184" i="4"/>
  <c r="G184" i="4" s="1"/>
  <c r="B185" i="4"/>
  <c r="G185" i="4" s="1"/>
  <c r="B186" i="4"/>
  <c r="G186" i="4" s="1"/>
  <c r="B187" i="4"/>
  <c r="G187" i="4" s="1"/>
  <c r="B188" i="4"/>
  <c r="G188" i="4" s="1"/>
  <c r="B189" i="4"/>
  <c r="G189" i="4" s="1"/>
  <c r="B190" i="4"/>
  <c r="G190" i="4" s="1"/>
  <c r="B191" i="4"/>
  <c r="A191" i="4" s="1"/>
  <c r="B192" i="4"/>
  <c r="G192" i="4" s="1"/>
  <c r="B193" i="4"/>
  <c r="A193" i="4" s="1"/>
  <c r="B194" i="4"/>
  <c r="A194" i="4" s="1"/>
  <c r="B195" i="4"/>
  <c r="G195" i="4" s="1"/>
  <c r="B196" i="4"/>
  <c r="A196" i="4" s="1"/>
  <c r="B197" i="4"/>
  <c r="G197" i="4" s="1"/>
  <c r="B198" i="4"/>
  <c r="G198" i="4" s="1"/>
  <c r="B199" i="4"/>
  <c r="G199" i="4" s="1"/>
  <c r="B200" i="4"/>
  <c r="G200" i="4" s="1"/>
  <c r="B201" i="4"/>
  <c r="G201" i="4" s="1"/>
  <c r="B202" i="4"/>
  <c r="A202" i="4" s="1"/>
  <c r="B203" i="4"/>
  <c r="G203" i="4" s="1"/>
  <c r="B204" i="4"/>
  <c r="G204" i="4" s="1"/>
  <c r="B205" i="4"/>
  <c r="G205" i="4" s="1"/>
  <c r="B206" i="4"/>
  <c r="G206" i="4" s="1"/>
  <c r="B207" i="4"/>
  <c r="G207" i="4" s="1"/>
  <c r="B208" i="4"/>
  <c r="G208" i="4" s="1"/>
  <c r="B209" i="4"/>
  <c r="A209" i="4" s="1"/>
  <c r="B210" i="4"/>
  <c r="A210" i="4" s="1"/>
  <c r="B211" i="4"/>
  <c r="G211" i="4" s="1"/>
  <c r="B212" i="4"/>
  <c r="A212" i="4" s="1"/>
  <c r="B213" i="4"/>
  <c r="G213" i="4" s="1"/>
  <c r="B214" i="4"/>
  <c r="G214" i="4" s="1"/>
  <c r="B215" i="4"/>
  <c r="G215" i="4" s="1"/>
  <c r="B216" i="4"/>
  <c r="G216" i="4" s="1"/>
  <c r="B217" i="4"/>
  <c r="G217" i="4" s="1"/>
  <c r="B218" i="4"/>
  <c r="A218" i="4" s="1"/>
  <c r="B219" i="4"/>
  <c r="G219" i="4" s="1"/>
  <c r="B220" i="4"/>
  <c r="G220" i="4" s="1"/>
  <c r="B221" i="4"/>
  <c r="A221" i="4" s="1"/>
  <c r="B222" i="4"/>
  <c r="A222" i="4" s="1"/>
  <c r="B223" i="4"/>
  <c r="G223" i="4" s="1"/>
  <c r="B224" i="4"/>
  <c r="G224" i="4" s="1"/>
  <c r="B225" i="4"/>
  <c r="A225" i="4" s="1"/>
  <c r="B226" i="4"/>
  <c r="A226" i="4" s="1"/>
  <c r="B227" i="4"/>
  <c r="G227" i="4" s="1"/>
  <c r="B228" i="4"/>
  <c r="A228" i="4" s="1"/>
  <c r="B229" i="4"/>
  <c r="G229" i="4" s="1"/>
  <c r="B230" i="4"/>
  <c r="G230" i="4" s="1"/>
  <c r="B231" i="4"/>
  <c r="G231" i="4" s="1"/>
  <c r="B232" i="4"/>
  <c r="G232" i="4" s="1"/>
  <c r="B233" i="4"/>
  <c r="G233" i="4" s="1"/>
  <c r="B234" i="4"/>
  <c r="G234" i="4" s="1"/>
  <c r="B235" i="4"/>
  <c r="G235" i="4" s="1"/>
  <c r="B236" i="4"/>
  <c r="G236" i="4" s="1"/>
  <c r="B237" i="4"/>
  <c r="G237" i="4" s="1"/>
  <c r="B238" i="4"/>
  <c r="A238" i="4" s="1"/>
  <c r="B239" i="4"/>
  <c r="A239" i="4" s="1"/>
  <c r="B240" i="4"/>
  <c r="G240" i="4" s="1"/>
  <c r="B241" i="4"/>
  <c r="A241" i="4" s="1"/>
  <c r="B242" i="4"/>
  <c r="A242" i="4" s="1"/>
  <c r="B243" i="4"/>
  <c r="A243" i="4" s="1"/>
  <c r="B244" i="4"/>
  <c r="A244" i="4" s="1"/>
  <c r="B245" i="4"/>
  <c r="G245" i="4" s="1"/>
  <c r="B246" i="4"/>
  <c r="G246" i="4" s="1"/>
  <c r="B247" i="4"/>
  <c r="G247" i="4" s="1"/>
  <c r="B248" i="4"/>
  <c r="G248" i="4" s="1"/>
  <c r="B249" i="4"/>
  <c r="G249" i="4" s="1"/>
  <c r="B250" i="4"/>
  <c r="G250" i="4" s="1"/>
  <c r="B251" i="4"/>
  <c r="G251" i="4" s="1"/>
  <c r="B252" i="4"/>
  <c r="G252" i="4" s="1"/>
  <c r="B253" i="4"/>
  <c r="G253" i="4" s="1"/>
  <c r="B254" i="4"/>
  <c r="G254" i="4" s="1"/>
  <c r="B255" i="4"/>
  <c r="G255" i="4" s="1"/>
  <c r="B256" i="4"/>
  <c r="G256" i="4" s="1"/>
  <c r="B257" i="4"/>
  <c r="A257" i="4" s="1"/>
  <c r="B258" i="4"/>
  <c r="A258" i="4" s="1"/>
  <c r="B259" i="4"/>
  <c r="A259" i="4" s="1"/>
  <c r="B260" i="4"/>
  <c r="A260" i="4" s="1"/>
  <c r="B261" i="4"/>
  <c r="G261" i="4" s="1"/>
  <c r="B262" i="4"/>
  <c r="G262" i="4" s="1"/>
  <c r="B263" i="4"/>
  <c r="G263" i="4" s="1"/>
  <c r="B264" i="4"/>
  <c r="A264" i="4" s="1"/>
  <c r="B265" i="4"/>
  <c r="G265" i="4" s="1"/>
  <c r="B266" i="4"/>
  <c r="G266" i="4" s="1"/>
  <c r="B267" i="4"/>
  <c r="G267" i="4" s="1"/>
  <c r="B268" i="4"/>
  <c r="G268" i="4" s="1"/>
  <c r="B269" i="4"/>
  <c r="A269" i="4" s="1"/>
  <c r="B270" i="4"/>
  <c r="A270" i="4" s="1"/>
  <c r="B271" i="4"/>
  <c r="G271" i="4" s="1"/>
  <c r="B272" i="4"/>
  <c r="G272" i="4" s="1"/>
  <c r="B273" i="4"/>
  <c r="A273" i="4" s="1"/>
  <c r="B274" i="4"/>
  <c r="A274" i="4" s="1"/>
  <c r="B275" i="4"/>
  <c r="G275" i="4" s="1"/>
  <c r="B276" i="4"/>
  <c r="A276" i="4" s="1"/>
  <c r="B277" i="4"/>
  <c r="G277" i="4" s="1"/>
  <c r="B278" i="4"/>
  <c r="G278" i="4" s="1"/>
  <c r="B279" i="4"/>
  <c r="G279" i="4" s="1"/>
  <c r="B280" i="4"/>
  <c r="G280" i="4" s="1"/>
  <c r="B281" i="4"/>
  <c r="G281" i="4" s="1"/>
  <c r="B282" i="4"/>
  <c r="G282" i="4" s="1"/>
  <c r="B283" i="4"/>
  <c r="G283" i="4" s="1"/>
  <c r="B284" i="4"/>
  <c r="G284" i="4" s="1"/>
  <c r="B285" i="4"/>
  <c r="A285" i="4" s="1"/>
  <c r="B286" i="4"/>
  <c r="A286" i="4" s="1"/>
  <c r="B287" i="4"/>
  <c r="G287" i="4" s="1"/>
  <c r="B288" i="4"/>
  <c r="G288" i="4" s="1"/>
  <c r="B289" i="4"/>
  <c r="A289" i="4" s="1"/>
  <c r="B290" i="4"/>
  <c r="A290" i="4" s="1"/>
  <c r="B291" i="4"/>
  <c r="G291" i="4" s="1"/>
  <c r="B292" i="4"/>
  <c r="A292" i="4" s="1"/>
  <c r="B293" i="4"/>
  <c r="A293" i="4" s="1"/>
  <c r="B294" i="4"/>
  <c r="G294" i="4" s="1"/>
  <c r="B295" i="4"/>
  <c r="G295" i="4" s="1"/>
  <c r="B296" i="4"/>
  <c r="G296" i="4" s="1"/>
  <c r="B297" i="4"/>
  <c r="G297" i="4" s="1"/>
  <c r="B298" i="4"/>
  <c r="G298" i="4" s="1"/>
  <c r="B299" i="4"/>
  <c r="G299" i="4" s="1"/>
  <c r="B300" i="4"/>
  <c r="G300" i="4" s="1"/>
  <c r="B301" i="4"/>
  <c r="A301" i="4" s="1"/>
  <c r="B302" i="4"/>
  <c r="A302" i="4" s="1"/>
  <c r="B303" i="4"/>
  <c r="G303" i="4" s="1"/>
  <c r="B304" i="4"/>
  <c r="G304" i="4" s="1"/>
  <c r="B305" i="4"/>
  <c r="A305" i="4" s="1"/>
  <c r="B306" i="4"/>
  <c r="A306" i="4" s="1"/>
  <c r="B307" i="4"/>
  <c r="A307" i="4" s="1"/>
  <c r="B308" i="4"/>
  <c r="A308" i="4" s="1"/>
  <c r="B309" i="4"/>
  <c r="G309" i="4" s="1"/>
  <c r="B310" i="4"/>
  <c r="G310" i="4" s="1"/>
  <c r="B311" i="4"/>
  <c r="G311" i="4" s="1"/>
  <c r="B312" i="4"/>
  <c r="G312" i="4" s="1"/>
  <c r="B313" i="4"/>
  <c r="G313" i="4" s="1"/>
  <c r="B314" i="4"/>
  <c r="G314" i="4" s="1"/>
  <c r="B315" i="4"/>
  <c r="G315" i="4" s="1"/>
  <c r="B316" i="4"/>
  <c r="G316" i="4" s="1"/>
  <c r="B317" i="4"/>
  <c r="G317" i="4" s="1"/>
  <c r="B318" i="4"/>
  <c r="G318" i="4" s="1"/>
  <c r="B319" i="4"/>
  <c r="G319" i="4" s="1"/>
  <c r="B320" i="4"/>
  <c r="G320" i="4" s="1"/>
  <c r="B321" i="4"/>
  <c r="A321" i="4" s="1"/>
  <c r="B322" i="4"/>
  <c r="A322" i="4" s="1"/>
  <c r="B323" i="4"/>
  <c r="G323" i="4" s="1"/>
  <c r="B324" i="4"/>
  <c r="A324" i="4" s="1"/>
  <c r="B325" i="4"/>
  <c r="G325" i="4" s="1"/>
  <c r="B326" i="4"/>
  <c r="G326" i="4" s="1"/>
  <c r="B327" i="4"/>
  <c r="G327" i="4" s="1"/>
  <c r="B328" i="4"/>
  <c r="G328" i="4" s="1"/>
  <c r="B329" i="4"/>
  <c r="G329" i="4" s="1"/>
  <c r="B330" i="4"/>
  <c r="G330" i="4" s="1"/>
  <c r="B331" i="4"/>
  <c r="G331" i="4" s="1"/>
  <c r="B332" i="4"/>
  <c r="G332" i="4" s="1"/>
  <c r="B333" i="4"/>
  <c r="G333" i="4" s="1"/>
  <c r="B334" i="4"/>
  <c r="G334" i="4" s="1"/>
  <c r="B335" i="4"/>
  <c r="G335" i="4" s="1"/>
  <c r="B336" i="4"/>
  <c r="G336" i="4" s="1"/>
  <c r="B337" i="4"/>
  <c r="A337" i="4" s="1"/>
  <c r="B338" i="4"/>
  <c r="A338" i="4" s="1"/>
  <c r="B339" i="4"/>
  <c r="G339" i="4" s="1"/>
  <c r="B340" i="4"/>
  <c r="A340" i="4" s="1"/>
  <c r="B341" i="4"/>
  <c r="G341" i="4" s="1"/>
  <c r="B342" i="4"/>
  <c r="G342" i="4" s="1"/>
  <c r="B343" i="4"/>
  <c r="G343" i="4" s="1"/>
  <c r="B344" i="4"/>
  <c r="A344" i="4" s="1"/>
  <c r="B345" i="4"/>
  <c r="G345" i="4" s="1"/>
  <c r="B346" i="4"/>
  <c r="G346" i="4" s="1"/>
  <c r="B347" i="4"/>
  <c r="G347" i="4" s="1"/>
  <c r="B348" i="4"/>
  <c r="G348" i="4" s="1"/>
  <c r="B349" i="4"/>
  <c r="A349" i="4" s="1"/>
  <c r="B350" i="4"/>
  <c r="A350" i="4" s="1"/>
  <c r="B351" i="4"/>
  <c r="G351" i="4" s="1"/>
  <c r="B352" i="4"/>
  <c r="G352" i="4" s="1"/>
  <c r="B353" i="4"/>
  <c r="A353" i="4" s="1"/>
  <c r="B354" i="4"/>
  <c r="A354" i="4" s="1"/>
  <c r="B355" i="4"/>
  <c r="G355" i="4" s="1"/>
  <c r="B356" i="4"/>
  <c r="A356" i="4" s="1"/>
  <c r="B357" i="4"/>
  <c r="G357" i="4" s="1"/>
  <c r="B358" i="4"/>
  <c r="G358" i="4" s="1"/>
  <c r="B359" i="4"/>
  <c r="G359" i="4" s="1"/>
  <c r="B360" i="4"/>
  <c r="G360" i="4" s="1"/>
  <c r="B361" i="4"/>
  <c r="G361" i="4" s="1"/>
  <c r="B362" i="4"/>
  <c r="G362" i="4" s="1"/>
  <c r="B363" i="4"/>
  <c r="G363" i="4" s="1"/>
  <c r="B364" i="4"/>
  <c r="G364" i="4" s="1"/>
  <c r="B4" i="4"/>
  <c r="A4" i="4" s="1"/>
  <c r="A5" i="4"/>
  <c r="A6" i="4"/>
  <c r="A7" i="4"/>
  <c r="A11" i="4"/>
  <c r="A16" i="4"/>
  <c r="A19" i="4"/>
  <c r="A23" i="4"/>
  <c r="A25" i="4"/>
  <c r="A27" i="4"/>
  <c r="A28" i="4"/>
  <c r="A32" i="4"/>
  <c r="A39" i="4"/>
  <c r="A43" i="4"/>
  <c r="A44" i="4"/>
  <c r="A48" i="4"/>
  <c r="A59" i="4"/>
  <c r="A60" i="4"/>
  <c r="A64" i="4"/>
  <c r="A71" i="4"/>
  <c r="A76" i="4"/>
  <c r="A80" i="4"/>
  <c r="A85" i="4"/>
  <c r="A87" i="4"/>
  <c r="A91" i="4"/>
  <c r="A92" i="4"/>
  <c r="A99" i="4"/>
  <c r="A101" i="4"/>
  <c r="A108" i="4"/>
  <c r="A119" i="4"/>
  <c r="A131" i="4"/>
  <c r="A133" i="4"/>
  <c r="A140" i="4"/>
  <c r="A143" i="4"/>
  <c r="A149" i="4"/>
  <c r="A155" i="4"/>
  <c r="A165" i="4"/>
  <c r="A167" i="4"/>
  <c r="A172" i="4"/>
  <c r="A204" i="4"/>
  <c r="A215" i="4"/>
  <c r="A231" i="4"/>
  <c r="A245" i="4"/>
  <c r="A246" i="4"/>
  <c r="A247" i="4"/>
  <c r="A248" i="4"/>
  <c r="A249" i="4"/>
  <c r="A294" i="4"/>
  <c r="A295" i="4"/>
  <c r="A300" i="4"/>
  <c r="A309" i="4"/>
  <c r="A311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4" i="4"/>
  <c r="P3" i="5"/>
  <c r="N4" i="5"/>
  <c r="P4" i="5" s="1"/>
  <c r="N5" i="5"/>
  <c r="P5" i="5" s="1"/>
  <c r="N6" i="5"/>
  <c r="P6" i="5" s="1"/>
  <c r="N7" i="5"/>
  <c r="P7" i="5" s="1"/>
  <c r="N8" i="5"/>
  <c r="P8" i="5" s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3" i="2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D109" i="6" s="1"/>
  <c r="B110" i="6"/>
  <c r="D110" i="6" s="1"/>
  <c r="B111" i="6"/>
  <c r="D111" i="6" s="1"/>
  <c r="B112" i="6"/>
  <c r="D112" i="6" s="1"/>
  <c r="B113" i="6"/>
  <c r="D113" i="6" s="1"/>
  <c r="B114" i="6"/>
  <c r="D114" i="6" s="1"/>
  <c r="B115" i="6"/>
  <c r="D115" i="6" s="1"/>
  <c r="B116" i="6"/>
  <c r="D116" i="6" s="1"/>
  <c r="B117" i="6"/>
  <c r="D117" i="6" s="1"/>
  <c r="B118" i="6"/>
  <c r="D118" i="6" s="1"/>
  <c r="B119" i="6"/>
  <c r="D119" i="6" s="1"/>
  <c r="B120" i="6"/>
  <c r="D120" i="6" s="1"/>
  <c r="B121" i="6"/>
  <c r="D121" i="6" s="1"/>
  <c r="B122" i="6"/>
  <c r="D122" i="6" s="1"/>
  <c r="B123" i="6"/>
  <c r="D123" i="6" s="1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D154" i="6" s="1"/>
  <c r="B155" i="6"/>
  <c r="D155" i="6" s="1"/>
  <c r="B156" i="6"/>
  <c r="D156" i="6" s="1"/>
  <c r="B157" i="6"/>
  <c r="D157" i="6" s="1"/>
  <c r="B158" i="6"/>
  <c r="D158" i="6" s="1"/>
  <c r="B159" i="6"/>
  <c r="D159" i="6" s="1"/>
  <c r="B160" i="6"/>
  <c r="D160" i="6" s="1"/>
  <c r="B161" i="6"/>
  <c r="D161" i="6" s="1"/>
  <c r="B162" i="6"/>
  <c r="D162" i="6" s="1"/>
  <c r="B163" i="6"/>
  <c r="D163" i="6" s="1"/>
  <c r="B164" i="6"/>
  <c r="D164" i="6" s="1"/>
  <c r="B165" i="6"/>
  <c r="D165" i="6" s="1"/>
  <c r="B166" i="6"/>
  <c r="D166" i="6" s="1"/>
  <c r="B167" i="6"/>
  <c r="D167" i="6" s="1"/>
  <c r="B168" i="6"/>
  <c r="D168" i="6" s="1"/>
  <c r="B169" i="6"/>
  <c r="D169" i="6" s="1"/>
  <c r="B170" i="6"/>
  <c r="D170" i="6" s="1"/>
  <c r="B171" i="6"/>
  <c r="D171" i="6" s="1"/>
  <c r="B172" i="6"/>
  <c r="D172" i="6" s="1"/>
  <c r="B173" i="6"/>
  <c r="D173" i="6" s="1"/>
  <c r="B174" i="6"/>
  <c r="D174" i="6" s="1"/>
  <c r="B175" i="6"/>
  <c r="D175" i="6" s="1"/>
  <c r="B176" i="6"/>
  <c r="D176" i="6" s="1"/>
  <c r="B177" i="6"/>
  <c r="D177" i="6" s="1"/>
  <c r="B178" i="6"/>
  <c r="D178" i="6" s="1"/>
  <c r="B179" i="6"/>
  <c r="D179" i="6" s="1"/>
  <c r="B180" i="6"/>
  <c r="D180" i="6" s="1"/>
  <c r="B181" i="6"/>
  <c r="D181" i="6" s="1"/>
  <c r="B182" i="6"/>
  <c r="D182" i="6" s="1"/>
  <c r="B183" i="6"/>
  <c r="D183" i="6" s="1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D214" i="6" s="1"/>
  <c r="B215" i="6"/>
  <c r="D215" i="6" s="1"/>
  <c r="B216" i="6"/>
  <c r="D216" i="6" s="1"/>
  <c r="B217" i="6"/>
  <c r="D217" i="6" s="1"/>
  <c r="B218" i="6"/>
  <c r="D218" i="6" s="1"/>
  <c r="B219" i="6"/>
  <c r="D219" i="6" s="1"/>
  <c r="B220" i="6"/>
  <c r="D220" i="6" s="1"/>
  <c r="B221" i="6"/>
  <c r="D221" i="6" s="1"/>
  <c r="B222" i="6"/>
  <c r="D222" i="6" s="1"/>
  <c r="B223" i="6"/>
  <c r="D223" i="6" s="1"/>
  <c r="B224" i="6"/>
  <c r="D224" i="6" s="1"/>
  <c r="B225" i="6"/>
  <c r="D225" i="6" s="1"/>
  <c r="B226" i="6"/>
  <c r="D226" i="6" s="1"/>
  <c r="B227" i="6"/>
  <c r="D227" i="6" s="1"/>
  <c r="B228" i="6"/>
  <c r="D228" i="6" s="1"/>
  <c r="B229" i="6"/>
  <c r="D229" i="6" s="1"/>
  <c r="B230" i="6"/>
  <c r="D230" i="6" s="1"/>
  <c r="B231" i="6"/>
  <c r="D231" i="6" s="1"/>
  <c r="B232" i="6"/>
  <c r="D232" i="6" s="1"/>
  <c r="B233" i="6"/>
  <c r="D233" i="6" s="1"/>
  <c r="B234" i="6"/>
  <c r="D234" i="6" s="1"/>
  <c r="B235" i="6"/>
  <c r="D235" i="6" s="1"/>
  <c r="B236" i="6"/>
  <c r="D236" i="6" s="1"/>
  <c r="B237" i="6"/>
  <c r="D237" i="6" s="1"/>
  <c r="B238" i="6"/>
  <c r="D238" i="6" s="1"/>
  <c r="B239" i="6"/>
  <c r="D239" i="6" s="1"/>
  <c r="B240" i="6"/>
  <c r="D240" i="6" s="1"/>
  <c r="B241" i="6"/>
  <c r="D241" i="6" s="1"/>
  <c r="B242" i="6"/>
  <c r="D242" i="6" s="1"/>
  <c r="B243" i="6"/>
  <c r="D243" i="6" s="1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D259" i="6" s="1"/>
  <c r="B260" i="6"/>
  <c r="D260" i="6" s="1"/>
  <c r="B261" i="6"/>
  <c r="D261" i="6" s="1"/>
  <c r="B262" i="6"/>
  <c r="D262" i="6" s="1"/>
  <c r="B263" i="6"/>
  <c r="D263" i="6" s="1"/>
  <c r="B264" i="6"/>
  <c r="D264" i="6" s="1"/>
  <c r="B265" i="6"/>
  <c r="D265" i="6" s="1"/>
  <c r="B266" i="6"/>
  <c r="D266" i="6" s="1"/>
  <c r="B267" i="6"/>
  <c r="D267" i="6" s="1"/>
  <c r="B268" i="6"/>
  <c r="D268" i="6" s="1"/>
  <c r="B269" i="6"/>
  <c r="D269" i="6" s="1"/>
  <c r="B270" i="6"/>
  <c r="D270" i="6" s="1"/>
  <c r="B271" i="6"/>
  <c r="D271" i="6" s="1"/>
  <c r="B272" i="6"/>
  <c r="D272" i="6" s="1"/>
  <c r="B273" i="6"/>
  <c r="D273" i="6" s="1"/>
  <c r="B274" i="6"/>
  <c r="D274" i="6" s="1"/>
  <c r="B275" i="6"/>
  <c r="D275" i="6" s="1"/>
  <c r="B276" i="6"/>
  <c r="D276" i="6" s="1"/>
  <c r="B277" i="6"/>
  <c r="D277" i="6" s="1"/>
  <c r="B278" i="6"/>
  <c r="D278" i="6" s="1"/>
  <c r="B279" i="6"/>
  <c r="D279" i="6" s="1"/>
  <c r="B280" i="6"/>
  <c r="D280" i="6" s="1"/>
  <c r="B281" i="6"/>
  <c r="D281" i="6" s="1"/>
  <c r="B282" i="6"/>
  <c r="D282" i="6" s="1"/>
  <c r="B283" i="6"/>
  <c r="D283" i="6" s="1"/>
  <c r="B284" i="6"/>
  <c r="D284" i="6" s="1"/>
  <c r="B285" i="6"/>
  <c r="D285" i="6" s="1"/>
  <c r="B286" i="6"/>
  <c r="D286" i="6" s="1"/>
  <c r="B287" i="6"/>
  <c r="D287" i="6" s="1"/>
  <c r="B288" i="6"/>
  <c r="D288" i="6" s="1"/>
  <c r="B289" i="6"/>
  <c r="D289" i="6" s="1"/>
  <c r="B290" i="6"/>
  <c r="D290" i="6" s="1"/>
  <c r="B291" i="6"/>
  <c r="D291" i="6" s="1"/>
  <c r="B292" i="6"/>
  <c r="D292" i="6" s="1"/>
  <c r="B293" i="6"/>
  <c r="D293" i="6" s="1"/>
  <c r="B294" i="6"/>
  <c r="D294" i="6" s="1"/>
  <c r="B295" i="6"/>
  <c r="D295" i="6" s="1"/>
  <c r="B296" i="6"/>
  <c r="D296" i="6" s="1"/>
  <c r="B297" i="6"/>
  <c r="D297" i="6" s="1"/>
  <c r="B298" i="6"/>
  <c r="D298" i="6" s="1"/>
  <c r="B299" i="6"/>
  <c r="D299" i="6" s="1"/>
  <c r="B300" i="6"/>
  <c r="D300" i="6" s="1"/>
  <c r="B301" i="6"/>
  <c r="D301" i="6" s="1"/>
  <c r="B302" i="6"/>
  <c r="D302" i="6" s="1"/>
  <c r="B303" i="6"/>
  <c r="D303" i="6" s="1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D319" i="6" s="1"/>
  <c r="B320" i="6"/>
  <c r="D320" i="6" s="1"/>
  <c r="B321" i="6"/>
  <c r="D321" i="6" s="1"/>
  <c r="B322" i="6"/>
  <c r="D322" i="6" s="1"/>
  <c r="B323" i="6"/>
  <c r="D323" i="6" s="1"/>
  <c r="B324" i="6"/>
  <c r="D324" i="6" s="1"/>
  <c r="B325" i="6"/>
  <c r="D325" i="6" s="1"/>
  <c r="B326" i="6"/>
  <c r="D326" i="6" s="1"/>
  <c r="B327" i="6"/>
  <c r="D327" i="6" s="1"/>
  <c r="B328" i="6"/>
  <c r="D328" i="6" s="1"/>
  <c r="B329" i="6"/>
  <c r="D329" i="6" s="1"/>
  <c r="B330" i="6"/>
  <c r="D330" i="6" s="1"/>
  <c r="B331" i="6"/>
  <c r="D331" i="6" s="1"/>
  <c r="B332" i="6"/>
  <c r="D332" i="6" s="1"/>
  <c r="B333" i="6"/>
  <c r="D333" i="6" s="1"/>
  <c r="B334" i="6"/>
  <c r="D334" i="6" s="1"/>
  <c r="B335" i="6"/>
  <c r="D335" i="6" s="1"/>
  <c r="B336" i="6"/>
  <c r="D336" i="6" s="1"/>
  <c r="B337" i="6"/>
  <c r="D337" i="6" s="1"/>
  <c r="B338" i="6"/>
  <c r="D338" i="6" s="1"/>
  <c r="B339" i="6"/>
  <c r="D339" i="6" s="1"/>
  <c r="B340" i="6"/>
  <c r="D340" i="6" s="1"/>
  <c r="B341" i="6"/>
  <c r="D341" i="6" s="1"/>
  <c r="B342" i="6"/>
  <c r="D342" i="6" s="1"/>
  <c r="B343" i="6"/>
  <c r="D343" i="6" s="1"/>
  <c r="B344" i="6"/>
  <c r="D344" i="6" s="1"/>
  <c r="B345" i="6"/>
  <c r="D345" i="6" s="1"/>
  <c r="B346" i="6"/>
  <c r="D346" i="6" s="1"/>
  <c r="B347" i="6"/>
  <c r="D347" i="6" s="1"/>
  <c r="B348" i="6"/>
  <c r="D348" i="6" s="1"/>
  <c r="B349" i="6"/>
  <c r="D349" i="6" s="1"/>
  <c r="B350" i="6"/>
  <c r="D350" i="6" s="1"/>
  <c r="B351" i="6"/>
  <c r="D351" i="6" s="1"/>
  <c r="B352" i="6"/>
  <c r="D352" i="6" s="1"/>
  <c r="B353" i="6"/>
  <c r="D353" i="6" s="1"/>
  <c r="B354" i="6"/>
  <c r="D354" i="6" s="1"/>
  <c r="B355" i="6"/>
  <c r="D355" i="6" s="1"/>
  <c r="B356" i="6"/>
  <c r="D356" i="6" s="1"/>
  <c r="B357" i="6"/>
  <c r="D357" i="6" s="1"/>
  <c r="B358" i="6"/>
  <c r="D358" i="6" s="1"/>
  <c r="B359" i="6"/>
  <c r="D359" i="6" s="1"/>
  <c r="B360" i="6"/>
  <c r="D360" i="6" s="1"/>
  <c r="B361" i="6"/>
  <c r="D361" i="6" s="1"/>
  <c r="B362" i="6"/>
  <c r="D362" i="6" s="1"/>
  <c r="B363" i="6"/>
  <c r="D363" i="6" s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D49" i="6" s="1"/>
  <c r="B50" i="6"/>
  <c r="D50" i="6" s="1"/>
  <c r="B51" i="6"/>
  <c r="D51" i="6" s="1"/>
  <c r="B52" i="6"/>
  <c r="D52" i="6" s="1"/>
  <c r="B53" i="6"/>
  <c r="D53" i="6" s="1"/>
  <c r="B54" i="6"/>
  <c r="D54" i="6" s="1"/>
  <c r="B55" i="6"/>
  <c r="D55" i="6" s="1"/>
  <c r="B56" i="6"/>
  <c r="D56" i="6" s="1"/>
  <c r="B57" i="6"/>
  <c r="D57" i="6" s="1"/>
  <c r="B58" i="6"/>
  <c r="D58" i="6" s="1"/>
  <c r="B59" i="6"/>
  <c r="D59" i="6" s="1"/>
  <c r="B60" i="6"/>
  <c r="D60" i="6" s="1"/>
  <c r="B61" i="6"/>
  <c r="D61" i="6" s="1"/>
  <c r="B62" i="6"/>
  <c r="D62" i="6" s="1"/>
  <c r="B63" i="6"/>
  <c r="D63" i="6" s="1"/>
  <c r="B64" i="6"/>
  <c r="A3" i="8"/>
  <c r="B3" i="8" s="1"/>
  <c r="A8" i="8"/>
  <c r="B8" i="8" s="1"/>
  <c r="A9" i="8"/>
  <c r="B9" i="8" s="1"/>
  <c r="A10" i="8"/>
  <c r="B10" i="8" s="1"/>
  <c r="A11" i="8"/>
  <c r="B11" i="8" s="1"/>
  <c r="A12" i="8"/>
  <c r="B12" i="8" s="1"/>
  <c r="A13" i="8"/>
  <c r="B13" i="8" s="1"/>
  <c r="A14" i="8"/>
  <c r="B14" i="8" s="1"/>
  <c r="A15" i="8"/>
  <c r="B15" i="8" s="1"/>
  <c r="A16" i="8"/>
  <c r="B16" i="8" s="1"/>
  <c r="A17" i="8"/>
  <c r="B17" i="8" s="1"/>
  <c r="A18" i="8"/>
  <c r="B18" i="8" s="1"/>
  <c r="A19" i="8"/>
  <c r="B19" i="8" s="1"/>
  <c r="A20" i="8"/>
  <c r="B20" i="8" s="1"/>
  <c r="A21" i="8"/>
  <c r="B21" i="8" s="1"/>
  <c r="A22" i="8"/>
  <c r="B22" i="8" s="1"/>
  <c r="A23" i="8"/>
  <c r="B23" i="8" s="1"/>
  <c r="A24" i="8"/>
  <c r="B24" i="8" s="1"/>
  <c r="A25" i="8"/>
  <c r="B25" i="8" s="1"/>
  <c r="A26" i="8"/>
  <c r="B26" i="8" s="1"/>
  <c r="A4" i="8"/>
  <c r="B4" i="8" s="1"/>
  <c r="A5" i="8"/>
  <c r="B5" i="8" s="1"/>
  <c r="A6" i="8"/>
  <c r="B6" i="8" s="1"/>
  <c r="A7" i="8"/>
  <c r="B7" i="8" s="1"/>
  <c r="G3" i="10"/>
  <c r="E7" i="10" s="1"/>
  <c r="A315" i="4" l="1"/>
  <c r="A235" i="4"/>
  <c r="A150" i="4"/>
  <c r="A299" i="4"/>
  <c r="A214" i="4"/>
  <c r="A139" i="4"/>
  <c r="A284" i="4"/>
  <c r="A203" i="4"/>
  <c r="A134" i="4"/>
  <c r="A279" i="4"/>
  <c r="A199" i="4"/>
  <c r="A75" i="4"/>
  <c r="A22" i="4"/>
  <c r="A267" i="4"/>
  <c r="A195" i="4"/>
  <c r="A127" i="4"/>
  <c r="A70" i="4"/>
  <c r="A271" i="4"/>
  <c r="A198" i="4"/>
  <c r="A262" i="4"/>
  <c r="A188" i="4"/>
  <c r="A123" i="4"/>
  <c r="A251" i="4"/>
  <c r="A187" i="4"/>
  <c r="A107" i="4"/>
  <c r="A54" i="4"/>
  <c r="A341" i="4"/>
  <c r="A166" i="4"/>
  <c r="A102" i="4"/>
  <c r="A205" i="4"/>
  <c r="D7" i="6"/>
  <c r="A192" i="4"/>
  <c r="C260" i="6"/>
  <c r="C228" i="6"/>
  <c r="C180" i="6"/>
  <c r="C164" i="6"/>
  <c r="C116" i="6"/>
  <c r="C356" i="6"/>
  <c r="C340" i="6"/>
  <c r="C324" i="6"/>
  <c r="C52" i="6"/>
  <c r="C292" i="6"/>
  <c r="C276" i="6"/>
  <c r="C355" i="6"/>
  <c r="C339" i="6"/>
  <c r="C323" i="6"/>
  <c r="C291" i="6"/>
  <c r="C275" i="6"/>
  <c r="C259" i="6"/>
  <c r="C243" i="6"/>
  <c r="C227" i="6"/>
  <c r="C179" i="6"/>
  <c r="C163" i="6"/>
  <c r="C115" i="6"/>
  <c r="C51" i="6"/>
  <c r="C354" i="6"/>
  <c r="C338" i="6"/>
  <c r="C322" i="6"/>
  <c r="C290" i="6"/>
  <c r="C274" i="6"/>
  <c r="C242" i="6"/>
  <c r="C226" i="6"/>
  <c r="C178" i="6"/>
  <c r="C162" i="6"/>
  <c r="C114" i="6"/>
  <c r="C50" i="6"/>
  <c r="C353" i="6"/>
  <c r="C337" i="6"/>
  <c r="C321" i="6"/>
  <c r="C289" i="6"/>
  <c r="C273" i="6"/>
  <c r="C241" i="6"/>
  <c r="C225" i="6"/>
  <c r="C177" i="6"/>
  <c r="C161" i="6"/>
  <c r="C113" i="6"/>
  <c r="C49" i="6"/>
  <c r="C352" i="6"/>
  <c r="C336" i="6"/>
  <c r="C320" i="6"/>
  <c r="C288" i="6"/>
  <c r="C272" i="6"/>
  <c r="C240" i="6"/>
  <c r="C224" i="6"/>
  <c r="C176" i="6"/>
  <c r="C160" i="6"/>
  <c r="C112" i="6"/>
  <c r="C351" i="6"/>
  <c r="C335" i="6"/>
  <c r="C319" i="6"/>
  <c r="C303" i="6"/>
  <c r="C287" i="6"/>
  <c r="C271" i="6"/>
  <c r="C239" i="6"/>
  <c r="C223" i="6"/>
  <c r="C175" i="6"/>
  <c r="C159" i="6"/>
  <c r="C111" i="6"/>
  <c r="C63" i="6"/>
  <c r="C350" i="6"/>
  <c r="C334" i="6"/>
  <c r="C302" i="6"/>
  <c r="C286" i="6"/>
  <c r="C270" i="6"/>
  <c r="C238" i="6"/>
  <c r="C222" i="6"/>
  <c r="C174" i="6"/>
  <c r="C158" i="6"/>
  <c r="C110" i="6"/>
  <c r="C62" i="6"/>
  <c r="C349" i="6"/>
  <c r="C333" i="6"/>
  <c r="C301" i="6"/>
  <c r="C285" i="6"/>
  <c r="C269" i="6"/>
  <c r="C237" i="6"/>
  <c r="C221" i="6"/>
  <c r="C173" i="6"/>
  <c r="C157" i="6"/>
  <c r="C109" i="6"/>
  <c r="C61" i="6"/>
  <c r="C348" i="6"/>
  <c r="C332" i="6"/>
  <c r="C300" i="6"/>
  <c r="C284" i="6"/>
  <c r="C268" i="6"/>
  <c r="C236" i="6"/>
  <c r="C220" i="6"/>
  <c r="C172" i="6"/>
  <c r="C156" i="6"/>
  <c r="C60" i="6"/>
  <c r="C363" i="6"/>
  <c r="C347" i="6"/>
  <c r="C331" i="6"/>
  <c r="C299" i="6"/>
  <c r="C283" i="6"/>
  <c r="C267" i="6"/>
  <c r="C235" i="6"/>
  <c r="C219" i="6"/>
  <c r="C171" i="6"/>
  <c r="C155" i="6"/>
  <c r="C123" i="6"/>
  <c r="C59" i="6"/>
  <c r="C362" i="6"/>
  <c r="C346" i="6"/>
  <c r="C330" i="6"/>
  <c r="C298" i="6"/>
  <c r="C282" i="6"/>
  <c r="C266" i="6"/>
  <c r="C234" i="6"/>
  <c r="C218" i="6"/>
  <c r="C170" i="6"/>
  <c r="C154" i="6"/>
  <c r="C122" i="6"/>
  <c r="C58" i="6"/>
  <c r="C361" i="6"/>
  <c r="C345" i="6"/>
  <c r="C329" i="6"/>
  <c r="C297" i="6"/>
  <c r="C281" i="6"/>
  <c r="C265" i="6"/>
  <c r="C233" i="6"/>
  <c r="C217" i="6"/>
  <c r="C169" i="6"/>
  <c r="C121" i="6"/>
  <c r="C57" i="6"/>
  <c r="C360" i="6"/>
  <c r="C344" i="6"/>
  <c r="C328" i="6"/>
  <c r="C296" i="6"/>
  <c r="C280" i="6"/>
  <c r="C264" i="6"/>
  <c r="C232" i="6"/>
  <c r="C216" i="6"/>
  <c r="C168" i="6"/>
  <c r="C120" i="6"/>
  <c r="C56" i="6"/>
  <c r="C359" i="6"/>
  <c r="C343" i="6"/>
  <c r="C327" i="6"/>
  <c r="C295" i="6"/>
  <c r="C279" i="6"/>
  <c r="C263" i="6"/>
  <c r="C231" i="6"/>
  <c r="C215" i="6"/>
  <c r="C183" i="6"/>
  <c r="C167" i="6"/>
  <c r="C119" i="6"/>
  <c r="C55" i="6"/>
  <c r="C358" i="6"/>
  <c r="C342" i="6"/>
  <c r="C326" i="6"/>
  <c r="C294" i="6"/>
  <c r="C278" i="6"/>
  <c r="C262" i="6"/>
  <c r="C230" i="6"/>
  <c r="C214" i="6"/>
  <c r="C182" i="6"/>
  <c r="C166" i="6"/>
  <c r="C118" i="6"/>
  <c r="C54" i="6"/>
  <c r="C357" i="6"/>
  <c r="C341" i="6"/>
  <c r="C325" i="6"/>
  <c r="C293" i="6"/>
  <c r="C277" i="6"/>
  <c r="C261" i="6"/>
  <c r="C229" i="6"/>
  <c r="C181" i="6"/>
  <c r="C165" i="6"/>
  <c r="C117" i="6"/>
  <c r="C53" i="6"/>
  <c r="A283" i="4"/>
  <c r="A230" i="4"/>
  <c r="A181" i="4"/>
  <c r="A124" i="4"/>
  <c r="A363" i="4"/>
  <c r="A224" i="4"/>
  <c r="A357" i="4"/>
  <c r="A278" i="4"/>
  <c r="A223" i="4"/>
  <c r="A171" i="4"/>
  <c r="A69" i="4"/>
  <c r="A347" i="4"/>
  <c r="A277" i="4"/>
  <c r="A219" i="4"/>
  <c r="A117" i="4"/>
  <c r="A331" i="4"/>
  <c r="A326" i="4"/>
  <c r="A213" i="4"/>
  <c r="A325" i="4"/>
  <c r="A256" i="4"/>
  <c r="A266" i="4"/>
  <c r="A336" i="4"/>
  <c r="A298" i="4"/>
  <c r="A201" i="4"/>
  <c r="A169" i="4"/>
  <c r="A137" i="4"/>
  <c r="A105" i="4"/>
  <c r="A73" i="4"/>
  <c r="A41" i="4"/>
  <c r="A297" i="4"/>
  <c r="A261" i="4"/>
  <c r="A229" i="4"/>
  <c r="A200" i="4"/>
  <c r="G106" i="4"/>
  <c r="A330" i="4"/>
  <c r="A329" i="4"/>
  <c r="G293" i="4"/>
  <c r="A327" i="4"/>
  <c r="A250" i="4"/>
  <c r="A220" i="4"/>
  <c r="A197" i="4"/>
  <c r="A156" i="4"/>
  <c r="A128" i="4"/>
  <c r="A96" i="4"/>
  <c r="A67" i="4"/>
  <c r="G218" i="4"/>
  <c r="A362" i="4"/>
  <c r="A358" i="4"/>
  <c r="A314" i="4"/>
  <c r="A122" i="4"/>
  <c r="A89" i="4"/>
  <c r="A58" i="4"/>
  <c r="A26" i="4"/>
  <c r="A186" i="4"/>
  <c r="A121" i="4"/>
  <c r="A57" i="4"/>
  <c r="A361" i="4"/>
  <c r="A282" i="4"/>
  <c r="A153" i="4"/>
  <c r="A313" i="4"/>
  <c r="G202" i="4"/>
  <c r="S9" i="5"/>
  <c r="A217" i="4"/>
  <c r="A90" i="4"/>
  <c r="A352" i="4"/>
  <c r="A240" i="4"/>
  <c r="A185" i="4"/>
  <c r="A147" i="4"/>
  <c r="A348" i="4"/>
  <c r="A310" i="4"/>
  <c r="A272" i="4"/>
  <c r="A236" i="4"/>
  <c r="A206" i="4"/>
  <c r="A183" i="4"/>
  <c r="A144" i="4"/>
  <c r="A118" i="4"/>
  <c r="A83" i="4"/>
  <c r="A53" i="4"/>
  <c r="A12" i="4"/>
  <c r="A154" i="4"/>
  <c r="A346" i="4"/>
  <c r="A303" i="4"/>
  <c r="A268" i="4"/>
  <c r="A234" i="4"/>
  <c r="A10" i="4"/>
  <c r="A345" i="4"/>
  <c r="A233" i="4"/>
  <c r="A9" i="4"/>
  <c r="A170" i="4"/>
  <c r="A138" i="4"/>
  <c r="A74" i="4"/>
  <c r="A42" i="4"/>
  <c r="O1" i="5"/>
  <c r="E4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3" i="7"/>
  <c r="S3" i="5"/>
  <c r="S8" i="5"/>
  <c r="S7" i="5"/>
  <c r="S6" i="5"/>
  <c r="S5" i="5"/>
  <c r="S4" i="5"/>
  <c r="A37" i="4"/>
  <c r="A319" i="4"/>
  <c r="A163" i="4"/>
  <c r="A343" i="4"/>
  <c r="A316" i="4"/>
  <c r="A291" i="4"/>
  <c r="A265" i="4"/>
  <c r="A211" i="4"/>
  <c r="A160" i="4"/>
  <c r="A115" i="4"/>
  <c r="A364" i="4"/>
  <c r="A342" i="4"/>
  <c r="A288" i="4"/>
  <c r="A263" i="4"/>
  <c r="A208" i="4"/>
  <c r="A159" i="4"/>
  <c r="A135" i="4"/>
  <c r="A112" i="4"/>
  <c r="A287" i="4"/>
  <c r="A207" i="4"/>
  <c r="A111" i="4"/>
  <c r="A339" i="4"/>
  <c r="A79" i="4"/>
  <c r="A335" i="4"/>
  <c r="A255" i="4"/>
  <c r="A360" i="4"/>
  <c r="A179" i="4"/>
  <c r="A130" i="4"/>
  <c r="A359" i="4"/>
  <c r="A332" i="4"/>
  <c r="A281" i="4"/>
  <c r="A252" i="4"/>
  <c r="A227" i="4"/>
  <c r="A176" i="4"/>
  <c r="A151" i="4"/>
  <c r="A129" i="4"/>
  <c r="A47" i="4"/>
  <c r="A304" i="4"/>
  <c r="A175" i="4"/>
  <c r="A275" i="4"/>
  <c r="A146" i="4"/>
  <c r="A351" i="4"/>
  <c r="A95" i="4"/>
  <c r="G20" i="4"/>
  <c r="A355" i="4"/>
  <c r="A323" i="4"/>
  <c r="A320" i="4"/>
  <c r="A63" i="4"/>
  <c r="A31" i="4"/>
  <c r="A280" i="4"/>
  <c r="A237" i="4"/>
  <c r="A157" i="4"/>
  <c r="A104" i="4"/>
  <c r="A61" i="4"/>
  <c r="A40" i="4"/>
  <c r="A14" i="4"/>
  <c r="G356" i="4"/>
  <c r="G340" i="4"/>
  <c r="G324" i="4"/>
  <c r="G308" i="4"/>
  <c r="G292" i="4"/>
  <c r="G276" i="4"/>
  <c r="G260" i="4"/>
  <c r="G244" i="4"/>
  <c r="G228" i="4"/>
  <c r="G212" i="4"/>
  <c r="G196" i="4"/>
  <c r="G180" i="4"/>
  <c r="G164" i="4"/>
  <c r="G148" i="4"/>
  <c r="G132" i="4"/>
  <c r="G116" i="4"/>
  <c r="G100" i="4"/>
  <c r="G84" i="4"/>
  <c r="G68" i="4"/>
  <c r="G52" i="4"/>
  <c r="G35" i="4"/>
  <c r="A318" i="4"/>
  <c r="A13" i="4"/>
  <c r="G307" i="4"/>
  <c r="G259" i="4"/>
  <c r="G243" i="4"/>
  <c r="G51" i="4"/>
  <c r="G34" i="4"/>
  <c r="G18" i="4"/>
  <c r="A317" i="4"/>
  <c r="A216" i="4"/>
  <c r="A174" i="4"/>
  <c r="A120" i="4"/>
  <c r="A78" i="4"/>
  <c r="G354" i="4"/>
  <c r="G338" i="4"/>
  <c r="G322" i="4"/>
  <c r="G306" i="4"/>
  <c r="G290" i="4"/>
  <c r="G274" i="4"/>
  <c r="G258" i="4"/>
  <c r="G242" i="4"/>
  <c r="G226" i="4"/>
  <c r="G210" i="4"/>
  <c r="G194" i="4"/>
  <c r="G178" i="4"/>
  <c r="G162" i="4"/>
  <c r="G114" i="4"/>
  <c r="G98" i="4"/>
  <c r="G82" i="4"/>
  <c r="G66" i="4"/>
  <c r="G50" i="4"/>
  <c r="G33" i="4"/>
  <c r="G17" i="4"/>
  <c r="A296" i="4"/>
  <c r="A254" i="4"/>
  <c r="A173" i="4"/>
  <c r="A136" i="4"/>
  <c r="A77" i="4"/>
  <c r="G353" i="4"/>
  <c r="G337" i="4"/>
  <c r="G321" i="4"/>
  <c r="G305" i="4"/>
  <c r="G289" i="4"/>
  <c r="G273" i="4"/>
  <c r="G257" i="4"/>
  <c r="G241" i="4"/>
  <c r="G225" i="4"/>
  <c r="G209" i="4"/>
  <c r="G193" i="4"/>
  <c r="G177" i="4"/>
  <c r="G161" i="4"/>
  <c r="G145" i="4"/>
  <c r="G113" i="4"/>
  <c r="G97" i="4"/>
  <c r="G81" i="4"/>
  <c r="G65" i="4"/>
  <c r="G49" i="4"/>
  <c r="A334" i="4"/>
  <c r="A253" i="4"/>
  <c r="G15" i="4"/>
  <c r="A333" i="4"/>
  <c r="A232" i="4"/>
  <c r="A190" i="4"/>
  <c r="A152" i="4"/>
  <c r="A56" i="4"/>
  <c r="A30" i="4"/>
  <c r="G239" i="4"/>
  <c r="G191" i="4"/>
  <c r="A94" i="4"/>
  <c r="A8" i="4"/>
  <c r="G350" i="4"/>
  <c r="G302" i="4"/>
  <c r="G286" i="4"/>
  <c r="G270" i="4"/>
  <c r="G238" i="4"/>
  <c r="G222" i="4"/>
  <c r="G158" i="4"/>
  <c r="G142" i="4"/>
  <c r="G126" i="4"/>
  <c r="G110" i="4"/>
  <c r="G62" i="4"/>
  <c r="G46" i="4"/>
  <c r="G29" i="4"/>
  <c r="A189" i="4"/>
  <c r="A312" i="4"/>
  <c r="A93" i="4"/>
  <c r="G4" i="4"/>
  <c r="G349" i="4"/>
  <c r="G301" i="4"/>
  <c r="G285" i="4"/>
  <c r="G269" i="4"/>
  <c r="G221" i="4"/>
  <c r="G141" i="4"/>
  <c r="G125" i="4"/>
  <c r="G109" i="4"/>
  <c r="G45" i="4"/>
  <c r="A168" i="4"/>
  <c r="A72" i="4"/>
  <c r="A24" i="4"/>
  <c r="A328" i="4"/>
  <c r="A184" i="4"/>
  <c r="A88" i="4"/>
  <c r="G344" i="4"/>
  <c r="G264" i="4"/>
  <c r="A182" i="4"/>
  <c r="A21" i="4"/>
  <c r="G103" i="4"/>
  <c r="G55" i="4"/>
  <c r="G86" i="4"/>
  <c r="G38" i="4"/>
  <c r="G36" i="4"/>
  <c r="Q4" i="5"/>
  <c r="Q5" i="5"/>
  <c r="Q6" i="5"/>
  <c r="Q7" i="5"/>
  <c r="Q8" i="5"/>
  <c r="Q3" i="5"/>
  <c r="K5" i="10"/>
  <c r="J8" i="10"/>
  <c r="J6" i="10"/>
  <c r="J5" i="10"/>
  <c r="I8" i="10"/>
  <c r="I6" i="10"/>
  <c r="D9" i="10"/>
  <c r="H5" i="10"/>
  <c r="G8" i="10"/>
  <c r="G6" i="10"/>
  <c r="G5" i="10"/>
  <c r="F8" i="10"/>
  <c r="F6" i="10"/>
  <c r="K8" i="10"/>
  <c r="H8" i="10"/>
  <c r="K6" i="10"/>
  <c r="K9" i="10"/>
  <c r="K7" i="10"/>
  <c r="E6" i="10"/>
  <c r="D7" i="10"/>
  <c r="D5" i="10"/>
  <c r="I5" i="10"/>
  <c r="F5" i="10"/>
  <c r="E5" i="10"/>
  <c r="D6" i="10"/>
  <c r="J7" i="10"/>
  <c r="I9" i="10"/>
  <c r="I7" i="10"/>
  <c r="F9" i="10"/>
  <c r="H6" i="10"/>
  <c r="E8" i="10"/>
  <c r="D8" i="10"/>
  <c r="J9" i="10"/>
  <c r="H9" i="10"/>
  <c r="H7" i="10"/>
  <c r="G9" i="10"/>
  <c r="G7" i="10"/>
  <c r="F7" i="10"/>
  <c r="E9" i="10"/>
  <c r="D19" i="8"/>
  <c r="AQ19" i="8" s="1"/>
  <c r="D15" i="8"/>
  <c r="O15" i="8" s="1"/>
  <c r="D4" i="8"/>
  <c r="D17" i="8"/>
  <c r="K17" i="8" s="1"/>
  <c r="D16" i="8"/>
  <c r="S16" i="8" s="1"/>
  <c r="D18" i="8"/>
  <c r="S18" i="8" s="1"/>
  <c r="D14" i="8"/>
  <c r="Q14" i="8" s="1"/>
  <c r="D13" i="8"/>
  <c r="AO13" i="8" s="1"/>
  <c r="D12" i="8"/>
  <c r="O12" i="8" s="1"/>
  <c r="D11" i="8"/>
  <c r="P11" i="8" s="1"/>
  <c r="D26" i="8"/>
  <c r="H26" i="8" s="1"/>
  <c r="D10" i="8"/>
  <c r="S10" i="8" s="1"/>
  <c r="D25" i="8"/>
  <c r="Z25" i="8" s="1"/>
  <c r="D9" i="8"/>
  <c r="J9" i="8" s="1"/>
  <c r="D24" i="8"/>
  <c r="AI24" i="8" s="1"/>
  <c r="D8" i="8"/>
  <c r="S8" i="8" s="1"/>
  <c r="D23" i="8"/>
  <c r="P23" i="8" s="1"/>
  <c r="D7" i="8"/>
  <c r="P7" i="8" s="1"/>
  <c r="D22" i="8"/>
  <c r="T22" i="8" s="1"/>
  <c r="D6" i="8"/>
  <c r="S6" i="8" s="1"/>
  <c r="D21" i="8"/>
  <c r="L21" i="8" s="1"/>
  <c r="D5" i="8"/>
  <c r="K5" i="8" s="1"/>
  <c r="D20" i="8"/>
  <c r="S20" i="8" s="1"/>
  <c r="D3" i="8"/>
  <c r="AK27" i="8"/>
  <c r="AL27" i="8"/>
  <c r="AM27" i="8"/>
  <c r="AN27" i="8"/>
  <c r="AO27" i="8"/>
  <c r="AP27" i="8"/>
  <c r="AQ27" i="8"/>
  <c r="AR27" i="8"/>
  <c r="AK28" i="8"/>
  <c r="AL28" i="8"/>
  <c r="AM28" i="8"/>
  <c r="AN28" i="8"/>
  <c r="AO28" i="8"/>
  <c r="AP28" i="8"/>
  <c r="AQ28" i="8"/>
  <c r="AR28" i="8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3" i="2"/>
  <c r="D145" i="6" l="1"/>
  <c r="C36" i="6"/>
  <c r="C39" i="6"/>
  <c r="C125" i="6"/>
  <c r="C126" i="6"/>
  <c r="C96" i="6"/>
  <c r="C81" i="6"/>
  <c r="C19" i="6"/>
  <c r="D100" i="6"/>
  <c r="D185" i="6"/>
  <c r="D203" i="6"/>
  <c r="D129" i="6"/>
  <c r="D127" i="6"/>
  <c r="C245" i="6"/>
  <c r="C124" i="6"/>
  <c r="C141" i="6"/>
  <c r="C142" i="6"/>
  <c r="C127" i="6"/>
  <c r="C97" i="6"/>
  <c r="C66" i="6"/>
  <c r="C35" i="6"/>
  <c r="D4" i="6"/>
  <c r="D244" i="6"/>
  <c r="D201" i="6"/>
  <c r="D251" i="6"/>
  <c r="D26" i="6"/>
  <c r="D143" i="6"/>
  <c r="C199" i="6"/>
  <c r="C184" i="6"/>
  <c r="C139" i="6"/>
  <c r="C140" i="6"/>
  <c r="C143" i="6"/>
  <c r="C128" i="6"/>
  <c r="C82" i="6"/>
  <c r="C20" i="6"/>
  <c r="D308" i="6"/>
  <c r="D249" i="6"/>
  <c r="D20" i="6"/>
  <c r="D125" i="6"/>
  <c r="D191" i="6"/>
  <c r="C246" i="6"/>
  <c r="C200" i="6"/>
  <c r="C185" i="6"/>
  <c r="C144" i="6"/>
  <c r="C129" i="6"/>
  <c r="C98" i="6"/>
  <c r="C67" i="6"/>
  <c r="C244" i="6"/>
  <c r="D245" i="6"/>
  <c r="D34" i="6"/>
  <c r="D36" i="6"/>
  <c r="D141" i="6"/>
  <c r="D8" i="6"/>
  <c r="C309" i="6"/>
  <c r="C247" i="6"/>
  <c r="C202" i="6"/>
  <c r="C187" i="6"/>
  <c r="C188" i="6"/>
  <c r="C205" i="6"/>
  <c r="C206" i="6"/>
  <c r="C191" i="6"/>
  <c r="C130" i="6"/>
  <c r="C99" i="6"/>
  <c r="D66" i="6"/>
  <c r="D85" i="6"/>
  <c r="D186" i="6"/>
  <c r="D81" i="6"/>
  <c r="D205" i="6"/>
  <c r="D40" i="6"/>
  <c r="C190" i="6"/>
  <c r="C4" i="6"/>
  <c r="C248" i="6"/>
  <c r="C203" i="6"/>
  <c r="C204" i="6"/>
  <c r="D82" i="6"/>
  <c r="D202" i="6"/>
  <c r="D10" i="6"/>
  <c r="D6" i="6"/>
  <c r="D309" i="6"/>
  <c r="C201" i="6"/>
  <c r="C83" i="6"/>
  <c r="C5" i="6"/>
  <c r="C310" i="6"/>
  <c r="C249" i="6"/>
  <c r="C308" i="6"/>
  <c r="D98" i="6"/>
  <c r="D70" i="6"/>
  <c r="D250" i="6"/>
  <c r="D22" i="6"/>
  <c r="D80" i="6"/>
  <c r="D142" i="6"/>
  <c r="C21" i="6"/>
  <c r="C250" i="6"/>
  <c r="C68" i="6"/>
  <c r="D130" i="6"/>
  <c r="D246" i="6"/>
  <c r="D19" i="6"/>
  <c r="D124" i="6"/>
  <c r="D38" i="6"/>
  <c r="D96" i="6"/>
  <c r="D24" i="6"/>
  <c r="C37" i="6"/>
  <c r="C6" i="6"/>
  <c r="C251" i="6"/>
  <c r="D306" i="6"/>
  <c r="D310" i="6"/>
  <c r="D35" i="6"/>
  <c r="D140" i="6"/>
  <c r="D206" i="6"/>
  <c r="D128" i="6"/>
  <c r="C186" i="6"/>
  <c r="D69" i="6"/>
  <c r="C22" i="6"/>
  <c r="C304" i="6"/>
  <c r="C84" i="6"/>
  <c r="D11" i="6"/>
  <c r="D184" i="6"/>
  <c r="D126" i="6"/>
  <c r="D188" i="6"/>
  <c r="D39" i="6"/>
  <c r="D144" i="6"/>
  <c r="C189" i="6"/>
  <c r="D189" i="6"/>
  <c r="C69" i="6"/>
  <c r="C38" i="6"/>
  <c r="C7" i="6"/>
  <c r="C305" i="6"/>
  <c r="D67" i="6"/>
  <c r="D199" i="6"/>
  <c r="D23" i="6"/>
  <c r="D204" i="6"/>
  <c r="D97" i="6"/>
  <c r="D304" i="6"/>
  <c r="C145" i="6"/>
  <c r="C85" i="6"/>
  <c r="C23" i="6"/>
  <c r="C8" i="6"/>
  <c r="C306" i="6"/>
  <c r="C100" i="6"/>
  <c r="D83" i="6"/>
  <c r="D247" i="6"/>
  <c r="D65" i="6"/>
  <c r="D5" i="6"/>
  <c r="D305" i="6"/>
  <c r="D9" i="6"/>
  <c r="C70" i="6"/>
  <c r="C24" i="6"/>
  <c r="C9" i="6"/>
  <c r="D99" i="6"/>
  <c r="D64" i="6"/>
  <c r="D307" i="6"/>
  <c r="D21" i="6"/>
  <c r="D94" i="6"/>
  <c r="D25" i="6"/>
  <c r="C40" i="6"/>
  <c r="C25" i="6"/>
  <c r="C10" i="6"/>
  <c r="C94" i="6"/>
  <c r="C79" i="6"/>
  <c r="C64" i="6"/>
  <c r="C307" i="6"/>
  <c r="D68" i="6"/>
  <c r="D200" i="6"/>
  <c r="D139" i="6"/>
  <c r="D37" i="6"/>
  <c r="D79" i="6"/>
  <c r="D41" i="6"/>
  <c r="C41" i="6"/>
  <c r="C26" i="6"/>
  <c r="C11" i="6"/>
  <c r="C95" i="6"/>
  <c r="C80" i="6"/>
  <c r="C65" i="6"/>
  <c r="C34" i="6"/>
  <c r="D84" i="6"/>
  <c r="D248" i="6"/>
  <c r="D187" i="6"/>
  <c r="D190" i="6"/>
  <c r="D95" i="6"/>
  <c r="C1" i="4"/>
  <c r="D313" i="6"/>
  <c r="C71" i="6"/>
  <c r="C105" i="6"/>
  <c r="C28" i="6"/>
  <c r="C255" i="6"/>
  <c r="C131" i="6"/>
  <c r="D74" i="6"/>
  <c r="D316" i="6"/>
  <c r="D208" i="6"/>
  <c r="D210" i="6"/>
  <c r="D213" i="6"/>
  <c r="C198" i="6"/>
  <c r="C87" i="6"/>
  <c r="C44" i="6"/>
  <c r="C15" i="6"/>
  <c r="C147" i="6"/>
  <c r="D72" i="6"/>
  <c r="D90" i="6"/>
  <c r="D256" i="6"/>
  <c r="D32" i="6"/>
  <c r="D14" i="6"/>
  <c r="D86" i="6"/>
  <c r="C103" i="6"/>
  <c r="C137" i="6"/>
  <c r="C316" i="6"/>
  <c r="C31" i="6"/>
  <c r="C192" i="6"/>
  <c r="C258" i="6"/>
  <c r="D88" i="6"/>
  <c r="D106" i="6"/>
  <c r="D42" i="6"/>
  <c r="D314" i="6"/>
  <c r="D15" i="6"/>
  <c r="D102" i="6"/>
  <c r="C153" i="6"/>
  <c r="C42" i="6"/>
  <c r="C76" i="6"/>
  <c r="C47" i="6"/>
  <c r="C208" i="6"/>
  <c r="C18" i="6"/>
  <c r="D104" i="6"/>
  <c r="D138" i="6"/>
  <c r="D77" i="6"/>
  <c r="D258" i="6"/>
  <c r="C196" i="6"/>
  <c r="C212" i="6"/>
  <c r="D134" i="6"/>
  <c r="C101" i="6"/>
  <c r="C135" i="6"/>
  <c r="C314" i="6"/>
  <c r="C92" i="6"/>
  <c r="C253" i="6"/>
  <c r="C195" i="6"/>
  <c r="D136" i="6"/>
  <c r="D93" i="6"/>
  <c r="D27" i="6"/>
  <c r="D148" i="6"/>
  <c r="D150" i="6"/>
  <c r="C151" i="6"/>
  <c r="C74" i="6"/>
  <c r="C108" i="6"/>
  <c r="C13" i="6"/>
  <c r="C211" i="6"/>
  <c r="D152" i="6"/>
  <c r="D253" i="6"/>
  <c r="D31" i="6"/>
  <c r="D131" i="6"/>
  <c r="D212" i="6"/>
  <c r="D198" i="6"/>
  <c r="C133" i="6"/>
  <c r="C312" i="6"/>
  <c r="C90" i="6"/>
  <c r="C29" i="6"/>
  <c r="C256" i="6"/>
  <c r="D312" i="6"/>
  <c r="D75" i="6"/>
  <c r="D317" i="6"/>
  <c r="D33" i="6"/>
  <c r="D147" i="6"/>
  <c r="D13" i="6"/>
  <c r="D16" i="6"/>
  <c r="C149" i="6"/>
  <c r="C72" i="6"/>
  <c r="C106" i="6"/>
  <c r="C45" i="6"/>
  <c r="C16" i="6"/>
  <c r="D91" i="6"/>
  <c r="D318" i="6"/>
  <c r="D195" i="6"/>
  <c r="D45" i="6"/>
  <c r="D18" i="6"/>
  <c r="C88" i="6"/>
  <c r="C317" i="6"/>
  <c r="C32" i="6"/>
  <c r="C193" i="6"/>
  <c r="D107" i="6"/>
  <c r="D193" i="6"/>
  <c r="D211" i="6"/>
  <c r="D133" i="6"/>
  <c r="C104" i="6"/>
  <c r="C138" i="6"/>
  <c r="C27" i="6"/>
  <c r="C77" i="6"/>
  <c r="C48" i="6"/>
  <c r="C209" i="6"/>
  <c r="D73" i="6"/>
  <c r="D315" i="6"/>
  <c r="D78" i="6"/>
  <c r="D209" i="6"/>
  <c r="D12" i="6"/>
  <c r="D30" i="6"/>
  <c r="D71" i="6"/>
  <c r="C197" i="6"/>
  <c r="C86" i="6"/>
  <c r="C43" i="6"/>
  <c r="C93" i="6"/>
  <c r="C254" i="6"/>
  <c r="D89" i="6"/>
  <c r="D254" i="6"/>
  <c r="D257" i="6"/>
  <c r="D28" i="6"/>
  <c r="D48" i="6"/>
  <c r="D87" i="6"/>
  <c r="C213" i="6"/>
  <c r="C102" i="6"/>
  <c r="C136" i="6"/>
  <c r="C315" i="6"/>
  <c r="C14" i="6"/>
  <c r="C146" i="6"/>
  <c r="D105" i="6"/>
  <c r="C132" i="6"/>
  <c r="D194" i="6"/>
  <c r="D44" i="6"/>
  <c r="D103" i="6"/>
  <c r="C152" i="6"/>
  <c r="C75" i="6"/>
  <c r="C30" i="6"/>
  <c r="C257" i="6"/>
  <c r="D137" i="6"/>
  <c r="D76" i="6"/>
  <c r="D207" i="6"/>
  <c r="D43" i="6"/>
  <c r="D132" i="6"/>
  <c r="D101" i="6"/>
  <c r="D135" i="6"/>
  <c r="C134" i="6"/>
  <c r="C313" i="6"/>
  <c r="C91" i="6"/>
  <c r="C46" i="6"/>
  <c r="C207" i="6"/>
  <c r="C17" i="6"/>
  <c r="D153" i="6"/>
  <c r="D92" i="6"/>
  <c r="D255" i="6"/>
  <c r="D47" i="6"/>
  <c r="D196" i="6"/>
  <c r="D197" i="6"/>
  <c r="D151" i="6"/>
  <c r="C150" i="6"/>
  <c r="C73" i="6"/>
  <c r="C107" i="6"/>
  <c r="C252" i="6"/>
  <c r="C318" i="6"/>
  <c r="C33" i="6"/>
  <c r="C194" i="6"/>
  <c r="D108" i="6"/>
  <c r="C148" i="6"/>
  <c r="D29" i="6"/>
  <c r="D46" i="6"/>
  <c r="D311" i="6"/>
  <c r="C311" i="6"/>
  <c r="C89" i="6"/>
  <c r="C12" i="6"/>
  <c r="C78" i="6"/>
  <c r="C210" i="6"/>
  <c r="D252" i="6"/>
  <c r="D192" i="6"/>
  <c r="D146" i="6"/>
  <c r="D149" i="6"/>
  <c r="D17" i="6"/>
  <c r="D9" i="5"/>
  <c r="A1" i="3"/>
  <c r="F4" i="7"/>
  <c r="F20" i="7"/>
  <c r="F5" i="7"/>
  <c r="F21" i="7"/>
  <c r="F6" i="7"/>
  <c r="J6" i="4" s="1"/>
  <c r="F22" i="7"/>
  <c r="F7" i="7"/>
  <c r="F23" i="7"/>
  <c r="F8" i="7"/>
  <c r="F24" i="7"/>
  <c r="F9" i="7"/>
  <c r="F25" i="7"/>
  <c r="F10" i="7"/>
  <c r="F26" i="7"/>
  <c r="F11" i="7"/>
  <c r="F27" i="7"/>
  <c r="F12" i="7"/>
  <c r="F28" i="7"/>
  <c r="F13" i="7"/>
  <c r="F29" i="7"/>
  <c r="F14" i="7"/>
  <c r="F30" i="7"/>
  <c r="F15" i="7"/>
  <c r="F31" i="7"/>
  <c r="F16" i="7"/>
  <c r="F32" i="7"/>
  <c r="F17" i="7"/>
  <c r="F18" i="7"/>
  <c r="F19" i="7"/>
  <c r="F3" i="7"/>
  <c r="S4" i="8"/>
  <c r="E4" i="8"/>
  <c r="AA3" i="8"/>
  <c r="E3" i="8"/>
  <c r="L19" i="8"/>
  <c r="T26" i="8"/>
  <c r="I12" i="8"/>
  <c r="AC25" i="8"/>
  <c r="AD15" i="8"/>
  <c r="AO26" i="8"/>
  <c r="R15" i="8"/>
  <c r="J12" i="8"/>
  <c r="P15" i="8"/>
  <c r="H12" i="8"/>
  <c r="AO12" i="8"/>
  <c r="AC13" i="8"/>
  <c r="AK12" i="8"/>
  <c r="AG12" i="8"/>
  <c r="S12" i="8"/>
  <c r="Q12" i="8"/>
  <c r="AL12" i="8"/>
  <c r="F12" i="8"/>
  <c r="R26" i="8"/>
  <c r="AP26" i="8"/>
  <c r="AM26" i="8"/>
  <c r="L13" i="8"/>
  <c r="T24" i="8"/>
  <c r="H10" i="8"/>
  <c r="AO10" i="8"/>
  <c r="J21" i="8"/>
  <c r="AA13" i="8"/>
  <c r="S26" i="8"/>
  <c r="T14" i="8"/>
  <c r="AG14" i="8"/>
  <c r="J25" i="8"/>
  <c r="Z11" i="8"/>
  <c r="AI12" i="8"/>
  <c r="Y12" i="8"/>
  <c r="W12" i="8"/>
  <c r="T16" i="8"/>
  <c r="M25" i="8"/>
  <c r="AR15" i="8"/>
  <c r="AM15" i="8"/>
  <c r="AL15" i="8"/>
  <c r="G12" i="8"/>
  <c r="AC15" i="8"/>
  <c r="J15" i="8"/>
  <c r="L25" i="8"/>
  <c r="R14" i="8"/>
  <c r="AH12" i="8"/>
  <c r="AE12" i="8"/>
  <c r="AB3" i="8"/>
  <c r="Z12" i="8"/>
  <c r="AP25" i="8"/>
  <c r="K25" i="8"/>
  <c r="K9" i="8"/>
  <c r="Y15" i="8"/>
  <c r="V15" i="8"/>
  <c r="N15" i="8"/>
  <c r="Z9" i="8"/>
  <c r="M15" i="8"/>
  <c r="L15" i="8"/>
  <c r="AQ15" i="8"/>
  <c r="I15" i="8"/>
  <c r="AO15" i="8"/>
  <c r="G15" i="8"/>
  <c r="AH15" i="8"/>
  <c r="AE15" i="8"/>
  <c r="G3" i="9"/>
  <c r="AQ7" i="8"/>
  <c r="AH23" i="8"/>
  <c r="L23" i="8"/>
  <c r="Y11" i="8"/>
  <c r="AM10" i="8"/>
  <c r="R10" i="8"/>
  <c r="AP7" i="8"/>
  <c r="Q7" i="8"/>
  <c r="X3" i="8"/>
  <c r="AL26" i="8"/>
  <c r="Q26" i="8"/>
  <c r="AK24" i="8"/>
  <c r="AG23" i="8"/>
  <c r="K23" i="8"/>
  <c r="AP19" i="8"/>
  <c r="AG15" i="8"/>
  <c r="K15" i="8"/>
  <c r="Z13" i="8"/>
  <c r="AD12" i="8"/>
  <c r="E12" i="8"/>
  <c r="W11" i="8"/>
  <c r="AL10" i="8"/>
  <c r="Q10" i="8"/>
  <c r="AO7" i="8"/>
  <c r="O7" i="8"/>
  <c r="R7" i="8"/>
  <c r="O26" i="8"/>
  <c r="AE23" i="8"/>
  <c r="AA19" i="8"/>
  <c r="Y13" i="8"/>
  <c r="AR11" i="8"/>
  <c r="V11" i="8"/>
  <c r="AK10" i="8"/>
  <c r="O10" i="8"/>
  <c r="AM7" i="8"/>
  <c r="N7" i="8"/>
  <c r="J23" i="8"/>
  <c r="N26" i="8"/>
  <c r="AH24" i="8"/>
  <c r="I23" i="8"/>
  <c r="Z19" i="8"/>
  <c r="M13" i="8"/>
  <c r="AQ11" i="8"/>
  <c r="R11" i="8"/>
  <c r="AJ10" i="8"/>
  <c r="N10" i="8"/>
  <c r="AL7" i="8"/>
  <c r="M7" i="8"/>
  <c r="AJ26" i="8"/>
  <c r="AQ3" i="8"/>
  <c r="R3" i="8"/>
  <c r="AI26" i="8"/>
  <c r="J26" i="8"/>
  <c r="AG24" i="8"/>
  <c r="AC23" i="8"/>
  <c r="G23" i="8"/>
  <c r="K19" i="8"/>
  <c r="K13" i="8"/>
  <c r="AP11" i="8"/>
  <c r="Q11" i="8"/>
  <c r="AI10" i="8"/>
  <c r="J10" i="8"/>
  <c r="AH7" i="8"/>
  <c r="L7" i="8"/>
  <c r="W3" i="8"/>
  <c r="AK26" i="8"/>
  <c r="AR3" i="8"/>
  <c r="AD23" i="8"/>
  <c r="AP3" i="8"/>
  <c r="P3" i="8"/>
  <c r="AH26" i="8"/>
  <c r="I26" i="8"/>
  <c r="U24" i="8"/>
  <c r="AB23" i="8"/>
  <c r="F23" i="8"/>
  <c r="J19" i="8"/>
  <c r="AB15" i="8"/>
  <c r="F15" i="8"/>
  <c r="J13" i="8"/>
  <c r="V12" i="8"/>
  <c r="AO11" i="8"/>
  <c r="O11" i="8"/>
  <c r="AH10" i="8"/>
  <c r="I10" i="8"/>
  <c r="AG7" i="8"/>
  <c r="K7" i="8"/>
  <c r="AL23" i="8"/>
  <c r="Z3" i="8"/>
  <c r="AN3" i="8"/>
  <c r="O3" i="8"/>
  <c r="AG26" i="8"/>
  <c r="G26" i="8"/>
  <c r="S24" i="8"/>
  <c r="AA23" i="8"/>
  <c r="AI22" i="8"/>
  <c r="AI16" i="8"/>
  <c r="AA15" i="8"/>
  <c r="AI14" i="8"/>
  <c r="I13" i="8"/>
  <c r="U12" i="8"/>
  <c r="AM11" i="8"/>
  <c r="N11" i="8"/>
  <c r="AG10" i="8"/>
  <c r="G10" i="8"/>
  <c r="AE7" i="8"/>
  <c r="J7" i="8"/>
  <c r="S3" i="8"/>
  <c r="AM3" i="8"/>
  <c r="N3" i="8"/>
  <c r="AE26" i="8"/>
  <c r="F26" i="8"/>
  <c r="R24" i="8"/>
  <c r="Z23" i="8"/>
  <c r="AH22" i="8"/>
  <c r="AH16" i="8"/>
  <c r="Z15" i="8"/>
  <c r="AH14" i="8"/>
  <c r="AP12" i="8"/>
  <c r="T12" i="8"/>
  <c r="AL11" i="8"/>
  <c r="M11" i="8"/>
  <c r="AE10" i="8"/>
  <c r="F10" i="8"/>
  <c r="AD7" i="8"/>
  <c r="I7" i="8"/>
  <c r="AI3" i="8"/>
  <c r="M3" i="8"/>
  <c r="AD26" i="8"/>
  <c r="Q24" i="8"/>
  <c r="Y23" i="8"/>
  <c r="AH11" i="8"/>
  <c r="L11" i="8"/>
  <c r="AD10" i="8"/>
  <c r="E10" i="8"/>
  <c r="AC7" i="8"/>
  <c r="G7" i="8"/>
  <c r="M23" i="8"/>
  <c r="E26" i="8"/>
  <c r="S22" i="8"/>
  <c r="AH3" i="8"/>
  <c r="L3" i="8"/>
  <c r="Z26" i="8"/>
  <c r="AQ25" i="8"/>
  <c r="E24" i="8"/>
  <c r="W23" i="8"/>
  <c r="R22" i="8"/>
  <c r="R16" i="8"/>
  <c r="W15" i="8"/>
  <c r="S14" i="8"/>
  <c r="AM12" i="8"/>
  <c r="R12" i="8"/>
  <c r="AG11" i="8"/>
  <c r="K11" i="8"/>
  <c r="Z10" i="8"/>
  <c r="AP9" i="8"/>
  <c r="AB7" i="8"/>
  <c r="F7" i="8"/>
  <c r="AF3" i="8"/>
  <c r="K3" i="8"/>
  <c r="Y26" i="8"/>
  <c r="AR23" i="8"/>
  <c r="V23" i="8"/>
  <c r="AQ21" i="8"/>
  <c r="AE11" i="8"/>
  <c r="J11" i="8"/>
  <c r="Y10" i="8"/>
  <c r="AA7" i="8"/>
  <c r="AP5" i="8"/>
  <c r="W26" i="8"/>
  <c r="AQ23" i="8"/>
  <c r="R23" i="8"/>
  <c r="AP21" i="8"/>
  <c r="AD11" i="8"/>
  <c r="I11" i="8"/>
  <c r="W10" i="8"/>
  <c r="Z7" i="8"/>
  <c r="Z5" i="8"/>
  <c r="AE3" i="8"/>
  <c r="J3" i="8"/>
  <c r="AD3" i="8"/>
  <c r="H3" i="8"/>
  <c r="V26" i="8"/>
  <c r="AA25" i="8"/>
  <c r="AP23" i="8"/>
  <c r="Q23" i="8"/>
  <c r="AA21" i="8"/>
  <c r="AP15" i="8"/>
  <c r="Q15" i="8"/>
  <c r="AQ13" i="8"/>
  <c r="AJ12" i="8"/>
  <c r="N12" i="8"/>
  <c r="AC11" i="8"/>
  <c r="G11" i="8"/>
  <c r="V10" i="8"/>
  <c r="AH8" i="8"/>
  <c r="Y7" i="8"/>
  <c r="J5" i="8"/>
  <c r="AC3" i="8"/>
  <c r="G3" i="8"/>
  <c r="U26" i="8"/>
  <c r="AO23" i="8"/>
  <c r="O23" i="8"/>
  <c r="Z21" i="8"/>
  <c r="AP13" i="8"/>
  <c r="AB11" i="8"/>
  <c r="F11" i="8"/>
  <c r="U10" i="8"/>
  <c r="R8" i="8"/>
  <c r="W7" i="8"/>
  <c r="AM23" i="8"/>
  <c r="N23" i="8"/>
  <c r="K21" i="8"/>
  <c r="AA11" i="8"/>
  <c r="AP10" i="8"/>
  <c r="T10" i="8"/>
  <c r="AR7" i="8"/>
  <c r="V7" i="8"/>
  <c r="AH20" i="8"/>
  <c r="R20" i="8"/>
  <c r="R6" i="8"/>
  <c r="R4" i="8"/>
  <c r="Y25" i="8"/>
  <c r="Q22" i="8"/>
  <c r="Y19" i="8"/>
  <c r="AO9" i="8"/>
  <c r="Y9" i="8"/>
  <c r="I9" i="8"/>
  <c r="AG8" i="8"/>
  <c r="Q8" i="8"/>
  <c r="AG6" i="8"/>
  <c r="Q6" i="8"/>
  <c r="AO5" i="8"/>
  <c r="Y5" i="8"/>
  <c r="I5" i="8"/>
  <c r="AG4" i="8"/>
  <c r="Q4" i="8"/>
  <c r="AO3" i="8"/>
  <c r="Y3" i="8"/>
  <c r="I3" i="8"/>
  <c r="AF26" i="8"/>
  <c r="P26" i="8"/>
  <c r="AN25" i="8"/>
  <c r="X25" i="8"/>
  <c r="H25" i="8"/>
  <c r="AF24" i="8"/>
  <c r="P24" i="8"/>
  <c r="AN23" i="8"/>
  <c r="X23" i="8"/>
  <c r="H23" i="8"/>
  <c r="AF22" i="8"/>
  <c r="P22" i="8"/>
  <c r="AN21" i="8"/>
  <c r="X21" i="8"/>
  <c r="H21" i="8"/>
  <c r="AF20" i="8"/>
  <c r="P20" i="8"/>
  <c r="AN19" i="8"/>
  <c r="X19" i="8"/>
  <c r="H19" i="8"/>
  <c r="AF18" i="8"/>
  <c r="P18" i="8"/>
  <c r="AN17" i="8"/>
  <c r="X17" i="8"/>
  <c r="H17" i="8"/>
  <c r="AF16" i="8"/>
  <c r="P16" i="8"/>
  <c r="AN15" i="8"/>
  <c r="X15" i="8"/>
  <c r="H15" i="8"/>
  <c r="AF14" i="8"/>
  <c r="P14" i="8"/>
  <c r="AN13" i="8"/>
  <c r="X13" i="8"/>
  <c r="H13" i="8"/>
  <c r="AF12" i="8"/>
  <c r="P12" i="8"/>
  <c r="AN11" i="8"/>
  <c r="X11" i="8"/>
  <c r="H11" i="8"/>
  <c r="AF10" i="8"/>
  <c r="P10" i="8"/>
  <c r="AN9" i="8"/>
  <c r="X9" i="8"/>
  <c r="H9" i="8"/>
  <c r="AF8" i="8"/>
  <c r="P8" i="8"/>
  <c r="AN7" i="8"/>
  <c r="X7" i="8"/>
  <c r="H7" i="8"/>
  <c r="AF6" i="8"/>
  <c r="P6" i="8"/>
  <c r="AN5" i="8"/>
  <c r="X5" i="8"/>
  <c r="H5" i="8"/>
  <c r="AF4" i="8"/>
  <c r="P4" i="8"/>
  <c r="AO21" i="8"/>
  <c r="Q20" i="8"/>
  <c r="I19" i="8"/>
  <c r="AO17" i="8"/>
  <c r="Y17" i="8"/>
  <c r="AG16" i="8"/>
  <c r="Q16" i="8"/>
  <c r="O22" i="8"/>
  <c r="W21" i="8"/>
  <c r="G21" i="8"/>
  <c r="O20" i="8"/>
  <c r="AM19" i="8"/>
  <c r="W19" i="8"/>
  <c r="G19" i="8"/>
  <c r="AE18" i="8"/>
  <c r="O18" i="8"/>
  <c r="AM17" i="8"/>
  <c r="W17" i="8"/>
  <c r="G17" i="8"/>
  <c r="AE16" i="8"/>
  <c r="AE14" i="8"/>
  <c r="O14" i="8"/>
  <c r="AM13" i="8"/>
  <c r="W13" i="8"/>
  <c r="G13" i="8"/>
  <c r="AM9" i="8"/>
  <c r="W9" i="8"/>
  <c r="G9" i="8"/>
  <c r="AE8" i="8"/>
  <c r="O8" i="8"/>
  <c r="AE6" i="8"/>
  <c r="O6" i="8"/>
  <c r="AM5" i="8"/>
  <c r="W5" i="8"/>
  <c r="G5" i="8"/>
  <c r="AE4" i="8"/>
  <c r="O4" i="8"/>
  <c r="Y21" i="8"/>
  <c r="Q18" i="8"/>
  <c r="O24" i="8"/>
  <c r="AL25" i="8"/>
  <c r="V25" i="8"/>
  <c r="F25" i="8"/>
  <c r="AD24" i="8"/>
  <c r="N24" i="8"/>
  <c r="AD14" i="8"/>
  <c r="AL13" i="8"/>
  <c r="F13" i="8"/>
  <c r="AL9" i="8"/>
  <c r="V9" i="8"/>
  <c r="F9" i="8"/>
  <c r="AD8" i="8"/>
  <c r="AD6" i="8"/>
  <c r="N6" i="8"/>
  <c r="AL5" i="8"/>
  <c r="V5" i="8"/>
  <c r="F5" i="8"/>
  <c r="AD4" i="8"/>
  <c r="N4" i="8"/>
  <c r="Z17" i="8"/>
  <c r="AD22" i="8"/>
  <c r="N22" i="8"/>
  <c r="AL21" i="8"/>
  <c r="V21" i="8"/>
  <c r="F21" i="8"/>
  <c r="AD20" i="8"/>
  <c r="N20" i="8"/>
  <c r="AL19" i="8"/>
  <c r="V19" i="8"/>
  <c r="F19" i="8"/>
  <c r="AD18" i="8"/>
  <c r="N18" i="8"/>
  <c r="AL17" i="8"/>
  <c r="V17" i="8"/>
  <c r="F17" i="8"/>
  <c r="AD16" i="8"/>
  <c r="N16" i="8"/>
  <c r="N14" i="8"/>
  <c r="AL3" i="8"/>
  <c r="V3" i="8"/>
  <c r="F3" i="8"/>
  <c r="AC26" i="8"/>
  <c r="M26" i="8"/>
  <c r="AK25" i="8"/>
  <c r="U25" i="8"/>
  <c r="E25" i="8"/>
  <c r="AC24" i="8"/>
  <c r="M24" i="8"/>
  <c r="AK23" i="8"/>
  <c r="U23" i="8"/>
  <c r="E23" i="8"/>
  <c r="AC22" i="8"/>
  <c r="M22" i="8"/>
  <c r="AK21" i="8"/>
  <c r="U21" i="8"/>
  <c r="E21" i="8"/>
  <c r="AC20" i="8"/>
  <c r="M20" i="8"/>
  <c r="AK19" i="8"/>
  <c r="U19" i="8"/>
  <c r="E19" i="8"/>
  <c r="AC18" i="8"/>
  <c r="M18" i="8"/>
  <c r="AK17" i="8"/>
  <c r="U17" i="8"/>
  <c r="E17" i="8"/>
  <c r="AC16" i="8"/>
  <c r="M16" i="8"/>
  <c r="AK15" i="8"/>
  <c r="U15" i="8"/>
  <c r="E15" i="8"/>
  <c r="AC14" i="8"/>
  <c r="M14" i="8"/>
  <c r="AK13" i="8"/>
  <c r="U13" i="8"/>
  <c r="E13" i="8"/>
  <c r="AC12" i="8"/>
  <c r="M12" i="8"/>
  <c r="AK11" i="8"/>
  <c r="U11" i="8"/>
  <c r="E11" i="8"/>
  <c r="AC10" i="8"/>
  <c r="M10" i="8"/>
  <c r="AK9" i="8"/>
  <c r="U9" i="8"/>
  <c r="E9" i="8"/>
  <c r="AC8" i="8"/>
  <c r="M8" i="8"/>
  <c r="AK7" i="8"/>
  <c r="U7" i="8"/>
  <c r="E7" i="8"/>
  <c r="AC6" i="8"/>
  <c r="M6" i="8"/>
  <c r="AK5" i="8"/>
  <c r="U5" i="8"/>
  <c r="E5" i="8"/>
  <c r="AC4" i="8"/>
  <c r="M4" i="8"/>
  <c r="AH6" i="8"/>
  <c r="AH4" i="8"/>
  <c r="AO25" i="8"/>
  <c r="I25" i="8"/>
  <c r="AG20" i="8"/>
  <c r="AM21" i="8"/>
  <c r="N8" i="8"/>
  <c r="AK3" i="8"/>
  <c r="U3" i="8"/>
  <c r="AR26" i="8"/>
  <c r="AB26" i="8"/>
  <c r="L26" i="8"/>
  <c r="AJ25" i="8"/>
  <c r="T25" i="8"/>
  <c r="AR24" i="8"/>
  <c r="AB24" i="8"/>
  <c r="L24" i="8"/>
  <c r="AJ23" i="8"/>
  <c r="T23" i="8"/>
  <c r="AR22" i="8"/>
  <c r="AB22" i="8"/>
  <c r="L22" i="8"/>
  <c r="AJ21" i="8"/>
  <c r="T21" i="8"/>
  <c r="AR20" i="8"/>
  <c r="AB20" i="8"/>
  <c r="L20" i="8"/>
  <c r="AJ19" i="8"/>
  <c r="T19" i="8"/>
  <c r="AR18" i="8"/>
  <c r="AB18" i="8"/>
  <c r="L18" i="8"/>
  <c r="AJ17" i="8"/>
  <c r="T17" i="8"/>
  <c r="AR16" i="8"/>
  <c r="AB16" i="8"/>
  <c r="L16" i="8"/>
  <c r="AJ15" i="8"/>
  <c r="T15" i="8"/>
  <c r="AR14" i="8"/>
  <c r="AB14" i="8"/>
  <c r="L14" i="8"/>
  <c r="AJ13" i="8"/>
  <c r="T13" i="8"/>
  <c r="AR12" i="8"/>
  <c r="AB12" i="8"/>
  <c r="L12" i="8"/>
  <c r="AJ11" i="8"/>
  <c r="T11" i="8"/>
  <c r="AR10" i="8"/>
  <c r="AB10" i="8"/>
  <c r="L10" i="8"/>
  <c r="AJ9" i="8"/>
  <c r="T9" i="8"/>
  <c r="AR8" i="8"/>
  <c r="AB8" i="8"/>
  <c r="L8" i="8"/>
  <c r="AJ7" i="8"/>
  <c r="T7" i="8"/>
  <c r="AR6" i="8"/>
  <c r="AB6" i="8"/>
  <c r="L6" i="8"/>
  <c r="AJ5" i="8"/>
  <c r="T5" i="8"/>
  <c r="AR4" i="8"/>
  <c r="AB4" i="8"/>
  <c r="L4" i="8"/>
  <c r="AH18" i="8"/>
  <c r="AG22" i="8"/>
  <c r="I21" i="8"/>
  <c r="AO19" i="8"/>
  <c r="AG18" i="8"/>
  <c r="I17" i="8"/>
  <c r="AM25" i="8"/>
  <c r="W25" i="8"/>
  <c r="G25" i="8"/>
  <c r="AE24" i="8"/>
  <c r="AE22" i="8"/>
  <c r="AE20" i="8"/>
  <c r="O16" i="8"/>
  <c r="V13" i="8"/>
  <c r="AJ3" i="8"/>
  <c r="T3" i="8"/>
  <c r="AQ26" i="8"/>
  <c r="AA26" i="8"/>
  <c r="K26" i="8"/>
  <c r="AI25" i="8"/>
  <c r="S25" i="8"/>
  <c r="AQ24" i="8"/>
  <c r="AA24" i="8"/>
  <c r="K24" i="8"/>
  <c r="AI23" i="8"/>
  <c r="S23" i="8"/>
  <c r="AQ22" i="8"/>
  <c r="AA22" i="8"/>
  <c r="K22" i="8"/>
  <c r="AI21" i="8"/>
  <c r="S21" i="8"/>
  <c r="AQ20" i="8"/>
  <c r="AA20" i="8"/>
  <c r="K20" i="8"/>
  <c r="AI19" i="8"/>
  <c r="S19" i="8"/>
  <c r="AQ18" i="8"/>
  <c r="AA18" i="8"/>
  <c r="K18" i="8"/>
  <c r="AI17" i="8"/>
  <c r="S17" i="8"/>
  <c r="AQ16" i="8"/>
  <c r="AA16" i="8"/>
  <c r="K16" i="8"/>
  <c r="AI15" i="8"/>
  <c r="S15" i="8"/>
  <c r="AQ14" i="8"/>
  <c r="AA14" i="8"/>
  <c r="K14" i="8"/>
  <c r="AI13" i="8"/>
  <c r="S13" i="8"/>
  <c r="AQ12" i="8"/>
  <c r="AA12" i="8"/>
  <c r="K12" i="8"/>
  <c r="AI11" i="8"/>
  <c r="S11" i="8"/>
  <c r="AQ10" i="8"/>
  <c r="AA10" i="8"/>
  <c r="K10" i="8"/>
  <c r="AI9" i="8"/>
  <c r="S9" i="8"/>
  <c r="AQ8" i="8"/>
  <c r="AA8" i="8"/>
  <c r="K8" i="8"/>
  <c r="AI7" i="8"/>
  <c r="S7" i="8"/>
  <c r="AQ6" i="8"/>
  <c r="AA6" i="8"/>
  <c r="K6" i="8"/>
  <c r="AI5" i="8"/>
  <c r="S5" i="8"/>
  <c r="AQ4" i="8"/>
  <c r="AA4" i="8"/>
  <c r="K4" i="8"/>
  <c r="R18" i="8"/>
  <c r="AP17" i="8"/>
  <c r="J17" i="8"/>
  <c r="AH25" i="8"/>
  <c r="R25" i="8"/>
  <c r="AP24" i="8"/>
  <c r="Z24" i="8"/>
  <c r="J24" i="8"/>
  <c r="AP22" i="8"/>
  <c r="Z22" i="8"/>
  <c r="J22" i="8"/>
  <c r="AH21" i="8"/>
  <c r="R21" i="8"/>
  <c r="AP20" i="8"/>
  <c r="Z20" i="8"/>
  <c r="J20" i="8"/>
  <c r="AH19" i="8"/>
  <c r="R19" i="8"/>
  <c r="AP18" i="8"/>
  <c r="Z18" i="8"/>
  <c r="J18" i="8"/>
  <c r="AH17" i="8"/>
  <c r="R17" i="8"/>
  <c r="AP16" i="8"/>
  <c r="Z16" i="8"/>
  <c r="J16" i="8"/>
  <c r="AP14" i="8"/>
  <c r="Z14" i="8"/>
  <c r="J14" i="8"/>
  <c r="AH13" i="8"/>
  <c r="R13" i="8"/>
  <c r="AH9" i="8"/>
  <c r="R9" i="8"/>
  <c r="AP8" i="8"/>
  <c r="Z8" i="8"/>
  <c r="J8" i="8"/>
  <c r="AP6" i="8"/>
  <c r="Z6" i="8"/>
  <c r="J6" i="8"/>
  <c r="AH5" i="8"/>
  <c r="R5" i="8"/>
  <c r="AP4" i="8"/>
  <c r="Z4" i="8"/>
  <c r="J4" i="8"/>
  <c r="AG25" i="8"/>
  <c r="Q25" i="8"/>
  <c r="AO24" i="8"/>
  <c r="Y24" i="8"/>
  <c r="I24" i="8"/>
  <c r="AO20" i="8"/>
  <c r="AG9" i="8"/>
  <c r="Q9" i="8"/>
  <c r="AO8" i="8"/>
  <c r="Y8" i="8"/>
  <c r="I8" i="8"/>
  <c r="AO6" i="8"/>
  <c r="Y6" i="8"/>
  <c r="I6" i="8"/>
  <c r="AG5" i="8"/>
  <c r="Q5" i="8"/>
  <c r="AO4" i="8"/>
  <c r="Y4" i="8"/>
  <c r="I4" i="8"/>
  <c r="AO22" i="8"/>
  <c r="Y22" i="8"/>
  <c r="I22" i="8"/>
  <c r="AG21" i="8"/>
  <c r="Q21" i="8"/>
  <c r="Y20" i="8"/>
  <c r="I20" i="8"/>
  <c r="AG19" i="8"/>
  <c r="Q19" i="8"/>
  <c r="AO18" i="8"/>
  <c r="Y18" i="8"/>
  <c r="I18" i="8"/>
  <c r="AG17" i="8"/>
  <c r="Q17" i="8"/>
  <c r="AO16" i="8"/>
  <c r="Y16" i="8"/>
  <c r="I16" i="8"/>
  <c r="AO14" i="8"/>
  <c r="Y14" i="8"/>
  <c r="I14" i="8"/>
  <c r="AG13" i="8"/>
  <c r="Q13" i="8"/>
  <c r="AG3" i="8"/>
  <c r="Q3" i="8"/>
  <c r="AN26" i="8"/>
  <c r="X26" i="8"/>
  <c r="AF25" i="8"/>
  <c r="P25" i="8"/>
  <c r="AN24" i="8"/>
  <c r="X24" i="8"/>
  <c r="H24" i="8"/>
  <c r="AF23" i="8"/>
  <c r="AN22" i="8"/>
  <c r="X22" i="8"/>
  <c r="H22" i="8"/>
  <c r="AF21" i="8"/>
  <c r="P21" i="8"/>
  <c r="AN20" i="8"/>
  <c r="X20" i="8"/>
  <c r="H20" i="8"/>
  <c r="AF19" i="8"/>
  <c r="P19" i="8"/>
  <c r="AN18" i="8"/>
  <c r="X18" i="8"/>
  <c r="H18" i="8"/>
  <c r="AF17" i="8"/>
  <c r="P17" i="8"/>
  <c r="AN16" i="8"/>
  <c r="X16" i="8"/>
  <c r="H16" i="8"/>
  <c r="AF15" i="8"/>
  <c r="AN14" i="8"/>
  <c r="X14" i="8"/>
  <c r="H14" i="8"/>
  <c r="AF13" i="8"/>
  <c r="P13" i="8"/>
  <c r="AN12" i="8"/>
  <c r="X12" i="8"/>
  <c r="AF11" i="8"/>
  <c r="AN10" i="8"/>
  <c r="X10" i="8"/>
  <c r="AF9" i="8"/>
  <c r="P9" i="8"/>
  <c r="AN8" i="8"/>
  <c r="X8" i="8"/>
  <c r="H8" i="8"/>
  <c r="AF7" i="8"/>
  <c r="AN6" i="8"/>
  <c r="X6" i="8"/>
  <c r="H6" i="8"/>
  <c r="AF5" i="8"/>
  <c r="P5" i="8"/>
  <c r="AN4" i="8"/>
  <c r="X4" i="8"/>
  <c r="H4" i="8"/>
  <c r="AE25" i="8"/>
  <c r="O25" i="8"/>
  <c r="AM24" i="8"/>
  <c r="W24" i="8"/>
  <c r="G24" i="8"/>
  <c r="AM22" i="8"/>
  <c r="W22" i="8"/>
  <c r="G22" i="8"/>
  <c r="AE21" i="8"/>
  <c r="O21" i="8"/>
  <c r="AM20" i="8"/>
  <c r="W20" i="8"/>
  <c r="G20" i="8"/>
  <c r="AE19" i="8"/>
  <c r="O19" i="8"/>
  <c r="AM18" i="8"/>
  <c r="W18" i="8"/>
  <c r="G18" i="8"/>
  <c r="AE17" i="8"/>
  <c r="O17" i="8"/>
  <c r="AM16" i="8"/>
  <c r="W16" i="8"/>
  <c r="G16" i="8"/>
  <c r="AM14" i="8"/>
  <c r="W14" i="8"/>
  <c r="G14" i="8"/>
  <c r="AE13" i="8"/>
  <c r="O13" i="8"/>
  <c r="AE9" i="8"/>
  <c r="O9" i="8"/>
  <c r="AM8" i="8"/>
  <c r="W8" i="8"/>
  <c r="G8" i="8"/>
  <c r="AM6" i="8"/>
  <c r="W6" i="8"/>
  <c r="G6" i="8"/>
  <c r="AE5" i="8"/>
  <c r="O5" i="8"/>
  <c r="AM4" i="8"/>
  <c r="W4" i="8"/>
  <c r="G4" i="8"/>
  <c r="AD25" i="8"/>
  <c r="N25" i="8"/>
  <c r="AL24" i="8"/>
  <c r="V24" i="8"/>
  <c r="F24" i="8"/>
  <c r="AL22" i="8"/>
  <c r="V22" i="8"/>
  <c r="F22" i="8"/>
  <c r="AD21" i="8"/>
  <c r="N21" i="8"/>
  <c r="AL20" i="8"/>
  <c r="V20" i="8"/>
  <c r="F20" i="8"/>
  <c r="AD19" i="8"/>
  <c r="N19" i="8"/>
  <c r="AL18" i="8"/>
  <c r="V18" i="8"/>
  <c r="F18" i="8"/>
  <c r="AD17" i="8"/>
  <c r="N17" i="8"/>
  <c r="AL16" i="8"/>
  <c r="V16" i="8"/>
  <c r="F16" i="8"/>
  <c r="AL14" i="8"/>
  <c r="V14" i="8"/>
  <c r="F14" i="8"/>
  <c r="AD13" i="8"/>
  <c r="N13" i="8"/>
  <c r="AD9" i="8"/>
  <c r="N9" i="8"/>
  <c r="AL8" i="8"/>
  <c r="V8" i="8"/>
  <c r="F8" i="8"/>
  <c r="AL6" i="8"/>
  <c r="V6" i="8"/>
  <c r="F6" i="8"/>
  <c r="AD5" i="8"/>
  <c r="N5" i="8"/>
  <c r="AL4" i="8"/>
  <c r="V4" i="8"/>
  <c r="F4" i="8"/>
  <c r="AK22" i="8"/>
  <c r="U22" i="8"/>
  <c r="E22" i="8"/>
  <c r="AC21" i="8"/>
  <c r="M21" i="8"/>
  <c r="AK20" i="8"/>
  <c r="U20" i="8"/>
  <c r="E20" i="8"/>
  <c r="AC19" i="8"/>
  <c r="M19" i="8"/>
  <c r="AK18" i="8"/>
  <c r="U18" i="8"/>
  <c r="E18" i="8"/>
  <c r="AC17" i="8"/>
  <c r="M17" i="8"/>
  <c r="AK16" i="8"/>
  <c r="U16" i="8"/>
  <c r="E16" i="8"/>
  <c r="AK14" i="8"/>
  <c r="U14" i="8"/>
  <c r="E14" i="8"/>
  <c r="AC9" i="8"/>
  <c r="M9" i="8"/>
  <c r="AK8" i="8"/>
  <c r="U8" i="8"/>
  <c r="E8" i="8"/>
  <c r="AK6" i="8"/>
  <c r="U6" i="8"/>
  <c r="E6" i="8"/>
  <c r="AC5" i="8"/>
  <c r="M5" i="8"/>
  <c r="AK4" i="8"/>
  <c r="U4" i="8"/>
  <c r="AR25" i="8"/>
  <c r="AB25" i="8"/>
  <c r="AJ24" i="8"/>
  <c r="AJ22" i="8"/>
  <c r="AR21" i="8"/>
  <c r="AB21" i="8"/>
  <c r="AJ20" i="8"/>
  <c r="T20" i="8"/>
  <c r="AR19" i="8"/>
  <c r="AB19" i="8"/>
  <c r="AJ18" i="8"/>
  <c r="T18" i="8"/>
  <c r="AR17" i="8"/>
  <c r="AB17" i="8"/>
  <c r="L17" i="8"/>
  <c r="AJ16" i="8"/>
  <c r="AJ14" i="8"/>
  <c r="AR13" i="8"/>
  <c r="AB13" i="8"/>
  <c r="AR9" i="8"/>
  <c r="AB9" i="8"/>
  <c r="L9" i="8"/>
  <c r="AJ8" i="8"/>
  <c r="T8" i="8"/>
  <c r="AJ6" i="8"/>
  <c r="T6" i="8"/>
  <c r="AR5" i="8"/>
  <c r="AB5" i="8"/>
  <c r="L5" i="8"/>
  <c r="AJ4" i="8"/>
  <c r="T4" i="8"/>
  <c r="AI20" i="8"/>
  <c r="AI18" i="8"/>
  <c r="AQ17" i="8"/>
  <c r="AA17" i="8"/>
  <c r="AQ9" i="8"/>
  <c r="AA9" i="8"/>
  <c r="AI8" i="8"/>
  <c r="AI6" i="8"/>
  <c r="AQ5" i="8"/>
  <c r="AA5" i="8"/>
  <c r="AI4" i="8"/>
  <c r="F9" i="5" l="1"/>
  <c r="F304" i="6"/>
  <c r="G304" i="6" s="1"/>
  <c r="I304" i="6" s="1"/>
  <c r="F124" i="6"/>
  <c r="G124" i="6" s="1"/>
  <c r="I124" i="6" s="1"/>
  <c r="F15" i="6"/>
  <c r="G15" i="6" s="1"/>
  <c r="I15" i="6" s="1"/>
  <c r="F211" i="6"/>
  <c r="G211" i="6" s="1"/>
  <c r="I211" i="6" s="1"/>
  <c r="F116" i="6"/>
  <c r="G116" i="6" s="1"/>
  <c r="I116" i="6" s="1"/>
  <c r="F21" i="6"/>
  <c r="G21" i="6" s="1"/>
  <c r="I21" i="6" s="1"/>
  <c r="F277" i="6"/>
  <c r="G277" i="6" s="1"/>
  <c r="I277" i="6" s="1"/>
  <c r="F182" i="6"/>
  <c r="G182" i="6" s="1"/>
  <c r="I182" i="6" s="1"/>
  <c r="F327" i="6"/>
  <c r="G327" i="6" s="1"/>
  <c r="I327" i="6" s="1"/>
  <c r="F311" i="6"/>
  <c r="G311" i="6" s="1"/>
  <c r="I311" i="6" s="1"/>
  <c r="F248" i="6"/>
  <c r="G248" i="6" s="1"/>
  <c r="I248" i="6" s="1"/>
  <c r="F64" i="6"/>
  <c r="G64" i="6" s="1"/>
  <c r="I64" i="6" s="1"/>
  <c r="F320" i="6"/>
  <c r="G320" i="6" s="1"/>
  <c r="I320" i="6" s="1"/>
  <c r="F233" i="6"/>
  <c r="G233" i="6" s="1"/>
  <c r="I233" i="6" s="1"/>
  <c r="F154" i="6"/>
  <c r="G154" i="6" s="1"/>
  <c r="I154" i="6" s="1"/>
  <c r="F27" i="6"/>
  <c r="G27" i="6" s="1"/>
  <c r="I27" i="6" s="1"/>
  <c r="F283" i="6"/>
  <c r="G283" i="6" s="1"/>
  <c r="I283" i="6" s="1"/>
  <c r="F143" i="6"/>
  <c r="G143" i="6" s="1"/>
  <c r="I143" i="6" s="1"/>
  <c r="F140" i="6"/>
  <c r="G140" i="6" s="1"/>
  <c r="I140" i="6" s="1"/>
  <c r="F173" i="6"/>
  <c r="G173" i="6" s="1"/>
  <c r="I173" i="6" s="1"/>
  <c r="F94" i="6"/>
  <c r="G94" i="6" s="1"/>
  <c r="I94" i="6" s="1"/>
  <c r="F350" i="6"/>
  <c r="G350" i="6" s="1"/>
  <c r="I350" i="6" s="1"/>
  <c r="F241" i="6"/>
  <c r="G241" i="6" s="1"/>
  <c r="I241" i="6" s="1"/>
  <c r="F162" i="6"/>
  <c r="G162" i="6" s="1"/>
  <c r="I162" i="6" s="1"/>
  <c r="F279" i="6"/>
  <c r="G279" i="6" s="1"/>
  <c r="I279" i="6" s="1"/>
  <c r="F146" i="6"/>
  <c r="G146" i="6" s="1"/>
  <c r="I146" i="6" s="1"/>
  <c r="F132" i="6"/>
  <c r="G132" i="6" s="1"/>
  <c r="I132" i="6" s="1"/>
  <c r="F37" i="6"/>
  <c r="G37" i="6" s="1"/>
  <c r="I37" i="6" s="1"/>
  <c r="F293" i="6"/>
  <c r="G293" i="6" s="1"/>
  <c r="I293" i="6" s="1"/>
  <c r="F198" i="6"/>
  <c r="G198" i="6" s="1"/>
  <c r="I198" i="6" s="1"/>
  <c r="F359" i="6"/>
  <c r="G359" i="6" s="1"/>
  <c r="I359" i="6" s="1"/>
  <c r="F343" i="6"/>
  <c r="G343" i="6" s="1"/>
  <c r="I343" i="6" s="1"/>
  <c r="F264" i="6"/>
  <c r="G264" i="6" s="1"/>
  <c r="I264" i="6" s="1"/>
  <c r="F80" i="6"/>
  <c r="G80" i="6" s="1"/>
  <c r="I80" i="6" s="1"/>
  <c r="F336" i="6"/>
  <c r="G336" i="6" s="1"/>
  <c r="I336" i="6" s="1"/>
  <c r="F249" i="6"/>
  <c r="G249" i="6" s="1"/>
  <c r="I249" i="6" s="1"/>
  <c r="F170" i="6"/>
  <c r="G170" i="6" s="1"/>
  <c r="I170" i="6" s="1"/>
  <c r="F43" i="6"/>
  <c r="G43" i="6" s="1"/>
  <c r="I43" i="6" s="1"/>
  <c r="F299" i="6"/>
  <c r="G299" i="6" s="1"/>
  <c r="I299" i="6" s="1"/>
  <c r="F159" i="6"/>
  <c r="G159" i="6" s="1"/>
  <c r="I159" i="6" s="1"/>
  <c r="F156" i="6"/>
  <c r="G156" i="6" s="1"/>
  <c r="I156" i="6" s="1"/>
  <c r="F189" i="6"/>
  <c r="G189" i="6" s="1"/>
  <c r="I189" i="6" s="1"/>
  <c r="F110" i="6"/>
  <c r="G110" i="6" s="1"/>
  <c r="I110" i="6" s="1"/>
  <c r="F31" i="6"/>
  <c r="G31" i="6" s="1"/>
  <c r="I31" i="6" s="1"/>
  <c r="F257" i="6"/>
  <c r="G257" i="6" s="1"/>
  <c r="I257" i="6" s="1"/>
  <c r="F178" i="6"/>
  <c r="G178" i="6" s="1"/>
  <c r="I178" i="6" s="1"/>
  <c r="F217" i="6"/>
  <c r="G217" i="6" s="1"/>
  <c r="I217" i="6" s="1"/>
  <c r="F243" i="6"/>
  <c r="G243" i="6" s="1"/>
  <c r="I243" i="6" s="1"/>
  <c r="F53" i="6"/>
  <c r="G53" i="6" s="1"/>
  <c r="I53" i="6" s="1"/>
  <c r="F309" i="6"/>
  <c r="G309" i="6" s="1"/>
  <c r="I309" i="6" s="1"/>
  <c r="F214" i="6"/>
  <c r="G214" i="6" s="1"/>
  <c r="I214" i="6" s="1"/>
  <c r="F23" i="6"/>
  <c r="G23" i="6" s="1"/>
  <c r="I23" i="6" s="1"/>
  <c r="F24" i="6"/>
  <c r="G24" i="6" s="1"/>
  <c r="I24" i="6" s="1"/>
  <c r="F280" i="6"/>
  <c r="G280" i="6" s="1"/>
  <c r="I280" i="6" s="1"/>
  <c r="F96" i="6"/>
  <c r="G96" i="6" s="1"/>
  <c r="I96" i="6" s="1"/>
  <c r="F352" i="6"/>
  <c r="G352" i="6" s="1"/>
  <c r="I352" i="6" s="1"/>
  <c r="F265" i="6"/>
  <c r="F186" i="6"/>
  <c r="G186" i="6" s="1"/>
  <c r="I186" i="6" s="1"/>
  <c r="F59" i="6"/>
  <c r="G59" i="6" s="1"/>
  <c r="I59" i="6" s="1"/>
  <c r="F315" i="6"/>
  <c r="G315" i="6" s="1"/>
  <c r="I315" i="6" s="1"/>
  <c r="F191" i="6"/>
  <c r="G191" i="6" s="1"/>
  <c r="I191" i="6" s="1"/>
  <c r="F172" i="6"/>
  <c r="G172" i="6" s="1"/>
  <c r="I172" i="6" s="1"/>
  <c r="F205" i="6"/>
  <c r="G205" i="6" s="1"/>
  <c r="I205" i="6" s="1"/>
  <c r="F126" i="6"/>
  <c r="G126" i="6" s="1"/>
  <c r="I126" i="6" s="1"/>
  <c r="F32" i="6"/>
  <c r="G32" i="6" s="1"/>
  <c r="I32" i="6" s="1"/>
  <c r="F273" i="6"/>
  <c r="G273" i="6" s="1"/>
  <c r="I273" i="6" s="1"/>
  <c r="F194" i="6"/>
  <c r="G194" i="6" s="1"/>
  <c r="I194" i="6" s="1"/>
  <c r="F295" i="6"/>
  <c r="G295" i="6" s="1"/>
  <c r="I295" i="6" s="1"/>
  <c r="F148" i="6"/>
  <c r="G148" i="6" s="1"/>
  <c r="I148" i="6" s="1"/>
  <c r="F164" i="6"/>
  <c r="G164" i="6" s="1"/>
  <c r="I164" i="6" s="1"/>
  <c r="F69" i="6"/>
  <c r="G69" i="6" s="1"/>
  <c r="I69" i="6" s="1"/>
  <c r="F325" i="6"/>
  <c r="G325" i="6" s="1"/>
  <c r="I325" i="6" s="1"/>
  <c r="F230" i="6"/>
  <c r="G230" i="6" s="1"/>
  <c r="I230" i="6" s="1"/>
  <c r="F39" i="6"/>
  <c r="G39" i="6" s="1"/>
  <c r="I39" i="6" s="1"/>
  <c r="F40" i="6"/>
  <c r="G40" i="6" s="1"/>
  <c r="I40" i="6" s="1"/>
  <c r="F296" i="6"/>
  <c r="G296" i="6" s="1"/>
  <c r="I296" i="6" s="1"/>
  <c r="F112" i="6"/>
  <c r="G112" i="6" s="1"/>
  <c r="I112" i="6" s="1"/>
  <c r="F25" i="6"/>
  <c r="G25" i="6" s="1"/>
  <c r="I25" i="6" s="1"/>
  <c r="F281" i="6"/>
  <c r="G281" i="6" s="1"/>
  <c r="I281" i="6" s="1"/>
  <c r="F202" i="6"/>
  <c r="G202" i="6" s="1"/>
  <c r="I202" i="6" s="1"/>
  <c r="F75" i="6"/>
  <c r="G75" i="6" s="1"/>
  <c r="I75" i="6" s="1"/>
  <c r="F331" i="6"/>
  <c r="G331" i="6" s="1"/>
  <c r="I331" i="6" s="1"/>
  <c r="F223" i="6"/>
  <c r="G223" i="6" s="1"/>
  <c r="I223" i="6" s="1"/>
  <c r="F188" i="6"/>
  <c r="G188" i="6" s="1"/>
  <c r="I188" i="6" s="1"/>
  <c r="F221" i="6"/>
  <c r="G221" i="6" s="1"/>
  <c r="I221" i="6" s="1"/>
  <c r="F142" i="6"/>
  <c r="G142" i="6" s="1"/>
  <c r="I142" i="6" s="1"/>
  <c r="F33" i="6"/>
  <c r="G33" i="6" s="1"/>
  <c r="I33" i="6" s="1"/>
  <c r="F289" i="6"/>
  <c r="G289" i="6" s="1"/>
  <c r="I289" i="6" s="1"/>
  <c r="F210" i="6"/>
  <c r="G210" i="6" s="1"/>
  <c r="I210" i="6" s="1"/>
  <c r="F138" i="6"/>
  <c r="G138" i="6" s="1"/>
  <c r="I138" i="6" s="1"/>
  <c r="F18" i="6"/>
  <c r="G18" i="6" s="1"/>
  <c r="I18" i="6" s="1"/>
  <c r="F19" i="6"/>
  <c r="G19" i="6" s="1"/>
  <c r="I19" i="6" s="1"/>
  <c r="F275" i="6"/>
  <c r="G275" i="6" s="1"/>
  <c r="I275" i="6" s="1"/>
  <c r="F180" i="6"/>
  <c r="G180" i="6" s="1"/>
  <c r="I180" i="6" s="1"/>
  <c r="F85" i="6"/>
  <c r="G85" i="6" s="1"/>
  <c r="I85" i="6" s="1"/>
  <c r="F341" i="6"/>
  <c r="G341" i="6" s="1"/>
  <c r="I341" i="6" s="1"/>
  <c r="F246" i="6"/>
  <c r="G246" i="6" s="1"/>
  <c r="I246" i="6" s="1"/>
  <c r="F55" i="6"/>
  <c r="G55" i="6" s="1"/>
  <c r="I55" i="6" s="1"/>
  <c r="F56" i="6"/>
  <c r="G56" i="6" s="1"/>
  <c r="I56" i="6" s="1"/>
  <c r="F312" i="6"/>
  <c r="G312" i="6" s="1"/>
  <c r="I312" i="6" s="1"/>
  <c r="F128" i="6"/>
  <c r="G128" i="6" s="1"/>
  <c r="I128" i="6" s="1"/>
  <c r="F41" i="6"/>
  <c r="G41" i="6" s="1"/>
  <c r="I41" i="6" s="1"/>
  <c r="F297" i="6"/>
  <c r="G297" i="6" s="1"/>
  <c r="I297" i="6" s="1"/>
  <c r="F218" i="6"/>
  <c r="G218" i="6" s="1"/>
  <c r="I218" i="6" s="1"/>
  <c r="F91" i="6"/>
  <c r="G91" i="6" s="1"/>
  <c r="I91" i="6" s="1"/>
  <c r="F347" i="6"/>
  <c r="G347" i="6" s="1"/>
  <c r="I347" i="6" s="1"/>
  <c r="F239" i="6"/>
  <c r="G239" i="6" s="1"/>
  <c r="I239" i="6" s="1"/>
  <c r="F204" i="6"/>
  <c r="G204" i="6" s="1"/>
  <c r="I204" i="6" s="1"/>
  <c r="F237" i="6"/>
  <c r="G237" i="6" s="1"/>
  <c r="I237" i="6" s="1"/>
  <c r="F158" i="6"/>
  <c r="G158" i="6" s="1"/>
  <c r="I158" i="6" s="1"/>
  <c r="F49" i="6"/>
  <c r="G49" i="6" s="1"/>
  <c r="I49" i="6" s="1"/>
  <c r="F305" i="6"/>
  <c r="G305" i="6" s="1"/>
  <c r="I305" i="6" s="1"/>
  <c r="F226" i="6"/>
  <c r="G226" i="6" s="1"/>
  <c r="I226" i="6" s="1"/>
  <c r="F166" i="6"/>
  <c r="G166" i="6" s="1"/>
  <c r="I166" i="6" s="1"/>
  <c r="F225" i="6"/>
  <c r="G225" i="6" s="1"/>
  <c r="I225" i="6" s="1"/>
  <c r="F227" i="6"/>
  <c r="G227" i="6" s="1"/>
  <c r="I227" i="6" s="1"/>
  <c r="F259" i="6"/>
  <c r="G259" i="6" s="1"/>
  <c r="I259" i="6" s="1"/>
  <c r="F35" i="6"/>
  <c r="G35" i="6" s="1"/>
  <c r="I35" i="6" s="1"/>
  <c r="F291" i="6"/>
  <c r="G291" i="6" s="1"/>
  <c r="I291" i="6" s="1"/>
  <c r="F196" i="6"/>
  <c r="G196" i="6" s="1"/>
  <c r="I196" i="6" s="1"/>
  <c r="F101" i="6"/>
  <c r="G101" i="6" s="1"/>
  <c r="I101" i="6" s="1"/>
  <c r="F357" i="6"/>
  <c r="G357" i="6" s="1"/>
  <c r="I357" i="6" s="1"/>
  <c r="F262" i="6"/>
  <c r="G262" i="6" s="1"/>
  <c r="I262" i="6" s="1"/>
  <c r="F71" i="6"/>
  <c r="G71" i="6" s="1"/>
  <c r="I71" i="6" s="1"/>
  <c r="F72" i="6"/>
  <c r="G72" i="6" s="1"/>
  <c r="I72" i="6" s="1"/>
  <c r="F328" i="6"/>
  <c r="G328" i="6" s="1"/>
  <c r="I328" i="6" s="1"/>
  <c r="F144" i="6"/>
  <c r="G144" i="6" s="1"/>
  <c r="I144" i="6" s="1"/>
  <c r="F57" i="6"/>
  <c r="G57" i="6" s="1"/>
  <c r="I57" i="6" s="1"/>
  <c r="F329" i="6"/>
  <c r="G329" i="6" s="1"/>
  <c r="I329" i="6" s="1"/>
  <c r="F234" i="6"/>
  <c r="G234" i="6" s="1"/>
  <c r="I234" i="6" s="1"/>
  <c r="F107" i="6"/>
  <c r="G107" i="6" s="1"/>
  <c r="I107" i="6" s="1"/>
  <c r="F363" i="6"/>
  <c r="G363" i="6" s="1"/>
  <c r="I363" i="6" s="1"/>
  <c r="F271" i="6"/>
  <c r="G271" i="6" s="1"/>
  <c r="I271" i="6" s="1"/>
  <c r="F220" i="6"/>
  <c r="G220" i="6" s="1"/>
  <c r="I220" i="6" s="1"/>
  <c r="F253" i="6"/>
  <c r="G253" i="6" s="1"/>
  <c r="I253" i="6" s="1"/>
  <c r="F174" i="6"/>
  <c r="G174" i="6" s="1"/>
  <c r="I174" i="6" s="1"/>
  <c r="F65" i="6"/>
  <c r="G65" i="6" s="1"/>
  <c r="I65" i="6" s="1"/>
  <c r="F321" i="6"/>
  <c r="G321" i="6" s="1"/>
  <c r="I321" i="6" s="1"/>
  <c r="F242" i="6"/>
  <c r="G242" i="6" s="1"/>
  <c r="I242" i="6" s="1"/>
  <c r="F356" i="6"/>
  <c r="G356" i="6" s="1"/>
  <c r="I356" i="6" s="1"/>
  <c r="F78" i="6"/>
  <c r="G78" i="6" s="1"/>
  <c r="I78" i="6" s="1"/>
  <c r="F16" i="6"/>
  <c r="G16" i="6" s="1"/>
  <c r="I16" i="6" s="1"/>
  <c r="F307" i="6"/>
  <c r="G307" i="6" s="1"/>
  <c r="I307" i="6" s="1"/>
  <c r="F212" i="6"/>
  <c r="G212" i="6" s="1"/>
  <c r="I212" i="6" s="1"/>
  <c r="F117" i="6"/>
  <c r="G117" i="6" s="1"/>
  <c r="I117" i="6" s="1"/>
  <c r="F22" i="6"/>
  <c r="G22" i="6" s="1"/>
  <c r="I22" i="6" s="1"/>
  <c r="F278" i="6"/>
  <c r="G278" i="6" s="1"/>
  <c r="I278" i="6" s="1"/>
  <c r="F87" i="6"/>
  <c r="G87" i="6" s="1"/>
  <c r="I87" i="6" s="1"/>
  <c r="F88" i="6"/>
  <c r="G88" i="6" s="1"/>
  <c r="I88" i="6" s="1"/>
  <c r="F344" i="6"/>
  <c r="G344" i="6" s="1"/>
  <c r="I344" i="6" s="1"/>
  <c r="F160" i="6"/>
  <c r="G160" i="6" s="1"/>
  <c r="I160" i="6" s="1"/>
  <c r="F73" i="6"/>
  <c r="G73" i="6" s="1"/>
  <c r="I73" i="6" s="1"/>
  <c r="F345" i="6"/>
  <c r="G345" i="6" s="1"/>
  <c r="I345" i="6" s="1"/>
  <c r="F250" i="6"/>
  <c r="G250" i="6" s="1"/>
  <c r="I250" i="6" s="1"/>
  <c r="F123" i="6"/>
  <c r="G123" i="6" s="1"/>
  <c r="I123" i="6" s="1"/>
  <c r="F252" i="6"/>
  <c r="G252" i="6" s="1"/>
  <c r="I252" i="6" s="1"/>
  <c r="F303" i="6"/>
  <c r="G303" i="6" s="1"/>
  <c r="I303" i="6" s="1"/>
  <c r="F236" i="6"/>
  <c r="G236" i="6" s="1"/>
  <c r="I236" i="6" s="1"/>
  <c r="F269" i="6"/>
  <c r="G269" i="6" s="1"/>
  <c r="I269" i="6" s="1"/>
  <c r="F190" i="6"/>
  <c r="G190" i="6" s="1"/>
  <c r="I190" i="6" s="1"/>
  <c r="F81" i="6"/>
  <c r="G81" i="6" s="1"/>
  <c r="I81" i="6" s="1"/>
  <c r="F337" i="6"/>
  <c r="G337" i="6" s="1"/>
  <c r="I337" i="6" s="1"/>
  <c r="F258" i="6"/>
  <c r="G258" i="6" s="1"/>
  <c r="I258" i="6" s="1"/>
  <c r="F195" i="6"/>
  <c r="G195" i="6" s="1"/>
  <c r="I195" i="6" s="1"/>
  <c r="F51" i="6"/>
  <c r="G51" i="6" s="1"/>
  <c r="I51" i="6" s="1"/>
  <c r="F6" i="6"/>
  <c r="G6" i="6" s="1"/>
  <c r="I6" i="6" s="1"/>
  <c r="F67" i="6"/>
  <c r="G67" i="6" s="1"/>
  <c r="I67" i="6" s="1"/>
  <c r="F323" i="6"/>
  <c r="G323" i="6" s="1"/>
  <c r="I323" i="6" s="1"/>
  <c r="F228" i="6"/>
  <c r="G228" i="6" s="1"/>
  <c r="I228" i="6" s="1"/>
  <c r="F133" i="6"/>
  <c r="G133" i="6" s="1"/>
  <c r="I133" i="6" s="1"/>
  <c r="F38" i="6"/>
  <c r="G38" i="6" s="1"/>
  <c r="I38" i="6" s="1"/>
  <c r="F294" i="6"/>
  <c r="G294" i="6" s="1"/>
  <c r="I294" i="6" s="1"/>
  <c r="F103" i="6"/>
  <c r="G103" i="6" s="1"/>
  <c r="I103" i="6" s="1"/>
  <c r="F104" i="6"/>
  <c r="G104" i="6" s="1"/>
  <c r="I104" i="6" s="1"/>
  <c r="F360" i="6"/>
  <c r="G360" i="6" s="1"/>
  <c r="I360" i="6" s="1"/>
  <c r="F176" i="6"/>
  <c r="G176" i="6" s="1"/>
  <c r="I176" i="6" s="1"/>
  <c r="F89" i="6"/>
  <c r="G89" i="6" s="1"/>
  <c r="I89" i="6" s="1"/>
  <c r="F361" i="6"/>
  <c r="G361" i="6" s="1"/>
  <c r="I361" i="6" s="1"/>
  <c r="F266" i="6"/>
  <c r="G266" i="6" s="1"/>
  <c r="I266" i="6" s="1"/>
  <c r="F139" i="6"/>
  <c r="G139" i="6" s="1"/>
  <c r="I139" i="6" s="1"/>
  <c r="F268" i="6"/>
  <c r="G268" i="6" s="1"/>
  <c r="I268" i="6" s="1"/>
  <c r="F319" i="6"/>
  <c r="G319" i="6" s="1"/>
  <c r="I319" i="6" s="1"/>
  <c r="F29" i="6"/>
  <c r="G29" i="6" s="1"/>
  <c r="I29" i="6" s="1"/>
  <c r="F285" i="6"/>
  <c r="G285" i="6" s="1"/>
  <c r="I285" i="6" s="1"/>
  <c r="F206" i="6"/>
  <c r="G206" i="6" s="1"/>
  <c r="I206" i="6" s="1"/>
  <c r="F97" i="6"/>
  <c r="G97" i="6" s="1"/>
  <c r="I97" i="6" s="1"/>
  <c r="F353" i="6"/>
  <c r="G353" i="6" s="1"/>
  <c r="I353" i="6" s="1"/>
  <c r="F274" i="6"/>
  <c r="G274" i="6" s="1"/>
  <c r="I274" i="6" s="1"/>
  <c r="F100" i="6"/>
  <c r="G100" i="6" s="1"/>
  <c r="I100" i="6" s="1"/>
  <c r="F157" i="6"/>
  <c r="G157" i="6" s="1"/>
  <c r="I157" i="6" s="1"/>
  <c r="F7" i="6"/>
  <c r="G7" i="6" s="1"/>
  <c r="I7" i="6" s="1"/>
  <c r="F83" i="6"/>
  <c r="G83" i="6" s="1"/>
  <c r="I83" i="6" s="1"/>
  <c r="F339" i="6"/>
  <c r="G339" i="6" s="1"/>
  <c r="I339" i="6" s="1"/>
  <c r="F244" i="6"/>
  <c r="G244" i="6" s="1"/>
  <c r="I244" i="6" s="1"/>
  <c r="F149" i="6"/>
  <c r="G149" i="6" s="1"/>
  <c r="I149" i="6" s="1"/>
  <c r="F54" i="6"/>
  <c r="G54" i="6" s="1"/>
  <c r="I54" i="6" s="1"/>
  <c r="F310" i="6"/>
  <c r="G310" i="6" s="1"/>
  <c r="I310" i="6" s="1"/>
  <c r="F119" i="6"/>
  <c r="G119" i="6" s="1"/>
  <c r="I119" i="6" s="1"/>
  <c r="F120" i="6"/>
  <c r="G120" i="6" s="1"/>
  <c r="I120" i="6" s="1"/>
  <c r="F313" i="6"/>
  <c r="G313" i="6" s="1"/>
  <c r="I313" i="6" s="1"/>
  <c r="F192" i="6"/>
  <c r="G192" i="6" s="1"/>
  <c r="I192" i="6" s="1"/>
  <c r="F105" i="6"/>
  <c r="G105" i="6" s="1"/>
  <c r="I105" i="6" s="1"/>
  <c r="F26" i="6"/>
  <c r="G26" i="6" s="1"/>
  <c r="I26" i="6" s="1"/>
  <c r="F282" i="6"/>
  <c r="G282" i="6" s="1"/>
  <c r="I282" i="6" s="1"/>
  <c r="F155" i="6"/>
  <c r="G155" i="6" s="1"/>
  <c r="I155" i="6" s="1"/>
  <c r="F300" i="6"/>
  <c r="G300" i="6" s="1"/>
  <c r="I300" i="6" s="1"/>
  <c r="F351" i="6"/>
  <c r="G351" i="6" s="1"/>
  <c r="I351" i="6" s="1"/>
  <c r="F45" i="6"/>
  <c r="G45" i="6" s="1"/>
  <c r="I45" i="6" s="1"/>
  <c r="F301" i="6"/>
  <c r="G301" i="6" s="1"/>
  <c r="I301" i="6" s="1"/>
  <c r="F222" i="6"/>
  <c r="G222" i="6" s="1"/>
  <c r="I222" i="6" s="1"/>
  <c r="F113" i="6"/>
  <c r="G113" i="6" s="1"/>
  <c r="I113" i="6" s="1"/>
  <c r="F34" i="6"/>
  <c r="G34" i="6" s="1"/>
  <c r="I34" i="6" s="1"/>
  <c r="F290" i="6"/>
  <c r="G290" i="6" s="1"/>
  <c r="I290" i="6" s="1"/>
  <c r="F261" i="6"/>
  <c r="G261" i="6" s="1"/>
  <c r="I261" i="6" s="1"/>
  <c r="F334" i="6"/>
  <c r="G334" i="6" s="1"/>
  <c r="I334" i="6" s="1"/>
  <c r="F17" i="6"/>
  <c r="G17" i="6" s="1"/>
  <c r="I17" i="6" s="1"/>
  <c r="F355" i="6"/>
  <c r="G355" i="6" s="1"/>
  <c r="I355" i="6" s="1"/>
  <c r="F260" i="6"/>
  <c r="G260" i="6" s="1"/>
  <c r="I260" i="6" s="1"/>
  <c r="F165" i="6"/>
  <c r="G165" i="6" s="1"/>
  <c r="I165" i="6" s="1"/>
  <c r="F70" i="6"/>
  <c r="G70" i="6" s="1"/>
  <c r="I70" i="6" s="1"/>
  <c r="F326" i="6"/>
  <c r="G326" i="6" s="1"/>
  <c r="I326" i="6" s="1"/>
  <c r="F135" i="6"/>
  <c r="G135" i="6" s="1"/>
  <c r="I135" i="6" s="1"/>
  <c r="F136" i="6"/>
  <c r="G136" i="6" s="1"/>
  <c r="I136" i="6" s="1"/>
  <c r="F111" i="6"/>
  <c r="G111" i="6" s="1"/>
  <c r="I111" i="6" s="1"/>
  <c r="F208" i="6"/>
  <c r="G208" i="6" s="1"/>
  <c r="I208" i="6" s="1"/>
  <c r="F121" i="6"/>
  <c r="G121" i="6" s="1"/>
  <c r="I121" i="6" s="1"/>
  <c r="F42" i="6"/>
  <c r="G42" i="6" s="1"/>
  <c r="I42" i="6" s="1"/>
  <c r="F298" i="6"/>
  <c r="G298" i="6" s="1"/>
  <c r="I298" i="6" s="1"/>
  <c r="F171" i="6"/>
  <c r="G171" i="6" s="1"/>
  <c r="I171" i="6" s="1"/>
  <c r="F316" i="6"/>
  <c r="G316" i="6" s="1"/>
  <c r="I316" i="6" s="1"/>
  <c r="F28" i="6"/>
  <c r="G28" i="6" s="1"/>
  <c r="I28" i="6" s="1"/>
  <c r="F61" i="6"/>
  <c r="G61" i="6" s="1"/>
  <c r="I61" i="6" s="1"/>
  <c r="F317" i="6"/>
  <c r="G317" i="6" s="1"/>
  <c r="I317" i="6" s="1"/>
  <c r="F238" i="6"/>
  <c r="G238" i="6" s="1"/>
  <c r="I238" i="6" s="1"/>
  <c r="F129" i="6"/>
  <c r="G129" i="6" s="1"/>
  <c r="I129" i="6" s="1"/>
  <c r="F50" i="6"/>
  <c r="G50" i="6" s="1"/>
  <c r="I50" i="6" s="1"/>
  <c r="F306" i="6"/>
  <c r="G306" i="6" s="1"/>
  <c r="I306" i="6" s="1"/>
  <c r="F48" i="6"/>
  <c r="G48" i="6" s="1"/>
  <c r="I48" i="6" s="1"/>
  <c r="F20" i="6"/>
  <c r="G20" i="6" s="1"/>
  <c r="I20" i="6" s="1"/>
  <c r="F276" i="6"/>
  <c r="G276" i="6" s="1"/>
  <c r="I276" i="6" s="1"/>
  <c r="F181" i="6"/>
  <c r="G181" i="6" s="1"/>
  <c r="I181" i="6" s="1"/>
  <c r="F86" i="6"/>
  <c r="G86" i="6" s="1"/>
  <c r="I86" i="6" s="1"/>
  <c r="F342" i="6"/>
  <c r="G342" i="6" s="1"/>
  <c r="I342" i="6" s="1"/>
  <c r="F151" i="6"/>
  <c r="G151" i="6" s="1"/>
  <c r="I151" i="6" s="1"/>
  <c r="F152" i="6"/>
  <c r="G152" i="6" s="1"/>
  <c r="I152" i="6" s="1"/>
  <c r="F175" i="6"/>
  <c r="G175" i="6" s="1"/>
  <c r="I175" i="6" s="1"/>
  <c r="F224" i="6"/>
  <c r="G224" i="6" s="1"/>
  <c r="I224" i="6" s="1"/>
  <c r="F137" i="6"/>
  <c r="G137" i="6" s="1"/>
  <c r="I137" i="6" s="1"/>
  <c r="F58" i="6"/>
  <c r="G58" i="6" s="1"/>
  <c r="I58" i="6" s="1"/>
  <c r="F314" i="6"/>
  <c r="G314" i="6" s="1"/>
  <c r="I314" i="6" s="1"/>
  <c r="F187" i="6"/>
  <c r="G187" i="6" s="1"/>
  <c r="I187" i="6" s="1"/>
  <c r="F348" i="6"/>
  <c r="G348" i="6" s="1"/>
  <c r="I348" i="6" s="1"/>
  <c r="F44" i="6"/>
  <c r="G44" i="6" s="1"/>
  <c r="I44" i="6" s="1"/>
  <c r="F77" i="6"/>
  <c r="G77" i="6" s="1"/>
  <c r="I77" i="6" s="1"/>
  <c r="F333" i="6"/>
  <c r="G333" i="6" s="1"/>
  <c r="I333" i="6" s="1"/>
  <c r="F254" i="6"/>
  <c r="G254" i="6" s="1"/>
  <c r="I254" i="6" s="1"/>
  <c r="F145" i="6"/>
  <c r="G145" i="6" s="1"/>
  <c r="I145" i="6" s="1"/>
  <c r="F66" i="6"/>
  <c r="G66" i="6" s="1"/>
  <c r="I66" i="6" s="1"/>
  <c r="F322" i="6"/>
  <c r="G322" i="6" s="1"/>
  <c r="I322" i="6" s="1"/>
  <c r="F232" i="6"/>
  <c r="G232" i="6" s="1"/>
  <c r="I232" i="6" s="1"/>
  <c r="F5" i="6"/>
  <c r="F115" i="6"/>
  <c r="G115" i="6" s="1"/>
  <c r="I115" i="6" s="1"/>
  <c r="F10" i="6"/>
  <c r="G10" i="6" s="1"/>
  <c r="I10" i="6" s="1"/>
  <c r="F292" i="6"/>
  <c r="G292" i="6" s="1"/>
  <c r="I292" i="6" s="1"/>
  <c r="F197" i="6"/>
  <c r="G197" i="6" s="1"/>
  <c r="I197" i="6" s="1"/>
  <c r="F102" i="6"/>
  <c r="G102" i="6" s="1"/>
  <c r="I102" i="6" s="1"/>
  <c r="F358" i="6"/>
  <c r="G358" i="6" s="1"/>
  <c r="I358" i="6" s="1"/>
  <c r="F183" i="6"/>
  <c r="G183" i="6" s="1"/>
  <c r="I183" i="6" s="1"/>
  <c r="F168" i="6"/>
  <c r="G168" i="6" s="1"/>
  <c r="I168" i="6" s="1"/>
  <c r="F207" i="6"/>
  <c r="G207" i="6" s="1"/>
  <c r="I207" i="6" s="1"/>
  <c r="F240" i="6"/>
  <c r="G240" i="6" s="1"/>
  <c r="I240" i="6" s="1"/>
  <c r="F153" i="6"/>
  <c r="G153" i="6" s="1"/>
  <c r="I153" i="6" s="1"/>
  <c r="F74" i="6"/>
  <c r="G74" i="6" s="1"/>
  <c r="I74" i="6" s="1"/>
  <c r="F330" i="6"/>
  <c r="G330" i="6" s="1"/>
  <c r="I330" i="6" s="1"/>
  <c r="F203" i="6"/>
  <c r="G203" i="6" s="1"/>
  <c r="I203" i="6" s="1"/>
  <c r="F47" i="6"/>
  <c r="G47" i="6" s="1"/>
  <c r="I47" i="6" s="1"/>
  <c r="F60" i="6"/>
  <c r="G60" i="6" s="1"/>
  <c r="I60" i="6" s="1"/>
  <c r="F93" i="6"/>
  <c r="G93" i="6" s="1"/>
  <c r="I93" i="6" s="1"/>
  <c r="F349" i="6"/>
  <c r="G349" i="6" s="1"/>
  <c r="I349" i="6" s="1"/>
  <c r="F270" i="6"/>
  <c r="G270" i="6" s="1"/>
  <c r="I270" i="6" s="1"/>
  <c r="F161" i="6"/>
  <c r="G161" i="6" s="1"/>
  <c r="I161" i="6" s="1"/>
  <c r="F82" i="6"/>
  <c r="G82" i="6" s="1"/>
  <c r="I82" i="6" s="1"/>
  <c r="F338" i="6"/>
  <c r="G338" i="6" s="1"/>
  <c r="I338" i="6" s="1"/>
  <c r="F14" i="6"/>
  <c r="G14" i="6" s="1"/>
  <c r="I14" i="6" s="1"/>
  <c r="F127" i="6"/>
  <c r="G127" i="6" s="1"/>
  <c r="I127" i="6" s="1"/>
  <c r="F8" i="6"/>
  <c r="G8" i="6" s="1"/>
  <c r="I8" i="6" s="1"/>
  <c r="F9" i="6"/>
  <c r="G9" i="6" s="1"/>
  <c r="I9" i="6" s="1"/>
  <c r="F36" i="6"/>
  <c r="G36" i="6" s="1"/>
  <c r="I36" i="6" s="1"/>
  <c r="F11" i="6"/>
  <c r="G11" i="6" s="1"/>
  <c r="I11" i="6" s="1"/>
  <c r="F147" i="6"/>
  <c r="G147" i="6" s="1"/>
  <c r="I147" i="6" s="1"/>
  <c r="F52" i="6"/>
  <c r="G52" i="6" s="1"/>
  <c r="I52" i="6" s="1"/>
  <c r="F308" i="6"/>
  <c r="G308" i="6" s="1"/>
  <c r="I308" i="6" s="1"/>
  <c r="F213" i="6"/>
  <c r="G213" i="6" s="1"/>
  <c r="I213" i="6" s="1"/>
  <c r="F118" i="6"/>
  <c r="G118" i="6" s="1"/>
  <c r="I118" i="6" s="1"/>
  <c r="F167" i="6"/>
  <c r="G167" i="6" s="1"/>
  <c r="I167" i="6" s="1"/>
  <c r="F199" i="6"/>
  <c r="G199" i="6" s="1"/>
  <c r="I199" i="6" s="1"/>
  <c r="F184" i="6"/>
  <c r="G184" i="6" s="1"/>
  <c r="I184" i="6" s="1"/>
  <c r="F255" i="6"/>
  <c r="G255" i="6" s="1"/>
  <c r="I255" i="6" s="1"/>
  <c r="F256" i="6"/>
  <c r="G256" i="6" s="1"/>
  <c r="I256" i="6" s="1"/>
  <c r="F169" i="6"/>
  <c r="G169" i="6" s="1"/>
  <c r="I169" i="6" s="1"/>
  <c r="F90" i="6"/>
  <c r="G90" i="6" s="1"/>
  <c r="I90" i="6" s="1"/>
  <c r="F346" i="6"/>
  <c r="G346" i="6" s="1"/>
  <c r="I346" i="6" s="1"/>
  <c r="F219" i="6"/>
  <c r="G219" i="6" s="1"/>
  <c r="I219" i="6" s="1"/>
  <c r="F63" i="6"/>
  <c r="G63" i="6" s="1"/>
  <c r="I63" i="6" s="1"/>
  <c r="F76" i="6"/>
  <c r="G76" i="6" s="1"/>
  <c r="I76" i="6" s="1"/>
  <c r="F109" i="6"/>
  <c r="G109" i="6" s="1"/>
  <c r="I109" i="6" s="1"/>
  <c r="F30" i="6"/>
  <c r="G30" i="6" s="1"/>
  <c r="I30" i="6" s="1"/>
  <c r="F286" i="6"/>
  <c r="G286" i="6" s="1"/>
  <c r="I286" i="6" s="1"/>
  <c r="F177" i="6"/>
  <c r="G177" i="6" s="1"/>
  <c r="I177" i="6" s="1"/>
  <c r="F98" i="6"/>
  <c r="G98" i="6" s="1"/>
  <c r="I98" i="6" s="1"/>
  <c r="F354" i="6"/>
  <c r="G354" i="6" s="1"/>
  <c r="I354" i="6" s="1"/>
  <c r="F267" i="6"/>
  <c r="G267" i="6" s="1"/>
  <c r="I267" i="6" s="1"/>
  <c r="F99" i="6"/>
  <c r="G99" i="6" s="1"/>
  <c r="I99" i="6" s="1"/>
  <c r="F131" i="6"/>
  <c r="G131" i="6" s="1"/>
  <c r="I131" i="6" s="1"/>
  <c r="F12" i="6"/>
  <c r="G12" i="6" s="1"/>
  <c r="I12" i="6" s="1"/>
  <c r="F163" i="6"/>
  <c r="G163" i="6" s="1"/>
  <c r="I163" i="6" s="1"/>
  <c r="F68" i="6"/>
  <c r="G68" i="6" s="1"/>
  <c r="I68" i="6" s="1"/>
  <c r="F324" i="6"/>
  <c r="G324" i="6" s="1"/>
  <c r="I324" i="6" s="1"/>
  <c r="F229" i="6"/>
  <c r="G229" i="6" s="1"/>
  <c r="I229" i="6" s="1"/>
  <c r="F134" i="6"/>
  <c r="G134" i="6" s="1"/>
  <c r="I134" i="6" s="1"/>
  <c r="F215" i="6"/>
  <c r="G215" i="6" s="1"/>
  <c r="I215" i="6" s="1"/>
  <c r="F231" i="6"/>
  <c r="G231" i="6" s="1"/>
  <c r="I231" i="6" s="1"/>
  <c r="F200" i="6"/>
  <c r="G200" i="6" s="1"/>
  <c r="I200" i="6" s="1"/>
  <c r="F287" i="6"/>
  <c r="G287" i="6" s="1"/>
  <c r="I287" i="6" s="1"/>
  <c r="F272" i="6"/>
  <c r="G272" i="6" s="1"/>
  <c r="I272" i="6" s="1"/>
  <c r="F185" i="6"/>
  <c r="G185" i="6" s="1"/>
  <c r="I185" i="6" s="1"/>
  <c r="F106" i="6"/>
  <c r="G106" i="6" s="1"/>
  <c r="I106" i="6" s="1"/>
  <c r="F362" i="6"/>
  <c r="G362" i="6" s="1"/>
  <c r="I362" i="6" s="1"/>
  <c r="F235" i="6"/>
  <c r="G235" i="6" s="1"/>
  <c r="I235" i="6" s="1"/>
  <c r="F79" i="6"/>
  <c r="G79" i="6" s="1"/>
  <c r="I79" i="6" s="1"/>
  <c r="F92" i="6"/>
  <c r="G92" i="6" s="1"/>
  <c r="I92" i="6" s="1"/>
  <c r="F125" i="6"/>
  <c r="G125" i="6" s="1"/>
  <c r="I125" i="6" s="1"/>
  <c r="F46" i="6"/>
  <c r="G46" i="6" s="1"/>
  <c r="I46" i="6" s="1"/>
  <c r="F302" i="6"/>
  <c r="G302" i="6" s="1"/>
  <c r="I302" i="6" s="1"/>
  <c r="F193" i="6"/>
  <c r="G193" i="6" s="1"/>
  <c r="I193" i="6" s="1"/>
  <c r="F114" i="6"/>
  <c r="G114" i="6" s="1"/>
  <c r="I114" i="6" s="1"/>
  <c r="F332" i="6"/>
  <c r="G332" i="6" s="1"/>
  <c r="I332" i="6" s="1"/>
  <c r="F13" i="6"/>
  <c r="G13" i="6" s="1"/>
  <c r="I13" i="6" s="1"/>
  <c r="F179" i="6"/>
  <c r="G179" i="6" s="1"/>
  <c r="I179" i="6" s="1"/>
  <c r="F84" i="6"/>
  <c r="G84" i="6" s="1"/>
  <c r="I84" i="6" s="1"/>
  <c r="F340" i="6"/>
  <c r="G340" i="6" s="1"/>
  <c r="I340" i="6" s="1"/>
  <c r="F245" i="6"/>
  <c r="G245" i="6" s="1"/>
  <c r="I245" i="6" s="1"/>
  <c r="F150" i="6"/>
  <c r="G150" i="6" s="1"/>
  <c r="I150" i="6" s="1"/>
  <c r="F247" i="6"/>
  <c r="G247" i="6" s="1"/>
  <c r="I247" i="6" s="1"/>
  <c r="F263" i="6"/>
  <c r="G263" i="6" s="1"/>
  <c r="I263" i="6" s="1"/>
  <c r="F216" i="6"/>
  <c r="G216" i="6" s="1"/>
  <c r="I216" i="6" s="1"/>
  <c r="F335" i="6"/>
  <c r="G335" i="6" s="1"/>
  <c r="I335" i="6" s="1"/>
  <c r="F288" i="6"/>
  <c r="G288" i="6" s="1"/>
  <c r="I288" i="6" s="1"/>
  <c r="F201" i="6"/>
  <c r="G201" i="6" s="1"/>
  <c r="I201" i="6" s="1"/>
  <c r="F122" i="6"/>
  <c r="G122" i="6" s="1"/>
  <c r="I122" i="6" s="1"/>
  <c r="F284" i="6"/>
  <c r="G284" i="6" s="1"/>
  <c r="I284" i="6" s="1"/>
  <c r="F251" i="6"/>
  <c r="G251" i="6" s="1"/>
  <c r="I251" i="6" s="1"/>
  <c r="F95" i="6"/>
  <c r="G95" i="6" s="1"/>
  <c r="I95" i="6" s="1"/>
  <c r="F108" i="6"/>
  <c r="G108" i="6" s="1"/>
  <c r="I108" i="6" s="1"/>
  <c r="F141" i="6"/>
  <c r="G141" i="6" s="1"/>
  <c r="I141" i="6" s="1"/>
  <c r="F62" i="6"/>
  <c r="G62" i="6" s="1"/>
  <c r="I62" i="6" s="1"/>
  <c r="F318" i="6"/>
  <c r="G318" i="6" s="1"/>
  <c r="I318" i="6" s="1"/>
  <c r="F209" i="6"/>
  <c r="G209" i="6" s="1"/>
  <c r="I209" i="6" s="1"/>
  <c r="F130" i="6"/>
  <c r="G130" i="6" s="1"/>
  <c r="I130" i="6" s="1"/>
  <c r="F4" i="6"/>
  <c r="G265" i="6"/>
  <c r="I265" i="6" s="1"/>
  <c r="AC6" i="3" l="1"/>
  <c r="AC10" i="3"/>
  <c r="AC14" i="3"/>
  <c r="AC18" i="3"/>
  <c r="U20" i="3"/>
  <c r="Y21" i="3"/>
  <c r="AC22" i="3"/>
  <c r="U24" i="3"/>
  <c r="Y25" i="3"/>
  <c r="AC26" i="3"/>
  <c r="U28" i="3"/>
  <c r="Y29" i="3"/>
  <c r="AC30" i="3"/>
  <c r="U32" i="3"/>
  <c r="Y33" i="3"/>
  <c r="AC34" i="3"/>
  <c r="U36" i="3"/>
  <c r="Y37" i="3"/>
  <c r="AC21" i="3"/>
  <c r="AC25" i="3"/>
  <c r="AC33" i="3"/>
  <c r="AE16" i="3"/>
  <c r="Y26" i="3"/>
  <c r="V33" i="3"/>
  <c r="AE31" i="3"/>
  <c r="AB30" i="3"/>
  <c r="AD6" i="3"/>
  <c r="Z9" i="3"/>
  <c r="AD10" i="3"/>
  <c r="AD14" i="3"/>
  <c r="AD18" i="3"/>
  <c r="V20" i="3"/>
  <c r="Z21" i="3"/>
  <c r="AD22" i="3"/>
  <c r="V24" i="3"/>
  <c r="Z25" i="3"/>
  <c r="AD26" i="3"/>
  <c r="V28" i="3"/>
  <c r="Z29" i="3"/>
  <c r="AD30" i="3"/>
  <c r="V32" i="3"/>
  <c r="Z33" i="3"/>
  <c r="AD34" i="3"/>
  <c r="V36" i="3"/>
  <c r="Z37" i="3"/>
  <c r="AC29" i="3"/>
  <c r="Y36" i="3"/>
  <c r="AA35" i="3"/>
  <c r="X30" i="3"/>
  <c r="AC27" i="3"/>
  <c r="Z30" i="3"/>
  <c r="W29" i="3"/>
  <c r="AB14" i="3"/>
  <c r="AF19" i="3"/>
  <c r="AB34" i="3"/>
  <c r="AA5" i="3"/>
  <c r="AE6" i="3"/>
  <c r="AA9" i="3"/>
  <c r="AE10" i="3"/>
  <c r="AA13" i="3"/>
  <c r="AE14" i="3"/>
  <c r="AA17" i="3"/>
  <c r="AE18" i="3"/>
  <c r="W20" i="3"/>
  <c r="AA21" i="3"/>
  <c r="AE22" i="3"/>
  <c r="W24" i="3"/>
  <c r="AA25" i="3"/>
  <c r="AE26" i="3"/>
  <c r="W28" i="3"/>
  <c r="AA29" i="3"/>
  <c r="AE30" i="3"/>
  <c r="W32" i="3"/>
  <c r="AA33" i="3"/>
  <c r="AE34" i="3"/>
  <c r="W36" i="3"/>
  <c r="AA37" i="3"/>
  <c r="Y20" i="3"/>
  <c r="Y24" i="3"/>
  <c r="U31" i="3"/>
  <c r="AC37" i="3"/>
  <c r="AA27" i="3"/>
  <c r="AB19" i="3"/>
  <c r="AB31" i="3"/>
  <c r="U29" i="3"/>
  <c r="AB5" i="3"/>
  <c r="AF6" i="3"/>
  <c r="AB9" i="3"/>
  <c r="AF10" i="3"/>
  <c r="AB13" i="3"/>
  <c r="AF14" i="3"/>
  <c r="AB17" i="3"/>
  <c r="AF18" i="3"/>
  <c r="X20" i="3"/>
  <c r="AB21" i="3"/>
  <c r="AF22" i="3"/>
  <c r="X24" i="3"/>
  <c r="AB25" i="3"/>
  <c r="AF26" i="3"/>
  <c r="X28" i="3"/>
  <c r="AB29" i="3"/>
  <c r="AF30" i="3"/>
  <c r="X32" i="3"/>
  <c r="AB33" i="3"/>
  <c r="AF34" i="3"/>
  <c r="X36" i="3"/>
  <c r="AB37" i="3"/>
  <c r="AC17" i="3"/>
  <c r="Y28" i="3"/>
  <c r="Y32" i="3"/>
  <c r="AC36" i="3"/>
  <c r="W26" i="3"/>
  <c r="AB23" i="3"/>
  <c r="AB35" i="3"/>
  <c r="AC35" i="3"/>
  <c r="AD7" i="3"/>
  <c r="Z22" i="3"/>
  <c r="W25" i="3"/>
  <c r="AB10" i="3"/>
  <c r="X25" i="3"/>
  <c r="AC5" i="3"/>
  <c r="Y8" i="3"/>
  <c r="AC9" i="3"/>
  <c r="Y12" i="3"/>
  <c r="AC13" i="3"/>
  <c r="U23" i="3"/>
  <c r="U27" i="3"/>
  <c r="U35" i="3"/>
  <c r="AA23" i="3"/>
  <c r="AE36" i="3"/>
  <c r="X26" i="3"/>
  <c r="AC23" i="3"/>
  <c r="Z26" i="3"/>
  <c r="AE11" i="3"/>
  <c r="W21" i="3"/>
  <c r="AE35" i="3"/>
  <c r="AF15" i="3"/>
  <c r="AF31" i="3"/>
  <c r="AD5" i="3"/>
  <c r="Z8" i="3"/>
  <c r="AD9" i="3"/>
  <c r="Z12" i="3"/>
  <c r="AD13" i="3"/>
  <c r="Z16" i="3"/>
  <c r="AD17" i="3"/>
  <c r="Z20" i="3"/>
  <c r="AD21" i="3"/>
  <c r="V23" i="3"/>
  <c r="Z24" i="3"/>
  <c r="AD25" i="3"/>
  <c r="V27" i="3"/>
  <c r="Z28" i="3"/>
  <c r="AD29" i="3"/>
  <c r="V31" i="3"/>
  <c r="Z32" i="3"/>
  <c r="AD33" i="3"/>
  <c r="V35" i="3"/>
  <c r="Z36" i="3"/>
  <c r="AD37" i="3"/>
  <c r="AC20" i="3"/>
  <c r="Y23" i="3"/>
  <c r="AC28" i="3"/>
  <c r="U34" i="3"/>
  <c r="AA19" i="3"/>
  <c r="AA31" i="3"/>
  <c r="AF28" i="3"/>
  <c r="U33" i="3"/>
  <c r="Z14" i="3"/>
  <c r="V29" i="3"/>
  <c r="AE7" i="3"/>
  <c r="AE23" i="3"/>
  <c r="AB6" i="3"/>
  <c r="AB22" i="3"/>
  <c r="AE5" i="3"/>
  <c r="AA8" i="3"/>
  <c r="AE9" i="3"/>
  <c r="AA12" i="3"/>
  <c r="AE13" i="3"/>
  <c r="AA16" i="3"/>
  <c r="AE17" i="3"/>
  <c r="AA20" i="3"/>
  <c r="AE21" i="3"/>
  <c r="W23" i="3"/>
  <c r="AA24" i="3"/>
  <c r="AE25" i="3"/>
  <c r="W27" i="3"/>
  <c r="AA28" i="3"/>
  <c r="AE29" i="3"/>
  <c r="W31" i="3"/>
  <c r="AA32" i="3"/>
  <c r="AE33" i="3"/>
  <c r="W35" i="3"/>
  <c r="AA36" i="3"/>
  <c r="AE37" i="3"/>
  <c r="U26" i="3"/>
  <c r="U30" i="3"/>
  <c r="Y35" i="3"/>
  <c r="W30" i="3"/>
  <c r="X22" i="3"/>
  <c r="AF32" i="3"/>
  <c r="Y30" i="3"/>
  <c r="Z34" i="3"/>
  <c r="AE27" i="3"/>
  <c r="X29" i="3"/>
  <c r="AB4" i="3"/>
  <c r="AF5" i="3"/>
  <c r="AB8" i="3"/>
  <c r="AF9" i="3"/>
  <c r="AB12" i="3"/>
  <c r="AF13" i="3"/>
  <c r="AB16" i="3"/>
  <c r="AF17" i="3"/>
  <c r="AB20" i="3"/>
  <c r="AF21" i="3"/>
  <c r="X23" i="3"/>
  <c r="AB24" i="3"/>
  <c r="AF25" i="3"/>
  <c r="X27" i="3"/>
  <c r="AB28" i="3"/>
  <c r="AF29" i="3"/>
  <c r="X31" i="3"/>
  <c r="AB32" i="3"/>
  <c r="AF33" i="3"/>
  <c r="X35" i="3"/>
  <c r="AB36" i="3"/>
  <c r="AF37" i="3"/>
  <c r="AC16" i="3"/>
  <c r="AC24" i="3"/>
  <c r="Y31" i="3"/>
  <c r="AE24" i="3"/>
  <c r="AF16" i="3"/>
  <c r="AF36" i="3"/>
  <c r="AD31" i="3"/>
  <c r="AC4" i="3"/>
  <c r="Y7" i="3"/>
  <c r="AC8" i="3"/>
  <c r="AC12" i="3"/>
  <c r="U22" i="3"/>
  <c r="Y27" i="3"/>
  <c r="AC32" i="3"/>
  <c r="AE28" i="3"/>
  <c r="AF20" i="3"/>
  <c r="X34" i="3"/>
  <c r="AC31" i="3"/>
  <c r="AD15" i="3"/>
  <c r="AD27" i="3"/>
  <c r="AA6" i="3"/>
  <c r="AE19" i="3"/>
  <c r="W37" i="3"/>
  <c r="AF23" i="3"/>
  <c r="AD4" i="3"/>
  <c r="Z7" i="3"/>
  <c r="AD8" i="3"/>
  <c r="AD12" i="3"/>
  <c r="AD16" i="3"/>
  <c r="Z19" i="3"/>
  <c r="AD20" i="3"/>
  <c r="V22" i="3"/>
  <c r="Z23" i="3"/>
  <c r="AD24" i="3"/>
  <c r="V26" i="3"/>
  <c r="Z27" i="3"/>
  <c r="AD28" i="3"/>
  <c r="V30" i="3"/>
  <c r="Z31" i="3"/>
  <c r="AD32" i="3"/>
  <c r="V34" i="3"/>
  <c r="Z35" i="3"/>
  <c r="AD36" i="3"/>
  <c r="AA7" i="3"/>
  <c r="AA11" i="3"/>
  <c r="AE20" i="3"/>
  <c r="AE32" i="3"/>
  <c r="AB27" i="3"/>
  <c r="U37" i="3"/>
  <c r="V25" i="3"/>
  <c r="AE15" i="3"/>
  <c r="AA30" i="3"/>
  <c r="AF7" i="3"/>
  <c r="AB18" i="3"/>
  <c r="X33" i="3"/>
  <c r="AE4" i="3"/>
  <c r="AE8" i="3"/>
  <c r="AE12" i="3"/>
  <c r="AA15" i="3"/>
  <c r="W22" i="3"/>
  <c r="W34" i="3"/>
  <c r="U21" i="3"/>
  <c r="AD11" i="3"/>
  <c r="AD23" i="3"/>
  <c r="V37" i="3"/>
  <c r="AA18" i="3"/>
  <c r="W33" i="3"/>
  <c r="AF27" i="3"/>
  <c r="AF4" i="3"/>
  <c r="AF8" i="3"/>
  <c r="AB11" i="3"/>
  <c r="AF12" i="3"/>
  <c r="AB15" i="3"/>
  <c r="AF24" i="3"/>
  <c r="U25" i="3"/>
  <c r="Z10" i="3"/>
  <c r="V21" i="3"/>
  <c r="AA26" i="3"/>
  <c r="AF11" i="3"/>
  <c r="X21" i="3"/>
  <c r="X37" i="3"/>
  <c r="AC7" i="3"/>
  <c r="AC11" i="3"/>
  <c r="Y14" i="3"/>
  <c r="AC15" i="3"/>
  <c r="AC19" i="3"/>
  <c r="Y22" i="3"/>
  <c r="Y34" i="3"/>
  <c r="AD19" i="3"/>
  <c r="AD35" i="3"/>
  <c r="AA14" i="3"/>
  <c r="AA22" i="3"/>
  <c r="AA34" i="3"/>
  <c r="AB26" i="3"/>
  <c r="AF35" i="3"/>
  <c r="AC3" i="3"/>
  <c r="AD3" i="3"/>
  <c r="AB3" i="3"/>
  <c r="AE3" i="3"/>
  <c r="AF3" i="3"/>
  <c r="AA3" i="3"/>
  <c r="P17" i="3"/>
  <c r="P18" i="3"/>
  <c r="P19" i="3"/>
  <c r="G4" i="6"/>
  <c r="P16" i="3"/>
  <c r="H9" i="9"/>
  <c r="K6" i="9"/>
  <c r="D8" i="9"/>
  <c r="K7" i="9"/>
  <c r="E5" i="9"/>
  <c r="K9" i="9"/>
  <c r="J8" i="9"/>
  <c r="J9" i="9"/>
  <c r="J6" i="9"/>
  <c r="J7" i="9"/>
  <c r="I8" i="9"/>
  <c r="I7" i="9"/>
  <c r="I6" i="9"/>
  <c r="H7" i="9"/>
  <c r="H8" i="9"/>
  <c r="H6" i="9"/>
  <c r="G9" i="9"/>
  <c r="G8" i="9"/>
  <c r="G7" i="9"/>
  <c r="G6" i="9"/>
  <c r="F9" i="9"/>
  <c r="F8" i="9"/>
  <c r="F7" i="9"/>
  <c r="F6" i="9"/>
  <c r="E9" i="9"/>
  <c r="I9" i="9"/>
  <c r="E7" i="9"/>
  <c r="E8" i="9"/>
  <c r="D9" i="9"/>
  <c r="E6" i="9"/>
  <c r="D7" i="9"/>
  <c r="K8" i="9"/>
  <c r="D6" i="9"/>
  <c r="K5" i="9"/>
  <c r="J5" i="9"/>
  <c r="I5" i="9"/>
  <c r="H5" i="9"/>
  <c r="G5" i="9"/>
  <c r="F5" i="9"/>
  <c r="D5" i="9"/>
  <c r="P3" i="3"/>
  <c r="G5" i="6"/>
  <c r="I5" i="6" s="1"/>
  <c r="P8" i="3"/>
  <c r="P9" i="3"/>
  <c r="P4" i="3"/>
  <c r="P15" i="3"/>
  <c r="P14" i="3"/>
  <c r="P13" i="3"/>
  <c r="P12" i="3"/>
  <c r="P11" i="3"/>
  <c r="P10" i="3"/>
  <c r="P7" i="3"/>
  <c r="P6" i="3"/>
  <c r="P5" i="3"/>
  <c r="AL35" i="3" l="1"/>
  <c r="AG35" i="3"/>
  <c r="AI35" i="3"/>
  <c r="AH35" i="3"/>
  <c r="AQ35" i="3"/>
  <c r="AJ35" i="3"/>
  <c r="AR35" i="3"/>
  <c r="AK35" i="3"/>
  <c r="AM35" i="3"/>
  <c r="AN35" i="3"/>
  <c r="AO35" i="3"/>
  <c r="AP35" i="3"/>
  <c r="AO31" i="3"/>
  <c r="AP31" i="3"/>
  <c r="AQ31" i="3"/>
  <c r="AI31" i="3"/>
  <c r="AR31" i="3"/>
  <c r="AG31" i="3"/>
  <c r="AH31" i="3"/>
  <c r="AL31" i="3"/>
  <c r="AJ31" i="3"/>
  <c r="AK31" i="3"/>
  <c r="AM31" i="3"/>
  <c r="AN31" i="3"/>
  <c r="AK25" i="3"/>
  <c r="AL25" i="3"/>
  <c r="AM25" i="3"/>
  <c r="AH25" i="3"/>
  <c r="AI25" i="3"/>
  <c r="AN25" i="3"/>
  <c r="AO25" i="3"/>
  <c r="AJ25" i="3"/>
  <c r="AP25" i="3"/>
  <c r="AQ25" i="3"/>
  <c r="AR25" i="3"/>
  <c r="AG25" i="3"/>
  <c r="AO22" i="3"/>
  <c r="AP22" i="3"/>
  <c r="AQ22" i="3"/>
  <c r="AN22" i="3"/>
  <c r="AR22" i="3"/>
  <c r="AH22" i="3"/>
  <c r="AG22" i="3"/>
  <c r="AI22" i="3"/>
  <c r="AJ22" i="3"/>
  <c r="AK22" i="3"/>
  <c r="AL22" i="3"/>
  <c r="AM22" i="3"/>
  <c r="AG27" i="3"/>
  <c r="AH27" i="3"/>
  <c r="AI27" i="3"/>
  <c r="AJ27" i="3"/>
  <c r="AO27" i="3"/>
  <c r="AQ27" i="3"/>
  <c r="AK27" i="3"/>
  <c r="AL27" i="3"/>
  <c r="AM27" i="3"/>
  <c r="AN27" i="3"/>
  <c r="AP27" i="3"/>
  <c r="AR27" i="3"/>
  <c r="AL23" i="3"/>
  <c r="AQ23" i="3"/>
  <c r="AG23" i="3"/>
  <c r="AP23" i="3"/>
  <c r="AH23" i="3"/>
  <c r="AR23" i="3"/>
  <c r="AI23" i="3"/>
  <c r="AJ23" i="3"/>
  <c r="AK23" i="3"/>
  <c r="AM23" i="3"/>
  <c r="AO23" i="3"/>
  <c r="AN23" i="3"/>
  <c r="AG32" i="3"/>
  <c r="AH32" i="3"/>
  <c r="AI32" i="3"/>
  <c r="AJ32" i="3"/>
  <c r="AM32" i="3"/>
  <c r="AK32" i="3"/>
  <c r="AP32" i="3"/>
  <c r="AL32" i="3"/>
  <c r="AN32" i="3"/>
  <c r="AO32" i="3"/>
  <c r="AQ32" i="3"/>
  <c r="AR32" i="3"/>
  <c r="AG28" i="3"/>
  <c r="AH28" i="3"/>
  <c r="AI28" i="3"/>
  <c r="AJ28" i="3"/>
  <c r="AP28" i="3"/>
  <c r="AK28" i="3"/>
  <c r="AM28" i="3"/>
  <c r="AL28" i="3"/>
  <c r="AN28" i="3"/>
  <c r="AO28" i="3"/>
  <c r="AQ28" i="3"/>
  <c r="AR28" i="3"/>
  <c r="AG24" i="3"/>
  <c r="AH24" i="3"/>
  <c r="AI24" i="3"/>
  <c r="AP24" i="3"/>
  <c r="AJ24" i="3"/>
  <c r="AK24" i="3"/>
  <c r="AL24" i="3"/>
  <c r="AM24" i="3"/>
  <c r="AN24" i="3"/>
  <c r="AO24" i="3"/>
  <c r="AQ24" i="3"/>
  <c r="AR24" i="3"/>
  <c r="AK33" i="3"/>
  <c r="AG33" i="3"/>
  <c r="AL33" i="3"/>
  <c r="AJ33" i="3"/>
  <c r="AM33" i="3"/>
  <c r="AQ33" i="3"/>
  <c r="AN33" i="3"/>
  <c r="AO33" i="3"/>
  <c r="AP33" i="3"/>
  <c r="AR33" i="3"/>
  <c r="AH33" i="3"/>
  <c r="AI33" i="3"/>
  <c r="AK29" i="3"/>
  <c r="AL29" i="3"/>
  <c r="AM29" i="3"/>
  <c r="AN29" i="3"/>
  <c r="AO29" i="3"/>
  <c r="AP29" i="3"/>
  <c r="AQ29" i="3"/>
  <c r="AR29" i="3"/>
  <c r="AG29" i="3"/>
  <c r="AH29" i="3"/>
  <c r="AJ29" i="3"/>
  <c r="AI29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K37" i="3"/>
  <c r="AL37" i="3"/>
  <c r="AM37" i="3"/>
  <c r="AN37" i="3"/>
  <c r="AQ37" i="3"/>
  <c r="AG37" i="3"/>
  <c r="AO37" i="3"/>
  <c r="AH37" i="3"/>
  <c r="AP37" i="3"/>
  <c r="AR37" i="3"/>
  <c r="AJ37" i="3"/>
  <c r="AI37" i="3"/>
  <c r="AO30" i="3"/>
  <c r="AM30" i="3"/>
  <c r="AN30" i="3"/>
  <c r="AP30" i="3"/>
  <c r="AH30" i="3"/>
  <c r="AQ30" i="3"/>
  <c r="AR30" i="3"/>
  <c r="AK30" i="3"/>
  <c r="AG30" i="3"/>
  <c r="AI30" i="3"/>
  <c r="AL30" i="3"/>
  <c r="AJ30" i="3"/>
  <c r="AO26" i="3"/>
  <c r="AP26" i="3"/>
  <c r="AQ26" i="3"/>
  <c r="AR26" i="3"/>
  <c r="AK26" i="3"/>
  <c r="AL26" i="3"/>
  <c r="AH26" i="3"/>
  <c r="AM26" i="3"/>
  <c r="AG26" i="3"/>
  <c r="AN26" i="3"/>
  <c r="AI26" i="3"/>
  <c r="AJ26" i="3"/>
  <c r="AO34" i="3"/>
  <c r="AL34" i="3"/>
  <c r="AP34" i="3"/>
  <c r="AQ34" i="3"/>
  <c r="AR34" i="3"/>
  <c r="AM34" i="3"/>
  <c r="AK34" i="3"/>
  <c r="AH34" i="3"/>
  <c r="AG34" i="3"/>
  <c r="AI34" i="3"/>
  <c r="AJ34" i="3"/>
  <c r="AN34" i="3"/>
  <c r="AK21" i="3"/>
  <c r="AL21" i="3"/>
  <c r="AM21" i="3"/>
  <c r="AN21" i="3"/>
  <c r="AO21" i="3"/>
  <c r="AP21" i="3"/>
  <c r="AQ21" i="3"/>
  <c r="AJ21" i="3"/>
  <c r="AR21" i="3"/>
  <c r="AG21" i="3"/>
  <c r="AH21" i="3"/>
  <c r="AI21" i="3"/>
  <c r="AG36" i="3"/>
  <c r="AH36" i="3"/>
  <c r="AI36" i="3"/>
  <c r="AJ36" i="3"/>
  <c r="AP36" i="3"/>
  <c r="AK36" i="3"/>
  <c r="AL36" i="3"/>
  <c r="AM36" i="3"/>
  <c r="AN36" i="3"/>
  <c r="AO36" i="3"/>
  <c r="AQ36" i="3"/>
  <c r="AR36" i="3"/>
  <c r="R1" i="3"/>
  <c r="I4" i="6"/>
  <c r="J4" i="6" s="1"/>
  <c r="K4" i="6" s="1"/>
  <c r="R3" i="3" s="1"/>
  <c r="J62" i="6" l="1"/>
  <c r="K62" i="6" s="1"/>
  <c r="J123" i="6"/>
  <c r="K123" i="6" s="1"/>
  <c r="J344" i="6"/>
  <c r="K344" i="6" s="1"/>
  <c r="J242" i="6"/>
  <c r="K242" i="6" s="1"/>
  <c r="J158" i="6"/>
  <c r="K158" i="6" s="1"/>
  <c r="J197" i="6"/>
  <c r="K197" i="6" s="1"/>
  <c r="J320" i="6"/>
  <c r="K320" i="6" s="1"/>
  <c r="J94" i="6"/>
  <c r="K94" i="6" s="1"/>
  <c r="J51" i="6"/>
  <c r="K51" i="6" s="1"/>
  <c r="J139" i="6"/>
  <c r="K139" i="6" s="1"/>
  <c r="J266" i="6"/>
  <c r="K266" i="6" s="1"/>
  <c r="J61" i="6"/>
  <c r="K61" i="6" s="1"/>
  <c r="J91" i="6"/>
  <c r="K91" i="6" s="1"/>
  <c r="J286" i="6"/>
  <c r="K286" i="6" s="1"/>
  <c r="J75" i="6"/>
  <c r="K75" i="6" s="1"/>
  <c r="J302" i="6"/>
  <c r="K302" i="6" s="1"/>
  <c r="J236" i="6"/>
  <c r="K236" i="6" s="1"/>
  <c r="J341" i="6"/>
  <c r="K341" i="6" s="1"/>
  <c r="J84" i="6"/>
  <c r="K84" i="6" s="1"/>
  <c r="J72" i="6"/>
  <c r="K72" i="6" s="1"/>
  <c r="J179" i="6"/>
  <c r="K179" i="6" s="1"/>
  <c r="J176" i="6"/>
  <c r="K176" i="6" s="1"/>
  <c r="J194" i="6"/>
  <c r="K194" i="6" s="1"/>
  <c r="J183" i="6"/>
  <c r="K183" i="6" s="1"/>
  <c r="J332" i="6"/>
  <c r="K332" i="6" s="1"/>
  <c r="J42" i="6"/>
  <c r="K42" i="6" s="1"/>
  <c r="J63" i="6"/>
  <c r="K63" i="6" s="1"/>
  <c r="J226" i="6"/>
  <c r="K226" i="6" s="1"/>
  <c r="J269" i="6"/>
  <c r="K269" i="6" s="1"/>
  <c r="J232" i="6"/>
  <c r="K232" i="6" s="1"/>
  <c r="J287" i="6"/>
  <c r="K287" i="6" s="1"/>
  <c r="J235" i="6"/>
  <c r="K235" i="6" s="1"/>
  <c r="J345" i="6"/>
  <c r="K345" i="6" s="1"/>
  <c r="J200" i="6"/>
  <c r="K200" i="6" s="1"/>
  <c r="J330" i="6"/>
  <c r="K330" i="6" s="1"/>
  <c r="J351" i="6"/>
  <c r="K351" i="6" s="1"/>
  <c r="J257" i="6"/>
  <c r="K257" i="6" s="1"/>
  <c r="J96" i="6"/>
  <c r="K96" i="6" s="1"/>
  <c r="J131" i="6"/>
  <c r="K131" i="6" s="1"/>
  <c r="J252" i="6"/>
  <c r="K252" i="6" s="1"/>
  <c r="J333" i="6"/>
  <c r="K333" i="6" s="1"/>
  <c r="J202" i="6"/>
  <c r="K202" i="6" s="1"/>
  <c r="J193" i="6"/>
  <c r="K193" i="6" s="1"/>
  <c r="J227" i="6"/>
  <c r="K227" i="6" s="1"/>
  <c r="J217" i="6"/>
  <c r="K217" i="6" s="1"/>
  <c r="J318" i="6"/>
  <c r="K318" i="6" s="1"/>
  <c r="J164" i="6"/>
  <c r="K164" i="6" s="1"/>
  <c r="J264" i="6"/>
  <c r="K264" i="6" s="1"/>
  <c r="J146" i="6"/>
  <c r="K146" i="6" s="1"/>
  <c r="J279" i="6"/>
  <c r="K279" i="6" s="1"/>
  <c r="J289" i="6"/>
  <c r="K289" i="6" s="1"/>
  <c r="J132" i="6"/>
  <c r="K132" i="6" s="1"/>
  <c r="J24" i="6"/>
  <c r="K24" i="6" s="1"/>
  <c r="R23" i="3" s="1"/>
  <c r="J254" i="6"/>
  <c r="K254" i="6" s="1"/>
  <c r="J145" i="6"/>
  <c r="K145" i="6" s="1"/>
  <c r="J281" i="6"/>
  <c r="K281" i="6" s="1"/>
  <c r="J17" i="6"/>
  <c r="K17" i="6" s="1"/>
  <c r="R16" i="3" s="1"/>
  <c r="J229" i="6"/>
  <c r="K229" i="6" s="1"/>
  <c r="J53" i="6"/>
  <c r="K53" i="6" s="1"/>
  <c r="J248" i="6"/>
  <c r="K248" i="6" s="1"/>
  <c r="J261" i="6"/>
  <c r="K261" i="6" s="1"/>
  <c r="J149" i="6"/>
  <c r="K149" i="6" s="1"/>
  <c r="J225" i="6"/>
  <c r="K225" i="6" s="1"/>
  <c r="J201" i="6"/>
  <c r="K201" i="6" s="1"/>
  <c r="J276" i="6"/>
  <c r="K276" i="6" s="1"/>
  <c r="J301" i="6"/>
  <c r="K301" i="6" s="1"/>
  <c r="J303" i="6"/>
  <c r="K303" i="6" s="1"/>
  <c r="J83" i="6"/>
  <c r="K83" i="6" s="1"/>
  <c r="J65" i="6"/>
  <c r="K65" i="6" s="1"/>
  <c r="J262" i="6"/>
  <c r="K262" i="6" s="1"/>
  <c r="J219" i="6"/>
  <c r="K219" i="6" s="1"/>
  <c r="J133" i="6"/>
  <c r="K133" i="6" s="1"/>
  <c r="J308" i="6"/>
  <c r="K308" i="6" s="1"/>
  <c r="J142" i="6"/>
  <c r="K142" i="6" s="1"/>
  <c r="J331" i="6"/>
  <c r="K331" i="6" s="1"/>
  <c r="J148" i="6"/>
  <c r="K148" i="6" s="1"/>
  <c r="J329" i="6"/>
  <c r="K329" i="6" s="1"/>
  <c r="J335" i="6"/>
  <c r="K335" i="6" s="1"/>
  <c r="J244" i="6"/>
  <c r="K244" i="6" s="1"/>
  <c r="J293" i="6"/>
  <c r="K293" i="6" s="1"/>
  <c r="J258" i="6"/>
  <c r="K258" i="6" s="1"/>
  <c r="J256" i="6"/>
  <c r="K256" i="6" s="1"/>
  <c r="J80" i="6"/>
  <c r="K80" i="6" s="1"/>
  <c r="J150" i="6"/>
  <c r="K150" i="6" s="1"/>
  <c r="J128" i="6"/>
  <c r="K128" i="6" s="1"/>
  <c r="J263" i="6"/>
  <c r="K263" i="6" s="1"/>
  <c r="J270" i="6"/>
  <c r="K270" i="6" s="1"/>
  <c r="J354" i="6"/>
  <c r="K354" i="6" s="1"/>
  <c r="J314" i="6"/>
  <c r="K314" i="6" s="1"/>
  <c r="J228" i="6"/>
  <c r="K228" i="6" s="1"/>
  <c r="J49" i="6"/>
  <c r="K49" i="6" s="1"/>
  <c r="J117" i="6"/>
  <c r="K117" i="6" s="1"/>
  <c r="J188" i="6"/>
  <c r="K188" i="6" s="1"/>
  <c r="J247" i="6"/>
  <c r="K247" i="6" s="1"/>
  <c r="J273" i="6"/>
  <c r="K273" i="6" s="1"/>
  <c r="J78" i="6"/>
  <c r="K78" i="6" s="1"/>
  <c r="J336" i="6"/>
  <c r="K336" i="6" s="1"/>
  <c r="J20" i="6"/>
  <c r="K20" i="6" s="1"/>
  <c r="R19" i="3" s="1"/>
  <c r="J206" i="6"/>
  <c r="K206" i="6" s="1"/>
  <c r="J268" i="6"/>
  <c r="K268" i="6" s="1"/>
  <c r="J102" i="6"/>
  <c r="K102" i="6" s="1"/>
  <c r="J89" i="6"/>
  <c r="K89" i="6" s="1"/>
  <c r="J307" i="6"/>
  <c r="K307" i="6" s="1"/>
  <c r="J185" i="6"/>
  <c r="K185" i="6" s="1"/>
  <c r="J362" i="6"/>
  <c r="K362" i="6" s="1"/>
  <c r="J110" i="6"/>
  <c r="K110" i="6" s="1"/>
  <c r="J127" i="6"/>
  <c r="K127" i="6" s="1"/>
  <c r="J54" i="6"/>
  <c r="K54" i="6" s="1"/>
  <c r="J156" i="6"/>
  <c r="K156" i="6" s="1"/>
  <c r="J250" i="6"/>
  <c r="K250" i="6" s="1"/>
  <c r="J25" i="6"/>
  <c r="K25" i="6" s="1"/>
  <c r="R24" i="3" s="1"/>
  <c r="J349" i="6"/>
  <c r="K349" i="6" s="1"/>
  <c r="J233" i="6"/>
  <c r="K233" i="6" s="1"/>
  <c r="J246" i="6"/>
  <c r="K246" i="6" s="1"/>
  <c r="J205" i="6"/>
  <c r="K205" i="6" s="1"/>
  <c r="J165" i="6"/>
  <c r="K165" i="6" s="1"/>
  <c r="J191" i="6"/>
  <c r="K191" i="6" s="1"/>
  <c r="J298" i="6"/>
  <c r="K298" i="6" s="1"/>
  <c r="J106" i="6"/>
  <c r="K106" i="6" s="1"/>
  <c r="J294" i="6"/>
  <c r="K294" i="6" s="1"/>
  <c r="J317" i="6"/>
  <c r="K317" i="6" s="1"/>
  <c r="J218" i="6"/>
  <c r="K218" i="6" s="1"/>
  <c r="J358" i="6"/>
  <c r="K358" i="6" s="1"/>
  <c r="J311" i="6"/>
  <c r="K311" i="6" s="1"/>
  <c r="J151" i="6"/>
  <c r="K151" i="6" s="1"/>
  <c r="J271" i="6"/>
  <c r="K271" i="6" s="1"/>
  <c r="J282" i="6"/>
  <c r="K282" i="6" s="1"/>
  <c r="J136" i="6"/>
  <c r="K136" i="6" s="1"/>
  <c r="J224" i="6"/>
  <c r="K224" i="6" s="1"/>
  <c r="J171" i="6"/>
  <c r="K171" i="6" s="1"/>
  <c r="J305" i="6"/>
  <c r="K305" i="6" s="1"/>
  <c r="J265" i="6"/>
  <c r="K265" i="6" s="1"/>
  <c r="J353" i="6"/>
  <c r="K353" i="6" s="1"/>
  <c r="J357" i="6"/>
  <c r="K357" i="6" s="1"/>
  <c r="J310" i="6"/>
  <c r="K310" i="6" s="1"/>
  <c r="J5" i="6"/>
  <c r="K5" i="6" s="1"/>
  <c r="R4" i="3" s="1"/>
  <c r="J360" i="6"/>
  <c r="K360" i="6" s="1"/>
  <c r="J39" i="6"/>
  <c r="K39" i="6" s="1"/>
  <c r="R38" i="3" s="1"/>
  <c r="J162" i="6"/>
  <c r="K162" i="6" s="1"/>
  <c r="J316" i="6"/>
  <c r="K316" i="6" s="1"/>
  <c r="J109" i="6"/>
  <c r="K109" i="6" s="1"/>
  <c r="J347" i="6"/>
  <c r="K347" i="6" s="1"/>
  <c r="J87" i="6"/>
  <c r="K87" i="6" s="1"/>
  <c r="J97" i="6"/>
  <c r="K97" i="6" s="1"/>
  <c r="J352" i="6"/>
  <c r="K352" i="6" s="1"/>
  <c r="J115" i="6"/>
  <c r="K115" i="6" s="1"/>
  <c r="J70" i="6"/>
  <c r="K70" i="6" s="1"/>
  <c r="J210" i="6"/>
  <c r="K210" i="6" s="1"/>
  <c r="J297" i="6"/>
  <c r="K297" i="6" s="1"/>
  <c r="J239" i="6"/>
  <c r="K239" i="6" s="1"/>
  <c r="J175" i="6"/>
  <c r="K175" i="6" s="1"/>
  <c r="J196" i="6"/>
  <c r="K196" i="6" s="1"/>
  <c r="J10" i="6"/>
  <c r="K10" i="6" s="1"/>
  <c r="R9" i="3" s="1"/>
  <c r="J126" i="6"/>
  <c r="K126" i="6" s="1"/>
  <c r="J114" i="6"/>
  <c r="K114" i="6" s="1"/>
  <c r="J130" i="6"/>
  <c r="K130" i="6" s="1"/>
  <c r="J34" i="6"/>
  <c r="K34" i="6" s="1"/>
  <c r="R33" i="3" s="1"/>
  <c r="J85" i="6"/>
  <c r="K85" i="6" s="1"/>
  <c r="J350" i="6"/>
  <c r="K350" i="6" s="1"/>
  <c r="J182" i="6"/>
  <c r="K182" i="6" s="1"/>
  <c r="J222" i="6"/>
  <c r="K222" i="6" s="1"/>
  <c r="J172" i="6"/>
  <c r="K172" i="6" s="1"/>
  <c r="J71" i="6"/>
  <c r="K71" i="6" s="1"/>
  <c r="J234" i="6"/>
  <c r="K234" i="6" s="1"/>
  <c r="J277" i="6"/>
  <c r="K277" i="6" s="1"/>
  <c r="J186" i="6"/>
  <c r="K186" i="6" s="1"/>
  <c r="J100" i="6"/>
  <c r="K100" i="6" s="1"/>
  <c r="J66" i="6"/>
  <c r="K66" i="6" s="1"/>
  <c r="J137" i="6"/>
  <c r="K137" i="6" s="1"/>
  <c r="J90" i="6"/>
  <c r="K90" i="6" s="1"/>
  <c r="J221" i="6"/>
  <c r="K221" i="6" s="1"/>
  <c r="J119" i="6"/>
  <c r="K119" i="6" s="1"/>
  <c r="J278" i="6"/>
  <c r="K278" i="6" s="1"/>
  <c r="J356" i="6"/>
  <c r="K356" i="6" s="1"/>
  <c r="J339" i="6"/>
  <c r="K339" i="6" s="1"/>
  <c r="J323" i="6"/>
  <c r="K323" i="6" s="1"/>
  <c r="J7" i="6"/>
  <c r="K7" i="6" s="1"/>
  <c r="R6" i="3" s="1"/>
  <c r="J359" i="6"/>
  <c r="K359" i="6" s="1"/>
  <c r="J167" i="6"/>
  <c r="K167" i="6" s="1"/>
  <c r="J124" i="6"/>
  <c r="K124" i="6" s="1"/>
  <c r="J189" i="6"/>
  <c r="K189" i="6" s="1"/>
  <c r="J9" i="6"/>
  <c r="K9" i="6" s="1"/>
  <c r="R8" i="3" s="1"/>
  <c r="J309" i="6"/>
  <c r="K309" i="6" s="1"/>
  <c r="J81" i="6"/>
  <c r="K81" i="6" s="1"/>
  <c r="J208" i="6"/>
  <c r="K208" i="6" s="1"/>
  <c r="J192" i="6"/>
  <c r="K192" i="6" s="1"/>
  <c r="J255" i="6"/>
  <c r="K255" i="6" s="1"/>
  <c r="J157" i="6"/>
  <c r="K157" i="6" s="1"/>
  <c r="J199" i="6"/>
  <c r="K199" i="6" s="1"/>
  <c r="J55" i="6"/>
  <c r="K55" i="6" s="1"/>
  <c r="J213" i="6"/>
  <c r="K213" i="6" s="1"/>
  <c r="J111" i="6"/>
  <c r="K111" i="6" s="1"/>
  <c r="J319" i="6"/>
  <c r="K319" i="6" s="1"/>
  <c r="J259" i="6"/>
  <c r="K259" i="6" s="1"/>
  <c r="J195" i="6"/>
  <c r="K195" i="6" s="1"/>
  <c r="J241" i="6"/>
  <c r="K241" i="6" s="1"/>
  <c r="J48" i="6"/>
  <c r="K48" i="6" s="1"/>
  <c r="J173" i="6"/>
  <c r="K173" i="6" s="1"/>
  <c r="J120" i="6"/>
  <c r="K120" i="6" s="1"/>
  <c r="J108" i="6"/>
  <c r="K108" i="6" s="1"/>
  <c r="J147" i="6"/>
  <c r="K147" i="6" s="1"/>
  <c r="J79" i="6"/>
  <c r="K79" i="6" s="1"/>
  <c r="J95" i="6"/>
  <c r="K95" i="6" s="1"/>
  <c r="J125" i="6"/>
  <c r="K125" i="6" s="1"/>
  <c r="J260" i="6"/>
  <c r="K260" i="6" s="1"/>
  <c r="J31" i="6"/>
  <c r="K31" i="6" s="1"/>
  <c r="R30" i="3" s="1"/>
  <c r="J340" i="6"/>
  <c r="K340" i="6" s="1"/>
  <c r="J11" i="6"/>
  <c r="K11" i="6" s="1"/>
  <c r="R10" i="3" s="1"/>
  <c r="J312" i="6"/>
  <c r="K312" i="6" s="1"/>
  <c r="J180" i="6"/>
  <c r="K180" i="6" s="1"/>
  <c r="J245" i="6"/>
  <c r="K245" i="6" s="1"/>
  <c r="J159" i="6"/>
  <c r="K159" i="6" s="1"/>
  <c r="J251" i="6"/>
  <c r="K251" i="6" s="1"/>
  <c r="J12" i="6"/>
  <c r="K12" i="6" s="1"/>
  <c r="R11" i="3" s="1"/>
  <c r="J163" i="6"/>
  <c r="K163" i="6" s="1"/>
  <c r="J26" i="6"/>
  <c r="K26" i="6" s="1"/>
  <c r="R25" i="3" s="1"/>
  <c r="J18" i="6"/>
  <c r="K18" i="6" s="1"/>
  <c r="R17" i="3" s="1"/>
  <c r="J160" i="6"/>
  <c r="K160" i="6" s="1"/>
  <c r="J292" i="6"/>
  <c r="K292" i="6" s="1"/>
  <c r="J15" i="6"/>
  <c r="K15" i="6" s="1"/>
  <c r="R14" i="3" s="1"/>
  <c r="J169" i="6"/>
  <c r="K169" i="6" s="1"/>
  <c r="J198" i="6"/>
  <c r="K198" i="6" s="1"/>
  <c r="J77" i="6"/>
  <c r="K77" i="6" s="1"/>
  <c r="J41" i="6"/>
  <c r="K41" i="6" s="1"/>
  <c r="J129" i="6"/>
  <c r="K129" i="6" s="1"/>
  <c r="J113" i="6"/>
  <c r="K113" i="6" s="1"/>
  <c r="J29" i="6"/>
  <c r="K29" i="6" s="1"/>
  <c r="R28" i="3" s="1"/>
  <c r="J21" i="6"/>
  <c r="K21" i="6" s="1"/>
  <c r="R20" i="3" s="1"/>
  <c r="J144" i="6"/>
  <c r="K144" i="6" s="1"/>
  <c r="J283" i="6"/>
  <c r="K283" i="6" s="1"/>
  <c r="J327" i="6"/>
  <c r="K327" i="6" s="1"/>
  <c r="J47" i="6"/>
  <c r="K47" i="6" s="1"/>
  <c r="J36" i="6"/>
  <c r="K36" i="6" s="1"/>
  <c r="R35" i="3" s="1"/>
  <c r="J107" i="6"/>
  <c r="K107" i="6" s="1"/>
  <c r="J174" i="6"/>
  <c r="K174" i="6" s="1"/>
  <c r="J121" i="6"/>
  <c r="K121" i="6" s="1"/>
  <c r="J140" i="6"/>
  <c r="K140" i="6" s="1"/>
  <c r="J322" i="6"/>
  <c r="K322" i="6" s="1"/>
  <c r="J334" i="6"/>
  <c r="K334" i="6" s="1"/>
  <c r="J138" i="6"/>
  <c r="K138" i="6" s="1"/>
  <c r="J361" i="6"/>
  <c r="K361" i="6" s="1"/>
  <c r="J326" i="6"/>
  <c r="K326" i="6" s="1"/>
  <c r="J304" i="6"/>
  <c r="K304" i="6" s="1"/>
  <c r="J187" i="6"/>
  <c r="K187" i="6" s="1"/>
  <c r="J74" i="6"/>
  <c r="K74" i="6" s="1"/>
  <c r="J154" i="6"/>
  <c r="K154" i="6" s="1"/>
  <c r="J14" i="6"/>
  <c r="K14" i="6" s="1"/>
  <c r="R13" i="3" s="1"/>
  <c r="J166" i="6"/>
  <c r="K166" i="6" s="1"/>
  <c r="J69" i="6"/>
  <c r="K69" i="6" s="1"/>
  <c r="J299" i="6"/>
  <c r="K299" i="6" s="1"/>
  <c r="J58" i="6"/>
  <c r="K58" i="6" s="1"/>
  <c r="J315" i="6"/>
  <c r="K315" i="6" s="1"/>
  <c r="J28" i="6"/>
  <c r="K28" i="6" s="1"/>
  <c r="R27" i="3" s="1"/>
  <c r="J267" i="6"/>
  <c r="K267" i="6" s="1"/>
  <c r="J272" i="6"/>
  <c r="K272" i="6" s="1"/>
  <c r="J35" i="6"/>
  <c r="K35" i="6" s="1"/>
  <c r="R34" i="3" s="1"/>
  <c r="J214" i="6"/>
  <c r="K214" i="6" s="1"/>
  <c r="J118" i="6"/>
  <c r="K118" i="6" s="1"/>
  <c r="J101" i="6"/>
  <c r="K101" i="6" s="1"/>
  <c r="J346" i="6"/>
  <c r="K346" i="6" s="1"/>
  <c r="J73" i="6"/>
  <c r="K73" i="6" s="1"/>
  <c r="J253" i="6"/>
  <c r="K253" i="6" s="1"/>
  <c r="J288" i="6"/>
  <c r="K288" i="6" s="1"/>
  <c r="J223" i="6"/>
  <c r="K223" i="6" s="1"/>
  <c r="J143" i="6"/>
  <c r="K143" i="6" s="1"/>
  <c r="J355" i="6"/>
  <c r="K355" i="6" s="1"/>
  <c r="J177" i="6"/>
  <c r="K177" i="6" s="1"/>
  <c r="J207" i="6"/>
  <c r="K207" i="6" s="1"/>
  <c r="J23" i="6"/>
  <c r="K23" i="6" s="1"/>
  <c r="R22" i="3" s="1"/>
  <c r="J104" i="6"/>
  <c r="K104" i="6" s="1"/>
  <c r="J52" i="6"/>
  <c r="K52" i="6" s="1"/>
  <c r="J243" i="6"/>
  <c r="K243" i="6" s="1"/>
  <c r="J249" i="6"/>
  <c r="K249" i="6" s="1"/>
  <c r="J168" i="6"/>
  <c r="K168" i="6" s="1"/>
  <c r="J60" i="6"/>
  <c r="K60" i="6" s="1"/>
  <c r="J33" i="6"/>
  <c r="K33" i="6" s="1"/>
  <c r="R32" i="3" s="1"/>
  <c r="J324" i="6"/>
  <c r="K324" i="6" s="1"/>
  <c r="J19" i="6"/>
  <c r="K19" i="6" s="1"/>
  <c r="R18" i="3" s="1"/>
  <c r="J325" i="6"/>
  <c r="K325" i="6" s="1"/>
  <c r="J103" i="6"/>
  <c r="K103" i="6" s="1"/>
  <c r="J13" i="6"/>
  <c r="K13" i="6" s="1"/>
  <c r="R12" i="3" s="1"/>
  <c r="J190" i="6"/>
  <c r="K190" i="6" s="1"/>
  <c r="J68" i="6"/>
  <c r="K68" i="6" s="1"/>
  <c r="J295" i="6"/>
  <c r="K295" i="6" s="1"/>
  <c r="J99" i="6"/>
  <c r="K99" i="6" s="1"/>
  <c r="J112" i="6"/>
  <c r="K112" i="6" s="1"/>
  <c r="J274" i="6"/>
  <c r="K274" i="6" s="1"/>
  <c r="J363" i="6"/>
  <c r="K363" i="6" s="1"/>
  <c r="J30" i="6"/>
  <c r="K30" i="6" s="1"/>
  <c r="R29" i="3" s="1"/>
  <c r="J141" i="6"/>
  <c r="K141" i="6" s="1"/>
  <c r="J178" i="6"/>
  <c r="K178" i="6" s="1"/>
  <c r="J37" i="6"/>
  <c r="K37" i="6" s="1"/>
  <c r="R36" i="3" s="1"/>
  <c r="J134" i="6"/>
  <c r="K134" i="6" s="1"/>
  <c r="J238" i="6"/>
  <c r="K238" i="6" s="1"/>
  <c r="J209" i="6"/>
  <c r="K209" i="6" s="1"/>
  <c r="J56" i="6"/>
  <c r="K56" i="6" s="1"/>
  <c r="J38" i="6"/>
  <c r="K38" i="6" s="1"/>
  <c r="R37" i="3" s="1"/>
  <c r="J32" i="6"/>
  <c r="K32" i="6" s="1"/>
  <c r="R31" i="3" s="1"/>
  <c r="J342" i="6"/>
  <c r="K342" i="6" s="1"/>
  <c r="J237" i="6"/>
  <c r="K237" i="6" s="1"/>
  <c r="J152" i="6"/>
  <c r="K152" i="6" s="1"/>
  <c r="J338" i="6"/>
  <c r="K338" i="6" s="1"/>
  <c r="J45" i="6"/>
  <c r="K45" i="6" s="1"/>
  <c r="J116" i="6"/>
  <c r="K116" i="6" s="1"/>
  <c r="J181" i="6"/>
  <c r="K181" i="6" s="1"/>
  <c r="J313" i="6"/>
  <c r="K313" i="6" s="1"/>
  <c r="J135" i="6"/>
  <c r="K135" i="6" s="1"/>
  <c r="J212" i="6"/>
  <c r="K212" i="6" s="1"/>
  <c r="J82" i="6"/>
  <c r="K82" i="6" s="1"/>
  <c r="J343" i="6"/>
  <c r="K343" i="6" s="1"/>
  <c r="J93" i="6"/>
  <c r="K93" i="6" s="1"/>
  <c r="J59" i="6"/>
  <c r="K59" i="6" s="1"/>
  <c r="J6" i="6"/>
  <c r="K6" i="6" s="1"/>
  <c r="R5" i="3" s="1"/>
  <c r="J240" i="6"/>
  <c r="K240" i="6" s="1"/>
  <c r="J153" i="6"/>
  <c r="K153" i="6" s="1"/>
  <c r="J306" i="6"/>
  <c r="K306" i="6" s="1"/>
  <c r="J291" i="6"/>
  <c r="K291" i="6" s="1"/>
  <c r="J337" i="6"/>
  <c r="K337" i="6" s="1"/>
  <c r="J92" i="6"/>
  <c r="K92" i="6" s="1"/>
  <c r="J98" i="6"/>
  <c r="K98" i="6" s="1"/>
  <c r="J231" i="6"/>
  <c r="K231" i="6" s="1"/>
  <c r="J44" i="6"/>
  <c r="K44" i="6" s="1"/>
  <c r="J215" i="6"/>
  <c r="K215" i="6" s="1"/>
  <c r="J27" i="6"/>
  <c r="K27" i="6" s="1"/>
  <c r="R26" i="3" s="1"/>
  <c r="J216" i="6"/>
  <c r="K216" i="6" s="1"/>
  <c r="J184" i="6"/>
  <c r="K184" i="6" s="1"/>
  <c r="J86" i="6"/>
  <c r="K86" i="6" s="1"/>
  <c r="J170" i="6"/>
  <c r="K170" i="6" s="1"/>
  <c r="J155" i="6"/>
  <c r="K155" i="6" s="1"/>
  <c r="J321" i="6"/>
  <c r="K321" i="6" s="1"/>
  <c r="J105" i="6"/>
  <c r="K105" i="6" s="1"/>
  <c r="J203" i="6"/>
  <c r="K203" i="6" s="1"/>
  <c r="J8" i="6"/>
  <c r="K8" i="6" s="1"/>
  <c r="R7" i="3" s="1"/>
  <c r="J290" i="6"/>
  <c r="K290" i="6" s="1"/>
  <c r="J211" i="6"/>
  <c r="K211" i="6" s="1"/>
  <c r="J285" i="6"/>
  <c r="K285" i="6" s="1"/>
  <c r="J46" i="6"/>
  <c r="K46" i="6" s="1"/>
  <c r="J122" i="6"/>
  <c r="K122" i="6" s="1"/>
  <c r="J88" i="6"/>
  <c r="K88" i="6" s="1"/>
  <c r="J50" i="6"/>
  <c r="K50" i="6" s="1"/>
  <c r="J67" i="6"/>
  <c r="K67" i="6" s="1"/>
  <c r="J230" i="6"/>
  <c r="K230" i="6" s="1"/>
  <c r="J22" i="6"/>
  <c r="K22" i="6" s="1"/>
  <c r="R21" i="3" s="1"/>
  <c r="J348" i="6"/>
  <c r="K348" i="6" s="1"/>
  <c r="J43" i="6"/>
  <c r="K43" i="6" s="1"/>
  <c r="J76" i="6"/>
  <c r="K76" i="6" s="1"/>
  <c r="J284" i="6"/>
  <c r="K284" i="6" s="1"/>
  <c r="J300" i="6"/>
  <c r="K300" i="6" s="1"/>
  <c r="J40" i="6"/>
  <c r="K40" i="6" s="1"/>
  <c r="J204" i="6"/>
  <c r="K204" i="6" s="1"/>
  <c r="J16" i="6"/>
  <c r="K16" i="6" s="1"/>
  <c r="R15" i="3" s="1"/>
  <c r="J220" i="6"/>
  <c r="K220" i="6" s="1"/>
  <c r="J161" i="6"/>
  <c r="K161" i="6" s="1"/>
  <c r="J328" i="6"/>
  <c r="K328" i="6" s="1"/>
  <c r="J275" i="6"/>
  <c r="K275" i="6" s="1"/>
  <c r="J280" i="6"/>
  <c r="K280" i="6" s="1"/>
  <c r="J64" i="6"/>
  <c r="K64" i="6" s="1"/>
  <c r="J57" i="6"/>
  <c r="K57" i="6" s="1"/>
  <c r="J296" i="6"/>
  <c r="K296" i="6" s="1"/>
  <c r="H5" i="6"/>
  <c r="U5" i="3" s="1"/>
  <c r="H109" i="6"/>
  <c r="H130" i="6"/>
  <c r="Y11" i="3" s="1"/>
  <c r="H262" i="6"/>
  <c r="H347" i="6"/>
  <c r="H193" i="6"/>
  <c r="H325" i="6"/>
  <c r="H106" i="6"/>
  <c r="H351" i="6"/>
  <c r="H279" i="6"/>
  <c r="H329" i="6"/>
  <c r="H158" i="6"/>
  <c r="H274" i="6"/>
  <c r="H135" i="6"/>
  <c r="H362" i="6"/>
  <c r="H271" i="6"/>
  <c r="H52" i="6"/>
  <c r="H200" i="6"/>
  <c r="Y16" i="3" s="1"/>
  <c r="H236" i="6"/>
  <c r="H33" i="6"/>
  <c r="H165" i="6"/>
  <c r="H300" i="6"/>
  <c r="H30" i="6"/>
  <c r="H70" i="6"/>
  <c r="V8" i="3" s="1"/>
  <c r="H286" i="6"/>
  <c r="H92" i="6"/>
  <c r="H225" i="6"/>
  <c r="H357" i="6"/>
  <c r="H91" i="6"/>
  <c r="H288" i="6"/>
  <c r="H69" i="6"/>
  <c r="U8" i="3" s="1"/>
  <c r="H265" i="6"/>
  <c r="H95" i="6"/>
  <c r="U10" i="3" s="1"/>
  <c r="H132" i="6"/>
  <c r="H280" i="6"/>
  <c r="H253" i="6"/>
  <c r="H18" i="6"/>
  <c r="H150" i="6"/>
  <c r="H26" i="6"/>
  <c r="V4" i="3" s="1"/>
  <c r="H15" i="6"/>
  <c r="H131" i="6"/>
  <c r="H39" i="6"/>
  <c r="V5" i="3" s="1"/>
  <c r="H187" i="6"/>
  <c r="Z13" i="3" s="1"/>
  <c r="H128" i="6"/>
  <c r="V12" i="3" s="1"/>
  <c r="H260" i="6"/>
  <c r="H169" i="6"/>
  <c r="H125" i="6"/>
  <c r="U12" i="3" s="1"/>
  <c r="H14" i="6"/>
  <c r="H263" i="6"/>
  <c r="H256" i="6"/>
  <c r="H179" i="6"/>
  <c r="H87" i="6"/>
  <c r="H235" i="6"/>
  <c r="H176" i="6"/>
  <c r="H308" i="6"/>
  <c r="W19" i="3" s="1"/>
  <c r="H217" i="6"/>
  <c r="H173" i="6"/>
  <c r="H289" i="6"/>
  <c r="H220" i="6"/>
  <c r="H123" i="6"/>
  <c r="H320" i="6"/>
  <c r="H101" i="6"/>
  <c r="H138" i="6"/>
  <c r="H32" i="6"/>
  <c r="H343" i="6"/>
  <c r="H234" i="6"/>
  <c r="H190" i="6"/>
  <c r="Z15" i="3" s="1"/>
  <c r="H211" i="6"/>
  <c r="H24" i="6"/>
  <c r="X6" i="3" s="1"/>
  <c r="H60" i="6"/>
  <c r="H113" i="6"/>
  <c r="H245" i="6"/>
  <c r="U17" i="3" s="1"/>
  <c r="H57" i="6"/>
  <c r="H110" i="6"/>
  <c r="H226" i="6"/>
  <c r="H358" i="6"/>
  <c r="H250" i="6"/>
  <c r="Z17" i="3" s="1"/>
  <c r="H223" i="6"/>
  <c r="H339" i="6"/>
  <c r="H152" i="6"/>
  <c r="H108" i="6"/>
  <c r="H170" i="6"/>
  <c r="H64" i="6"/>
  <c r="H252" i="6"/>
  <c r="H345" i="6"/>
  <c r="H127" i="6"/>
  <c r="V15" i="3" s="1"/>
  <c r="H164" i="6"/>
  <c r="H312" i="6"/>
  <c r="H285" i="6"/>
  <c r="H306" i="6"/>
  <c r="U19" i="3" s="1"/>
  <c r="H167" i="6"/>
  <c r="H267" i="6"/>
  <c r="H208" i="6"/>
  <c r="H340" i="6"/>
  <c r="H249" i="6"/>
  <c r="Y17" i="3" s="1"/>
  <c r="H205" i="6"/>
  <c r="W16" i="3" s="1"/>
  <c r="H321" i="6"/>
  <c r="H102" i="6"/>
  <c r="H316" i="6"/>
  <c r="H318" i="6"/>
  <c r="H83" i="6"/>
  <c r="Y9" i="3" s="1"/>
  <c r="H359" i="6"/>
  <c r="H139" i="6"/>
  <c r="W12" i="3" s="1"/>
  <c r="H230" i="6"/>
  <c r="H346" i="6"/>
  <c r="H159" i="6"/>
  <c r="H6" i="6"/>
  <c r="X3" i="3" s="1"/>
  <c r="H330" i="6"/>
  <c r="H222" i="6"/>
  <c r="H243" i="6"/>
  <c r="H56" i="6"/>
  <c r="H29" i="6"/>
  <c r="H50" i="6"/>
  <c r="H182" i="6"/>
  <c r="H11" i="6"/>
  <c r="W5" i="3" s="1"/>
  <c r="H303" i="6"/>
  <c r="H84" i="6"/>
  <c r="W9" i="3" s="1"/>
  <c r="H232" i="6"/>
  <c r="H12" i="6"/>
  <c r="H65" i="6"/>
  <c r="V7" i="3" s="1"/>
  <c r="H197" i="6"/>
  <c r="H62" i="6"/>
  <c r="H178" i="6"/>
  <c r="H310" i="6"/>
  <c r="Y19" i="3" s="1"/>
  <c r="H186" i="6"/>
  <c r="W14" i="3" s="1"/>
  <c r="H77" i="6"/>
  <c r="H121" i="6"/>
  <c r="H204" i="6"/>
  <c r="V16" i="3" s="1"/>
  <c r="H254" i="6"/>
  <c r="H196" i="6"/>
  <c r="H344" i="6"/>
  <c r="H317" i="6"/>
  <c r="H338" i="6"/>
  <c r="H199" i="6"/>
  <c r="X15" i="3" s="1"/>
  <c r="H299" i="6"/>
  <c r="H145" i="6"/>
  <c r="W13" i="3" s="1"/>
  <c r="H277" i="6"/>
  <c r="H58" i="6"/>
  <c r="H47" i="6"/>
  <c r="H163" i="6"/>
  <c r="H71" i="6"/>
  <c r="H219" i="6"/>
  <c r="H160" i="6"/>
  <c r="H292" i="6"/>
  <c r="H201" i="6"/>
  <c r="Y15" i="3" s="1"/>
  <c r="H157" i="6"/>
  <c r="H273" i="6"/>
  <c r="H54" i="6"/>
  <c r="H156" i="6"/>
  <c r="H59" i="6"/>
  <c r="H228" i="6"/>
  <c r="H105" i="6"/>
  <c r="H349" i="6"/>
  <c r="H275" i="6"/>
  <c r="H88" i="6"/>
  <c r="H61" i="6"/>
  <c r="H82" i="6"/>
  <c r="V9" i="3" s="1"/>
  <c r="H214" i="6"/>
  <c r="H43" i="6"/>
  <c r="H240" i="6"/>
  <c r="H21" i="6"/>
  <c r="Y5" i="3" s="1"/>
  <c r="H89" i="6"/>
  <c r="H142" i="6"/>
  <c r="U13" i="3" s="1"/>
  <c r="H258" i="6"/>
  <c r="H119" i="6"/>
  <c r="H314" i="6"/>
  <c r="H255" i="6"/>
  <c r="H36" i="6"/>
  <c r="U7" i="3" s="1"/>
  <c r="H184" i="6"/>
  <c r="Y13" i="3" s="1"/>
  <c r="H188" i="6"/>
  <c r="X14" i="3" s="1"/>
  <c r="H17" i="6"/>
  <c r="H149" i="6"/>
  <c r="H137" i="6"/>
  <c r="H35" i="6"/>
  <c r="X4" i="3" s="1"/>
  <c r="H307" i="6"/>
  <c r="Z18" i="3" s="1"/>
  <c r="H120" i="6"/>
  <c r="H93" i="6"/>
  <c r="H19" i="6"/>
  <c r="W6" i="3" s="1"/>
  <c r="H247" i="6"/>
  <c r="X17" i="3" s="1"/>
  <c r="H331" i="6"/>
  <c r="H177" i="6"/>
  <c r="H309" i="6"/>
  <c r="V19" i="3" s="1"/>
  <c r="H90" i="6"/>
  <c r="H335" i="6"/>
  <c r="H231" i="6"/>
  <c r="H297" i="6"/>
  <c r="H237" i="6"/>
  <c r="H353" i="6"/>
  <c r="H134" i="6"/>
  <c r="H10" i="6"/>
  <c r="W4" i="3" s="1"/>
  <c r="H350" i="6"/>
  <c r="H115" i="6"/>
  <c r="H23" i="6"/>
  <c r="Z4" i="3" s="1"/>
  <c r="H171" i="6"/>
  <c r="H112" i="6"/>
  <c r="H244" i="6"/>
  <c r="U18" i="3" s="1"/>
  <c r="H136" i="6"/>
  <c r="H37" i="6"/>
  <c r="Y4" i="3" s="1"/>
  <c r="H51" i="6"/>
  <c r="H295" i="6"/>
  <c r="H363" i="6"/>
  <c r="H114" i="6"/>
  <c r="H246" i="6"/>
  <c r="W17" i="3" s="1"/>
  <c r="H75" i="6"/>
  <c r="H272" i="6"/>
  <c r="H53" i="6"/>
  <c r="H153" i="6"/>
  <c r="H79" i="6"/>
  <c r="W8" i="3" s="1"/>
  <c r="H116" i="6"/>
  <c r="H264" i="6"/>
  <c r="H44" i="6"/>
  <c r="H97" i="6"/>
  <c r="X10" i="3" s="1"/>
  <c r="H229" i="6"/>
  <c r="H41" i="6"/>
  <c r="V6" i="3" s="1"/>
  <c r="H94" i="6"/>
  <c r="V10" i="3" s="1"/>
  <c r="H210" i="6"/>
  <c r="H342" i="6"/>
  <c r="H218" i="6"/>
  <c r="H207" i="6"/>
  <c r="H323" i="6"/>
  <c r="H327" i="6"/>
  <c r="H146" i="6"/>
  <c r="H278" i="6"/>
  <c r="H107" i="6"/>
  <c r="H209" i="6"/>
  <c r="H341" i="6"/>
  <c r="H122" i="6"/>
  <c r="H16" i="6"/>
  <c r="H311" i="6"/>
  <c r="X19" i="3" s="1"/>
  <c r="H361" i="6"/>
  <c r="H174" i="6"/>
  <c r="H195" i="6"/>
  <c r="H8" i="6"/>
  <c r="U4" i="3" s="1"/>
  <c r="H251" i="6"/>
  <c r="Y18" i="3" s="1"/>
  <c r="H192" i="6"/>
  <c r="H324" i="6"/>
  <c r="H233" i="6"/>
  <c r="H189" i="6"/>
  <c r="U15" i="3" s="1"/>
  <c r="H305" i="6"/>
  <c r="X18" i="3" s="1"/>
  <c r="H86" i="6"/>
  <c r="H268" i="6"/>
  <c r="H302" i="6"/>
  <c r="H67" i="6"/>
  <c r="Z5" i="3" s="1"/>
  <c r="H294" i="6"/>
  <c r="H98" i="6"/>
  <c r="Y10" i="3" s="1"/>
  <c r="H63" i="6"/>
  <c r="H241" i="6"/>
  <c r="H22" i="6"/>
  <c r="U11" i="3" s="1"/>
  <c r="H154" i="6"/>
  <c r="H304" i="6"/>
  <c r="W18" i="3" s="1"/>
  <c r="H85" i="6"/>
  <c r="X9" i="3" s="1"/>
  <c r="H313" i="6"/>
  <c r="H111" i="6"/>
  <c r="H148" i="6"/>
  <c r="H296" i="6"/>
  <c r="H269" i="6"/>
  <c r="H290" i="6"/>
  <c r="H151" i="6"/>
  <c r="H172" i="6"/>
  <c r="H287" i="6"/>
  <c r="H68" i="6"/>
  <c r="W7" i="3" s="1"/>
  <c r="H216" i="6"/>
  <c r="H284" i="6"/>
  <c r="H49" i="6"/>
  <c r="H181" i="6"/>
  <c r="H332" i="6"/>
  <c r="H46" i="6"/>
  <c r="H162" i="6"/>
  <c r="H38" i="6"/>
  <c r="AA4" i="3" s="1"/>
  <c r="H336" i="6"/>
  <c r="H117" i="6"/>
  <c r="H298" i="6"/>
  <c r="H48" i="6"/>
  <c r="H20" i="6"/>
  <c r="X5" i="3" s="1"/>
  <c r="H282" i="6"/>
  <c r="H206" i="6"/>
  <c r="X16" i="3" s="1"/>
  <c r="H227" i="6"/>
  <c r="H40" i="6"/>
  <c r="Y6" i="3" s="1"/>
  <c r="H13" i="6"/>
  <c r="H34" i="6"/>
  <c r="Z3" i="3" s="1"/>
  <c r="H166" i="6"/>
  <c r="H42" i="6"/>
  <c r="H31" i="6"/>
  <c r="H147" i="6"/>
  <c r="H55" i="6"/>
  <c r="H203" i="6"/>
  <c r="U16" i="3" s="1"/>
  <c r="H144" i="6"/>
  <c r="V13" i="3" s="1"/>
  <c r="H276" i="6"/>
  <c r="H185" i="6"/>
  <c r="U14" i="3" s="1"/>
  <c r="H141" i="6"/>
  <c r="X12" i="3" s="1"/>
  <c r="H257" i="6"/>
  <c r="H133" i="6"/>
  <c r="H80" i="6"/>
  <c r="X8" i="3" s="1"/>
  <c r="H76" i="6"/>
  <c r="H124" i="6"/>
  <c r="AA10" i="3" s="1"/>
  <c r="H143" i="6"/>
  <c r="X13" i="3" s="1"/>
  <c r="H180" i="6"/>
  <c r="H328" i="6"/>
  <c r="H301" i="6"/>
  <c r="H322" i="6"/>
  <c r="H183" i="6"/>
  <c r="H283" i="6"/>
  <c r="H129" i="6"/>
  <c r="Z11" i="3" s="1"/>
  <c r="H261" i="6"/>
  <c r="H73" i="6"/>
  <c r="H126" i="6"/>
  <c r="X11" i="3" s="1"/>
  <c r="H242" i="6"/>
  <c r="H103" i="6"/>
  <c r="H266" i="6"/>
  <c r="H239" i="6"/>
  <c r="H355" i="6"/>
  <c r="H168" i="6"/>
  <c r="H140" i="6"/>
  <c r="V14" i="3" s="1"/>
  <c r="H352" i="6"/>
  <c r="H175" i="6"/>
  <c r="H212" i="6"/>
  <c r="H360" i="6"/>
  <c r="H238" i="6"/>
  <c r="H259" i="6"/>
  <c r="H72" i="6"/>
  <c r="H45" i="6"/>
  <c r="H66" i="6"/>
  <c r="H198" i="6"/>
  <c r="H27" i="6"/>
  <c r="H224" i="6"/>
  <c r="H356" i="6"/>
  <c r="H281" i="6"/>
  <c r="H221" i="6"/>
  <c r="H337" i="6"/>
  <c r="H118" i="6"/>
  <c r="H348" i="6"/>
  <c r="H334" i="6"/>
  <c r="H99" i="6"/>
  <c r="V11" i="3" s="1"/>
  <c r="H7" i="6"/>
  <c r="V3" i="3" s="1"/>
  <c r="H155" i="6"/>
  <c r="H96" i="6"/>
  <c r="W10" i="3" s="1"/>
  <c r="H270" i="6"/>
  <c r="H291" i="6"/>
  <c r="H104" i="6"/>
  <c r="H333" i="6"/>
  <c r="H354" i="6"/>
  <c r="H215" i="6"/>
  <c r="H315" i="6"/>
  <c r="H161" i="6"/>
  <c r="H293" i="6"/>
  <c r="H74" i="6"/>
  <c r="H319" i="6"/>
  <c r="H100" i="6"/>
  <c r="W11" i="3" s="1"/>
  <c r="H248" i="6"/>
  <c r="V18" i="3" s="1"/>
  <c r="H28" i="6"/>
  <c r="H81" i="6"/>
  <c r="U9" i="3" s="1"/>
  <c r="H213" i="6"/>
  <c r="H25" i="6"/>
  <c r="Y3" i="3" s="1"/>
  <c r="H78" i="6"/>
  <c r="H194" i="6"/>
  <c r="H326" i="6"/>
  <c r="H202" i="6"/>
  <c r="V17" i="3" s="1"/>
  <c r="H191" i="6"/>
  <c r="W15" i="3" s="1"/>
  <c r="H9" i="6"/>
  <c r="W3" i="3" s="1"/>
  <c r="H4" i="6"/>
  <c r="U3" i="3" s="1"/>
  <c r="Z6" i="3" l="1"/>
  <c r="U6" i="3"/>
  <c r="X7" i="3"/>
  <c r="AB7" i="3"/>
  <c r="AO18" i="3"/>
  <c r="AP18" i="3"/>
  <c r="AM18" i="3"/>
  <c r="AQ18" i="3"/>
  <c r="AR18" i="3"/>
  <c r="AH18" i="3"/>
  <c r="AL18" i="3"/>
  <c r="AN18" i="3"/>
  <c r="AG18" i="3"/>
  <c r="AI18" i="3"/>
  <c r="AJ18" i="3"/>
  <c r="AK18" i="3"/>
  <c r="AK13" i="3"/>
  <c r="AL13" i="3"/>
  <c r="AM13" i="3"/>
  <c r="AN13" i="3"/>
  <c r="AJ13" i="3"/>
  <c r="AO13" i="3"/>
  <c r="AI13" i="3"/>
  <c r="AP13" i="3"/>
  <c r="AQ13" i="3"/>
  <c r="AR13" i="3"/>
  <c r="AG13" i="3"/>
  <c r="AH13" i="3"/>
  <c r="AO14" i="3"/>
  <c r="AP14" i="3"/>
  <c r="AQ14" i="3"/>
  <c r="AR14" i="3"/>
  <c r="AL14" i="3"/>
  <c r="AN14" i="3"/>
  <c r="AH14" i="3"/>
  <c r="AM14" i="3"/>
  <c r="AG14" i="3"/>
  <c r="AI14" i="3"/>
  <c r="AK14" i="3"/>
  <c r="AJ14" i="3"/>
  <c r="AO10" i="3"/>
  <c r="AH10" i="3"/>
  <c r="AP10" i="3"/>
  <c r="AQ10" i="3"/>
  <c r="AM10" i="3"/>
  <c r="AN10" i="3"/>
  <c r="AR10" i="3"/>
  <c r="AG10" i="3"/>
  <c r="AI10" i="3"/>
  <c r="AK10" i="3"/>
  <c r="AL10" i="3"/>
  <c r="AJ10" i="3"/>
  <c r="AK5" i="3"/>
  <c r="AL5" i="3"/>
  <c r="AM5" i="3"/>
  <c r="AN5" i="3"/>
  <c r="AO5" i="3"/>
  <c r="AP5" i="3"/>
  <c r="AQ5" i="3"/>
  <c r="AR5" i="3"/>
  <c r="AJ5" i="3"/>
  <c r="AI5" i="3"/>
  <c r="AG5" i="3"/>
  <c r="AH5" i="3"/>
  <c r="AG12" i="3"/>
  <c r="AH12" i="3"/>
  <c r="AI12" i="3"/>
  <c r="AJ12" i="3"/>
  <c r="AK12" i="3"/>
  <c r="AL12" i="3"/>
  <c r="AM12" i="3"/>
  <c r="AN12" i="3"/>
  <c r="AP12" i="3"/>
  <c r="AO12" i="3"/>
  <c r="AQ12" i="3"/>
  <c r="AR12" i="3"/>
  <c r="AG8" i="3"/>
  <c r="AH8" i="3"/>
  <c r="AP8" i="3"/>
  <c r="AI8" i="3"/>
  <c r="AJ8" i="3"/>
  <c r="AK8" i="3"/>
  <c r="AL8" i="3"/>
  <c r="AM8" i="3"/>
  <c r="AN8" i="3"/>
  <c r="AO8" i="3"/>
  <c r="AQ8" i="3"/>
  <c r="AR8" i="3"/>
  <c r="AG16" i="3"/>
  <c r="AH16" i="3"/>
  <c r="AI16" i="3"/>
  <c r="AJ16" i="3"/>
  <c r="AK16" i="3"/>
  <c r="AP16" i="3"/>
  <c r="AL16" i="3"/>
  <c r="AM16" i="3"/>
  <c r="AN16" i="3"/>
  <c r="AO16" i="3"/>
  <c r="AQ16" i="3"/>
  <c r="AR16" i="3"/>
  <c r="AL15" i="3"/>
  <c r="AG15" i="3"/>
  <c r="AH15" i="3"/>
  <c r="AI15" i="3"/>
  <c r="AP15" i="3"/>
  <c r="AJ15" i="3"/>
  <c r="AK15" i="3"/>
  <c r="AR15" i="3"/>
  <c r="AM15" i="3"/>
  <c r="AN15" i="3"/>
  <c r="AO15" i="3"/>
  <c r="AQ15" i="3"/>
  <c r="AG4" i="3"/>
  <c r="AH4" i="3"/>
  <c r="AI4" i="3"/>
  <c r="AJ4" i="3"/>
  <c r="AK4" i="3"/>
  <c r="AL4" i="3"/>
  <c r="AM4" i="3"/>
  <c r="AN4" i="3"/>
  <c r="AO4" i="3"/>
  <c r="AP4" i="3"/>
  <c r="AQ4" i="3"/>
  <c r="AR4" i="3"/>
  <c r="AP11" i="3"/>
  <c r="AG11" i="3"/>
  <c r="AH11" i="3"/>
  <c r="AI11" i="3"/>
  <c r="AJ11" i="3"/>
  <c r="AK11" i="3"/>
  <c r="AL11" i="3"/>
  <c r="AQ11" i="3"/>
  <c r="AM11" i="3"/>
  <c r="AN11" i="3"/>
  <c r="AO11" i="3"/>
  <c r="AR11" i="3"/>
  <c r="AK9" i="3"/>
  <c r="AL9" i="3"/>
  <c r="AM9" i="3"/>
  <c r="AH9" i="3"/>
  <c r="AN9" i="3"/>
  <c r="AO9" i="3"/>
  <c r="AP9" i="3"/>
  <c r="AI9" i="3"/>
  <c r="AQ9" i="3"/>
  <c r="AR9" i="3"/>
  <c r="AG9" i="3"/>
  <c r="AJ9" i="3"/>
  <c r="AK17" i="3"/>
  <c r="AH17" i="3"/>
  <c r="AI17" i="3"/>
  <c r="AL17" i="3"/>
  <c r="AM17" i="3"/>
  <c r="AN17" i="3"/>
  <c r="AO17" i="3"/>
  <c r="AP17" i="3"/>
  <c r="AQ17" i="3"/>
  <c r="AR17" i="3"/>
  <c r="AG17" i="3"/>
  <c r="AJ17" i="3"/>
  <c r="AG19" i="3"/>
  <c r="AH19" i="3"/>
  <c r="AL19" i="3"/>
  <c r="AR19" i="3"/>
  <c r="AI19" i="3"/>
  <c r="AJ19" i="3"/>
  <c r="AK19" i="3"/>
  <c r="AP19" i="3"/>
  <c r="AM19" i="3"/>
  <c r="AQ19" i="3"/>
  <c r="AN19" i="3"/>
  <c r="AO19" i="3"/>
  <c r="AH3" i="3"/>
  <c r="AI3" i="3"/>
  <c r="AJ3" i="3"/>
  <c r="AR3" i="3"/>
  <c r="AK3" i="3"/>
  <c r="AM3" i="3"/>
  <c r="AL3" i="3"/>
  <c r="AN3" i="3"/>
  <c r="AO3" i="3"/>
  <c r="AP3" i="3"/>
  <c r="AQ3" i="3"/>
  <c r="L4" i="6"/>
  <c r="M4" i="6"/>
  <c r="AM6" i="3" l="1"/>
  <c r="AH6" i="3"/>
  <c r="AG6" i="3"/>
  <c r="AL6" i="3"/>
  <c r="AR6" i="3"/>
  <c r="AQ6" i="3"/>
  <c r="AK6" i="3"/>
  <c r="AP6" i="3"/>
  <c r="AI6" i="3"/>
  <c r="AN6" i="3"/>
  <c r="AO6" i="3"/>
  <c r="AJ6" i="3"/>
  <c r="AG7" i="3"/>
  <c r="AQ7" i="3"/>
  <c r="AR7" i="3"/>
  <c r="AP7" i="3"/>
  <c r="AN7" i="3"/>
  <c r="AO7" i="3"/>
  <c r="AM7" i="3"/>
  <c r="AK7" i="3"/>
  <c r="AL7" i="3"/>
  <c r="AJ7" i="3"/>
  <c r="AI7" i="3"/>
  <c r="AH7" i="3"/>
  <c r="R2" i="3"/>
  <c r="AG3" i="3"/>
  <c r="A1" i="11" l="1"/>
  <c r="AQ5" i="11"/>
  <c r="D6" i="11" l="1"/>
  <c r="Y24" i="11"/>
  <c r="X5" i="11"/>
  <c r="O35" i="11"/>
  <c r="U15" i="11"/>
  <c r="T35" i="11"/>
  <c r="AB25" i="11"/>
  <c r="N32" i="11"/>
  <c r="AC11" i="11"/>
  <c r="F4" i="11"/>
  <c r="Q33" i="11"/>
  <c r="G25" i="11"/>
  <c r="C8" i="11"/>
  <c r="AL21" i="11"/>
  <c r="AH10" i="11"/>
  <c r="F13" i="11"/>
  <c r="AP30" i="11"/>
  <c r="AP13" i="11"/>
  <c r="AI35" i="11"/>
  <c r="R27" i="11"/>
  <c r="I33" i="11"/>
  <c r="U29" i="11"/>
  <c r="AE7" i="11"/>
  <c r="AD20" i="11"/>
  <c r="D35" i="11"/>
  <c r="AM15" i="11"/>
  <c r="X36" i="11"/>
  <c r="AP16" i="11"/>
  <c r="N31" i="11"/>
  <c r="AA9" i="11"/>
  <c r="AO37" i="11"/>
  <c r="W19" i="11"/>
  <c r="AJ30" i="11"/>
  <c r="P23" i="11"/>
  <c r="W17" i="11"/>
  <c r="M8" i="11"/>
  <c r="Z12" i="11"/>
  <c r="Z3" i="11"/>
  <c r="Z30" i="11"/>
  <c r="S20" i="11"/>
  <c r="AO34" i="11"/>
  <c r="R37" i="11"/>
  <c r="M9" i="11"/>
  <c r="W24" i="11"/>
  <c r="H25" i="11"/>
  <c r="J30" i="11"/>
  <c r="L6" i="11"/>
  <c r="Z25" i="11"/>
  <c r="D20" i="11"/>
  <c r="Y25" i="11"/>
  <c r="U34" i="11"/>
  <c r="Q3" i="11"/>
  <c r="N17" i="11"/>
  <c r="L21" i="11"/>
  <c r="AD23" i="11"/>
  <c r="P26" i="11"/>
  <c r="U32" i="11"/>
  <c r="AN30" i="11"/>
  <c r="AH3" i="11"/>
  <c r="AF7" i="11"/>
  <c r="M31" i="11"/>
  <c r="AF5" i="11"/>
  <c r="AF29" i="11"/>
  <c r="AD28" i="11"/>
  <c r="Z19" i="11"/>
  <c r="J23" i="11"/>
  <c r="M24" i="11"/>
  <c r="W4" i="11"/>
  <c r="AB27" i="11"/>
  <c r="AO3" i="11"/>
  <c r="AK17" i="11"/>
  <c r="AD4" i="11"/>
  <c r="U7" i="11"/>
  <c r="C6" i="11"/>
  <c r="AO5" i="11"/>
  <c r="I4" i="11"/>
  <c r="P7" i="11"/>
  <c r="O4" i="11"/>
  <c r="AO20" i="11"/>
  <c r="S28" i="11"/>
  <c r="AH34" i="11"/>
  <c r="AA6" i="11"/>
  <c r="X6" i="11"/>
  <c r="S19" i="11"/>
  <c r="C29" i="11"/>
  <c r="H29" i="11"/>
  <c r="W30" i="11"/>
  <c r="AB16" i="11"/>
  <c r="AJ37" i="11"/>
  <c r="V8" i="11"/>
  <c r="L37" i="11"/>
  <c r="J24" i="11"/>
  <c r="J7" i="11"/>
  <c r="AB37" i="11"/>
  <c r="AK7" i="11"/>
  <c r="AJ28" i="11"/>
  <c r="E13" i="11"/>
  <c r="Q37" i="11"/>
  <c r="P10" i="11"/>
  <c r="E14" i="11"/>
  <c r="X31" i="11"/>
  <c r="R12" i="11"/>
  <c r="AP31" i="11"/>
  <c r="AL37" i="11"/>
  <c r="AC28" i="11"/>
  <c r="Y8" i="11"/>
  <c r="L31" i="11"/>
  <c r="P20" i="11"/>
  <c r="AD13" i="11"/>
  <c r="D25" i="11"/>
  <c r="O18" i="11"/>
  <c r="R17" i="11"/>
  <c r="F8" i="11"/>
  <c r="L29" i="11"/>
  <c r="K15" i="11"/>
  <c r="AJ36" i="11"/>
  <c r="AC19" i="11"/>
  <c r="Z7" i="11"/>
  <c r="M10" i="11"/>
  <c r="J20" i="11"/>
  <c r="AE17" i="11"/>
  <c r="I25" i="11"/>
  <c r="AG29" i="11"/>
  <c r="AP36" i="11"/>
  <c r="J10" i="11"/>
  <c r="D36" i="11"/>
  <c r="G22" i="11"/>
  <c r="W7" i="11"/>
  <c r="E31" i="11"/>
  <c r="N4" i="11"/>
  <c r="P8" i="11"/>
  <c r="AH30" i="11"/>
  <c r="AG37" i="11"/>
  <c r="I20" i="11"/>
  <c r="AJ31" i="11"/>
  <c r="D28" i="11"/>
  <c r="D34" i="11"/>
  <c r="AI36" i="11"/>
  <c r="I14" i="11"/>
  <c r="AM3" i="11"/>
  <c r="T32" i="11"/>
  <c r="AB11" i="11"/>
  <c r="P6" i="11"/>
  <c r="H16" i="11"/>
  <c r="J19" i="11"/>
  <c r="E5" i="11"/>
  <c r="U12" i="11"/>
  <c r="P14" i="11"/>
  <c r="E3" i="11"/>
  <c r="C34" i="11"/>
  <c r="O7" i="11"/>
  <c r="J8" i="11"/>
  <c r="N27" i="11"/>
  <c r="G13" i="11"/>
  <c r="AK30" i="11"/>
  <c r="S27" i="11"/>
  <c r="AN15" i="11"/>
  <c r="AB5" i="11"/>
  <c r="AI31" i="11"/>
  <c r="H30" i="11"/>
  <c r="S5" i="11"/>
  <c r="Q12" i="11"/>
  <c r="D21" i="11"/>
  <c r="D8" i="11"/>
  <c r="Z11" i="11"/>
  <c r="V6" i="11"/>
  <c r="AB29" i="11"/>
  <c r="AP6" i="11"/>
  <c r="X33" i="11"/>
  <c r="AB10" i="11"/>
  <c r="AB32" i="11"/>
  <c r="K33" i="11"/>
  <c r="G5" i="11"/>
  <c r="M4" i="11"/>
  <c r="X15" i="11"/>
  <c r="E11" i="11"/>
  <c r="W31" i="11"/>
  <c r="AP19" i="11"/>
  <c r="V7" i="11"/>
  <c r="V37" i="11"/>
  <c r="AO29" i="11"/>
  <c r="AM34" i="11"/>
  <c r="AC7" i="11"/>
  <c r="G31" i="11"/>
  <c r="K8" i="11"/>
  <c r="K29" i="11"/>
  <c r="AC22" i="11"/>
  <c r="AH23" i="11"/>
  <c r="V5" i="11"/>
  <c r="AF18" i="11"/>
  <c r="S24" i="11"/>
  <c r="AH4" i="11"/>
  <c r="AF33" i="11"/>
  <c r="AI19" i="11"/>
  <c r="Z18" i="11"/>
  <c r="AF22" i="11"/>
  <c r="J27" i="11"/>
  <c r="AF16" i="11"/>
  <c r="AM21" i="11"/>
  <c r="K3" i="11"/>
  <c r="AL28" i="11"/>
  <c r="AP7" i="11"/>
  <c r="AM24" i="11"/>
  <c r="G15" i="11"/>
  <c r="AI26" i="11"/>
  <c r="AA14" i="11"/>
  <c r="S11" i="11"/>
  <c r="N24" i="11"/>
  <c r="O27" i="11"/>
  <c r="D24" i="11"/>
  <c r="Z28" i="11"/>
  <c r="M30" i="11"/>
  <c r="N7" i="11"/>
  <c r="N20" i="11"/>
  <c r="X25" i="11"/>
  <c r="K26" i="11"/>
  <c r="AO19" i="11"/>
  <c r="D27" i="11"/>
  <c r="Z9" i="11"/>
  <c r="AO8" i="11"/>
  <c r="R32" i="11"/>
  <c r="T16" i="11"/>
  <c r="AF17" i="11"/>
  <c r="AL9" i="11"/>
  <c r="AH22" i="11"/>
  <c r="I3" i="11"/>
  <c r="AH28" i="11"/>
  <c r="AP15" i="11"/>
  <c r="T17" i="11"/>
  <c r="AH17" i="11"/>
  <c r="W6" i="11"/>
  <c r="S14" i="11"/>
  <c r="W27" i="11"/>
  <c r="AC16" i="11"/>
  <c r="I12" i="11"/>
  <c r="I27" i="11"/>
  <c r="G12" i="11"/>
  <c r="AC33" i="11"/>
  <c r="U16" i="11"/>
  <c r="N3" i="11"/>
  <c r="R6" i="11"/>
  <c r="D30" i="11"/>
  <c r="U37" i="11"/>
  <c r="AP10" i="11"/>
  <c r="Q21" i="11"/>
  <c r="AA27" i="11"/>
  <c r="AO15" i="11"/>
  <c r="E6" i="11"/>
  <c r="AE9" i="11"/>
  <c r="AK32" i="11"/>
  <c r="Z23" i="11"/>
  <c r="AO11" i="11"/>
  <c r="R35" i="11"/>
  <c r="W13" i="11"/>
  <c r="AM26" i="11"/>
  <c r="J4" i="11"/>
  <c r="U36" i="11"/>
  <c r="R36" i="11"/>
  <c r="AJ17" i="11"/>
  <c r="K5" i="11"/>
  <c r="N22" i="11"/>
  <c r="X27" i="11"/>
  <c r="J21" i="11"/>
  <c r="AJ16" i="11"/>
  <c r="AK28" i="11"/>
  <c r="AH11" i="11"/>
  <c r="AJ22" i="11"/>
  <c r="AB31" i="11"/>
  <c r="AN19" i="11"/>
  <c r="AI4" i="11"/>
  <c r="W25" i="11"/>
  <c r="AF8" i="11"/>
  <c r="AG9" i="11"/>
  <c r="L17" i="11"/>
  <c r="AL6" i="11"/>
  <c r="C17" i="11"/>
  <c r="AK34" i="11"/>
  <c r="X26" i="11"/>
  <c r="AL8" i="11"/>
  <c r="I17" i="11"/>
  <c r="N33" i="11"/>
  <c r="Z10" i="11"/>
  <c r="T27" i="11"/>
  <c r="K17" i="11"/>
  <c r="AE6" i="11"/>
  <c r="AN8" i="11"/>
  <c r="AE30" i="11"/>
  <c r="L18" i="11"/>
  <c r="T11" i="11"/>
  <c r="AL11" i="11"/>
  <c r="X14" i="11"/>
  <c r="S25" i="11"/>
  <c r="D37" i="11"/>
  <c r="U23" i="11"/>
  <c r="W12" i="11"/>
  <c r="AC32" i="11"/>
  <c r="M22" i="11"/>
  <c r="AP28" i="11"/>
  <c r="L5" i="11"/>
  <c r="N16" i="11"/>
  <c r="AM37" i="11"/>
  <c r="AI9" i="11"/>
  <c r="F32" i="11"/>
  <c r="F17" i="11"/>
  <c r="Y6" i="11"/>
  <c r="L19" i="11"/>
  <c r="I31" i="11"/>
  <c r="U19" i="11"/>
  <c r="F21" i="11"/>
  <c r="AF10" i="11"/>
  <c r="AJ18" i="11"/>
  <c r="Y16" i="11"/>
  <c r="AL3" i="11"/>
  <c r="C24" i="11"/>
  <c r="V21" i="11"/>
  <c r="AJ19" i="11"/>
  <c r="AJ7" i="11"/>
  <c r="AM13" i="11"/>
  <c r="K12" i="11"/>
  <c r="H32" i="11"/>
  <c r="I29" i="11"/>
  <c r="Z34" i="11"/>
  <c r="AA37" i="11"/>
  <c r="AP20" i="11"/>
  <c r="I34" i="11"/>
  <c r="Z13" i="11"/>
  <c r="AH13" i="11"/>
  <c r="AA22" i="11"/>
  <c r="AB28" i="11"/>
  <c r="U25" i="11"/>
  <c r="F25" i="11"/>
  <c r="W32" i="11"/>
  <c r="S18" i="11"/>
  <c r="AD26" i="11"/>
  <c r="H34" i="11"/>
  <c r="AI30" i="11"/>
  <c r="P34" i="11"/>
  <c r="R21" i="11"/>
  <c r="O8" i="11"/>
  <c r="AI21" i="11"/>
  <c r="AG28" i="11"/>
  <c r="X37" i="11"/>
  <c r="AD9" i="11"/>
  <c r="AL7" i="11"/>
  <c r="AD34" i="11"/>
  <c r="E34" i="11"/>
  <c r="AA21" i="11"/>
  <c r="AD22" i="11"/>
  <c r="AD24" i="11"/>
  <c r="AI6" i="11"/>
  <c r="N11" i="11"/>
  <c r="T10" i="11"/>
  <c r="M28" i="11"/>
  <c r="AA17" i="11"/>
  <c r="AE19" i="11"/>
  <c r="V16" i="11"/>
  <c r="AL35" i="11"/>
  <c r="AM7" i="11"/>
  <c r="AH26" i="11"/>
  <c r="C4" i="11"/>
  <c r="AD17" i="11"/>
  <c r="M11" i="11"/>
  <c r="D4" i="11"/>
  <c r="H19" i="11"/>
  <c r="G36" i="11"/>
  <c r="R31" i="11"/>
  <c r="L11" i="11"/>
  <c r="V18" i="11"/>
  <c r="AA13" i="11"/>
  <c r="AH33" i="11"/>
  <c r="AG7" i="11"/>
  <c r="AH8" i="11"/>
  <c r="AG26" i="11"/>
  <c r="X17" i="11"/>
  <c r="Z16" i="11"/>
  <c r="L4" i="11"/>
  <c r="T29" i="11"/>
  <c r="E30" i="11"/>
  <c r="AF9" i="11"/>
  <c r="AP22" i="11"/>
  <c r="AL27" i="11"/>
  <c r="AK20" i="11"/>
  <c r="I28" i="11"/>
  <c r="AE29" i="11"/>
  <c r="H37" i="11"/>
  <c r="AE8" i="11"/>
  <c r="Y20" i="11"/>
  <c r="F27" i="11"/>
  <c r="G10" i="11"/>
  <c r="AI20" i="11"/>
  <c r="AI12" i="11"/>
  <c r="P31" i="11"/>
  <c r="AI5" i="11"/>
  <c r="E22" i="11"/>
  <c r="AP12" i="11"/>
  <c r="AA29" i="11"/>
  <c r="AG24" i="11"/>
  <c r="L34" i="11"/>
  <c r="AO33" i="11"/>
  <c r="AK5" i="11"/>
  <c r="O13" i="11"/>
  <c r="Y4" i="11"/>
  <c r="O26" i="11"/>
  <c r="D7" i="11"/>
  <c r="Q35" i="11"/>
  <c r="C35" i="11"/>
  <c r="F24" i="11"/>
  <c r="T15" i="11"/>
  <c r="I36" i="11"/>
  <c r="AP29" i="11"/>
  <c r="W5" i="11"/>
  <c r="T24" i="11"/>
  <c r="F6" i="11"/>
  <c r="E9" i="11"/>
  <c r="AN5" i="11"/>
  <c r="AJ23" i="11"/>
  <c r="AL18" i="11"/>
  <c r="Q15" i="11"/>
  <c r="AF28" i="11"/>
  <c r="G23" i="11"/>
  <c r="Y9" i="11"/>
  <c r="G37" i="11"/>
  <c r="AB15" i="11"/>
  <c r="R9" i="11"/>
  <c r="AF23" i="11"/>
  <c r="AE22" i="11"/>
  <c r="V31" i="11"/>
  <c r="M26" i="11"/>
  <c r="R8" i="11"/>
  <c r="W9" i="11"/>
  <c r="AJ8" i="11"/>
  <c r="AC15" i="11"/>
  <c r="G35" i="11"/>
  <c r="U17" i="11"/>
  <c r="AC26" i="11"/>
  <c r="AL5" i="11"/>
  <c r="D11" i="11"/>
  <c r="AK26" i="11"/>
  <c r="G34" i="11"/>
  <c r="AL10" i="11"/>
  <c r="N25" i="11"/>
  <c r="AJ5" i="11"/>
  <c r="AA12" i="11"/>
  <c r="M13" i="11"/>
  <c r="C20" i="11"/>
  <c r="V24" i="11"/>
  <c r="AP34" i="11"/>
  <c r="AC36" i="11"/>
  <c r="H27" i="11"/>
  <c r="AG5" i="11"/>
  <c r="D33" i="11"/>
  <c r="AN28" i="11"/>
  <c r="AL26" i="11"/>
  <c r="C23" i="11"/>
  <c r="I10" i="11"/>
  <c r="Z4" i="11"/>
  <c r="K21" i="11"/>
  <c r="F28" i="11"/>
  <c r="H24" i="11"/>
  <c r="AF4" i="11"/>
  <c r="M32" i="11"/>
  <c r="AK19" i="11"/>
  <c r="P5" i="11"/>
  <c r="Z22" i="11"/>
  <c r="AK35" i="11"/>
  <c r="AJ9" i="11"/>
  <c r="AD10" i="11"/>
  <c r="L15" i="11"/>
  <c r="M20" i="11"/>
  <c r="AG20" i="11"/>
  <c r="H6" i="11"/>
  <c r="Q32" i="11"/>
  <c r="AI24" i="11"/>
  <c r="Z31" i="11"/>
  <c r="AG14" i="11"/>
  <c r="O34" i="11"/>
  <c r="V23" i="11"/>
  <c r="E37" i="11"/>
  <c r="S7" i="11"/>
  <c r="U27" i="11"/>
  <c r="J13" i="11"/>
  <c r="AK9" i="11"/>
  <c r="AP4" i="11"/>
  <c r="X13" i="11"/>
  <c r="S30" i="11"/>
  <c r="AP25" i="11"/>
  <c r="AA30" i="11"/>
  <c r="AF26" i="11"/>
  <c r="AE25" i="11"/>
  <c r="U30" i="11"/>
  <c r="AN17" i="11"/>
  <c r="P30" i="11"/>
  <c r="Q10" i="11"/>
  <c r="O33" i="11"/>
  <c r="Y27" i="11"/>
  <c r="N36" i="11"/>
  <c r="J33" i="11"/>
  <c r="Q28" i="11"/>
  <c r="T9" i="11"/>
  <c r="V36" i="11"/>
  <c r="K4" i="11"/>
  <c r="H10" i="11"/>
  <c r="D3" i="11"/>
  <c r="AH27" i="11"/>
  <c r="AG21" i="11"/>
  <c r="AO18" i="11"/>
  <c r="D17" i="11"/>
  <c r="AG30" i="11"/>
  <c r="AN35" i="11"/>
  <c r="P4" i="11"/>
  <c r="AL29" i="11"/>
  <c r="AG23" i="11"/>
  <c r="G4" i="11"/>
  <c r="M36" i="11"/>
  <c r="P22" i="11"/>
  <c r="N28" i="11"/>
  <c r="G20" i="11"/>
  <c r="D29" i="11"/>
  <c r="AF20" i="11"/>
  <c r="X4" i="11"/>
  <c r="E23" i="11"/>
  <c r="F9" i="11"/>
  <c r="AJ26" i="11"/>
  <c r="Z15" i="11"/>
  <c r="AK14" i="11"/>
  <c r="H4" i="11"/>
  <c r="AM17" i="11"/>
  <c r="AA18" i="11"/>
  <c r="AD19" i="11"/>
  <c r="Z29" i="11"/>
  <c r="AL13" i="11"/>
  <c r="AB6" i="11"/>
  <c r="J37" i="11"/>
  <c r="AH12" i="11"/>
  <c r="R20" i="11"/>
  <c r="Q20" i="11"/>
  <c r="AB33" i="11"/>
  <c r="AE15" i="11"/>
  <c r="AE32" i="11"/>
  <c r="AE31" i="11"/>
  <c r="AG15" i="11"/>
  <c r="D13" i="11"/>
  <c r="AO26" i="11"/>
  <c r="AG16" i="11"/>
  <c r="R5" i="11"/>
  <c r="K23" i="11"/>
  <c r="AF21" i="11"/>
  <c r="X12" i="11"/>
  <c r="P24" i="11"/>
  <c r="X32" i="11"/>
  <c r="V26" i="11"/>
  <c r="R18" i="11"/>
  <c r="G26" i="11"/>
  <c r="AH21" i="11"/>
  <c r="Y32" i="11"/>
  <c r="L14" i="11"/>
  <c r="R10" i="11"/>
  <c r="AI10" i="11"/>
  <c r="F35" i="11"/>
  <c r="G17" i="11"/>
  <c r="P19" i="11"/>
  <c r="AL30" i="11"/>
  <c r="U14" i="11"/>
  <c r="U24" i="11"/>
  <c r="AN4" i="11"/>
  <c r="AK16" i="11"/>
  <c r="C28" i="11"/>
  <c r="AF19" i="11"/>
  <c r="Z27" i="11"/>
  <c r="U22" i="11"/>
  <c r="AG36" i="11"/>
  <c r="AC35" i="11"/>
  <c r="AJ14" i="11"/>
  <c r="O12" i="11"/>
  <c r="C10" i="11"/>
  <c r="X18" i="11"/>
  <c r="AN23" i="11"/>
  <c r="F3" i="11"/>
  <c r="AG32" i="11"/>
  <c r="W16" i="11"/>
  <c r="Q5" i="11"/>
  <c r="T14" i="11"/>
  <c r="S15" i="11"/>
  <c r="N34" i="11"/>
  <c r="AC30" i="11"/>
  <c r="AI25" i="11"/>
  <c r="X10" i="11"/>
  <c r="H28" i="11"/>
  <c r="F19" i="11"/>
  <c r="N30" i="11"/>
  <c r="AA23" i="11"/>
  <c r="G14" i="11"/>
  <c r="Y11" i="11"/>
  <c r="R24" i="11"/>
  <c r="S22" i="11"/>
  <c r="K35" i="11"/>
  <c r="N10" i="11"/>
  <c r="T28" i="11"/>
  <c r="AL31" i="11"/>
  <c r="F30" i="11"/>
  <c r="Q14" i="11"/>
  <c r="Q4" i="11"/>
  <c r="I6" i="11"/>
  <c r="O25" i="11"/>
  <c r="S9" i="11"/>
  <c r="AN32" i="11"/>
  <c r="AO22" i="11"/>
  <c r="AN20" i="11"/>
  <c r="H23" i="11"/>
  <c r="M7" i="11"/>
  <c r="V3" i="11"/>
  <c r="AL34" i="11"/>
  <c r="AI17" i="11"/>
  <c r="AA35" i="11"/>
  <c r="AI37" i="11"/>
  <c r="N18" i="11"/>
  <c r="AM14" i="11"/>
  <c r="AB17" i="11"/>
  <c r="W35" i="11"/>
  <c r="Y23" i="11"/>
  <c r="S32" i="11"/>
  <c r="AM12" i="11"/>
  <c r="F36" i="11"/>
  <c r="K34" i="11"/>
  <c r="O30" i="11"/>
  <c r="H9" i="11"/>
  <c r="K25" i="11"/>
  <c r="AD33" i="11"/>
  <c r="F31" i="11"/>
  <c r="AC18" i="11"/>
  <c r="T4" i="11"/>
  <c r="AI29" i="11"/>
  <c r="R4" i="11"/>
  <c r="Y22" i="11"/>
  <c r="E8" i="11"/>
  <c r="AL19" i="11"/>
  <c r="AP3" i="11"/>
  <c r="O37" i="11"/>
  <c r="AE3" i="11"/>
  <c r="AH25" i="11"/>
  <c r="C27" i="11"/>
  <c r="Y14" i="11"/>
  <c r="S35" i="11"/>
  <c r="K10" i="11"/>
  <c r="AB35" i="11"/>
  <c r="N19" i="11"/>
  <c r="G33" i="11"/>
  <c r="I15" i="11"/>
  <c r="E10" i="11"/>
  <c r="O32" i="11"/>
  <c r="F15" i="11"/>
  <c r="P27" i="11"/>
  <c r="P11" i="11"/>
  <c r="Y15" i="11"/>
  <c r="C11" i="11"/>
  <c r="AK24" i="11"/>
  <c r="X8" i="11"/>
  <c r="K31" i="11"/>
  <c r="T3" i="11"/>
  <c r="P12" i="11"/>
  <c r="J9" i="11"/>
  <c r="P36" i="11"/>
  <c r="U6" i="11"/>
  <c r="W14" i="11"/>
  <c r="AM33" i="11"/>
  <c r="F5" i="11"/>
  <c r="AC17" i="11"/>
  <c r="K27" i="11"/>
  <c r="W10" i="11"/>
  <c r="AK13" i="11"/>
  <c r="Y7" i="11"/>
  <c r="Z32" i="11"/>
  <c r="R15" i="11"/>
  <c r="T31" i="11"/>
  <c r="O24" i="11"/>
  <c r="X23" i="11"/>
  <c r="D19" i="11"/>
  <c r="W3" i="11"/>
  <c r="AA3" i="11"/>
  <c r="L24" i="11"/>
  <c r="F12" i="11"/>
  <c r="AB13" i="11"/>
  <c r="T34" i="11"/>
  <c r="D22" i="11"/>
  <c r="AO21" i="11"/>
  <c r="AA34" i="11"/>
  <c r="I8" i="11"/>
  <c r="H7" i="11"/>
  <c r="J16" i="11"/>
  <c r="AK3" i="11"/>
  <c r="AO23" i="11"/>
  <c r="AO7" i="11"/>
  <c r="R26" i="11"/>
  <c r="AE14" i="11"/>
  <c r="H36" i="11"/>
  <c r="T19" i="11"/>
  <c r="I7" i="11"/>
  <c r="D18" i="11"/>
  <c r="AI22" i="11"/>
  <c r="AA20" i="11"/>
  <c r="AM28" i="11"/>
  <c r="V22" i="11"/>
  <c r="N6" i="11"/>
  <c r="K36" i="11"/>
  <c r="L32" i="11"/>
  <c r="AG6" i="11"/>
  <c r="AF3" i="11"/>
  <c r="W21" i="11"/>
  <c r="C3" i="11"/>
  <c r="AE5" i="11"/>
  <c r="O17" i="11"/>
  <c r="AP8" i="11"/>
  <c r="K9" i="11"/>
  <c r="T21" i="11"/>
  <c r="Q34" i="11"/>
  <c r="AJ15" i="11"/>
  <c r="U35" i="11"/>
  <c r="H5" i="11"/>
  <c r="AJ24" i="11"/>
  <c r="H13" i="11"/>
  <c r="AJ10" i="11"/>
  <c r="AB18" i="11"/>
  <c r="U5" i="11"/>
  <c r="Y29" i="11"/>
  <c r="H31" i="11"/>
  <c r="AC23" i="11"/>
  <c r="Q26" i="11"/>
  <c r="AP26" i="11"/>
  <c r="AN26" i="11"/>
  <c r="AF12" i="11"/>
  <c r="Q30" i="11"/>
  <c r="AN13" i="11"/>
  <c r="N13" i="11"/>
  <c r="W18" i="11"/>
  <c r="I23" i="11"/>
  <c r="AO35" i="11"/>
  <c r="W26" i="11"/>
  <c r="AI11" i="11"/>
  <c r="AH31" i="11"/>
  <c r="AN33" i="11"/>
  <c r="AJ32" i="11"/>
  <c r="J11" i="11"/>
  <c r="O15" i="11"/>
  <c r="G3" i="11"/>
  <c r="AB21" i="11"/>
  <c r="AK21" i="11"/>
  <c r="I11" i="11"/>
  <c r="AF36" i="11"/>
  <c r="AK27" i="11"/>
  <c r="AE16" i="11"/>
  <c r="O6" i="11"/>
  <c r="F20" i="11"/>
  <c r="N29" i="11"/>
  <c r="J17" i="11"/>
  <c r="Y33" i="11"/>
  <c r="P18" i="11"/>
  <c r="G18" i="11"/>
  <c r="W36" i="11"/>
  <c r="X21" i="11"/>
  <c r="AL24" i="11"/>
  <c r="S8" i="11"/>
  <c r="AF15" i="11"/>
  <c r="AM29" i="11"/>
  <c r="AN14" i="11"/>
  <c r="X35" i="11"/>
  <c r="H22" i="11"/>
  <c r="Y35" i="11"/>
  <c r="AP33" i="11"/>
  <c r="D9" i="11"/>
  <c r="D23" i="11"/>
  <c r="C21" i="11"/>
  <c r="Z21" i="11"/>
  <c r="AC5" i="11"/>
  <c r="C26" i="11"/>
  <c r="X24" i="11"/>
  <c r="Z8" i="11"/>
  <c r="J15" i="11"/>
  <c r="E36" i="11"/>
  <c r="AL32" i="11"/>
  <c r="O5" i="11"/>
  <c r="AI14" i="11"/>
  <c r="C9" i="11"/>
  <c r="P35" i="11"/>
  <c r="G29" i="11"/>
  <c r="AL23" i="11"/>
  <c r="L30" i="11"/>
  <c r="C25" i="11"/>
  <c r="E32" i="11"/>
  <c r="S10" i="11"/>
  <c r="AE33" i="11"/>
  <c r="AO30" i="11"/>
  <c r="AB19" i="11"/>
  <c r="AC27" i="11"/>
  <c r="W15" i="11"/>
  <c r="AL22" i="11"/>
  <c r="J18" i="11"/>
  <c r="AD6" i="11"/>
  <c r="AB23" i="11"/>
  <c r="AE4" i="11"/>
  <c r="AG27" i="11"/>
  <c r="AA19" i="11"/>
  <c r="AJ27" i="11"/>
  <c r="K20" i="11"/>
  <c r="Q22" i="11"/>
  <c r="AJ13" i="11"/>
  <c r="L12" i="11"/>
  <c r="O22" i="11"/>
  <c r="Q24" i="11"/>
  <c r="F34" i="11"/>
  <c r="E17" i="11"/>
  <c r="N9" i="11"/>
  <c r="M33" i="11"/>
  <c r="J34" i="11"/>
  <c r="X11" i="11"/>
  <c r="L33" i="11"/>
  <c r="V15" i="11"/>
  <c r="F11" i="11"/>
  <c r="F16" i="11"/>
  <c r="AP24" i="11"/>
  <c r="U4" i="11"/>
  <c r="M12" i="11"/>
  <c r="AL14" i="11"/>
  <c r="AD18" i="11"/>
  <c r="AM19" i="11"/>
  <c r="V27" i="11"/>
  <c r="Y17" i="11"/>
  <c r="F29" i="11"/>
  <c r="R33" i="11"/>
  <c r="S36" i="11"/>
  <c r="AJ6" i="11"/>
  <c r="G19" i="11"/>
  <c r="AC3" i="11"/>
  <c r="AC10" i="11"/>
  <c r="AA24" i="11"/>
  <c r="AC24" i="11"/>
  <c r="T13" i="11"/>
  <c r="X30" i="11"/>
  <c r="N5" i="11"/>
  <c r="Q29" i="11"/>
  <c r="O31" i="11"/>
  <c r="I35" i="11"/>
  <c r="U20" i="11"/>
  <c r="AK23" i="11"/>
  <c r="Q25" i="11"/>
  <c r="X9" i="11"/>
  <c r="AH7" i="11"/>
  <c r="X34" i="11"/>
  <c r="AJ11" i="11"/>
  <c r="V20" i="11"/>
  <c r="C16" i="11"/>
  <c r="AG10" i="11"/>
  <c r="L23" i="11"/>
  <c r="U3" i="11"/>
  <c r="AB7" i="11"/>
  <c r="AE11" i="11"/>
  <c r="P29" i="11"/>
  <c r="AN18" i="11"/>
  <c r="V29" i="11"/>
  <c r="AK10" i="11"/>
  <c r="AE36" i="11"/>
  <c r="D26" i="11"/>
  <c r="S34" i="11"/>
  <c r="K19" i="11"/>
  <c r="AP5" i="11"/>
  <c r="H26" i="11"/>
  <c r="D15" i="11"/>
  <c r="AK12" i="11"/>
  <c r="AC12" i="11"/>
  <c r="R19" i="11"/>
  <c r="AD16" i="11"/>
  <c r="U33" i="11"/>
  <c r="T37" i="11"/>
  <c r="AA28" i="11"/>
  <c r="T5" i="11"/>
  <c r="AN10" i="11"/>
  <c r="U26" i="11"/>
  <c r="AL33" i="11"/>
  <c r="C33" i="11"/>
  <c r="AD30" i="11"/>
  <c r="S16" i="11"/>
  <c r="AK18" i="11"/>
  <c r="O14" i="11"/>
  <c r="O36" i="11"/>
  <c r="AM6" i="11"/>
  <c r="AB8" i="11"/>
  <c r="L9" i="11"/>
  <c r="AD37" i="11"/>
  <c r="U11" i="11"/>
  <c r="AD5" i="11"/>
  <c r="AO14" i="11"/>
  <c r="F18" i="11"/>
  <c r="AF37" i="11"/>
  <c r="V34" i="11"/>
  <c r="F7" i="11"/>
  <c r="T23" i="11"/>
  <c r="V11" i="11"/>
  <c r="Y5" i="11"/>
  <c r="AG22" i="11"/>
  <c r="F23" i="11"/>
  <c r="Q13" i="11"/>
  <c r="D10" i="11"/>
  <c r="H21" i="11"/>
  <c r="G21" i="11"/>
  <c r="AB30" i="11"/>
  <c r="L16" i="11"/>
  <c r="AH6" i="11"/>
  <c r="J26" i="11"/>
  <c r="AL15" i="11"/>
  <c r="AH20" i="11"/>
  <c r="I32" i="11"/>
  <c r="AM27" i="11"/>
  <c r="N15" i="11"/>
  <c r="E28" i="11"/>
  <c r="AA4" i="11"/>
  <c r="AG3" i="11"/>
  <c r="C22" i="11"/>
  <c r="G27" i="11"/>
  <c r="Y12" i="11"/>
  <c r="L25" i="11"/>
  <c r="L35" i="11"/>
  <c r="L26" i="11"/>
  <c r="H18" i="11"/>
  <c r="P13" i="11"/>
  <c r="Q18" i="11"/>
  <c r="J31" i="11"/>
  <c r="AM16" i="11"/>
  <c r="I37" i="11"/>
  <c r="I5" i="11"/>
  <c r="H12" i="11"/>
  <c r="AI7" i="11"/>
  <c r="I22" i="11"/>
  <c r="AO17" i="11"/>
  <c r="M15" i="11"/>
  <c r="J36" i="11"/>
  <c r="AK37" i="11"/>
  <c r="I26" i="11"/>
  <c r="AC9" i="11"/>
  <c r="AF35" i="11"/>
  <c r="AF32" i="11"/>
  <c r="AE27" i="11"/>
  <c r="T25" i="11"/>
  <c r="O29" i="11"/>
  <c r="D5" i="11"/>
  <c r="R16" i="11"/>
  <c r="AJ35" i="11"/>
  <c r="AN37" i="11"/>
  <c r="C5" i="11"/>
  <c r="P3" i="11"/>
  <c r="Z33" i="11"/>
  <c r="Q16" i="11"/>
  <c r="Y21" i="11"/>
  <c r="AA31" i="11"/>
  <c r="AK22" i="11"/>
  <c r="Y28" i="11"/>
  <c r="N8" i="11"/>
  <c r="E4" i="11"/>
  <c r="C15" i="11"/>
  <c r="AD29" i="11"/>
  <c r="M6" i="11"/>
  <c r="AN9" i="11"/>
  <c r="AA5" i="11"/>
  <c r="K18" i="11"/>
  <c r="AP27" i="11"/>
  <c r="AD25" i="11"/>
  <c r="Z36" i="11"/>
  <c r="Z24" i="11"/>
  <c r="C7" i="11"/>
  <c r="Q8" i="11"/>
  <c r="D14" i="11"/>
  <c r="AK11" i="11"/>
  <c r="P25" i="11"/>
  <c r="AD3" i="11"/>
  <c r="AM30" i="11"/>
  <c r="R11" i="11"/>
  <c r="AK6" i="11"/>
  <c r="V19" i="11"/>
  <c r="U9" i="11"/>
  <c r="AM31" i="11"/>
  <c r="AM25" i="11"/>
  <c r="AL36" i="11"/>
  <c r="AN22" i="11"/>
  <c r="AJ3" i="11"/>
  <c r="H8" i="11"/>
  <c r="T22" i="11"/>
  <c r="T20" i="11"/>
  <c r="U18" i="11"/>
  <c r="O19" i="11"/>
  <c r="AM4" i="11"/>
  <c r="V32" i="11"/>
  <c r="H33" i="11"/>
  <c r="AB12" i="11"/>
  <c r="AH14" i="11"/>
  <c r="H20" i="11"/>
  <c r="N35" i="11"/>
  <c r="Q31" i="11"/>
  <c r="AM5" i="11"/>
  <c r="W22" i="11"/>
  <c r="AF34" i="11"/>
  <c r="AG34" i="11"/>
  <c r="C37" i="11"/>
  <c r="M25" i="11"/>
  <c r="AF14" i="11"/>
  <c r="X7" i="11"/>
  <c r="Z5" i="11"/>
  <c r="C13" i="11"/>
  <c r="F14" i="11"/>
  <c r="AI23" i="11"/>
  <c r="K16" i="11"/>
  <c r="N37" i="11"/>
  <c r="AD12" i="11"/>
  <c r="AC37" i="11"/>
  <c r="AN3" i="11"/>
  <c r="AG12" i="11"/>
  <c r="AD35" i="11"/>
  <c r="AE34" i="11"/>
  <c r="G30" i="11"/>
  <c r="I30" i="11"/>
  <c r="AB34" i="11"/>
  <c r="C36" i="11"/>
  <c r="AO36" i="11"/>
  <c r="W20" i="11"/>
  <c r="N21" i="11"/>
  <c r="Q17" i="11"/>
  <c r="W11" i="11"/>
  <c r="AC20" i="11"/>
  <c r="AI32" i="11"/>
  <c r="M5" i="11"/>
  <c r="L36" i="11"/>
  <c r="AG8" i="11"/>
  <c r="V33" i="11"/>
  <c r="AN27" i="11"/>
  <c r="S37" i="11"/>
  <c r="T26" i="11"/>
  <c r="AH37" i="11"/>
  <c r="AC21" i="11"/>
  <c r="G9" i="11"/>
  <c r="AC4" i="11"/>
  <c r="AC34" i="11"/>
  <c r="AB9" i="11"/>
  <c r="O28" i="11"/>
  <c r="AA8" i="11"/>
  <c r="D16" i="11"/>
  <c r="E19" i="11"/>
  <c r="AB36" i="11"/>
  <c r="AJ20" i="11"/>
  <c r="AO31" i="11"/>
  <c r="AP37" i="11"/>
  <c r="AD8" i="11"/>
  <c r="AE12" i="11"/>
  <c r="K6" i="11"/>
  <c r="S4" i="11"/>
  <c r="R22" i="11"/>
  <c r="AB20" i="11"/>
  <c r="AE18" i="11"/>
  <c r="K7" i="11"/>
  <c r="W8" i="11"/>
  <c r="AA26" i="11"/>
  <c r="AG13" i="11"/>
  <c r="W28" i="11"/>
  <c r="K11" i="11"/>
  <c r="AE13" i="11"/>
  <c r="F37" i="11"/>
  <c r="R14" i="11"/>
  <c r="C31" i="11"/>
  <c r="AO4" i="11"/>
  <c r="AB3" i="11"/>
  <c r="Q11" i="11"/>
  <c r="AM8" i="11"/>
  <c r="G8" i="11"/>
  <c r="AA16" i="11"/>
  <c r="V28" i="11"/>
  <c r="Q36" i="11"/>
  <c r="C12" i="11"/>
  <c r="AI33" i="11"/>
  <c r="J29" i="11"/>
  <c r="AK8" i="11"/>
  <c r="V9" i="11"/>
  <c r="AE21" i="11"/>
  <c r="AK33" i="11"/>
  <c r="AL25" i="11"/>
  <c r="AN11" i="11"/>
  <c r="L28" i="11"/>
  <c r="AL16" i="11"/>
  <c r="AN25" i="11"/>
  <c r="G11" i="11"/>
  <c r="X16" i="11"/>
  <c r="T8" i="11"/>
  <c r="Y30" i="11"/>
  <c r="AC6" i="11"/>
  <c r="AG4" i="11"/>
  <c r="H3" i="11"/>
  <c r="AI16" i="11"/>
  <c r="Q19" i="11"/>
  <c r="AL12" i="11"/>
  <c r="Y37" i="11"/>
  <c r="M21" i="11"/>
  <c r="AF6" i="11"/>
  <c r="P15" i="11"/>
  <c r="I9" i="11"/>
  <c r="AA32" i="11"/>
  <c r="J32" i="11"/>
  <c r="AK29" i="11"/>
  <c r="K13" i="11"/>
  <c r="AO10" i="11"/>
  <c r="AH32" i="11"/>
  <c r="AA10" i="11"/>
  <c r="AK31" i="11"/>
  <c r="AP21" i="11"/>
  <c r="E26" i="11"/>
  <c r="V30" i="11"/>
  <c r="T6" i="11"/>
  <c r="AP18" i="11"/>
  <c r="Z26" i="11"/>
  <c r="L3" i="11"/>
  <c r="AN29" i="11"/>
  <c r="S23" i="11"/>
  <c r="AP9" i="11"/>
  <c r="Y31" i="11"/>
  <c r="T30" i="11"/>
  <c r="O16" i="11"/>
  <c r="V17" i="11"/>
  <c r="AI34" i="11"/>
  <c r="L27" i="11"/>
  <c r="L13" i="11"/>
  <c r="M37" i="11"/>
  <c r="AG35" i="11"/>
  <c r="AD21" i="11"/>
  <c r="K32" i="11"/>
  <c r="AB26" i="11"/>
  <c r="AL20" i="11"/>
  <c r="F10" i="11"/>
  <c r="AE26" i="11"/>
  <c r="O9" i="11"/>
  <c r="O11" i="11"/>
  <c r="G28" i="11"/>
  <c r="Y18" i="11"/>
  <c r="AO27" i="11"/>
  <c r="W37" i="11"/>
  <c r="AJ12" i="11"/>
  <c r="Q9" i="11"/>
  <c r="L20" i="11"/>
  <c r="U13" i="11"/>
  <c r="X3" i="11"/>
  <c r="R34" i="11"/>
  <c r="AN7" i="11"/>
  <c r="AM35" i="11"/>
  <c r="AC29" i="11"/>
  <c r="J28" i="11"/>
  <c r="K28" i="11"/>
  <c r="AL17" i="11"/>
  <c r="AM23" i="11"/>
  <c r="I13" i="11"/>
  <c r="Q7" i="11"/>
  <c r="AK15" i="11"/>
  <c r="AG18" i="11"/>
  <c r="F33" i="11"/>
  <c r="G24" i="11"/>
  <c r="H11" i="11"/>
  <c r="AB4" i="11"/>
  <c r="AO16" i="11"/>
  <c r="M29" i="11"/>
  <c r="AC13" i="11"/>
  <c r="V25" i="11"/>
  <c r="AE35" i="11"/>
  <c r="T18" i="11"/>
  <c r="M23" i="11"/>
  <c r="V4" i="11"/>
  <c r="AH29" i="11"/>
  <c r="P28" i="11"/>
  <c r="C32" i="11"/>
  <c r="I24" i="11"/>
  <c r="O3" i="11"/>
  <c r="T7" i="11"/>
  <c r="M34" i="11"/>
  <c r="AC25" i="11"/>
  <c r="AE20" i="11"/>
  <c r="Y36" i="11"/>
  <c r="AO32" i="11"/>
  <c r="R29" i="11"/>
  <c r="E12" i="11"/>
  <c r="Y26" i="11"/>
  <c r="AL4" i="11"/>
  <c r="D12" i="11"/>
  <c r="T12" i="11"/>
  <c r="R30" i="11"/>
  <c r="Y19" i="11"/>
  <c r="Z14" i="11"/>
  <c r="C14" i="11"/>
  <c r="M3" i="11"/>
  <c r="P37" i="11"/>
  <c r="AM11" i="11"/>
  <c r="E7" i="11"/>
  <c r="AA33" i="11"/>
  <c r="AC31" i="11"/>
  <c r="AN21" i="11"/>
  <c r="P16" i="11"/>
  <c r="AP17" i="11"/>
  <c r="AM20" i="11"/>
  <c r="C18" i="11"/>
  <c r="L8" i="11"/>
  <c r="AF25" i="11"/>
  <c r="V13" i="11"/>
  <c r="AP32" i="11"/>
  <c r="W23" i="11"/>
  <c r="AK36" i="11"/>
  <c r="U8" i="11"/>
  <c r="AH36" i="11"/>
  <c r="AF11" i="11"/>
  <c r="F26" i="11"/>
  <c r="C30" i="11"/>
  <c r="AN36" i="11"/>
  <c r="E18" i="11"/>
  <c r="P33" i="11"/>
  <c r="AH18" i="11"/>
  <c r="AN16" i="11"/>
  <c r="J22" i="11"/>
  <c r="AA25" i="11"/>
  <c r="P17" i="11"/>
  <c r="E35" i="11"/>
  <c r="E21" i="11"/>
  <c r="AH15" i="11"/>
  <c r="AE37" i="11"/>
  <c r="P21" i="11"/>
  <c r="AI8" i="11"/>
  <c r="AD36" i="11"/>
  <c r="H35" i="11"/>
  <c r="AJ4" i="11"/>
  <c r="S3" i="11"/>
  <c r="Y10" i="11"/>
  <c r="E27" i="11"/>
  <c r="AI3" i="11"/>
  <c r="AG11" i="11"/>
  <c r="AF13" i="11"/>
  <c r="O10" i="11"/>
  <c r="M19" i="11"/>
  <c r="AJ21" i="11"/>
  <c r="AE28" i="11"/>
  <c r="G16" i="11"/>
  <c r="AP14" i="11"/>
  <c r="AK4" i="11"/>
  <c r="G6" i="11"/>
  <c r="AN6" i="11"/>
  <c r="AG25" i="11"/>
  <c r="AH5" i="11"/>
  <c r="S17" i="11"/>
  <c r="AO24" i="11"/>
  <c r="F22" i="11"/>
  <c r="M35" i="11"/>
  <c r="AO13" i="11"/>
  <c r="H14" i="11"/>
  <c r="C19" i="11"/>
  <c r="U28" i="11"/>
  <c r="AF31" i="11"/>
  <c r="AJ25" i="11"/>
  <c r="I19" i="11"/>
  <c r="AF30" i="11"/>
  <c r="AI18" i="11"/>
  <c r="J25" i="11"/>
  <c r="X20" i="11"/>
  <c r="E25" i="11"/>
  <c r="X19" i="11"/>
  <c r="AJ33" i="11"/>
  <c r="AD11" i="11"/>
  <c r="J12" i="11"/>
  <c r="E16" i="11"/>
  <c r="AO25" i="11"/>
  <c r="AO6" i="11"/>
  <c r="AM36" i="11"/>
  <c r="AN24" i="11"/>
  <c r="R7" i="11"/>
  <c r="AH19" i="11"/>
  <c r="AM32" i="11"/>
  <c r="N26" i="11"/>
  <c r="AF27" i="11"/>
  <c r="P32" i="11"/>
  <c r="AG33" i="11"/>
  <c r="E20" i="11"/>
  <c r="S13" i="11"/>
  <c r="AC14" i="11"/>
  <c r="AM22" i="11"/>
  <c r="T33" i="11"/>
  <c r="H17" i="11"/>
  <c r="AG31" i="11"/>
  <c r="AN12" i="11"/>
  <c r="AB24" i="11"/>
  <c r="L7" i="11"/>
  <c r="M16" i="11"/>
  <c r="AB22" i="11"/>
  <c r="AK25" i="11"/>
  <c r="M18" i="11"/>
  <c r="AA11" i="11"/>
  <c r="W33" i="11"/>
  <c r="Y13" i="11"/>
  <c r="K22" i="11"/>
  <c r="V14" i="11"/>
  <c r="L22" i="11"/>
  <c r="J6" i="11"/>
  <c r="R25" i="11"/>
  <c r="Z35" i="11"/>
  <c r="J5" i="11"/>
  <c r="K30" i="11"/>
  <c r="U31" i="11"/>
  <c r="Z20" i="11"/>
  <c r="AH35" i="11"/>
  <c r="I18" i="11"/>
  <c r="K24" i="11"/>
  <c r="AH24" i="11"/>
  <c r="D31" i="11"/>
  <c r="AH9" i="11"/>
  <c r="Y34" i="11"/>
  <c r="W34" i="11"/>
  <c r="L10" i="11"/>
  <c r="AA15" i="11"/>
  <c r="X29" i="11"/>
  <c r="N23" i="11"/>
  <c r="G7" i="11"/>
  <c r="Y3" i="11"/>
  <c r="V10" i="11"/>
  <c r="AD32" i="11"/>
  <c r="R13" i="11"/>
  <c r="AJ29" i="11"/>
  <c r="U21" i="11"/>
  <c r="AD7" i="11"/>
  <c r="V12" i="11"/>
  <c r="X22" i="11"/>
  <c r="AG17" i="11"/>
  <c r="Z6" i="11"/>
  <c r="V35" i="11"/>
  <c r="S31" i="11"/>
  <c r="AE24" i="11"/>
  <c r="AI27" i="11"/>
  <c r="K37" i="11"/>
  <c r="H15" i="11"/>
  <c r="I21" i="11"/>
  <c r="AN34" i="11"/>
  <c r="S6" i="11"/>
  <c r="AD15" i="11"/>
  <c r="M17" i="11"/>
  <c r="J3" i="11"/>
  <c r="AF24" i="11"/>
  <c r="R3" i="11"/>
  <c r="S29" i="11"/>
  <c r="O23" i="11"/>
  <c r="J35" i="11"/>
  <c r="AG19" i="11"/>
  <c r="M14" i="11"/>
  <c r="S12" i="11"/>
  <c r="I16" i="11"/>
  <c r="AM18" i="11"/>
  <c r="Z17" i="11"/>
  <c r="AP23" i="11"/>
  <c r="D32" i="11"/>
  <c r="AE10" i="11"/>
  <c r="S33" i="11"/>
  <c r="Q6" i="11"/>
  <c r="E15" i="11"/>
  <c r="AA7" i="11"/>
  <c r="AB14" i="11"/>
  <c r="Q23" i="11"/>
  <c r="X28" i="11"/>
  <c r="N12" i="11"/>
  <c r="AM10" i="11"/>
  <c r="O21" i="11"/>
  <c r="AI28" i="11"/>
  <c r="T36" i="11"/>
  <c r="AJ34" i="11"/>
  <c r="AD14" i="11"/>
  <c r="O20" i="11"/>
  <c r="U10" i="11"/>
  <c r="S26" i="11"/>
  <c r="AD31" i="11"/>
  <c r="E24" i="11"/>
  <c r="AI15" i="11"/>
  <c r="AO9" i="11"/>
  <c r="AA36" i="11"/>
  <c r="AO28" i="11"/>
  <c r="N14" i="11"/>
  <c r="AM9" i="11"/>
  <c r="AP11" i="11"/>
  <c r="R28" i="11"/>
  <c r="E29" i="11"/>
  <c r="AH16" i="11"/>
  <c r="AD27" i="11"/>
  <c r="Q27" i="11"/>
  <c r="E33" i="11"/>
  <c r="AE23" i="11"/>
  <c r="R23" i="11"/>
  <c r="K14" i="11"/>
  <c r="G32" i="11"/>
  <c r="AN31" i="11"/>
  <c r="M27" i="11"/>
  <c r="AI13" i="11"/>
  <c r="AO12" i="11"/>
  <c r="Z37" i="11"/>
  <c r="AP35" i="11"/>
  <c r="S21" i="11"/>
  <c r="J14" i="11"/>
  <c r="AC8" i="11"/>
  <c r="W29" i="11"/>
  <c r="P9" i="11"/>
</calcChain>
</file>

<file path=xl/sharedStrings.xml><?xml version="1.0" encoding="utf-8"?>
<sst xmlns="http://schemas.openxmlformats.org/spreadsheetml/2006/main" count="794" uniqueCount="213">
  <si>
    <t>الرقم</t>
  </si>
  <si>
    <t>المعلم</t>
  </si>
  <si>
    <t>الأحد</t>
  </si>
  <si>
    <t>الإثنين</t>
  </si>
  <si>
    <t>الثلاثاء</t>
  </si>
  <si>
    <t>الأربعاء</t>
  </si>
  <si>
    <t>الخميس</t>
  </si>
  <si>
    <t>الأولى</t>
  </si>
  <si>
    <t>الثانية</t>
  </si>
  <si>
    <t>الثالثة</t>
  </si>
  <si>
    <t>الرابعة</t>
  </si>
  <si>
    <t>الخامسة</t>
  </si>
  <si>
    <t>السادسة</t>
  </si>
  <si>
    <t>السابعة</t>
  </si>
  <si>
    <t>الثامنة</t>
  </si>
  <si>
    <t>النصاب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</si>
  <si>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</si>
  <si>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</si>
  <si>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</si>
  <si>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</si>
  <si>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</si>
  <si>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</si>
  <si>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</si>
  <si>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</si>
  <si>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</si>
  <si>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</si>
  <si>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</si>
  <si>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</si>
  <si>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الصفوف</t>
  </si>
  <si>
    <t>عدد الحصص</t>
  </si>
  <si>
    <t>عدد الحصص في أيام الأسبوع</t>
  </si>
  <si>
    <t>المادة</t>
  </si>
  <si>
    <t>الصف</t>
  </si>
  <si>
    <t>دمج</t>
  </si>
  <si>
    <t>باقي</t>
  </si>
  <si>
    <t>الشعب</t>
  </si>
  <si>
    <t>أول</t>
  </si>
  <si>
    <t>ثاني</t>
  </si>
  <si>
    <t>ثالث</t>
  </si>
  <si>
    <t>رابع</t>
  </si>
  <si>
    <t>خامس</t>
  </si>
  <si>
    <t>سادس</t>
  </si>
  <si>
    <t>الخطة الدراسية</t>
  </si>
  <si>
    <t>كود</t>
  </si>
  <si>
    <t>الدراسات الإسلامية</t>
  </si>
  <si>
    <t>اللغة العربية</t>
  </si>
  <si>
    <t>اللغة الإنجليزية</t>
  </si>
  <si>
    <t>التربية البدنية</t>
  </si>
  <si>
    <t>التربية الفنية</t>
  </si>
  <si>
    <t>الدراسات الاجتماعية</t>
  </si>
  <si>
    <t xml:space="preserve"> الرياضيات</t>
  </si>
  <si>
    <t xml:space="preserve"> علم البيئة</t>
  </si>
  <si>
    <t>اسم_المادة</t>
  </si>
  <si>
    <t>كود_المادة</t>
  </si>
  <si>
    <t>القرآن الكريم</t>
  </si>
  <si>
    <t>التقنية الرقمية</t>
  </si>
  <si>
    <t>المهارات الأسرية</t>
  </si>
  <si>
    <t>الفيزياء</t>
  </si>
  <si>
    <t>الأحياء</t>
  </si>
  <si>
    <t>الكيمياء</t>
  </si>
  <si>
    <t>كود_الصف</t>
  </si>
  <si>
    <t>كود_الخطة</t>
  </si>
  <si>
    <t>كود_الصفوف</t>
  </si>
  <si>
    <t>عدد_الحصص</t>
  </si>
  <si>
    <t>إذا موجود</t>
  </si>
  <si>
    <t>رتب</t>
  </si>
  <si>
    <t>إعرض</t>
  </si>
  <si>
    <t>العلوم</t>
  </si>
  <si>
    <t xml:space="preserve">باقي من
النصاب </t>
  </si>
  <si>
    <t>COUNTIF(C$3:C$37; MID(C3;1;SEARCH(CHAR(10);C3;1)-1)&amp;"*")&gt;</t>
  </si>
  <si>
    <t xml:space="preserve">جدول المعلم : </t>
  </si>
  <si>
    <t xml:space="preserve">جدول الصف : </t>
  </si>
  <si>
    <t>الاسم مختصر</t>
  </si>
  <si>
    <t>قرآن</t>
  </si>
  <si>
    <t>رياضيات</t>
  </si>
  <si>
    <t>علوم</t>
  </si>
  <si>
    <t>تقنية</t>
  </si>
  <si>
    <t>إسلامية</t>
  </si>
  <si>
    <t>اجتماع</t>
  </si>
  <si>
    <t>عربي</t>
  </si>
  <si>
    <t>انجليزي</t>
  </si>
  <si>
    <t>فنية</t>
  </si>
  <si>
    <t>بدنية</t>
  </si>
  <si>
    <t>أسرية</t>
  </si>
  <si>
    <t>بيئة</t>
  </si>
  <si>
    <t>فيزيا</t>
  </si>
  <si>
    <t>أحيا</t>
  </si>
  <si>
    <t>كيميا</t>
  </si>
  <si>
    <t>أول1
عربي</t>
  </si>
  <si>
    <t>أول2
عربي</t>
  </si>
  <si>
    <t>أول2
قرآن</t>
  </si>
  <si>
    <t>أول1
قرآن</t>
  </si>
  <si>
    <t>أول2
علوم</t>
  </si>
  <si>
    <t>أول1
علوم</t>
  </si>
  <si>
    <t>أول2
تقنية</t>
  </si>
  <si>
    <t>أول1
تقنية</t>
  </si>
  <si>
    <t>تكرار الخطة</t>
  </si>
  <si>
    <t>تجويد</t>
  </si>
  <si>
    <t>عدد المواد</t>
  </si>
  <si>
    <t>بيانات الصفوف</t>
  </si>
  <si>
    <t>المقررات الدراسية</t>
  </si>
  <si>
    <t>تسلسل_المادة</t>
  </si>
  <si>
    <t>فلك</t>
  </si>
  <si>
    <t>عدد الحصص بالأسبوع</t>
  </si>
  <si>
    <t>تم اسناد موادهم</t>
  </si>
  <si>
    <t>حصص غير مسندة</t>
  </si>
  <si>
    <t>مواد متبقية</t>
  </si>
  <si>
    <t>القائمة</t>
  </si>
  <si>
    <t>أول1
تجويد</t>
  </si>
  <si>
    <t>أول1
انجليزي</t>
  </si>
  <si>
    <t>أول1
إسلامية</t>
  </si>
  <si>
    <t>حصص مسندة</t>
  </si>
  <si>
    <t>أول2
تجويد</t>
  </si>
  <si>
    <t>أول2
انجليزي</t>
  </si>
  <si>
    <t>أول2
أسرية</t>
  </si>
  <si>
    <t>أول1
أسرية</t>
  </si>
  <si>
    <t>أول3
قرآن</t>
  </si>
  <si>
    <t>أول2
إسلامية</t>
  </si>
  <si>
    <t>أول3
عربي</t>
  </si>
  <si>
    <t>أول3
علوم</t>
  </si>
  <si>
    <t>أول3
تقنية</t>
  </si>
  <si>
    <t>أول3
أسرية</t>
  </si>
  <si>
    <t>أول3
تجويد</t>
  </si>
  <si>
    <t>أول3
انجليزي</t>
  </si>
  <si>
    <t>أول3
إسلامية</t>
  </si>
  <si>
    <t>ثاني1
قرآن</t>
  </si>
  <si>
    <t>ثاني1
بدنية</t>
  </si>
  <si>
    <t>ثاني1
علوم</t>
  </si>
  <si>
    <t>ثاني1
عربي</t>
  </si>
  <si>
    <t>ثاني1
إسلامية</t>
  </si>
  <si>
    <t>ثاني1
فلك</t>
  </si>
  <si>
    <t>ثاني1
فنية</t>
  </si>
  <si>
    <t>ثاني2
قرآن</t>
  </si>
  <si>
    <t>ثاني2
علوم</t>
  </si>
  <si>
    <t>ثاني2
إسلامية</t>
  </si>
  <si>
    <t>ثاني2
بدنية</t>
  </si>
  <si>
    <t>ثاني2
فلك</t>
  </si>
  <si>
    <t>ثاني2
فنية</t>
  </si>
  <si>
    <t>ثاني2
عربي</t>
  </si>
  <si>
    <t>ثاني3
علوم</t>
  </si>
  <si>
    <t>ثاني3
قرآن</t>
  </si>
  <si>
    <t>ثاني3
إسلامية</t>
  </si>
  <si>
    <t>ثاني3
بدنية</t>
  </si>
  <si>
    <t>ثاني3
عربي</t>
  </si>
  <si>
    <t>ثالث1
قرآن</t>
  </si>
  <si>
    <t>ثاني3
فلك</t>
  </si>
  <si>
    <t>ثاني3
فنية</t>
  </si>
  <si>
    <t>ثالث1
علوم</t>
  </si>
  <si>
    <t>ثالث1
عربي</t>
  </si>
  <si>
    <t>ثالث1
فنية</t>
  </si>
  <si>
    <t>ثالث1
اجتماع</t>
  </si>
  <si>
    <t>ثالث1
أسرية</t>
  </si>
  <si>
    <t>ثالث1
إسلامية</t>
  </si>
  <si>
    <t>ثالث2
قرآن</t>
  </si>
  <si>
    <t>ثالث2
إسلامية</t>
  </si>
  <si>
    <t>ثالث2
علوم</t>
  </si>
  <si>
    <t>ثالث2
عربي</t>
  </si>
  <si>
    <t>ثالث2
فنية</t>
  </si>
  <si>
    <t>ثالث2
أسرية</t>
  </si>
  <si>
    <t>ثالث2
اجتماع</t>
  </si>
  <si>
    <t>رابع1
رياضيات</t>
  </si>
  <si>
    <t>رابع1
تجويد</t>
  </si>
  <si>
    <t>رابع1
قرآن</t>
  </si>
  <si>
    <t>رابع1
إسلامية</t>
  </si>
  <si>
    <t>رابع1
عربي</t>
  </si>
  <si>
    <t>رابع1
بدنية</t>
  </si>
  <si>
    <t>رابع1
فيزيا</t>
  </si>
  <si>
    <t>رابع2
رياضيات</t>
  </si>
  <si>
    <t>رابع2
إسلامية</t>
  </si>
  <si>
    <t>رابع1
فنية</t>
  </si>
  <si>
    <t>رابع2
عربي</t>
  </si>
  <si>
    <t>رابع2
بدنية</t>
  </si>
  <si>
    <t>رابع2
فنية</t>
  </si>
  <si>
    <t>رابع2
فيزيا</t>
  </si>
  <si>
    <t>رابع2
قرآن</t>
  </si>
  <si>
    <t>خامس1
إسلامية</t>
  </si>
  <si>
    <t>رابع2
تجويد</t>
  </si>
  <si>
    <t>خامس1
اجتماع</t>
  </si>
  <si>
    <t>خامس1
بيئة</t>
  </si>
  <si>
    <t>خامس1
كيميا</t>
  </si>
  <si>
    <t>خامس1
فنية</t>
  </si>
  <si>
    <t>خامس1
أحيا</t>
  </si>
  <si>
    <t>خامس1
انجليزي</t>
  </si>
  <si>
    <t>سادس1
رياضيات</t>
  </si>
  <si>
    <t>سادس1
أحيا</t>
  </si>
  <si>
    <t>خامس1
فيزيا</t>
  </si>
  <si>
    <t>سادس1
انجليزي</t>
  </si>
  <si>
    <t>سادس1
قرآن</t>
  </si>
  <si>
    <t>سادس1
عربي</t>
  </si>
  <si>
    <t>سادس1
تقنية</t>
  </si>
  <si>
    <t>سادس1
علوم</t>
  </si>
  <si>
    <t>سادس1
إسلامية</t>
  </si>
  <si>
    <t>ثاني3</t>
  </si>
  <si>
    <t xml:space="preserve">أحمد  راشد </t>
  </si>
  <si>
    <t>حمد  عبدالرحمن</t>
  </si>
  <si>
    <t xml:space="preserve">عبدالعزيز  بدر </t>
  </si>
  <si>
    <t xml:space="preserve">صالح  ناصر </t>
  </si>
  <si>
    <t xml:space="preserve">محمد  أحمد </t>
  </si>
  <si>
    <t xml:space="preserve">إبراهيم  عبدالكريم </t>
  </si>
  <si>
    <t xml:space="preserve">عبدالله  علي </t>
  </si>
  <si>
    <t xml:space="preserve">عبدالرحمن  سليمان </t>
  </si>
  <si>
    <t xml:space="preserve">عبدالله  عبدالعزيز </t>
  </si>
  <si>
    <t xml:space="preserve">سليمان  عبدالله </t>
  </si>
  <si>
    <t xml:space="preserve">أحمد  زيد </t>
  </si>
  <si>
    <t>محمد فهد</t>
  </si>
  <si>
    <t>خالد عمر</t>
  </si>
  <si>
    <t>علي جابر</t>
  </si>
  <si>
    <t>مالك محمد</t>
  </si>
  <si>
    <t>سعد حمد</t>
  </si>
  <si>
    <t>ناصر فهد</t>
  </si>
  <si>
    <t>الجدول المدرسي</t>
  </si>
  <si>
    <t>برنامج مجاني</t>
  </si>
  <si>
    <t>المملكة العربية السعودية - الزلفي 
mamkt@hotmail.com
الاصدار الأول
14 /12 /1444 هـ
2023/07/02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</si>
</sst>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name val="Arial"/>
      <family val="2"/>
    </font>
    <font>
      <sz val="8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C00000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sz val="11"/>
      <color theme="0" tint="-4.9989318521683403E-2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22"/>
      <color theme="1"/>
      <name val="Times New Roman"/>
      <family val="1"/>
    </font>
    <font>
      <b/>
      <sz val="22"/>
      <color theme="9" tint="-0.499984740745262"/>
      <name val="Times New Roman"/>
      <family val="1"/>
    </font>
    <font>
      <sz val="22"/>
      <color theme="1"/>
      <name val="Times New Roman"/>
      <family val="2"/>
      <charset val="178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4F9F1"/>
        <bgColor indexed="64"/>
      </patternFill>
    </fill>
    <fill>
      <patternFill patternType="solid">
        <fgColor rgb="FFFFEEB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DFDF1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quotePrefix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2" fillId="4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0" xfId="0" applyFill="1" applyAlignment="1">
      <alignment horizontal="center" wrapText="1"/>
    </xf>
    <xf numFmtId="0" fontId="0" fillId="7" borderId="0" xfId="0" applyFill="1"/>
    <xf numFmtId="0" fontId="0" fillId="7" borderId="0" xfId="0" applyFill="1" applyAlignment="1">
      <alignment horizontal="center" vertical="center"/>
    </xf>
    <xf numFmtId="0" fontId="0" fillId="7" borderId="5" xfId="0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1" fontId="0" fillId="2" borderId="0" xfId="0" applyNumberFormat="1" applyFill="1"/>
    <xf numFmtId="1" fontId="0" fillId="2" borderId="0" xfId="0" quotePrefix="1" applyNumberFormat="1" applyFill="1"/>
    <xf numFmtId="0" fontId="2" fillId="8" borderId="4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 vertical="center" shrinkToFit="1" readingOrder="2"/>
    </xf>
    <xf numFmtId="0" fontId="2" fillId="10" borderId="12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8" fillId="0" borderId="0" xfId="0" applyFont="1"/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8" fillId="0" borderId="0" xfId="0" quotePrefix="1" applyFont="1" applyProtection="1">
      <protection hidden="1"/>
    </xf>
    <xf numFmtId="0" fontId="2" fillId="8" borderId="4" xfId="0" applyFont="1" applyFill="1" applyBorder="1" applyAlignment="1" applyProtection="1">
      <alignment horizontal="center"/>
      <protection hidden="1"/>
    </xf>
    <xf numFmtId="0" fontId="6" fillId="9" borderId="12" xfId="0" applyFont="1" applyFill="1" applyBorder="1" applyAlignment="1" applyProtection="1">
      <alignment horizontal="center" vertical="center" shrinkToFit="1" readingOrder="2"/>
      <protection hidden="1"/>
    </xf>
    <xf numFmtId="0" fontId="2" fillId="10" borderId="12" xfId="0" applyFont="1" applyFill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5" borderId="0" xfId="0" applyFill="1"/>
    <xf numFmtId="0" fontId="0" fillId="0" borderId="12" xfId="0" applyBorder="1" applyAlignment="1">
      <alignment horizontal="center" vertical="center" shrinkToFit="1" readingOrder="2"/>
    </xf>
    <xf numFmtId="0" fontId="1" fillId="11" borderId="0" xfId="0" applyFont="1" applyFill="1"/>
    <xf numFmtId="0" fontId="9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/>
    <xf numFmtId="0" fontId="2" fillId="5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  <xf numFmtId="0" fontId="0" fillId="5" borderId="0" xfId="0" applyFill="1" applyAlignment="1" applyProtection="1">
      <alignment horizontal="center" vertical="center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locked="0" hidden="1"/>
    </xf>
    <xf numFmtId="0" fontId="0" fillId="0" borderId="0" xfId="0" applyProtection="1">
      <protection locked="0" hidden="1"/>
    </xf>
    <xf numFmtId="0" fontId="2" fillId="0" borderId="0" xfId="0" applyFont="1" applyAlignment="1" applyProtection="1">
      <alignment horizontal="center" vertical="center" wrapText="1"/>
      <protection locked="0" hidden="1"/>
    </xf>
    <xf numFmtId="0" fontId="3" fillId="0" borderId="0" xfId="0" applyFont="1" applyAlignment="1" applyProtection="1">
      <alignment horizontal="center" vertical="center" wrapText="1"/>
      <protection locked="0" hidden="1"/>
    </xf>
    <xf numFmtId="0" fontId="3" fillId="0" borderId="0" xfId="0" quotePrefix="1" applyFont="1" applyAlignment="1" applyProtection="1">
      <alignment horizontal="center" vertical="center" wrapText="1"/>
      <protection locked="0" hidden="1"/>
    </xf>
    <xf numFmtId="0" fontId="3" fillId="0" borderId="0" xfId="0" applyFont="1" applyAlignment="1" applyProtection="1">
      <alignment horizontal="center" vertical="center"/>
      <protection locked="0" hidden="1"/>
    </xf>
    <xf numFmtId="0" fontId="4" fillId="7" borderId="10" xfId="0" applyFont="1" applyFill="1" applyBorder="1"/>
    <xf numFmtId="0" fontId="4" fillId="7" borderId="3" xfId="0" applyFont="1" applyFill="1" applyBorder="1"/>
    <xf numFmtId="0" fontId="4" fillId="7" borderId="10" xfId="0" applyFont="1" applyFill="1" applyBorder="1" applyAlignment="1">
      <alignment vertical="center"/>
    </xf>
    <xf numFmtId="0" fontId="11" fillId="5" borderId="0" xfId="0" applyFont="1" applyFill="1"/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0" fillId="12" borderId="0" xfId="0" applyFill="1"/>
    <xf numFmtId="0" fontId="0" fillId="14" borderId="0" xfId="0" applyFill="1"/>
    <xf numFmtId="0" fontId="2" fillId="2" borderId="0" xfId="0" applyFont="1" applyFill="1" applyAlignment="1" applyProtection="1">
      <alignment horizontal="center"/>
      <protection hidden="1"/>
    </xf>
    <xf numFmtId="0" fontId="9" fillId="2" borderId="0" xfId="0" applyFont="1" applyFill="1" applyAlignment="1" applyProtection="1">
      <alignment horizontal="center"/>
      <protection hidden="1"/>
    </xf>
    <xf numFmtId="0" fontId="2" fillId="5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0" fillId="7" borderId="11" xfId="0" applyFill="1" applyBorder="1" applyAlignment="1" applyProtection="1">
      <alignment horizontal="right" vertical="center"/>
      <protection locked="0" hidden="1"/>
    </xf>
    <xf numFmtId="0" fontId="0" fillId="7" borderId="0" xfId="0" applyFill="1" applyAlignment="1">
      <alignment horizontal="left" vertical="center"/>
    </xf>
    <xf numFmtId="0" fontId="0" fillId="7" borderId="11" xfId="0" applyFill="1" applyBorder="1" applyAlignment="1" applyProtection="1">
      <alignment horizontal="right"/>
      <protection locked="0" hidden="1"/>
    </xf>
    <xf numFmtId="0" fontId="0" fillId="7" borderId="0" xfId="0" applyFill="1" applyAlignment="1" applyProtection="1">
      <alignment horizontal="left" vertical="center"/>
      <protection hidden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16" fillId="13" borderId="24" xfId="0" applyFont="1" applyFill="1" applyBorder="1" applyAlignment="1">
      <alignment horizontal="center" vertical="center" wrapText="1"/>
    </xf>
    <xf numFmtId="0" fontId="17" fillId="13" borderId="24" xfId="0" applyFont="1" applyFill="1" applyBorder="1" applyAlignment="1">
      <alignment horizontal="center" vertical="center"/>
    </xf>
  </cellXfs>
  <cellStyles count="1">
    <cellStyle name="عادي" xfId="0" builtinId="0"/>
  </cellStyles>
  <dxfs count="64">
    <dxf>
      <border>
        <right style="thin">
          <color auto="1"/>
        </right>
        <vertical/>
        <horizontal/>
      </border>
    </dxf>
    <dxf>
      <font>
        <color rgb="FF006100"/>
      </font>
      <fill>
        <patternFill>
          <bgColor rgb="FFC6EFCE"/>
        </patternFill>
      </fill>
    </dxf>
    <dxf>
      <border>
        <right style="thin">
          <color auto="1"/>
        </right>
        <vertical/>
        <horizontal/>
      </border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4" tint="-0.24994659260841701"/>
      </font>
      <fill>
        <patternFill>
          <bgColor rgb="FFFFD9D9"/>
        </patternFill>
      </fill>
      <border>
        <left style="thin">
          <color theme="5" tint="-0.24994659260841701"/>
        </left>
        <right style="thin">
          <color theme="5" tint="-0.24994659260841701"/>
        </right>
        <top style="thin">
          <color theme="5" tint="-0.24994659260841701"/>
        </top>
        <bottom style="thin">
          <color theme="5" tint="-0.24994659260841701"/>
        </bottom>
        <vertical/>
        <horizontal/>
      </border>
    </dxf>
    <dxf>
      <font>
        <b/>
        <i val="0"/>
        <color theme="9" tint="-0.499984740745262"/>
      </font>
      <fill>
        <patternFill>
          <bgColor theme="9" tint="0.79998168889431442"/>
        </patternFill>
      </fill>
      <border>
        <left style="thin">
          <color theme="7" tint="0.39994506668294322"/>
        </left>
        <right style="thin">
          <color theme="7" tint="0.39994506668294322"/>
        </right>
        <top style="thin">
          <color theme="7" tint="0.39994506668294322"/>
        </top>
        <bottom style="thin">
          <color theme="7" tint="0.39994506668294322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ont>
        <b val="0"/>
        <i val="0"/>
        <strike/>
        <color theme="0" tint="-0.499984740745262"/>
      </font>
    </dxf>
    <dxf>
      <fill>
        <patternFill>
          <bgColor theme="0" tint="-4.9989318521683403E-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  <color theme="9" tint="-0.24994659260841701"/>
      </font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C00000"/>
      </font>
    </dxf>
    <dxf>
      <font>
        <b/>
        <i val="0"/>
        <color theme="9" tint="-0.499984740745262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b/>
      </font>
      <numFmt numFmtId="0" formatCode="General"/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protection locked="0" hidden="1"/>
    </dxf>
    <dxf>
      <font>
        <b/>
      </font>
      <alignment horizontal="center" vertical="center" textRotation="0" wrapText="1" indent="0" justifyLastLine="0" shrinkToFit="0" readingOrder="0"/>
      <protection locked="0" hidden="1"/>
    </dxf>
    <dxf>
      <font>
        <b/>
      </font>
      <alignment horizontal="center" vertical="center" textRotation="0" wrapText="1" indent="0" justifyLastLine="0" shrinkToFit="0" readingOrder="0"/>
      <protection locked="0" hidden="1"/>
    </dxf>
    <dxf>
      <font>
        <b/>
      </font>
      <alignment horizontal="center" vertical="center" textRotation="0" wrapText="1" indent="0" justifyLastLine="0" shrinkToFit="0" readingOrder="0"/>
      <protection locked="0" hidden="1"/>
    </dxf>
    <dxf>
      <font>
        <b/>
      </font>
      <alignment horizontal="center" vertical="center" textRotation="0" wrapText="1" indent="0" justifyLastLine="0" shrinkToFit="0" readingOrder="0"/>
      <protection locked="0" hidden="1"/>
    </dxf>
    <dxf>
      <font>
        <b/>
      </font>
      <alignment horizontal="center" vertical="center" textRotation="0" wrapText="1" indent="0" justifyLastLine="0" shrinkToFit="0" readingOrder="0"/>
      <protection locked="0" hidden="1"/>
    </dxf>
    <dxf>
      <font>
        <b/>
      </font>
      <alignment horizontal="center" vertical="center" textRotation="0" wrapText="1" indent="0" justifyLastLine="0" shrinkToFit="0" readingOrder="0"/>
      <protection locked="0" hidden="1"/>
    </dxf>
    <dxf>
      <font>
        <b/>
      </font>
      <alignment horizontal="center" vertical="center" textRotation="0" wrapText="1" indent="0" justifyLastLine="0" shrinkToFit="0" readingOrder="0"/>
      <protection locked="0" hidden="1"/>
    </dxf>
    <dxf>
      <font>
        <b/>
      </font>
      <alignment horizontal="center" vertical="center" textRotation="0" wrapText="1" indent="0" justifyLastLine="0" shrinkToFit="0" readingOrder="0"/>
      <protection locked="0" hidden="1"/>
    </dxf>
    <dxf>
      <font>
        <b/>
      </font>
      <alignment horizontal="center" vertical="center" textRotation="0" wrapText="1" indent="0" justifyLastLine="0" shrinkToFit="0" readingOrder="0"/>
      <protection locked="0" hidden="1"/>
    </dxf>
    <dxf>
      <font>
        <b/>
      </font>
      <alignment horizontal="center" vertical="center" textRotation="0" wrapText="1" indent="0" justifyLastLine="0" shrinkToFit="0" readingOrder="0"/>
      <protection locked="0" hidden="1"/>
    </dxf>
    <dxf>
      <font>
        <b/>
      </font>
      <alignment horizontal="center" vertical="center" textRotation="0" wrapText="1" indent="0" justifyLastLine="0" shrinkToFit="0" readingOrder="0"/>
      <protection locked="0" hidden="1"/>
    </dxf>
    <dxf>
      <font>
        <b/>
      </font>
      <alignment horizontal="center" vertical="center" textRotation="0" wrapText="0" indent="0" justifyLastLine="0" shrinkToFit="0" readingOrder="0"/>
      <protection locked="0" hidden="1"/>
    </dxf>
    <dxf>
      <font>
        <b/>
      </font>
      <alignment horizontal="center" vertical="center" textRotation="0" wrapText="0" indent="0" justifyLastLine="0" shrinkToFit="0" readingOrder="0"/>
      <protection locked="0" hidden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ill>
        <patternFill>
          <fgColor indexed="64"/>
          <bgColor rgb="FFF4F9F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center" vertical="center" textRotation="0" wrapText="0" indent="0" justifyLastLine="0" shrinkToFit="0" readingOrder="0"/>
      <protection locked="1" hidden="1"/>
    </dxf>
    <dxf>
      <alignment horizontal="center" vertical="center" textRotation="0" wrapText="0" indent="0" justifyLastLine="0" shrinkToFit="0" readingOrder="0"/>
      <protection locked="1" hidden="1"/>
    </dxf>
    <dxf>
      <alignment horizontal="center" vertical="center" textRotation="0" wrapText="0" indent="0" justifyLastLine="0" shrinkToFit="0" readingOrder="0"/>
      <protection locked="1" hidden="1"/>
    </dxf>
    <dxf>
      <alignment horizontal="center" vertical="center" textRotation="0" wrapText="0" indent="0" justifyLastLine="0" shrinkToFit="0" readingOrder="0"/>
      <protection locked="1" hidden="1"/>
    </dxf>
    <dxf>
      <alignment horizontal="center" vertical="center" textRotation="0" wrapText="0" indent="0" justifyLastLine="0" shrinkToFit="0" readingOrder="0"/>
      <protection locked="1" hidden="1"/>
    </dxf>
    <dxf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</font>
      <alignment horizontal="center" vertical="center" textRotation="0" wrapText="0" indent="0" justifyLastLine="0" shrinkToFit="0" readingOrder="0"/>
      <protection locked="0" hidden="0"/>
    </dxf>
    <dxf>
      <font>
        <b/>
      </font>
      <alignment horizontal="center" vertical="center" textRotation="0" wrapText="0" indent="0" justifyLastLine="0" shrinkToFit="0" readingOrder="0"/>
      <protection locked="1" hidden="1"/>
    </dxf>
    <dxf>
      <protection locked="1" hidden="1"/>
    </dxf>
    <dxf>
      <protection locked="1" hidden="1"/>
    </dxf>
  </dxfs>
  <tableStyles count="1" defaultTableStyle="TableStyleMedium2" defaultPivotStyle="PivotStyleLight16">
    <tableStyle name="نمط الجدول 1" pivot="0" count="0" xr9:uid="{BB7EA5FA-FABB-4D7D-82C4-1D88976DF9C6}"/>
  </tableStyles>
  <colors>
    <mruColors>
      <color rgb="FFFFFFFF"/>
      <color rgb="FFFFD9D9"/>
      <color rgb="FFF4F9F1"/>
      <color rgb="FFFDFDF1"/>
      <color rgb="FFF6FAF4"/>
      <color rgb="FFF8E1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87253</xdr:colOff>
      <xdr:row>3</xdr:row>
      <xdr:rowOff>92886</xdr:rowOff>
    </xdr:from>
    <xdr:to>
      <xdr:col>8</xdr:col>
      <xdr:colOff>565598</xdr:colOff>
      <xdr:row>16</xdr:row>
      <xdr:rowOff>34179</xdr:rowOff>
    </xdr:to>
    <xdr:grpSp>
      <xdr:nvGrpSpPr>
        <xdr:cNvPr id="2" name="مجموعة 1">
          <a:extLst>
            <a:ext uri="{FF2B5EF4-FFF2-40B4-BE49-F238E27FC236}">
              <a16:creationId xmlns:a16="http://schemas.microsoft.com/office/drawing/2014/main" id="{99B24DD2-7E1B-D3A1-268D-7C208588667E}"/>
            </a:ext>
          </a:extLst>
        </xdr:cNvPr>
        <xdr:cNvGrpSpPr/>
      </xdr:nvGrpSpPr>
      <xdr:grpSpPr>
        <a:xfrm>
          <a:off x="123133" y="2151751"/>
          <a:ext cx="5988191" cy="2322543"/>
          <a:chOff x="1" y="0"/>
          <a:chExt cx="5969635" cy="2337467"/>
        </a:xfrm>
      </xdr:grpSpPr>
      <xdr:grpSp>
        <xdr:nvGrpSpPr>
          <xdr:cNvPr id="3" name="مجموعة 2">
            <a:extLst>
              <a:ext uri="{FF2B5EF4-FFF2-40B4-BE49-F238E27FC236}">
                <a16:creationId xmlns:a16="http://schemas.microsoft.com/office/drawing/2014/main" id="{33201AD3-3237-78C6-3623-03DE16ACF3C6}"/>
              </a:ext>
            </a:extLst>
          </xdr:cNvPr>
          <xdr:cNvGrpSpPr/>
        </xdr:nvGrpSpPr>
        <xdr:grpSpPr>
          <a:xfrm>
            <a:off x="1" y="0"/>
            <a:ext cx="5969635" cy="2337467"/>
            <a:chOff x="1" y="0"/>
            <a:chExt cx="5969726" cy="1771834"/>
          </a:xfrm>
        </xdr:grpSpPr>
        <xdr:sp macro="" textlink="">
          <xdr:nvSpPr>
            <xdr:cNvPr id="8" name="مستطيل: زوايا مستديرة 7">
              <a:extLst>
                <a:ext uri="{FF2B5EF4-FFF2-40B4-BE49-F238E27FC236}">
                  <a16:creationId xmlns:a16="http://schemas.microsoft.com/office/drawing/2014/main" id="{7C3F3FF4-3C0A-15CA-DA4B-97EC01E66BB1}"/>
                </a:ext>
              </a:extLst>
            </xdr:cNvPr>
            <xdr:cNvSpPr/>
          </xdr:nvSpPr>
          <xdr:spPr>
            <a:xfrm>
              <a:off x="1" y="176219"/>
              <a:ext cx="5969726" cy="1595615"/>
            </a:xfrm>
            <a:prstGeom prst="roundRect">
              <a:avLst>
                <a:gd name="adj" fmla="val 8461"/>
              </a:avLst>
            </a:prstGeom>
            <a:solidFill>
              <a:srgbClr val="FFFFF7"/>
            </a:solidFill>
            <a:ln>
              <a:solidFill>
                <a:schemeClr val="accent4">
                  <a:lumMod val="75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1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342900" lvl="0" indent="-342900" algn="r" rtl="1">
                <a:lnSpc>
                  <a:spcPct val="107000"/>
                </a:lnSpc>
                <a:buFont typeface="Symbol" panose="05050102010706020507" pitchFamily="18" charset="2"/>
                <a:buChar char=""/>
              </a:pPr>
              <a:r>
                <a:rPr lang="ar-SA" sz="1400" kern="100">
                  <a:solidFill>
                    <a:srgbClr val="C45911"/>
                  </a:solidFill>
                  <a:effectLst/>
                  <a:ea typeface="Calibri" panose="020F0502020204030204" pitchFamily="34" charset="0"/>
                  <a:cs typeface="Arial" panose="020B0604020202020204" pitchFamily="34" charset="0"/>
                </a:rPr>
                <a:t>البرنامج لا يعمل بالسحب والإفلات لأنه يعتمد في معادلاته على عنوان الخلية والسحب والإفلات يدمر البرنامج، وإذا فعلت ذلك بالخطأ تراجع عن طريق     </a:t>
              </a:r>
              <a:r>
                <a:rPr lang="en-US" sz="1400" kern="100">
                  <a:solidFill>
                    <a:srgbClr val="C45911"/>
                  </a:solidFill>
                  <a:effectLst/>
                  <a:ea typeface="Calibri" panose="020F0502020204030204" pitchFamily="34" charset="0"/>
                  <a:cs typeface="Arial" panose="020B0604020202020204" pitchFamily="34" charset="0"/>
                </a:rPr>
                <a:t>+  </a:t>
              </a:r>
              <a:endParaRPr lang="en-US" sz="1100" kern="100">
                <a:effectLst/>
                <a:ea typeface="Calibri" panose="020F0502020204030204" pitchFamily="34" charset="0"/>
                <a:cs typeface="Arial" panose="020B0604020202020204" pitchFamily="34" charset="0"/>
              </a:endParaRPr>
            </a:p>
            <a:p>
              <a:pPr marL="342900" lvl="0" indent="-342900" algn="r" rtl="1">
                <a:lnSpc>
                  <a:spcPct val="107000"/>
                </a:lnSpc>
                <a:buFont typeface="Symbol" panose="05050102010706020507" pitchFamily="18" charset="2"/>
                <a:buChar char=""/>
              </a:pPr>
              <a:r>
                <a:rPr lang="ar-SA" sz="1400" kern="100">
                  <a:solidFill>
                    <a:srgbClr val="C45911"/>
                  </a:solidFill>
                  <a:effectLst/>
                  <a:ea typeface="Calibri" panose="020F0502020204030204" pitchFamily="34" charset="0"/>
                  <a:cs typeface="Arial" panose="020B0604020202020204" pitchFamily="34" charset="0"/>
                </a:rPr>
                <a:t>أغلب عمليات الإدخال تتم عن طريق الاختيار من القائمة.</a:t>
              </a:r>
              <a:endParaRPr lang="en-US" sz="1100" kern="100">
                <a:effectLst/>
                <a:ea typeface="Calibri" panose="020F0502020204030204" pitchFamily="34" charset="0"/>
                <a:cs typeface="Arial" panose="020B0604020202020204" pitchFamily="34" charset="0"/>
              </a:endParaRPr>
            </a:p>
            <a:p>
              <a:pPr marL="342900" lvl="0" indent="-342900" algn="r" rtl="1">
                <a:lnSpc>
                  <a:spcPct val="107000"/>
                </a:lnSpc>
                <a:buFont typeface="Symbol" panose="05050102010706020507" pitchFamily="18" charset="2"/>
                <a:buChar char=""/>
              </a:pPr>
              <a:r>
                <a:rPr lang="ar-SA" sz="1400" kern="100">
                  <a:solidFill>
                    <a:srgbClr val="C45911"/>
                  </a:solidFill>
                  <a:effectLst/>
                  <a:ea typeface="Calibri" panose="020F0502020204030204" pitchFamily="34" charset="0"/>
                  <a:cs typeface="Arial" panose="020B0604020202020204" pitchFamily="34" charset="0"/>
                </a:rPr>
                <a:t>لمسح المدخلات في خلية أو أكثر استخدم زر </a:t>
              </a:r>
              <a:r>
                <a:rPr lang="en-US" sz="1400" kern="100">
                  <a:solidFill>
                    <a:srgbClr val="C45911"/>
                  </a:solidFill>
                  <a:effectLst/>
                  <a:ea typeface="Calibri" panose="020F0502020204030204" pitchFamily="34" charset="0"/>
                  <a:cs typeface="Arial" panose="020B0604020202020204" pitchFamily="34" charset="0"/>
                </a:rPr>
                <a:t>             </a:t>
              </a:r>
              <a:r>
                <a:rPr lang="ar-SA" sz="1400" kern="100">
                  <a:solidFill>
                    <a:srgbClr val="C45911"/>
                  </a:solidFill>
                  <a:effectLst/>
                  <a:ea typeface="Calibri" panose="020F0502020204030204" pitchFamily="34" charset="0"/>
                  <a:cs typeface="Arial" panose="020B0604020202020204" pitchFamily="34" charset="0"/>
                </a:rPr>
                <a:t>   من لوحة المفاتيح.</a:t>
              </a:r>
              <a:endParaRPr lang="en-US" sz="1100" kern="100">
                <a:effectLst/>
                <a:ea typeface="Calibri" panose="020F0502020204030204" pitchFamily="34" charset="0"/>
                <a:cs typeface="Arial" panose="020B0604020202020204" pitchFamily="34" charset="0"/>
              </a:endParaRPr>
            </a:p>
            <a:p>
              <a:pPr marL="457200" algn="r" rtl="1">
                <a:lnSpc>
                  <a:spcPct val="107000"/>
                </a:lnSpc>
                <a:spcAft>
                  <a:spcPts val="800"/>
                </a:spcAft>
              </a:pPr>
              <a:r>
                <a:rPr lang="en-US" sz="1400" kern="100">
                  <a:solidFill>
                    <a:srgbClr val="C45911"/>
                  </a:solidFill>
                  <a:effectLst/>
                  <a:ea typeface="Calibri" panose="020F0502020204030204" pitchFamily="34" charset="0"/>
                  <a:cs typeface="Arial" panose="020B0604020202020204" pitchFamily="34" charset="0"/>
                </a:rPr>
                <a:t> </a:t>
              </a:r>
              <a:endParaRPr lang="en-US" sz="1100" kern="100">
                <a:effectLst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مستطيل: زوايا مستديرة 8">
              <a:extLst>
                <a:ext uri="{FF2B5EF4-FFF2-40B4-BE49-F238E27FC236}">
                  <a16:creationId xmlns:a16="http://schemas.microsoft.com/office/drawing/2014/main" id="{DC748D0A-088E-501C-E276-EB1F160F2167}"/>
                </a:ext>
              </a:extLst>
            </xdr:cNvPr>
            <xdr:cNvSpPr/>
          </xdr:nvSpPr>
          <xdr:spPr>
            <a:xfrm>
              <a:off x="2135743" y="0"/>
              <a:ext cx="1756929" cy="358503"/>
            </a:xfrm>
            <a:prstGeom prst="roundRect">
              <a:avLst/>
            </a:prstGeom>
            <a:solidFill>
              <a:srgbClr val="FFFFF7"/>
            </a:solidFill>
            <a:ln>
              <a:solidFill>
                <a:schemeClr val="accent4">
                  <a:lumMod val="75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1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 rtl="1">
                <a:lnSpc>
                  <a:spcPct val="107000"/>
                </a:lnSpc>
                <a:spcAft>
                  <a:spcPts val="600"/>
                </a:spcAft>
              </a:pPr>
              <a:r>
                <a:rPr lang="ar-SA" sz="1600" b="1" kern="100">
                  <a:solidFill>
                    <a:srgbClr val="BF8F00"/>
                  </a:solidFill>
                  <a:effectLst/>
                  <a:ea typeface="Calibri" panose="020F0502020204030204" pitchFamily="34" charset="0"/>
                  <a:cs typeface="Sakkal Majalla" panose="02000000000000000000" pitchFamily="2" charset="-78"/>
                </a:rPr>
                <a:t>تعليمات عملية الإدخال</a:t>
              </a:r>
              <a:endParaRPr lang="en-US" sz="1100" kern="100">
                <a:effectLst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4" name="مجموعة 3">
            <a:extLst>
              <a:ext uri="{FF2B5EF4-FFF2-40B4-BE49-F238E27FC236}">
                <a16:creationId xmlns:a16="http://schemas.microsoft.com/office/drawing/2014/main" id="{4D68DDDC-0D54-5E6D-DECA-A48AD86FC9C8}"/>
              </a:ext>
            </a:extLst>
          </xdr:cNvPr>
          <xdr:cNvGrpSpPr/>
        </xdr:nvGrpSpPr>
        <xdr:grpSpPr>
          <a:xfrm>
            <a:off x="1507071" y="942206"/>
            <a:ext cx="1468712" cy="705879"/>
            <a:chOff x="690067" y="60809"/>
            <a:chExt cx="1468712" cy="705879"/>
          </a:xfrm>
        </xdr:grpSpPr>
        <xdr:sp macro="" textlink="">
          <xdr:nvSpPr>
            <xdr:cNvPr id="5" name="مستطيل: زوايا مستديرة 4">
              <a:extLst>
                <a:ext uri="{FF2B5EF4-FFF2-40B4-BE49-F238E27FC236}">
                  <a16:creationId xmlns:a16="http://schemas.microsoft.com/office/drawing/2014/main" id="{A7C8A00C-AA3E-6A08-6BD3-F9670B3CBF5B}"/>
                </a:ext>
              </a:extLst>
            </xdr:cNvPr>
            <xdr:cNvSpPr/>
          </xdr:nvSpPr>
          <xdr:spPr>
            <a:xfrm>
              <a:off x="1600509" y="546387"/>
              <a:ext cx="558270" cy="220301"/>
            </a:xfrm>
            <a:prstGeom prst="roundRect">
              <a:avLst/>
            </a:prstGeom>
            <a:gradFill flip="none" rotWithShape="1">
              <a:gsLst>
                <a:gs pos="28000">
                  <a:schemeClr val="accent3">
                    <a:shade val="30000"/>
                    <a:satMod val="115000"/>
                  </a:schemeClr>
                </a:gs>
                <a:gs pos="65000">
                  <a:schemeClr val="accent3">
                    <a:shade val="67500"/>
                    <a:satMod val="115000"/>
                  </a:schemeClr>
                </a:gs>
                <a:gs pos="100000">
                  <a:schemeClr val="accent3">
                    <a:shade val="100000"/>
                    <a:satMod val="115000"/>
                    <a:lumMod val="54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 w="9525"/>
            <a:effectLst>
              <a:glow>
                <a:schemeClr val="accent1">
                  <a:alpha val="36000"/>
                </a:schemeClr>
              </a:glow>
              <a:softEdge rad="0"/>
            </a:effectLst>
            <a:scene3d>
              <a:camera prst="orthographicFront"/>
              <a:lightRig rig="threePt" dir="t"/>
            </a:scene3d>
            <a:sp3d>
              <a:contourClr>
                <a:schemeClr val="accent4"/>
              </a:contourClr>
            </a:sp3d>
          </xdr:spPr>
          <xdr:style>
            <a:lnRef idx="2">
              <a:schemeClr val="accent3">
                <a:shade val="15000"/>
              </a:schemeClr>
            </a:lnRef>
            <a:fillRef idx="1">
              <a:schemeClr val="accent3"/>
            </a:fillRef>
            <a:effectRef idx="0">
              <a:schemeClr val="accent3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1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 rtl="0">
                <a:lnSpc>
                  <a:spcPts val="800"/>
                </a:lnSpc>
                <a:spcAft>
                  <a:spcPts val="800"/>
                </a:spcAft>
              </a:pPr>
              <a:r>
                <a:rPr lang="en-US" sz="1000" kern="100">
                  <a:solidFill>
                    <a:srgbClr val="FFFFFF"/>
                  </a:solidFill>
                  <a:effectLst/>
                  <a:ea typeface="Calibri" panose="020F0502020204030204" pitchFamily="34" charset="0"/>
                  <a:cs typeface="Calibri" panose="020F0502020204030204" pitchFamily="34" charset="0"/>
                </a:rPr>
                <a:t>Delete </a:t>
              </a:r>
              <a:endParaRPr lang="en-US" sz="1100" kern="100">
                <a:effectLst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" name="مستطيل: زوايا مستديرة 5">
              <a:extLst>
                <a:ext uri="{FF2B5EF4-FFF2-40B4-BE49-F238E27FC236}">
                  <a16:creationId xmlns:a16="http://schemas.microsoft.com/office/drawing/2014/main" id="{D026ED20-93E0-946F-CC27-54DA274FCDDA}"/>
                </a:ext>
              </a:extLst>
            </xdr:cNvPr>
            <xdr:cNvSpPr/>
          </xdr:nvSpPr>
          <xdr:spPr>
            <a:xfrm>
              <a:off x="690067" y="60809"/>
              <a:ext cx="409802" cy="220301"/>
            </a:xfrm>
            <a:prstGeom prst="roundRect">
              <a:avLst/>
            </a:prstGeom>
            <a:gradFill flip="none" rotWithShape="1">
              <a:gsLst>
                <a:gs pos="28000">
                  <a:schemeClr val="accent3">
                    <a:shade val="30000"/>
                    <a:satMod val="115000"/>
                  </a:schemeClr>
                </a:gs>
                <a:gs pos="65000">
                  <a:schemeClr val="accent3">
                    <a:shade val="67500"/>
                    <a:satMod val="115000"/>
                  </a:schemeClr>
                </a:gs>
                <a:gs pos="100000">
                  <a:schemeClr val="accent3">
                    <a:shade val="100000"/>
                    <a:satMod val="115000"/>
                    <a:lumMod val="54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 w="9525"/>
            <a:effectLst>
              <a:glow>
                <a:schemeClr val="accent1">
                  <a:alpha val="36000"/>
                </a:schemeClr>
              </a:glow>
              <a:softEdge rad="0"/>
            </a:effectLst>
            <a:scene3d>
              <a:camera prst="orthographicFront"/>
              <a:lightRig rig="threePt" dir="t"/>
            </a:scene3d>
            <a:sp3d>
              <a:contourClr>
                <a:schemeClr val="accent4"/>
              </a:contourClr>
            </a:sp3d>
          </xdr:spPr>
          <xdr:style>
            <a:lnRef idx="2">
              <a:schemeClr val="accent3">
                <a:shade val="15000"/>
              </a:schemeClr>
            </a:lnRef>
            <a:fillRef idx="1">
              <a:schemeClr val="accent3"/>
            </a:fillRef>
            <a:effectRef idx="0">
              <a:schemeClr val="accent3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1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r" rtl="1">
                <a:lnSpc>
                  <a:spcPct val="107000"/>
                </a:lnSpc>
                <a:spcAft>
                  <a:spcPts val="800"/>
                </a:spcAft>
              </a:pPr>
              <a:r>
                <a:rPr lang="en-US" sz="1100" kern="100">
                  <a:effectLst/>
                  <a:ea typeface="Calibri" panose="020F0502020204030204" pitchFamily="34" charset="0"/>
                  <a:cs typeface="Arial" panose="020B0604020202020204" pitchFamily="34" charset="0"/>
                </a:rPr>
                <a:t>Ctrl</a:t>
              </a:r>
            </a:p>
          </xdr:txBody>
        </xdr:sp>
        <xdr:sp macro="" textlink="">
          <xdr:nvSpPr>
            <xdr:cNvPr id="7" name="مستطيل: زوايا مستديرة 6">
              <a:extLst>
                <a:ext uri="{FF2B5EF4-FFF2-40B4-BE49-F238E27FC236}">
                  <a16:creationId xmlns:a16="http://schemas.microsoft.com/office/drawing/2014/main" id="{3D98A657-7C26-6E29-8060-11813C770B9F}"/>
                </a:ext>
              </a:extLst>
            </xdr:cNvPr>
            <xdr:cNvSpPr/>
          </xdr:nvSpPr>
          <xdr:spPr>
            <a:xfrm>
              <a:off x="1302343" y="68917"/>
              <a:ext cx="264205" cy="220301"/>
            </a:xfrm>
            <a:prstGeom prst="roundRect">
              <a:avLst/>
            </a:prstGeom>
            <a:gradFill flip="none" rotWithShape="1">
              <a:gsLst>
                <a:gs pos="28000">
                  <a:schemeClr val="accent3">
                    <a:shade val="30000"/>
                    <a:satMod val="115000"/>
                  </a:schemeClr>
                </a:gs>
                <a:gs pos="65000">
                  <a:schemeClr val="accent3">
                    <a:shade val="67500"/>
                    <a:satMod val="115000"/>
                  </a:schemeClr>
                </a:gs>
                <a:gs pos="100000">
                  <a:schemeClr val="accent3">
                    <a:shade val="100000"/>
                    <a:satMod val="115000"/>
                    <a:lumMod val="54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 w="9525"/>
            <a:effectLst>
              <a:glow>
                <a:schemeClr val="accent1">
                  <a:alpha val="36000"/>
                </a:schemeClr>
              </a:glow>
              <a:softEdge rad="0"/>
            </a:effectLst>
            <a:scene3d>
              <a:camera prst="orthographicFront"/>
              <a:lightRig rig="threePt" dir="t"/>
            </a:scene3d>
            <a:sp3d>
              <a:contourClr>
                <a:schemeClr val="accent4"/>
              </a:contourClr>
            </a:sp3d>
          </xdr:spPr>
          <xdr:style>
            <a:lnRef idx="2">
              <a:schemeClr val="accent3">
                <a:shade val="15000"/>
              </a:schemeClr>
            </a:lnRef>
            <a:fillRef idx="1">
              <a:schemeClr val="accent3"/>
            </a:fillRef>
            <a:effectRef idx="0">
              <a:schemeClr val="accent3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1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 rtl="0">
                <a:lnSpc>
                  <a:spcPts val="800"/>
                </a:lnSpc>
                <a:spcAft>
                  <a:spcPts val="800"/>
                </a:spcAft>
              </a:pPr>
              <a:r>
                <a:rPr lang="en-US" sz="1000" kern="100">
                  <a:solidFill>
                    <a:srgbClr val="FFFFFF"/>
                  </a:solidFill>
                  <a:effectLst/>
                  <a:ea typeface="Calibri" panose="020F0502020204030204" pitchFamily="34" charset="0"/>
                  <a:cs typeface="Calibri" panose="020F0502020204030204" pitchFamily="34" charset="0"/>
                </a:rPr>
                <a:t>Z </a:t>
              </a:r>
              <a:endParaRPr lang="en-US" sz="1100" kern="100">
                <a:effectLst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95251</xdr:colOff>
      <xdr:row>16</xdr:row>
      <xdr:rowOff>146539</xdr:rowOff>
    </xdr:from>
    <xdr:to>
      <xdr:col>8</xdr:col>
      <xdr:colOff>555040</xdr:colOff>
      <xdr:row>31</xdr:row>
      <xdr:rowOff>161192</xdr:rowOff>
    </xdr:to>
    <xdr:grpSp>
      <xdr:nvGrpSpPr>
        <xdr:cNvPr id="13" name="مجموعة 12">
          <a:extLst>
            <a:ext uri="{FF2B5EF4-FFF2-40B4-BE49-F238E27FC236}">
              <a16:creationId xmlns:a16="http://schemas.microsoft.com/office/drawing/2014/main" id="{AEA21B23-58E4-2BD7-ED54-C28D1E328233}"/>
            </a:ext>
          </a:extLst>
        </xdr:cNvPr>
        <xdr:cNvGrpSpPr/>
      </xdr:nvGrpSpPr>
      <xdr:grpSpPr>
        <a:xfrm>
          <a:off x="133691" y="4586654"/>
          <a:ext cx="5969635" cy="2762250"/>
          <a:chOff x="0" y="0"/>
          <a:chExt cx="5969635" cy="2762250"/>
        </a:xfrm>
      </xdr:grpSpPr>
      <xdr:grpSp>
        <xdr:nvGrpSpPr>
          <xdr:cNvPr id="14" name="مجموعة 13">
            <a:extLst>
              <a:ext uri="{FF2B5EF4-FFF2-40B4-BE49-F238E27FC236}">
                <a16:creationId xmlns:a16="http://schemas.microsoft.com/office/drawing/2014/main" id="{DB6AD4F3-D42F-DD09-1E4E-964EEFB951DB}"/>
              </a:ext>
            </a:extLst>
          </xdr:cNvPr>
          <xdr:cNvGrpSpPr/>
        </xdr:nvGrpSpPr>
        <xdr:grpSpPr>
          <a:xfrm>
            <a:off x="0" y="0"/>
            <a:ext cx="5969635" cy="2762250"/>
            <a:chOff x="0" y="0"/>
            <a:chExt cx="5969726" cy="2762432"/>
          </a:xfrm>
        </xdr:grpSpPr>
        <xdr:sp macro="" textlink="">
          <xdr:nvSpPr>
            <xdr:cNvPr id="36" name="مستطيل: زوايا مستديرة 35">
              <a:extLst>
                <a:ext uri="{FF2B5EF4-FFF2-40B4-BE49-F238E27FC236}">
                  <a16:creationId xmlns:a16="http://schemas.microsoft.com/office/drawing/2014/main" id="{EAF05431-5516-841C-C6C9-0559D3166042}"/>
                </a:ext>
              </a:extLst>
            </xdr:cNvPr>
            <xdr:cNvSpPr/>
          </xdr:nvSpPr>
          <xdr:spPr>
            <a:xfrm>
              <a:off x="0" y="176349"/>
              <a:ext cx="5969726" cy="2586083"/>
            </a:xfrm>
            <a:prstGeom prst="roundRect">
              <a:avLst/>
            </a:prstGeom>
            <a:solidFill>
              <a:srgbClr val="FFFFF7"/>
            </a:solidFill>
            <a:ln>
              <a:solidFill>
                <a:schemeClr val="accent4">
                  <a:lumMod val="75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1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ar-SA"/>
            </a:p>
          </xdr:txBody>
        </xdr:sp>
        <xdr:sp macro="" textlink="">
          <xdr:nvSpPr>
            <xdr:cNvPr id="37" name="مستطيل: زوايا مستديرة 36">
              <a:extLst>
                <a:ext uri="{FF2B5EF4-FFF2-40B4-BE49-F238E27FC236}">
                  <a16:creationId xmlns:a16="http://schemas.microsoft.com/office/drawing/2014/main" id="{482A5B0C-7A35-1ADB-03F2-C2DE6528A483}"/>
                </a:ext>
              </a:extLst>
            </xdr:cNvPr>
            <xdr:cNvSpPr/>
          </xdr:nvSpPr>
          <xdr:spPr>
            <a:xfrm>
              <a:off x="2292531" y="0"/>
              <a:ext cx="1353647" cy="358503"/>
            </a:xfrm>
            <a:prstGeom prst="roundRect">
              <a:avLst/>
            </a:prstGeom>
            <a:solidFill>
              <a:srgbClr val="FFFFF7"/>
            </a:solidFill>
            <a:ln>
              <a:solidFill>
                <a:schemeClr val="accent4">
                  <a:lumMod val="75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1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 rtl="1">
                <a:lnSpc>
                  <a:spcPct val="107000"/>
                </a:lnSpc>
                <a:spcAft>
                  <a:spcPts val="600"/>
                </a:spcAft>
              </a:pPr>
              <a:r>
                <a:rPr lang="ar-SA" sz="1600" b="1" kern="100">
                  <a:solidFill>
                    <a:srgbClr val="BF8F00"/>
                  </a:solidFill>
                  <a:effectLst/>
                  <a:ea typeface="Calibri" panose="020F0502020204030204" pitchFamily="34" charset="0"/>
                  <a:cs typeface="Sakkal Majalla" panose="02000000000000000000" pitchFamily="2" charset="-78"/>
                </a:rPr>
                <a:t>لمحة عامة</a:t>
              </a:r>
              <a:endParaRPr lang="en-US" sz="1100" kern="100">
                <a:effectLst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</xdr:grpSp>
      <xdr:pic>
        <xdr:nvPicPr>
          <xdr:cNvPr id="15" name="صورة 14">
            <a:extLst>
              <a:ext uri="{FF2B5EF4-FFF2-40B4-BE49-F238E27FC236}">
                <a16:creationId xmlns:a16="http://schemas.microsoft.com/office/drawing/2014/main" id="{5EB86057-C37E-B58C-44EF-4697E5128A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8897" y="428367"/>
            <a:ext cx="5274310" cy="1547495"/>
          </a:xfrm>
          <a:prstGeom prst="rect">
            <a:avLst/>
          </a:prstGeom>
        </xdr:spPr>
      </xdr:pic>
      <xdr:grpSp>
        <xdr:nvGrpSpPr>
          <xdr:cNvPr id="16" name="مجموعة 15">
            <a:extLst>
              <a:ext uri="{FF2B5EF4-FFF2-40B4-BE49-F238E27FC236}">
                <a16:creationId xmlns:a16="http://schemas.microsoft.com/office/drawing/2014/main" id="{700838AC-5281-8921-32B4-2B913BC36D59}"/>
              </a:ext>
            </a:extLst>
          </xdr:cNvPr>
          <xdr:cNvGrpSpPr/>
        </xdr:nvGrpSpPr>
        <xdr:grpSpPr>
          <a:xfrm>
            <a:off x="263611" y="428367"/>
            <a:ext cx="5340759" cy="2257056"/>
            <a:chOff x="0" y="0"/>
            <a:chExt cx="5340759" cy="2257056"/>
          </a:xfrm>
        </xdr:grpSpPr>
        <xdr:grpSp>
          <xdr:nvGrpSpPr>
            <xdr:cNvPr id="17" name="مجموعة 16">
              <a:extLst>
                <a:ext uri="{FF2B5EF4-FFF2-40B4-BE49-F238E27FC236}">
                  <a16:creationId xmlns:a16="http://schemas.microsoft.com/office/drawing/2014/main" id="{0D59770D-3F2D-AEEB-AC18-5AB9BE39C77E}"/>
                </a:ext>
              </a:extLst>
            </xdr:cNvPr>
            <xdr:cNvGrpSpPr/>
          </xdr:nvGrpSpPr>
          <xdr:grpSpPr>
            <a:xfrm>
              <a:off x="2940908" y="0"/>
              <a:ext cx="2334859" cy="1448975"/>
              <a:chOff x="-907871" y="-359258"/>
              <a:chExt cx="2335357" cy="1449282"/>
            </a:xfrm>
          </xdr:grpSpPr>
          <xdr:sp macro="" textlink="">
            <xdr:nvSpPr>
              <xdr:cNvPr id="34" name="مستطيل: زوايا مستديرة 33">
                <a:extLst>
                  <a:ext uri="{FF2B5EF4-FFF2-40B4-BE49-F238E27FC236}">
                    <a16:creationId xmlns:a16="http://schemas.microsoft.com/office/drawing/2014/main" id="{9916760A-7DA2-C55A-845C-CE979A1C53DB}"/>
                  </a:ext>
                </a:extLst>
              </xdr:cNvPr>
              <xdr:cNvSpPr/>
            </xdr:nvSpPr>
            <xdr:spPr>
              <a:xfrm>
                <a:off x="-842552" y="783476"/>
                <a:ext cx="2057815" cy="306548"/>
              </a:xfrm>
              <a:prstGeom prst="roundRect">
                <a:avLst/>
              </a:prstGeom>
              <a:solidFill>
                <a:srgbClr val="F2F2F2">
                  <a:alpha val="30196"/>
                </a:srgbClr>
              </a:solidFill>
              <a:ln>
                <a:solidFill>
                  <a:schemeClr val="accent4">
                    <a:lumMod val="7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1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ar-SA"/>
              </a:p>
            </xdr:txBody>
          </xdr:sp>
          <xdr:sp macro="" textlink="">
            <xdr:nvSpPr>
              <xdr:cNvPr id="35" name="فقاعة الكلام: مستطيلة 34">
                <a:extLst>
                  <a:ext uri="{FF2B5EF4-FFF2-40B4-BE49-F238E27FC236}">
                    <a16:creationId xmlns:a16="http://schemas.microsoft.com/office/drawing/2014/main" id="{0784C4EB-F47B-367F-3088-FB45850A52F1}"/>
                  </a:ext>
                </a:extLst>
              </xdr:cNvPr>
              <xdr:cNvSpPr/>
            </xdr:nvSpPr>
            <xdr:spPr>
              <a:xfrm>
                <a:off x="-907871" y="-359258"/>
                <a:ext cx="2335357" cy="1005048"/>
              </a:xfrm>
              <a:prstGeom prst="wedgeRectCallout">
                <a:avLst>
                  <a:gd name="adj1" fmla="val -15544"/>
                  <a:gd name="adj2" fmla="val 65685"/>
                </a:avLst>
              </a:prstGeom>
              <a:solidFill>
                <a:srgbClr val="F2F2F2">
                  <a:alpha val="69804"/>
                </a:srgb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1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just" rtl="1"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ar-SA" sz="1100" kern="100">
                    <a:solidFill>
                      <a:srgbClr val="BF8F00"/>
                    </a:solidFill>
                    <a:effectLst/>
                    <a:ea typeface="Calibri" panose="020F0502020204030204" pitchFamily="34" charset="0"/>
                    <a:cs typeface="Arial" panose="020B0604020202020204" pitchFamily="34" charset="0"/>
                  </a:rPr>
                  <a:t>هنا البيانات الأساسية، وغالبا التعامل معها مرة واحدة لكل السنوات، ويمكن الاستفادة منها لمدارس مشابهة لنفس المرحلة، ولا يتم تعدلها إلا إذا تغيرت خطت الوزارة، أو تغيرت المرحلة </a:t>
                </a:r>
                <a:endParaRPr lang="en-US" sz="1100" kern="100">
                  <a:effectLst/>
                  <a:ea typeface="Calibri" panose="020F0502020204030204" pitchFamily="34" charset="0"/>
                  <a:cs typeface="Arial" panose="020B0604020202020204" pitchFamily="34" charset="0"/>
                </a:endParaRPr>
              </a:p>
            </xdr:txBody>
          </xdr:sp>
        </xdr:grpSp>
        <xdr:grpSp>
          <xdr:nvGrpSpPr>
            <xdr:cNvPr id="18" name="مجموعة 17">
              <a:extLst>
                <a:ext uri="{FF2B5EF4-FFF2-40B4-BE49-F238E27FC236}">
                  <a16:creationId xmlns:a16="http://schemas.microsoft.com/office/drawing/2014/main" id="{E79A7969-66F6-A443-FAE6-DDB2D8D0C0C1}"/>
                </a:ext>
              </a:extLst>
            </xdr:cNvPr>
            <xdr:cNvGrpSpPr/>
          </xdr:nvGrpSpPr>
          <xdr:grpSpPr>
            <a:xfrm>
              <a:off x="1153297" y="0"/>
              <a:ext cx="1834397" cy="1462944"/>
              <a:chOff x="-942909" y="18665"/>
              <a:chExt cx="2222737" cy="1110287"/>
            </a:xfrm>
          </xdr:grpSpPr>
          <xdr:sp macro="" textlink="">
            <xdr:nvSpPr>
              <xdr:cNvPr id="32" name="فقاعة الكلام: مستطيلة 31">
                <a:extLst>
                  <a:ext uri="{FF2B5EF4-FFF2-40B4-BE49-F238E27FC236}">
                    <a16:creationId xmlns:a16="http://schemas.microsoft.com/office/drawing/2014/main" id="{7F9072FB-281D-CB39-6ECF-5960B3F8C010}"/>
                  </a:ext>
                </a:extLst>
              </xdr:cNvPr>
              <xdr:cNvSpPr/>
            </xdr:nvSpPr>
            <xdr:spPr>
              <a:xfrm>
                <a:off x="-942909" y="18665"/>
                <a:ext cx="2137226" cy="723655"/>
              </a:xfrm>
              <a:prstGeom prst="wedgeRectCallout">
                <a:avLst>
                  <a:gd name="adj1" fmla="val 32168"/>
                  <a:gd name="adj2" fmla="val 74725"/>
                </a:avLst>
              </a:prstGeom>
              <a:solidFill>
                <a:srgbClr val="F2F2F2">
                  <a:alpha val="69804"/>
                </a:srgb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1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 rtl="1"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ar-SA" sz="1100" kern="100">
                    <a:solidFill>
                      <a:srgbClr val="BF8F00"/>
                    </a:solidFill>
                    <a:effectLst/>
                    <a:ea typeface="Calibri" panose="020F0502020204030204" pitchFamily="34" charset="0"/>
                    <a:cs typeface="Arial" panose="020B0604020202020204" pitchFamily="34" charset="0"/>
                  </a:rPr>
                  <a:t>هنا اسناد المواد للمعلمين يتم مرة واحدة بالسنة ويمكن الاستفادة منه في سنوات مقبلة مع تعديل أسماء بعض المعلمين إن وجد، أو تعديل في الإسناد</a:t>
                </a:r>
                <a:endParaRPr lang="en-US" sz="1100" kern="100">
                  <a:effectLst/>
                  <a:ea typeface="Calibri" panose="020F050202020403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33" name="مستطيل: زوايا مستديرة 32">
                <a:extLst>
                  <a:ext uri="{FF2B5EF4-FFF2-40B4-BE49-F238E27FC236}">
                    <a16:creationId xmlns:a16="http://schemas.microsoft.com/office/drawing/2014/main" id="{0C805E9D-B3D9-523D-E5AD-AC901424E746}"/>
                  </a:ext>
                </a:extLst>
              </xdr:cNvPr>
              <xdr:cNvSpPr/>
            </xdr:nvSpPr>
            <xdr:spPr>
              <a:xfrm>
                <a:off x="647656" y="885652"/>
                <a:ext cx="632172" cy="243300"/>
              </a:xfrm>
              <a:prstGeom prst="roundRect">
                <a:avLst/>
              </a:prstGeom>
              <a:solidFill>
                <a:srgbClr val="F2F2F2">
                  <a:alpha val="30196"/>
                </a:srgbClr>
              </a:solidFill>
              <a:ln>
                <a:solidFill>
                  <a:schemeClr val="accent4">
                    <a:lumMod val="7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1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ar-SA"/>
              </a:p>
            </xdr:txBody>
          </xdr:sp>
        </xdr:grpSp>
        <xdr:sp macro="" textlink="">
          <xdr:nvSpPr>
            <xdr:cNvPr id="19" name="فقاعة الكلام: مستطيلة 18">
              <a:extLst>
                <a:ext uri="{FF2B5EF4-FFF2-40B4-BE49-F238E27FC236}">
                  <a16:creationId xmlns:a16="http://schemas.microsoft.com/office/drawing/2014/main" id="{21F6F4AA-0363-1079-DB4D-4D8B3B031872}"/>
                </a:ext>
              </a:extLst>
            </xdr:cNvPr>
            <xdr:cNvSpPr/>
          </xdr:nvSpPr>
          <xdr:spPr>
            <a:xfrm>
              <a:off x="0" y="0"/>
              <a:ext cx="1064607" cy="953526"/>
            </a:xfrm>
            <a:prstGeom prst="wedgeRectCallout">
              <a:avLst>
                <a:gd name="adj1" fmla="val 31081"/>
                <a:gd name="adj2" fmla="val 77465"/>
              </a:avLst>
            </a:prstGeom>
            <a:solidFill>
              <a:srgbClr val="F2F2F2">
                <a:alpha val="69804"/>
              </a:srgb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1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 rtl="1">
                <a:lnSpc>
                  <a:spcPct val="107000"/>
                </a:lnSpc>
                <a:spcAft>
                  <a:spcPts val="800"/>
                </a:spcAft>
              </a:pPr>
              <a:r>
                <a:rPr lang="ar-SA" sz="1100" kern="100">
                  <a:solidFill>
                    <a:srgbClr val="BF8F00"/>
                  </a:solidFill>
                  <a:effectLst/>
                  <a:ea typeface="Calibri" panose="020F0502020204030204" pitchFamily="34" charset="0"/>
                  <a:cs typeface="Arial" panose="020B0604020202020204" pitchFamily="34" charset="0"/>
                </a:rPr>
                <a:t>هنا معاينة وطباعة جداول الصفوف والمعلمين</a:t>
              </a:r>
              <a:endParaRPr lang="en-US" sz="1100" kern="100">
                <a:effectLst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  <xdr:grpSp>
          <xdr:nvGrpSpPr>
            <xdr:cNvPr id="20" name="مجموعة 19">
              <a:extLst>
                <a:ext uri="{FF2B5EF4-FFF2-40B4-BE49-F238E27FC236}">
                  <a16:creationId xmlns:a16="http://schemas.microsoft.com/office/drawing/2014/main" id="{D5A804DB-FBAD-AD8F-AB38-40FD966477A9}"/>
                </a:ext>
              </a:extLst>
            </xdr:cNvPr>
            <xdr:cNvGrpSpPr/>
          </xdr:nvGrpSpPr>
          <xdr:grpSpPr>
            <a:xfrm>
              <a:off x="1985319" y="930876"/>
              <a:ext cx="2929390" cy="312075"/>
              <a:chOff x="0" y="0"/>
              <a:chExt cx="2929435" cy="312096"/>
            </a:xfrm>
          </xdr:grpSpPr>
          <xdr:grpSp>
            <xdr:nvGrpSpPr>
              <xdr:cNvPr id="26" name="مجموعة 25">
                <a:extLst>
                  <a:ext uri="{FF2B5EF4-FFF2-40B4-BE49-F238E27FC236}">
                    <a16:creationId xmlns:a16="http://schemas.microsoft.com/office/drawing/2014/main" id="{8FCCBC01-29E0-E081-D9FF-FE6ACEB0B9E3}"/>
                  </a:ext>
                </a:extLst>
              </xdr:cNvPr>
              <xdr:cNvGrpSpPr/>
            </xdr:nvGrpSpPr>
            <xdr:grpSpPr>
              <a:xfrm>
                <a:off x="568411" y="0"/>
                <a:ext cx="2361024" cy="312096"/>
                <a:chOff x="0" y="0"/>
                <a:chExt cx="2361024" cy="312096"/>
              </a:xfrm>
            </xdr:grpSpPr>
            <xdr:sp macro="" textlink="">
              <xdr:nvSpPr>
                <xdr:cNvPr id="28" name="مربع نص 1">
                  <a:extLst>
                    <a:ext uri="{FF2B5EF4-FFF2-40B4-BE49-F238E27FC236}">
                      <a16:creationId xmlns:a16="http://schemas.microsoft.com/office/drawing/2014/main" id="{926E1CBE-4791-EC5A-9B13-8496AB7CABC9}"/>
                    </a:ext>
                  </a:extLst>
                </xdr:cNvPr>
                <xdr:cNvSpPr txBox="1"/>
              </xdr:nvSpPr>
              <xdr:spPr>
                <a:xfrm>
                  <a:off x="2001795" y="8238"/>
                  <a:ext cx="359229" cy="287383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rot="0" spcFirstLastPara="0" vert="horz" wrap="square" lIns="91440" tIns="45720" rIns="91440" bIns="45720" numCol="1" spcCol="0" rtlCol="1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algn="ctr" rtl="1">
                    <a:lnSpc>
                      <a:spcPct val="107000"/>
                    </a:lnSpc>
                    <a:spcAft>
                      <a:spcPts val="800"/>
                    </a:spcAft>
                  </a:pPr>
                  <a:r>
                    <a:rPr lang="ar-SA" sz="2400" kern="100">
                      <a:ln w="11113" cap="flat" cmpd="sng" algn="ctr">
                        <a:solidFill>
                          <a:srgbClr val="ED7D31"/>
                        </a:solidFill>
                        <a:prstDash val="solid"/>
                        <a:round/>
                      </a:ln>
                      <a:solidFill>
                        <a:srgbClr val="F7CAAC"/>
                      </a:solidFill>
                      <a:effectLst/>
                      <a:latin typeface="Calibri" panose="020F0502020204030204" pitchFamily="34" charset="0"/>
                      <a:ea typeface="Calibri" panose="020F0502020204030204" pitchFamily="34" charset="0"/>
                      <a:cs typeface="Microsoft Himalaya" panose="01010100010101010101" pitchFamily="2" charset="0"/>
                    </a:rPr>
                    <a:t>1</a:t>
                  </a:r>
                  <a:endParaRPr lang="en-US" sz="1100" kern="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Arial" panose="020B0604020202020204" pitchFamily="34" charset="0"/>
                  </a:endParaRPr>
                </a:p>
              </xdr:txBody>
            </xdr:sp>
            <xdr:sp macro="" textlink="">
              <xdr:nvSpPr>
                <xdr:cNvPr id="29" name="مربع نص 1">
                  <a:extLst>
                    <a:ext uri="{FF2B5EF4-FFF2-40B4-BE49-F238E27FC236}">
                      <a16:creationId xmlns:a16="http://schemas.microsoft.com/office/drawing/2014/main" id="{7DC1EAF6-DB2C-96E2-292F-48DB6D8CF94E}"/>
                    </a:ext>
                  </a:extLst>
                </xdr:cNvPr>
                <xdr:cNvSpPr txBox="1"/>
              </xdr:nvSpPr>
              <xdr:spPr>
                <a:xfrm>
                  <a:off x="1375719" y="8238"/>
                  <a:ext cx="359229" cy="287383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rot="0" spcFirstLastPara="0" vert="horz" wrap="square" lIns="91440" tIns="45720" rIns="91440" bIns="45720" numCol="1" spcCol="0" rtlCol="1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algn="ctr" rtl="1">
                    <a:lnSpc>
                      <a:spcPct val="107000"/>
                    </a:lnSpc>
                    <a:spcAft>
                      <a:spcPts val="800"/>
                    </a:spcAft>
                  </a:pPr>
                  <a:r>
                    <a:rPr lang="ar-SA" sz="2400" kern="100">
                      <a:ln w="11113" cap="flat" cmpd="sng" algn="ctr">
                        <a:solidFill>
                          <a:srgbClr val="ED7D31"/>
                        </a:solidFill>
                        <a:prstDash val="solid"/>
                        <a:round/>
                      </a:ln>
                      <a:solidFill>
                        <a:srgbClr val="F7CAAC"/>
                      </a:solidFill>
                      <a:effectLst/>
                      <a:latin typeface="Calibri" panose="020F0502020204030204" pitchFamily="34" charset="0"/>
                      <a:ea typeface="Calibri" panose="020F0502020204030204" pitchFamily="34" charset="0"/>
                      <a:cs typeface="Microsoft Himalaya" panose="01010100010101010101" pitchFamily="2" charset="0"/>
                    </a:rPr>
                    <a:t>2</a:t>
                  </a:r>
                  <a:endParaRPr lang="en-US" sz="1100" kern="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Arial" panose="020B0604020202020204" pitchFamily="34" charset="0"/>
                  </a:endParaRPr>
                </a:p>
              </xdr:txBody>
            </xdr:sp>
            <xdr:sp macro="" textlink="">
              <xdr:nvSpPr>
                <xdr:cNvPr id="30" name="مربع نص 1">
                  <a:extLst>
                    <a:ext uri="{FF2B5EF4-FFF2-40B4-BE49-F238E27FC236}">
                      <a16:creationId xmlns:a16="http://schemas.microsoft.com/office/drawing/2014/main" id="{AF2A574C-CE3D-471A-ABDA-49E9A4B95E5E}"/>
                    </a:ext>
                  </a:extLst>
                </xdr:cNvPr>
                <xdr:cNvSpPr txBox="1"/>
              </xdr:nvSpPr>
              <xdr:spPr>
                <a:xfrm>
                  <a:off x="691978" y="24713"/>
                  <a:ext cx="359229" cy="287383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rot="0" spcFirstLastPara="0" vert="horz" wrap="square" lIns="91440" tIns="45720" rIns="91440" bIns="45720" numCol="1" spcCol="0" rtlCol="1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algn="ctr" rtl="1">
                    <a:lnSpc>
                      <a:spcPct val="107000"/>
                    </a:lnSpc>
                    <a:spcAft>
                      <a:spcPts val="800"/>
                    </a:spcAft>
                  </a:pPr>
                  <a:r>
                    <a:rPr lang="ar-SA" sz="2400" kern="100">
                      <a:ln w="11113" cap="flat" cmpd="sng" algn="ctr">
                        <a:solidFill>
                          <a:srgbClr val="ED7D31"/>
                        </a:solidFill>
                        <a:prstDash val="solid"/>
                        <a:round/>
                      </a:ln>
                      <a:solidFill>
                        <a:srgbClr val="F7CAAC"/>
                      </a:solidFill>
                      <a:effectLst/>
                      <a:latin typeface="Calibri" panose="020F0502020204030204" pitchFamily="34" charset="0"/>
                      <a:ea typeface="Calibri" panose="020F0502020204030204" pitchFamily="34" charset="0"/>
                      <a:cs typeface="Microsoft Himalaya" panose="01010100010101010101" pitchFamily="2" charset="0"/>
                    </a:rPr>
                    <a:t>3</a:t>
                  </a:r>
                  <a:endParaRPr lang="en-US" sz="1100" kern="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Arial" panose="020B0604020202020204" pitchFamily="34" charset="0"/>
                  </a:endParaRPr>
                </a:p>
              </xdr:txBody>
            </xdr:sp>
            <xdr:sp macro="" textlink="">
              <xdr:nvSpPr>
                <xdr:cNvPr id="31" name="مربع نص 1">
                  <a:extLst>
                    <a:ext uri="{FF2B5EF4-FFF2-40B4-BE49-F238E27FC236}">
                      <a16:creationId xmlns:a16="http://schemas.microsoft.com/office/drawing/2014/main" id="{20D8DA40-F48D-33AC-6763-6096828CD5D3}"/>
                    </a:ext>
                  </a:extLst>
                </xdr:cNvPr>
                <xdr:cNvSpPr txBox="1"/>
              </xdr:nvSpPr>
              <xdr:spPr>
                <a:xfrm>
                  <a:off x="0" y="0"/>
                  <a:ext cx="359229" cy="287383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rot="0" spcFirstLastPara="0" vert="horz" wrap="square" lIns="91440" tIns="45720" rIns="91440" bIns="45720" numCol="1" spcCol="0" rtlCol="1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algn="ctr" rtl="1">
                    <a:lnSpc>
                      <a:spcPct val="107000"/>
                    </a:lnSpc>
                    <a:spcAft>
                      <a:spcPts val="800"/>
                    </a:spcAft>
                  </a:pPr>
                  <a:r>
                    <a:rPr lang="ar-SA" sz="2400" kern="100">
                      <a:ln w="11113" cap="flat" cmpd="sng" algn="ctr">
                        <a:solidFill>
                          <a:srgbClr val="ED7D31"/>
                        </a:solidFill>
                        <a:prstDash val="solid"/>
                        <a:round/>
                      </a:ln>
                      <a:solidFill>
                        <a:srgbClr val="F7CAAC"/>
                      </a:solidFill>
                      <a:effectLst/>
                      <a:latin typeface="Calibri" panose="020F0502020204030204" pitchFamily="34" charset="0"/>
                      <a:ea typeface="Calibri" panose="020F0502020204030204" pitchFamily="34" charset="0"/>
                      <a:cs typeface="Microsoft Himalaya" panose="01010100010101010101" pitchFamily="2" charset="0"/>
                    </a:rPr>
                    <a:t>4</a:t>
                  </a:r>
                  <a:endParaRPr lang="en-US" sz="1100" kern="100"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Arial" panose="020B0604020202020204" pitchFamily="34" charset="0"/>
                  </a:endParaRPr>
                </a:p>
              </xdr:txBody>
            </xdr:sp>
          </xdr:grpSp>
          <xdr:sp macro="" textlink="">
            <xdr:nvSpPr>
              <xdr:cNvPr id="27" name="مربع نص 1">
                <a:extLst>
                  <a:ext uri="{FF2B5EF4-FFF2-40B4-BE49-F238E27FC236}">
                    <a16:creationId xmlns:a16="http://schemas.microsoft.com/office/drawing/2014/main" id="{0486C4C5-378E-024F-70B7-E460ADFFE3AB}"/>
                  </a:ext>
                </a:extLst>
              </xdr:cNvPr>
              <xdr:cNvSpPr txBox="1"/>
            </xdr:nvSpPr>
            <xdr:spPr>
              <a:xfrm>
                <a:off x="0" y="0"/>
                <a:ext cx="359229" cy="287383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rot="0" spcFirstLastPara="0" vert="horz" wrap="square" lIns="91440" tIns="45720" rIns="91440" bIns="45720" numCol="1" spcCol="0" rtlCol="1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 rtl="1"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ar-SA" sz="2400" kern="100">
                    <a:ln w="11113" cap="flat" cmpd="sng" algn="ctr">
                      <a:solidFill>
                        <a:srgbClr val="ED7D31"/>
                      </a:solidFill>
                      <a:prstDash val="solid"/>
                      <a:round/>
                    </a:ln>
                    <a:solidFill>
                      <a:srgbClr val="F7CAAC"/>
                    </a:solidFill>
                    <a:effectLst/>
                    <a:latin typeface="Calibri" panose="020F0502020204030204" pitchFamily="34" charset="0"/>
                    <a:ea typeface="Calibri" panose="020F0502020204030204" pitchFamily="34" charset="0"/>
                    <a:cs typeface="Microsoft Himalaya" panose="01010100010101010101" pitchFamily="2" charset="0"/>
                  </a:rPr>
                  <a:t>5</a:t>
                </a:r>
                <a:endParaRPr lang="en-US" sz="1100" kern="1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Arial" panose="020B0604020202020204" pitchFamily="34" charset="0"/>
                </a:endParaRPr>
              </a:p>
            </xdr:txBody>
          </xdr:sp>
        </xdr:grpSp>
        <xdr:grpSp>
          <xdr:nvGrpSpPr>
            <xdr:cNvPr id="21" name="مجموعة 20">
              <a:extLst>
                <a:ext uri="{FF2B5EF4-FFF2-40B4-BE49-F238E27FC236}">
                  <a16:creationId xmlns:a16="http://schemas.microsoft.com/office/drawing/2014/main" id="{574EB682-D8EB-DD77-2518-D21AFB7BBD91}"/>
                </a:ext>
              </a:extLst>
            </xdr:cNvPr>
            <xdr:cNvGrpSpPr/>
          </xdr:nvGrpSpPr>
          <xdr:grpSpPr>
            <a:xfrm>
              <a:off x="1153297" y="1161534"/>
              <a:ext cx="2788333" cy="960058"/>
              <a:chOff x="-1109049" y="-168693"/>
              <a:chExt cx="3378522" cy="783464"/>
            </a:xfrm>
          </xdr:grpSpPr>
          <xdr:sp macro="" textlink="">
            <xdr:nvSpPr>
              <xdr:cNvPr id="24" name="فقاعة الكلام: مستطيلة 23">
                <a:extLst>
                  <a:ext uri="{FF2B5EF4-FFF2-40B4-BE49-F238E27FC236}">
                    <a16:creationId xmlns:a16="http://schemas.microsoft.com/office/drawing/2014/main" id="{1DA47588-2FBF-B479-7357-E6B5749948FA}"/>
                  </a:ext>
                </a:extLst>
              </xdr:cNvPr>
              <xdr:cNvSpPr/>
            </xdr:nvSpPr>
            <xdr:spPr>
              <a:xfrm>
                <a:off x="-1109049" y="194276"/>
                <a:ext cx="3378522" cy="420495"/>
              </a:xfrm>
              <a:prstGeom prst="wedgeRectCallout">
                <a:avLst>
                  <a:gd name="adj1" fmla="val -15861"/>
                  <a:gd name="adj2" fmla="val -71512"/>
                </a:avLst>
              </a:prstGeom>
              <a:solidFill>
                <a:srgbClr val="F2F2F2">
                  <a:alpha val="69804"/>
                </a:srgb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1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 rtl="1">
                  <a:lnSpc>
                    <a:spcPct val="107000"/>
                  </a:lnSpc>
                  <a:spcAft>
                    <a:spcPts val="800"/>
                  </a:spcAft>
                </a:pPr>
                <a:r>
                  <a:rPr lang="ar-SA" sz="1100" kern="100">
                    <a:solidFill>
                      <a:srgbClr val="BF8F00"/>
                    </a:solidFill>
                    <a:effectLst/>
                    <a:ea typeface="Calibri" panose="020F0502020204030204" pitchFamily="34" charset="0"/>
                    <a:cs typeface="Arial" panose="020B0604020202020204" pitchFamily="34" charset="0"/>
                  </a:rPr>
                  <a:t>هنا إعداد الجدول، ويبدأ به بعد نجاح عمليات الإسناد والتأكد من عدم التعديل مستقبلا على أسماء المواد </a:t>
                </a:r>
                <a:endParaRPr lang="en-US" sz="1100" kern="100">
                  <a:effectLst/>
                  <a:ea typeface="Calibri" panose="020F050202020403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25" name="مستطيل: زوايا مستديرة 24">
                <a:extLst>
                  <a:ext uri="{FF2B5EF4-FFF2-40B4-BE49-F238E27FC236}">
                    <a16:creationId xmlns:a16="http://schemas.microsoft.com/office/drawing/2014/main" id="{149735AE-5689-304A-727C-C6862AA5545B}"/>
                  </a:ext>
                </a:extLst>
              </xdr:cNvPr>
              <xdr:cNvSpPr/>
            </xdr:nvSpPr>
            <xdr:spPr>
              <a:xfrm>
                <a:off x="-169918" y="-168693"/>
                <a:ext cx="587759" cy="234521"/>
              </a:xfrm>
              <a:prstGeom prst="roundRect">
                <a:avLst/>
              </a:prstGeom>
              <a:solidFill>
                <a:srgbClr val="F2F2F2">
                  <a:alpha val="30196"/>
                </a:srgbClr>
              </a:solidFill>
              <a:ln>
                <a:solidFill>
                  <a:schemeClr val="accent4">
                    <a:lumMod val="75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1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ar-SA"/>
              </a:p>
            </xdr:txBody>
          </xdr:sp>
        </xdr:grpSp>
        <xdr:sp macro="" textlink="">
          <xdr:nvSpPr>
            <xdr:cNvPr id="22" name="وسيلة الشرح: خط منحني مزدوج 21">
              <a:extLst>
                <a:ext uri="{FF2B5EF4-FFF2-40B4-BE49-F238E27FC236}">
                  <a16:creationId xmlns:a16="http://schemas.microsoft.com/office/drawing/2014/main" id="{8B3226AA-6882-494A-E6D8-04A71088FF15}"/>
                </a:ext>
              </a:extLst>
            </xdr:cNvPr>
            <xdr:cNvSpPr/>
          </xdr:nvSpPr>
          <xdr:spPr>
            <a:xfrm>
              <a:off x="4061254" y="1604319"/>
              <a:ext cx="1279505" cy="652737"/>
            </a:xfrm>
            <a:prstGeom prst="borderCallout3">
              <a:avLst>
                <a:gd name="adj1" fmla="val 3098"/>
                <a:gd name="adj2" fmla="val 99215"/>
                <a:gd name="adj3" fmla="val -37534"/>
                <a:gd name="adj4" fmla="val 118672"/>
                <a:gd name="adj5" fmla="val -74182"/>
                <a:gd name="adj6" fmla="val 113759"/>
                <a:gd name="adj7" fmla="val -80331"/>
                <a:gd name="adj8" fmla="val 62121"/>
              </a:avLst>
            </a:prstGeom>
            <a:solidFill>
              <a:srgbClr val="F2F2F2">
                <a:alpha val="78039"/>
              </a:srgbClr>
            </a:solidFill>
            <a:ln>
              <a:solidFill>
                <a:schemeClr val="accent4">
                  <a:lumMod val="75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1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 rtl="1">
                <a:lnSpc>
                  <a:spcPct val="107000"/>
                </a:lnSpc>
                <a:spcAft>
                  <a:spcPts val="800"/>
                </a:spcAft>
              </a:pPr>
              <a:r>
                <a:rPr lang="ar-SA" sz="1100" kern="100">
                  <a:solidFill>
                    <a:srgbClr val="BF8F00"/>
                  </a:solidFill>
                  <a:effectLst/>
                  <a:ea typeface="Calibri" panose="020F0502020204030204" pitchFamily="34" charset="0"/>
                  <a:cs typeface="Arial" panose="020B0604020202020204" pitchFamily="34" charset="0"/>
                </a:rPr>
                <a:t>ملاحظة: يتم العمل بالترتيب حسب ترتيب الأرقام</a:t>
              </a:r>
              <a:endParaRPr lang="en-US" sz="1100" kern="100">
                <a:effectLst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3" name="مستطيل: زوايا مستديرة 22">
              <a:extLst>
                <a:ext uri="{FF2B5EF4-FFF2-40B4-BE49-F238E27FC236}">
                  <a16:creationId xmlns:a16="http://schemas.microsoft.com/office/drawing/2014/main" id="{417F27CE-B587-5027-2FBC-D2D4E4B8509C}"/>
                </a:ext>
              </a:extLst>
            </xdr:cNvPr>
            <xdr:cNvSpPr/>
          </xdr:nvSpPr>
          <xdr:spPr>
            <a:xfrm>
              <a:off x="148281" y="1161535"/>
              <a:ext cx="1711142" cy="300426"/>
            </a:xfrm>
            <a:prstGeom prst="roundRect">
              <a:avLst/>
            </a:prstGeom>
            <a:solidFill>
              <a:srgbClr val="F2F2F2">
                <a:alpha val="30196"/>
              </a:srgbClr>
            </a:solidFill>
            <a:ln>
              <a:solidFill>
                <a:schemeClr val="accent4">
                  <a:lumMod val="75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1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ar-SA"/>
            </a:p>
          </xdr:txBody>
        </xdr:sp>
      </xdr:grp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3B8407-451A-4616-AFC4-47AAF61FA200}" name="Class" displayName="Class" ref="C2:N8" totalsRowShown="0" headerRowDxfId="63" dataDxfId="62">
  <autoFilter ref="C2:N8" xr:uid="{B43B8407-451A-4616-AFC4-47AAF61FA2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8" xr3:uid="{9F5D321E-D8F9-44BF-B6EF-D7852F7EB846}" name="كود_الصفوف" dataDxfId="61"/>
    <tableColumn id="1" xr3:uid="{53EEBC3A-2318-4005-8F21-640997BE824F}" name="الصفوف" dataDxfId="60"/>
    <tableColumn id="7" xr3:uid="{F5ED2F10-7128-494F-BD16-C8D376B5A52C}" name="الشعب" dataDxfId="59"/>
    <tableColumn id="11" xr3:uid="{0753D4AF-B241-4F2C-ADCF-D770ADCB0CE2}" name="عدد الحصص بالأسبوع" dataDxfId="58"/>
    <tableColumn id="10" xr3:uid="{875A3261-9D64-4520-8979-EB77D4F7C8AA}" name="عدد المواد" dataDxfId="57"/>
    <tableColumn id="12" xr3:uid="{90A4DF02-C049-43CD-BED7-5386DE70E4E0}" name="حصص مسندة" dataDxfId="56">
      <calculatedColumnFormula>SUMIF(الخطة_الدراسية!$C$4:$C$364,Class[[#This Row],[الصفوف]],الخطة_الدراسية!$E$4:$E$364)</calculatedColumnFormula>
    </tableColumn>
    <tableColumn id="2" xr3:uid="{B7017CE4-2B5A-413F-860E-9A25CCBEA3BA}" name="الأحد" dataDxfId="55"/>
    <tableColumn id="3" xr3:uid="{4EBBFE60-1373-4874-AFFA-D02E608E46A7}" name="الإثنين" dataDxfId="54"/>
    <tableColumn id="4" xr3:uid="{3784767E-6D25-4174-9C9F-9DD5AF8973F9}" name="الثلاثاء" dataDxfId="53"/>
    <tableColumn id="5" xr3:uid="{105B4797-531B-4951-8D1D-3FA692BD9BDB}" name="الأربعاء" dataDxfId="52"/>
    <tableColumn id="6" xr3:uid="{758B3BAD-62D7-4C88-8F1A-A27EC2C9CD43}" name="الخميس" dataDxfId="51"/>
    <tableColumn id="9" xr3:uid="{C817F6E5-E4C3-4E27-879C-E715A6D958D7}" name="تكرار الخطة" dataDxfId="50">
      <calculatedColumnFormula>COUNTIF(الخطة_الدراسية!$C$4:$C$364,Class[[#This Row],[الصفوف]])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5B5E5C6-891E-490C-BBCF-73955AF1460F}" name="الجدول3" displayName="الجدول3" ref="C3:E364" totalsRowShown="0" headerRowDxfId="49" dataDxfId="48" tableBorderDxfId="47">
  <autoFilter ref="C3:E364" xr:uid="{66698473-2353-4E72-BF45-3454E6AB1233}"/>
  <tableColumns count="3">
    <tableColumn id="1" xr3:uid="{14EDE02B-D790-4FD6-B11C-35A7AF03316D}" name="الصف" dataDxfId="46"/>
    <tableColumn id="2" xr3:uid="{4304F6BD-BD02-4CB4-B0C3-9CBCBD17E666}" name="المادة" dataDxfId="45"/>
    <tableColumn id="3" xr3:uid="{30106401-0930-4057-BBE2-CDBAB4BF68C8}" name="عدد_الحصص" dataDxfId="44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883072-EF9B-4C25-8EAC-6B1AC35C132D}" name="Teachers" displayName="Teachers" ref="A2:P19" totalsRowShown="0" headerRowDxfId="43" dataDxfId="42">
  <autoFilter ref="A2:P19" xr:uid="{E1883072-EF9B-4C25-8EAC-6B1AC35C132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E8046FC8-F2A2-437F-AF56-F25008C8CC41}" name="الرقم" dataDxfId="41">
      <calculatedColumnFormula>ROW()-2</calculatedColumnFormula>
    </tableColumn>
    <tableColumn id="2" xr3:uid="{5108F77C-A143-468F-8F31-EA9B5A3F267F}" name="المعلم" dataDxfId="40"/>
    <tableColumn id="3" xr3:uid="{E7C931CE-3DED-41FF-A973-1156C88809C1}" name="النصاب" dataDxfId="39"/>
    <tableColumn id="4" xr3:uid="{95EE9CB0-F69D-4ADC-B771-8E489DFC5895}" name="1" dataDxfId="38"/>
    <tableColumn id="5" xr3:uid="{6A3CEE36-99C7-4B5A-853C-5EB3CF8AE732}" name="2" dataDxfId="37"/>
    <tableColumn id="6" xr3:uid="{3603015A-B2F0-4B0A-8035-B6C51D15FAE9}" name="3" dataDxfId="36"/>
    <tableColumn id="7" xr3:uid="{2E40F0A6-CD20-40E4-933C-ED3DA3467218}" name="4" dataDxfId="35"/>
    <tableColumn id="8" xr3:uid="{6DF3CC63-BC21-4763-A701-4B90247AD68A}" name="5" dataDxfId="34"/>
    <tableColumn id="9" xr3:uid="{94FF29F5-3533-44A8-8C0F-55C6FB64119A}" name="6" dataDxfId="33"/>
    <tableColumn id="10" xr3:uid="{F839F65A-87BE-4201-B945-A3D592F904CE}" name="7" dataDxfId="32"/>
    <tableColumn id="11" xr3:uid="{03758150-3F41-4A9C-827C-C8B6A9058C5D}" name="8" dataDxfId="31"/>
    <tableColumn id="12" xr3:uid="{9F6C394E-7563-43F5-87BF-8AEDABE43CDC}" name="9" dataDxfId="30"/>
    <tableColumn id="13" xr3:uid="{74DE2997-80EE-4CE9-9E03-47BF000A06D0}" name="10" dataDxfId="29"/>
    <tableColumn id="14" xr3:uid="{5148ABDF-E74E-42D3-B817-BE7A7DC17801}" name="11" dataDxfId="28"/>
    <tableColumn id="15" xr3:uid="{4263E321-0374-4433-BBA0-582724D18E29}" name="12" dataDxfId="27"/>
    <tableColumn id="16" xr3:uid="{682FFF4F-F500-4DCE-8335-E2040EE27103}" name="باقي من_x000a_النصاب " dataDxfId="26">
      <calculatedColumnFormula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EA560-5733-4D11-A497-A43B4B5257D6}">
  <sheetPr codeName="ورقة1">
    <tabColor theme="0"/>
  </sheetPr>
  <dimension ref="A1:L33"/>
  <sheetViews>
    <sheetView rightToLeft="1" topLeftCell="C1" zoomScale="175" zoomScaleNormal="175" workbookViewId="0">
      <pane ySplit="2" topLeftCell="A3" activePane="bottomLeft" state="frozen"/>
      <selection activeCell="C1" sqref="C1"/>
      <selection pane="bottomLeft" activeCell="C19" sqref="C19"/>
    </sheetView>
  </sheetViews>
  <sheetFormatPr defaultColWidth="0" defaultRowHeight="15.75" zeroHeight="1" x14ac:dyDescent="0.2"/>
  <cols>
    <col min="1" max="1" width="4.625" hidden="1" customWidth="1"/>
    <col min="2" max="2" width="17.375" hidden="1" customWidth="1"/>
    <col min="3" max="3" width="15.125" style="78" bestFit="1" customWidth="1"/>
    <col min="4" max="4" width="7.5" hidden="1" customWidth="1"/>
    <col min="5" max="5" width="7.625" hidden="1" customWidth="1"/>
    <col min="6" max="11" width="9" hidden="1" customWidth="1"/>
    <col min="12" max="12" width="32.625" hidden="1" customWidth="1"/>
    <col min="13" max="16384" width="9" hidden="1"/>
  </cols>
  <sheetData>
    <row r="1" spans="2:6" ht="18" x14ac:dyDescent="0.2">
      <c r="C1" s="51" t="s">
        <v>100</v>
      </c>
    </row>
    <row r="2" spans="2:6" ht="15" x14ac:dyDescent="0.2">
      <c r="B2" s="11" t="s">
        <v>52</v>
      </c>
      <c r="C2" s="52" t="s">
        <v>72</v>
      </c>
      <c r="D2" s="11" t="s">
        <v>53</v>
      </c>
      <c r="E2" s="11" t="str">
        <f ca="1">OFFSET(الخطة_الدراسية!$C$3,COUNTA(الخطة_الدراسية!$C$4:$C$364),0,1,1)</f>
        <v>سادس</v>
      </c>
      <c r="F2" s="11" t="s">
        <v>107</v>
      </c>
    </row>
    <row r="3" spans="2:6" ht="15" x14ac:dyDescent="0.2">
      <c r="B3" s="12" t="s">
        <v>54</v>
      </c>
      <c r="C3" s="77" t="s">
        <v>73</v>
      </c>
      <c r="D3" s="13">
        <v>1</v>
      </c>
      <c r="E3" t="str">
        <f ca="1">IFERROR(IF(C3&lt;&gt;"",IF(MATCH($E$2&amp;CHAR(10)&amp;C3,الخطة_الدراسية!$F$4:$F$364,0)&gt;0,"",0),""),ROW())</f>
        <v/>
      </c>
      <c r="F3" t="str">
        <f ca="1">IFERROR(INDEX($C$3:$C$32,SMALL($E$3:$E$32,ROW(C1))-2,1),"")</f>
        <v>اجتماع</v>
      </c>
    </row>
    <row r="4" spans="2:6" ht="15" x14ac:dyDescent="0.2">
      <c r="B4" s="14" t="s">
        <v>44</v>
      </c>
      <c r="C4" s="76" t="s">
        <v>77</v>
      </c>
      <c r="D4" s="15">
        <v>2</v>
      </c>
      <c r="E4" t="str">
        <f ca="1">IFERROR(IF(C4&lt;&gt;"",IF(MATCH($E$2&amp;CHAR(10)&amp;C4,الخطة_الدراسية!$F$4:$F$364,0)&gt;0,"",0),""),ROW())</f>
        <v/>
      </c>
      <c r="F4" t="str">
        <f t="shared" ref="F4:F32" ca="1" si="0">IFERROR(INDEX($C$3:$C$32,SMALL($E$3:$E$32,ROW(C2))-2,1),"")</f>
        <v>فنية</v>
      </c>
    </row>
    <row r="5" spans="2:6" ht="15" x14ac:dyDescent="0.2">
      <c r="B5" s="14" t="s">
        <v>49</v>
      </c>
      <c r="C5" s="76" t="s">
        <v>78</v>
      </c>
      <c r="D5" s="15">
        <v>3</v>
      </c>
      <c r="E5">
        <f ca="1">IFERROR(IF(C5&lt;&gt;"",IF(MATCH($E$2&amp;CHAR(10)&amp;C5,الخطة_الدراسية!$F$4:$F$364,0)&gt;0,"",0),""),ROW())</f>
        <v>5</v>
      </c>
      <c r="F5" t="str">
        <f t="shared" ca="1" si="0"/>
        <v>بدنية</v>
      </c>
    </row>
    <row r="6" spans="2:6" ht="15" x14ac:dyDescent="0.2">
      <c r="B6" s="14" t="s">
        <v>45</v>
      </c>
      <c r="C6" s="76" t="s">
        <v>79</v>
      </c>
      <c r="D6" s="15">
        <v>4</v>
      </c>
      <c r="E6" t="str">
        <f ca="1">IFERROR(IF(C6&lt;&gt;"",IF(MATCH($E$2&amp;CHAR(10)&amp;C6,الخطة_الدراسية!$F$4:$F$364,0)&gt;0,"",0),""),ROW())</f>
        <v/>
      </c>
      <c r="F6" t="str">
        <f t="shared" ca="1" si="0"/>
        <v>أسرية</v>
      </c>
    </row>
    <row r="7" spans="2:6" ht="15" x14ac:dyDescent="0.2">
      <c r="B7" s="14" t="s">
        <v>46</v>
      </c>
      <c r="C7" s="76" t="s">
        <v>80</v>
      </c>
      <c r="D7" s="15">
        <v>5</v>
      </c>
      <c r="E7" t="str">
        <f ca="1">IFERROR(IF(C7&lt;&gt;"",IF(MATCH($E$2&amp;CHAR(10)&amp;C7,الخطة_الدراسية!$F$4:$F$364,0)&gt;0,"",0),""),ROW())</f>
        <v/>
      </c>
      <c r="F7" t="str">
        <f t="shared" ca="1" si="0"/>
        <v>بيئة</v>
      </c>
    </row>
    <row r="8" spans="2:6" ht="15" x14ac:dyDescent="0.2">
      <c r="B8" s="14" t="s">
        <v>50</v>
      </c>
      <c r="C8" s="76" t="s">
        <v>74</v>
      </c>
      <c r="D8" s="15">
        <v>6</v>
      </c>
      <c r="E8" t="str">
        <f ca="1">IFERROR(IF(C8&lt;&gt;"",IF(MATCH($E$2&amp;CHAR(10)&amp;C8,الخطة_الدراسية!$F$4:$F$364,0)&gt;0,"",0),""),ROW())</f>
        <v/>
      </c>
      <c r="F8" t="str">
        <f t="shared" ca="1" si="0"/>
        <v>فيزيا</v>
      </c>
    </row>
    <row r="9" spans="2:6" ht="15" x14ac:dyDescent="0.2">
      <c r="B9" s="14" t="s">
        <v>67</v>
      </c>
      <c r="C9" s="76" t="s">
        <v>75</v>
      </c>
      <c r="D9" s="15">
        <v>7</v>
      </c>
      <c r="E9" t="str">
        <f ca="1">IFERROR(IF(C9&lt;&gt;"",IF(MATCH($E$2&amp;CHAR(10)&amp;C9,الخطة_الدراسية!$F$4:$F$364,0)&gt;0,"",0),""),ROW())</f>
        <v/>
      </c>
      <c r="F9" t="str">
        <f t="shared" ca="1" si="0"/>
        <v>كيميا</v>
      </c>
    </row>
    <row r="10" spans="2:6" ht="15" x14ac:dyDescent="0.2">
      <c r="B10" s="14" t="s">
        <v>55</v>
      </c>
      <c r="C10" s="76" t="s">
        <v>76</v>
      </c>
      <c r="D10" s="15">
        <v>8</v>
      </c>
      <c r="E10" t="str">
        <f ca="1">IFERROR(IF(C10&lt;&gt;"",IF(MATCH($E$2&amp;CHAR(10)&amp;C10,الخطة_الدراسية!$F$4:$F$364,0)&gt;0,"",0),""),ROW())</f>
        <v/>
      </c>
      <c r="F10" t="str">
        <f t="shared" ca="1" si="0"/>
        <v>تجويد</v>
      </c>
    </row>
    <row r="11" spans="2:6" ht="15" x14ac:dyDescent="0.2">
      <c r="B11" s="14" t="s">
        <v>48</v>
      </c>
      <c r="C11" s="76" t="s">
        <v>81</v>
      </c>
      <c r="D11" s="15">
        <v>9</v>
      </c>
      <c r="E11">
        <f ca="1">IFERROR(IF(C11&lt;&gt;"",IF(MATCH($E$2&amp;CHAR(10)&amp;C11,الخطة_الدراسية!$F$4:$F$364,0)&gt;0,"",0),""),ROW())</f>
        <v>11</v>
      </c>
      <c r="F11" t="str">
        <f t="shared" ca="1" si="0"/>
        <v>فلك</v>
      </c>
    </row>
    <row r="12" spans="2:6" ht="15" x14ac:dyDescent="0.2">
      <c r="B12" s="14" t="s">
        <v>47</v>
      </c>
      <c r="C12" s="76" t="s">
        <v>82</v>
      </c>
      <c r="D12" s="15">
        <v>10</v>
      </c>
      <c r="E12">
        <f ca="1">IFERROR(IF(C12&lt;&gt;"",IF(MATCH($E$2&amp;CHAR(10)&amp;C12,الخطة_الدراسية!$F$4:$F$364,0)&gt;0,"",0),""),ROW())</f>
        <v>12</v>
      </c>
      <c r="F12" t="str">
        <f t="shared" ca="1" si="0"/>
        <v/>
      </c>
    </row>
    <row r="13" spans="2:6" ht="15" x14ac:dyDescent="0.2">
      <c r="B13" s="14" t="s">
        <v>56</v>
      </c>
      <c r="C13" s="76" t="s">
        <v>83</v>
      </c>
      <c r="D13" s="15">
        <v>11</v>
      </c>
      <c r="E13">
        <f ca="1">IFERROR(IF(C13&lt;&gt;"",IF(MATCH($E$2&amp;CHAR(10)&amp;C13,الخطة_الدراسية!$F$4:$F$364,0)&gt;0,"",0),""),ROW())</f>
        <v>13</v>
      </c>
      <c r="F13" t="str">
        <f t="shared" ca="1" si="0"/>
        <v/>
      </c>
    </row>
    <row r="14" spans="2:6" ht="15" x14ac:dyDescent="0.2">
      <c r="B14" s="14" t="s">
        <v>51</v>
      </c>
      <c r="C14" s="76" t="s">
        <v>84</v>
      </c>
      <c r="D14" s="15">
        <v>12</v>
      </c>
      <c r="E14">
        <f ca="1">IFERROR(IF(C14&lt;&gt;"",IF(MATCH($E$2&amp;CHAR(10)&amp;C14,الخطة_الدراسية!$F$4:$F$364,0)&gt;0,"",0),""),ROW())</f>
        <v>14</v>
      </c>
      <c r="F14" t="str">
        <f t="shared" ca="1" si="0"/>
        <v/>
      </c>
    </row>
    <row r="15" spans="2:6" ht="15" x14ac:dyDescent="0.2">
      <c r="B15" s="14" t="s">
        <v>57</v>
      </c>
      <c r="C15" s="76" t="s">
        <v>85</v>
      </c>
      <c r="D15" s="15">
        <v>13</v>
      </c>
      <c r="E15">
        <f ca="1">IFERROR(IF(C15&lt;&gt;"",IF(MATCH($E$2&amp;CHAR(10)&amp;C15,الخطة_الدراسية!$F$4:$F$364,0)&gt;0,"",0),""),ROW())</f>
        <v>15</v>
      </c>
      <c r="F15" t="str">
        <f t="shared" ca="1" si="0"/>
        <v/>
      </c>
    </row>
    <row r="16" spans="2:6" ht="15" x14ac:dyDescent="0.2">
      <c r="B16" s="14" t="s">
        <v>58</v>
      </c>
      <c r="C16" s="76" t="s">
        <v>86</v>
      </c>
      <c r="D16" s="15">
        <v>14</v>
      </c>
      <c r="E16" t="str">
        <f ca="1">IFERROR(IF(C16&lt;&gt;"",IF(MATCH($E$2&amp;CHAR(10)&amp;C16,الخطة_الدراسية!$F$4:$F$364,0)&gt;0,"",0),""),ROW())</f>
        <v/>
      </c>
      <c r="F16" t="str">
        <f t="shared" ca="1" si="0"/>
        <v/>
      </c>
    </row>
    <row r="17" spans="2:6" ht="15" x14ac:dyDescent="0.2">
      <c r="B17" s="14" t="s">
        <v>59</v>
      </c>
      <c r="C17" s="76" t="s">
        <v>87</v>
      </c>
      <c r="D17" s="15">
        <v>15</v>
      </c>
      <c r="E17">
        <f ca="1">IFERROR(IF(C17&lt;&gt;"",IF(MATCH($E$2&amp;CHAR(10)&amp;C17,الخطة_الدراسية!$F$4:$F$364,0)&gt;0,"",0),""),ROW())</f>
        <v>17</v>
      </c>
      <c r="F17" t="str">
        <f t="shared" ca="1" si="0"/>
        <v/>
      </c>
    </row>
    <row r="18" spans="2:6" ht="15" x14ac:dyDescent="0.2">
      <c r="B18" s="16"/>
      <c r="C18" s="76" t="s">
        <v>97</v>
      </c>
      <c r="D18" s="15">
        <v>16</v>
      </c>
      <c r="E18">
        <f ca="1">IFERROR(IF(C18&lt;&gt;"",IF(MATCH($E$2&amp;CHAR(10)&amp;C18,الخطة_الدراسية!$F$4:$F$364,0)&gt;0,"",0),""),ROW())</f>
        <v>18</v>
      </c>
      <c r="F18" t="str">
        <f t="shared" ca="1" si="0"/>
        <v/>
      </c>
    </row>
    <row r="19" spans="2:6" ht="15" x14ac:dyDescent="0.2">
      <c r="B19" s="16"/>
      <c r="C19" s="76" t="s">
        <v>102</v>
      </c>
      <c r="D19" s="15">
        <v>17</v>
      </c>
      <c r="E19">
        <f ca="1">IFERROR(IF(C19&lt;&gt;"",IF(MATCH($E$2&amp;CHAR(10)&amp;C19,الخطة_الدراسية!$F$4:$F$364,0)&gt;0,"",0),""),ROW())</f>
        <v>19</v>
      </c>
      <c r="F19" t="str">
        <f t="shared" ca="1" si="0"/>
        <v/>
      </c>
    </row>
    <row r="20" spans="2:6" x14ac:dyDescent="0.2">
      <c r="B20" s="16"/>
      <c r="D20" s="15">
        <v>18</v>
      </c>
      <c r="E20" t="str">
        <f>IFERROR(IF(C20&lt;&gt;"",IF(MATCH($E$2&amp;CHAR(10)&amp;C20,الخطة_الدراسية!$F$4:$F$364,0)&gt;0,"",0),""),ROW())</f>
        <v/>
      </c>
      <c r="F20" t="str">
        <f t="shared" ca="1" si="0"/>
        <v/>
      </c>
    </row>
    <row r="21" spans="2:6" x14ac:dyDescent="0.2">
      <c r="B21" s="16"/>
      <c r="D21" s="15">
        <v>19</v>
      </c>
      <c r="E21" t="str">
        <f>IFERROR(IF(C21&lt;&gt;"",IF(MATCH($E$2&amp;CHAR(10)&amp;C21,الخطة_الدراسية!$F$4:$F$364,0)&gt;0,"",0),""),ROW())</f>
        <v/>
      </c>
      <c r="F21" t="str">
        <f t="shared" ca="1" si="0"/>
        <v/>
      </c>
    </row>
    <row r="22" spans="2:6" x14ac:dyDescent="0.2">
      <c r="B22" s="16"/>
      <c r="D22" s="15">
        <v>20</v>
      </c>
      <c r="E22" t="str">
        <f>IFERROR(IF(C22&lt;&gt;"",IF(MATCH($E$2&amp;CHAR(10)&amp;C22,الخطة_الدراسية!$F$4:$F$364,0)&gt;0,"",0),""),ROW())</f>
        <v/>
      </c>
      <c r="F22" t="str">
        <f t="shared" ca="1" si="0"/>
        <v/>
      </c>
    </row>
    <row r="23" spans="2:6" x14ac:dyDescent="0.2">
      <c r="B23" s="16"/>
      <c r="D23" s="15">
        <v>21</v>
      </c>
      <c r="E23" t="str">
        <f>IFERROR(IF(C23&lt;&gt;"",IF(MATCH($E$2&amp;CHAR(10)&amp;C23,الخطة_الدراسية!$F$4:$F$364,0)&gt;0,"",0),""),ROW())</f>
        <v/>
      </c>
      <c r="F23" t="str">
        <f t="shared" ca="1" si="0"/>
        <v/>
      </c>
    </row>
    <row r="24" spans="2:6" x14ac:dyDescent="0.2">
      <c r="B24" s="16"/>
      <c r="D24" s="15">
        <v>22</v>
      </c>
      <c r="E24" t="str">
        <f>IFERROR(IF(C24&lt;&gt;"",IF(MATCH($E$2&amp;CHAR(10)&amp;C24,الخطة_الدراسية!$F$4:$F$364,0)&gt;0,"",0),""),ROW())</f>
        <v/>
      </c>
      <c r="F24" t="str">
        <f t="shared" ca="1" si="0"/>
        <v/>
      </c>
    </row>
    <row r="25" spans="2:6" x14ac:dyDescent="0.2">
      <c r="B25" s="16"/>
      <c r="D25" s="15">
        <v>23</v>
      </c>
      <c r="E25" t="str">
        <f>IFERROR(IF(C25&lt;&gt;"",IF(MATCH($E$2&amp;CHAR(10)&amp;C25,الخطة_الدراسية!$F$4:$F$364,0)&gt;0,"",0),""),ROW())</f>
        <v/>
      </c>
      <c r="F25" t="str">
        <f t="shared" ca="1" si="0"/>
        <v/>
      </c>
    </row>
    <row r="26" spans="2:6" x14ac:dyDescent="0.2">
      <c r="B26" s="16"/>
      <c r="D26" s="15">
        <v>24</v>
      </c>
      <c r="E26" t="str">
        <f>IFERROR(IF(C26&lt;&gt;"",IF(MATCH($E$2&amp;CHAR(10)&amp;C26,الخطة_الدراسية!$F$4:$F$364,0)&gt;0,"",0),""),ROW())</f>
        <v/>
      </c>
      <c r="F26" t="str">
        <f t="shared" ca="1" si="0"/>
        <v/>
      </c>
    </row>
    <row r="27" spans="2:6" x14ac:dyDescent="0.2">
      <c r="B27" s="16"/>
      <c r="D27" s="15">
        <v>25</v>
      </c>
      <c r="E27" t="str">
        <f>IFERROR(IF(C27&lt;&gt;"",IF(MATCH($E$2&amp;CHAR(10)&amp;C27,الخطة_الدراسية!$F$4:$F$364,0)&gt;0,"",0),""),ROW())</f>
        <v/>
      </c>
      <c r="F27" t="str">
        <f t="shared" ca="1" si="0"/>
        <v/>
      </c>
    </row>
    <row r="28" spans="2:6" x14ac:dyDescent="0.2">
      <c r="B28" s="16"/>
      <c r="D28" s="15">
        <v>26</v>
      </c>
      <c r="E28" t="str">
        <f>IFERROR(IF(C28&lt;&gt;"",IF(MATCH($E$2&amp;CHAR(10)&amp;C28,الخطة_الدراسية!$F$4:$F$364,0)&gt;0,"",0),""),ROW())</f>
        <v/>
      </c>
      <c r="F28" t="str">
        <f t="shared" ca="1" si="0"/>
        <v/>
      </c>
    </row>
    <row r="29" spans="2:6" x14ac:dyDescent="0.2">
      <c r="B29" s="16"/>
      <c r="D29" s="15">
        <v>27</v>
      </c>
      <c r="E29" t="str">
        <f>IFERROR(IF(C29&lt;&gt;"",IF(MATCH($E$2&amp;CHAR(10)&amp;C29,الخطة_الدراسية!$F$4:$F$364,0)&gt;0,"",0),""),ROW())</f>
        <v/>
      </c>
      <c r="F29" t="str">
        <f t="shared" ca="1" si="0"/>
        <v/>
      </c>
    </row>
    <row r="30" spans="2:6" x14ac:dyDescent="0.2">
      <c r="B30" s="16"/>
      <c r="D30" s="15">
        <v>28</v>
      </c>
      <c r="E30" t="str">
        <f>IFERROR(IF(C30&lt;&gt;"",IF(MATCH($E$2&amp;CHAR(10)&amp;C30,الخطة_الدراسية!$F$4:$F$364,0)&gt;0,"",0),""),ROW())</f>
        <v/>
      </c>
      <c r="F30" t="str">
        <f t="shared" ca="1" si="0"/>
        <v/>
      </c>
    </row>
    <row r="31" spans="2:6" x14ac:dyDescent="0.2">
      <c r="B31" s="16"/>
      <c r="D31" s="15">
        <v>29</v>
      </c>
      <c r="E31" t="str">
        <f>IFERROR(IF(C31&lt;&gt;"",IF(MATCH($E$2&amp;CHAR(10)&amp;C31,الخطة_الدراسية!$F$4:$F$364,0)&gt;0,"",0),""),ROW())</f>
        <v/>
      </c>
      <c r="F31" t="str">
        <f t="shared" ca="1" si="0"/>
        <v/>
      </c>
    </row>
    <row r="32" spans="2:6" x14ac:dyDescent="0.2">
      <c r="B32" s="17"/>
      <c r="C32" s="79"/>
      <c r="D32" s="15">
        <v>30</v>
      </c>
      <c r="E32" t="str">
        <f>IFERROR(IF(C32&lt;&gt;"",IF(MATCH($E$2&amp;CHAR(10)&amp;C32,الخطة_الدراسية!$F$4:$F$364,0)&gt;0,"",0),""),ROW())</f>
        <v/>
      </c>
      <c r="F32" t="str">
        <f t="shared" ca="1" si="0"/>
        <v/>
      </c>
    </row>
    <row r="33" x14ac:dyDescent="0.2"/>
  </sheetData>
  <sheetProtection algorithmName="SHA-512" hashValue="GWnzEmycXCQXom6IOqdkGgShyJbrpZ4IOMNz05qd7ieLj2n+8FAFBbH8Dm1hre1nE5wiHtDJg4hF/GIIVF0yHw==" saltValue="jpoKtNx6YIDDThbbrH9otg==" spinCount="100000" sheet="1" objects="1" scenarios="1"/>
  <conditionalFormatting sqref="B3:D32">
    <cfRule type="expression" dxfId="25" priority="2">
      <formula>AND($C3&lt;&gt;"",MOD(ROW(),2)=0)</formula>
    </cfRule>
  </conditionalFormatting>
  <conditionalFormatting sqref="C3:C1048576">
    <cfRule type="duplicateValues" dxfId="24" priority="1"/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37192-1C82-4999-9FBA-1DAA633F8F88}">
  <sheetPr codeName="ورقة8">
    <tabColor rgb="FFC00000"/>
  </sheetPr>
  <dimension ref="A1:M363"/>
  <sheetViews>
    <sheetView rightToLeft="1" zoomScale="190" zoomScaleNormal="190" workbookViewId="0">
      <selection activeCell="D363" sqref="D4:D363"/>
    </sheetView>
  </sheetViews>
  <sheetFormatPr defaultRowHeight="14.25" x14ac:dyDescent="0.2"/>
  <cols>
    <col min="3" max="3" width="13.125" bestFit="1" customWidth="1"/>
    <col min="6" max="6" width="11.5" bestFit="1" customWidth="1"/>
    <col min="7" max="7" width="11.5" customWidth="1"/>
    <col min="11" max="11" width="16" bestFit="1" customWidth="1"/>
  </cols>
  <sheetData>
    <row r="1" spans="1:13" x14ac:dyDescent="0.2">
      <c r="E1" s="5" t="str">
        <f>INDEX(Class[الصفوف],_xlfn.AGGREGATE(15,6,(1/(1*MID(A4,1,1)=كود_الصفوف))*ROW($A$1:$A$6),ROW(A1)),1)</f>
        <v>أول</v>
      </c>
    </row>
    <row r="2" spans="1:13" x14ac:dyDescent="0.2">
      <c r="E2" s="5" t="str">
        <f>INDEX(Class[الصفوف],MATCH(1*MID(A4,1,1),كود_الصفوف,0),1)</f>
        <v>أول</v>
      </c>
    </row>
    <row r="3" spans="1:13" ht="15" x14ac:dyDescent="0.25">
      <c r="A3" s="2" t="s">
        <v>43</v>
      </c>
      <c r="B3" s="8" t="s">
        <v>32</v>
      </c>
      <c r="C3" s="8" t="s">
        <v>31</v>
      </c>
      <c r="D3" s="8" t="s">
        <v>29</v>
      </c>
      <c r="F3" s="8" t="s">
        <v>33</v>
      </c>
      <c r="G3" s="8"/>
      <c r="H3" s="8" t="s">
        <v>34</v>
      </c>
      <c r="I3" s="18" t="s">
        <v>64</v>
      </c>
      <c r="J3" s="18" t="s">
        <v>65</v>
      </c>
      <c r="K3" s="18" t="s">
        <v>66</v>
      </c>
    </row>
    <row r="4" spans="1:13" x14ac:dyDescent="0.2">
      <c r="A4" s="9">
        <v>1101</v>
      </c>
      <c r="B4" t="str">
        <f ca="1">IF(OFFSET(الصفوف!E$2,MID(A4,1,1),0,1,1)&gt;=(1*MID(A4,2,1)),OFFSET(الصفوف!D$2,MID(A4,1,1),0,1,1) &amp;MID(A4,2,1),"")</f>
        <v>أول1</v>
      </c>
      <c r="C4" s="5" t="str">
        <f t="shared" ref="C4:C67" ca="1" si="0">IFERROR(IF(B4&lt;&gt;"",INDEX(المادة,MATCH(MID(A4,1,1)&amp;MID(A4,3,2),تسلسل_المادة,0),1),""),"")</f>
        <v>قرآن</v>
      </c>
      <c r="D4">
        <f t="shared" ref="D4:D67" ca="1" si="1">IFERROR(IF(B4&lt;&gt;"",INDEX(عدد_الحصص,MATCH(MID(A4,1,1)&amp;MID(A4,3,2),تسلسل_المادة,0),1),""),"")</f>
        <v>5</v>
      </c>
      <c r="E4" s="5" t="str">
        <f>INDEX(Class[الصفوف],_xlfn.AGGREGATE(15,6,(1/(1*MID(A4,1,1)=كود_الصفوف))*ROW($A$1:$A$6),ROW(A1)),1)</f>
        <v>أول</v>
      </c>
      <c r="F4" t="str">
        <f ca="1">IF(AND(B4&lt;&gt;"",C4&lt;&gt;""),B4&amp;CHAR(10)&amp;C4,"")</f>
        <v>أول1
قرآن</v>
      </c>
      <c r="G4">
        <f ca="1">COUNTIF(OFFSET(المعلمين!$D$3,0,0,COUNTA(المعلمين!$B$3:$B$41),12),F4)</f>
        <v>1</v>
      </c>
      <c r="H4">
        <f ca="1">IFERROR(D4-COUNTIF(OFFSET(الجدول!$C$3,0,0,COUNTA(المعلمين!$B$3:$B$41),40),F4),"")</f>
        <v>0</v>
      </c>
      <c r="I4" t="str">
        <f ca="1">IF(AND(G4=0,F4&lt;&gt;""),ROW(),"")</f>
        <v/>
      </c>
      <c r="J4" t="str">
        <f ca="1">IFERROR(SMALL($I$4:$I$363,ROW(A1)),"")</f>
        <v/>
      </c>
      <c r="K4" t="str">
        <f ca="1">IFERROR(INDEX($F$4:$F$363,J4-3,1),"")</f>
        <v/>
      </c>
      <c r="L4">
        <f ca="1">SUM(SUMPRODUCT((LEN($K$4:$K$363)&gt;5)*1))</f>
        <v>0</v>
      </c>
      <c r="M4" t="e">
        <f ca="1">OFFSET($K$4,0,0,SUM(SUMPRODUCT((LEN($K$4:$K$363)&gt;5)*1)),1)</f>
        <v>#REF!</v>
      </c>
    </row>
    <row r="5" spans="1:13" x14ac:dyDescent="0.2">
      <c r="A5" s="9">
        <v>1102</v>
      </c>
      <c r="B5" t="str">
        <f ca="1">IF(OFFSET(الصفوف!E$2,MID(A5,1,1),0,1,1)&gt;=(1*MID(A5,2,1)),OFFSET(الصفوف!D$2,MID(A5,1,1),0,1,1) &amp;MID(A5,2,1),"")</f>
        <v>أول1</v>
      </c>
      <c r="C5" s="5" t="str">
        <f t="shared" ca="1" si="0"/>
        <v>عربي</v>
      </c>
      <c r="D5">
        <f t="shared" ca="1" si="1"/>
        <v>4</v>
      </c>
      <c r="E5" s="5"/>
      <c r="F5" t="str">
        <f t="shared" ref="F5:F68" ca="1" si="2">IF(AND(B5&lt;&gt;"",C5&lt;&gt;""),B5&amp;CHAR(10)&amp;C5,"")</f>
        <v>أول1
عربي</v>
      </c>
      <c r="G5">
        <f ca="1">COUNTIF(OFFSET(المعلمين!$D$3,0,0,COUNTA(المعلمين!$B$3:$B$41),12),F5)</f>
        <v>1</v>
      </c>
      <c r="H5">
        <f ca="1">IFERROR(D5-COUNTIF(OFFSET(الجدول!$C$3,0,0,COUNTA(المعلمين!$B$3:$B$41),40),F5),"")</f>
        <v>0</v>
      </c>
      <c r="I5" t="str">
        <f t="shared" ref="I5:I68" ca="1" si="3">IF(AND(G5=0,F5&lt;&gt;""),ROW(),"")</f>
        <v/>
      </c>
      <c r="J5" t="str">
        <f t="shared" ref="J5:J68" ca="1" si="4">IFERROR(SMALL($I$4:$I$363,ROW(A2)),"")</f>
        <v/>
      </c>
      <c r="K5" t="str">
        <f t="shared" ref="K5:K68" ca="1" si="5">IFERROR(INDEX($F$4:$F$363,J5-3,1),"")</f>
        <v/>
      </c>
    </row>
    <row r="6" spans="1:13" x14ac:dyDescent="0.2">
      <c r="A6" s="9">
        <v>1103</v>
      </c>
      <c r="B6" t="str">
        <f ca="1">IF(OFFSET(الصفوف!E$2,MID(A6,1,1),0,1,1)&gt;=(1*MID(A6,2,1)),OFFSET(الصفوف!D$2,MID(A6,1,1),0,1,1) &amp;MID(A6,2,1),"")</f>
        <v>أول1</v>
      </c>
      <c r="C6" s="5" t="str">
        <f t="shared" ca="1" si="0"/>
        <v>علوم</v>
      </c>
      <c r="D6">
        <f t="shared" ca="1" si="1"/>
        <v>5</v>
      </c>
      <c r="E6" s="5"/>
      <c r="F6" t="str">
        <f t="shared" ca="1" si="2"/>
        <v>أول1
علوم</v>
      </c>
      <c r="G6">
        <f ca="1">COUNTIF(OFFSET(المعلمين!$D$3,0,0,COUNTA(المعلمين!$B$3:$B$41),12),F6)</f>
        <v>1</v>
      </c>
      <c r="H6">
        <f ca="1">IFERROR(D6-COUNTIF(OFFSET(الجدول!$C$3,0,0,COUNTA(المعلمين!$B$3:$B$41),40),F6),"")</f>
        <v>0</v>
      </c>
      <c r="I6" t="str">
        <f t="shared" ca="1" si="3"/>
        <v/>
      </c>
      <c r="J6" t="str">
        <f t="shared" ca="1" si="4"/>
        <v/>
      </c>
      <c r="K6" t="str">
        <f t="shared" ca="1" si="5"/>
        <v/>
      </c>
    </row>
    <row r="7" spans="1:13" x14ac:dyDescent="0.2">
      <c r="A7" s="9">
        <v>1104</v>
      </c>
      <c r="B7" t="str">
        <f ca="1">IF(OFFSET(الصفوف!E$2,MID(A7,1,1),0,1,1)&gt;=(1*MID(A7,2,1)),OFFSET(الصفوف!D$2,MID(A7,1,1),0,1,1) &amp;MID(A7,2,1),"")</f>
        <v>أول1</v>
      </c>
      <c r="C7" s="5" t="str">
        <f t="shared" ca="1" si="0"/>
        <v>تقنية</v>
      </c>
      <c r="D7">
        <f t="shared" ca="1" si="1"/>
        <v>2</v>
      </c>
      <c r="E7" s="5"/>
      <c r="F7" t="str">
        <f t="shared" ca="1" si="2"/>
        <v>أول1
تقنية</v>
      </c>
      <c r="G7">
        <f ca="1">COUNTIF(OFFSET(المعلمين!$D$3,0,0,COUNTA(المعلمين!$B$3:$B$41),12),F7)</f>
        <v>1</v>
      </c>
      <c r="H7">
        <f ca="1">IFERROR(D7-COUNTIF(OFFSET(الجدول!$C$3,0,0,COUNTA(المعلمين!$B$3:$B$41),40),F7),"")</f>
        <v>0</v>
      </c>
      <c r="I7" t="str">
        <f t="shared" ca="1" si="3"/>
        <v/>
      </c>
      <c r="J7" t="str">
        <f t="shared" ca="1" si="4"/>
        <v/>
      </c>
      <c r="K7" t="str">
        <f t="shared" ca="1" si="5"/>
        <v/>
      </c>
    </row>
    <row r="8" spans="1:13" x14ac:dyDescent="0.2">
      <c r="A8" s="9">
        <v>1105</v>
      </c>
      <c r="B8" t="str">
        <f ca="1">IF(OFFSET(الصفوف!E$2,MID(A8,1,1),0,1,1)&gt;=(1*MID(A8,2,1)),OFFSET(الصفوف!D$2,MID(A8,1,1),0,1,1) &amp;MID(A8,2,1),"")</f>
        <v>أول1</v>
      </c>
      <c r="C8" s="5" t="str">
        <f t="shared" ca="1" si="0"/>
        <v>أسرية</v>
      </c>
      <c r="D8">
        <f t="shared" ca="1" si="1"/>
        <v>2</v>
      </c>
      <c r="E8" s="5"/>
      <c r="F8" t="str">
        <f t="shared" ca="1" si="2"/>
        <v>أول1
أسرية</v>
      </c>
      <c r="G8">
        <f ca="1">COUNTIF(OFFSET(المعلمين!$D$3,0,0,COUNTA(المعلمين!$B$3:$B$41),12),F8)</f>
        <v>1</v>
      </c>
      <c r="H8">
        <f ca="1">IFERROR(D8-COUNTIF(OFFSET(الجدول!$C$3,0,0,COUNTA(المعلمين!$B$3:$B$41),40),F8),"")</f>
        <v>0</v>
      </c>
      <c r="I8" t="str">
        <f t="shared" ca="1" si="3"/>
        <v/>
      </c>
      <c r="J8" t="str">
        <f t="shared" ca="1" si="4"/>
        <v/>
      </c>
      <c r="K8" t="str">
        <f t="shared" ca="1" si="5"/>
        <v/>
      </c>
    </row>
    <row r="9" spans="1:13" x14ac:dyDescent="0.2">
      <c r="A9" s="9">
        <v>1106</v>
      </c>
      <c r="B9" t="str">
        <f ca="1">IF(OFFSET(الصفوف!E$2,MID(A9,1,1),0,1,1)&gt;=(1*MID(A9,2,1)),OFFSET(الصفوف!D$2,MID(A9,1,1),0,1,1) &amp;MID(A9,2,1),"")</f>
        <v>أول1</v>
      </c>
      <c r="C9" s="5" t="str">
        <f t="shared" ca="1" si="0"/>
        <v>تجويد</v>
      </c>
      <c r="D9">
        <f t="shared" ca="1" si="1"/>
        <v>2</v>
      </c>
      <c r="E9" s="5"/>
      <c r="F9" t="str">
        <f t="shared" ca="1" si="2"/>
        <v>أول1
تجويد</v>
      </c>
      <c r="G9">
        <f ca="1">COUNTIF(OFFSET(المعلمين!$D$3,0,0,COUNTA(المعلمين!$B$3:$B$41),12),F9)</f>
        <v>1</v>
      </c>
      <c r="H9">
        <f ca="1">IFERROR(D9-COUNTIF(OFFSET(الجدول!$C$3,0,0,COUNTA(المعلمين!$B$3:$B$41),40),F9),"")</f>
        <v>0</v>
      </c>
      <c r="I9" t="str">
        <f t="shared" ca="1" si="3"/>
        <v/>
      </c>
      <c r="J9" t="str">
        <f t="shared" ca="1" si="4"/>
        <v/>
      </c>
      <c r="K9" t="str">
        <f t="shared" ca="1" si="5"/>
        <v/>
      </c>
    </row>
    <row r="10" spans="1:13" x14ac:dyDescent="0.2">
      <c r="A10" s="9">
        <v>1107</v>
      </c>
      <c r="B10" t="str">
        <f ca="1">IF(OFFSET(الصفوف!E$2,MID(A10,1,1),0,1,1)&gt;=(1*MID(A10,2,1)),OFFSET(الصفوف!D$2,MID(A10,1,1),0,1,1) &amp;MID(A10,2,1),"")</f>
        <v>أول1</v>
      </c>
      <c r="C10" s="5" t="str">
        <f t="shared" ca="1" si="0"/>
        <v>انجليزي</v>
      </c>
      <c r="D10">
        <f t="shared" ca="1" si="1"/>
        <v>5</v>
      </c>
      <c r="E10" s="5"/>
      <c r="F10" t="str">
        <f t="shared" ca="1" si="2"/>
        <v>أول1
انجليزي</v>
      </c>
      <c r="G10">
        <f ca="1">COUNTIF(OFFSET(المعلمين!$D$3,0,0,COUNTA(المعلمين!$B$3:$B$41),12),F10)</f>
        <v>1</v>
      </c>
      <c r="H10">
        <f ca="1">IFERROR(D10-COUNTIF(OFFSET(الجدول!$C$3,0,0,COUNTA(المعلمين!$B$3:$B$41),40),F10),"")</f>
        <v>0</v>
      </c>
      <c r="I10" t="str">
        <f t="shared" ca="1" si="3"/>
        <v/>
      </c>
      <c r="J10" t="str">
        <f t="shared" ca="1" si="4"/>
        <v/>
      </c>
      <c r="K10" t="str">
        <f t="shared" ca="1" si="5"/>
        <v/>
      </c>
    </row>
    <row r="11" spans="1:13" x14ac:dyDescent="0.2">
      <c r="A11" s="9">
        <v>1108</v>
      </c>
      <c r="B11" t="str">
        <f ca="1">IF(OFFSET(الصفوف!E$2,MID(A11,1,1),0,1,1)&gt;=(1*MID(A11,2,1)),OFFSET(الصفوف!D$2,MID(A11,1,1),0,1,1) &amp;MID(A11,2,1),"")</f>
        <v>أول1</v>
      </c>
      <c r="C11" s="5" t="str">
        <f t="shared" ca="1" si="0"/>
        <v>إسلامية</v>
      </c>
      <c r="D11">
        <f t="shared" ca="1" si="1"/>
        <v>5</v>
      </c>
      <c r="E11" s="5"/>
      <c r="F11" t="str">
        <f t="shared" ca="1" si="2"/>
        <v>أول1
إسلامية</v>
      </c>
      <c r="G11">
        <f ca="1">COUNTIF(OFFSET(المعلمين!$D$3,0,0,COUNTA(المعلمين!$B$3:$B$41),12),F11)</f>
        <v>1</v>
      </c>
      <c r="H11">
        <f ca="1">IFERROR(D11-COUNTIF(OFFSET(الجدول!$C$3,0,0,COUNTA(المعلمين!$B$3:$B$41),40),F11),"")</f>
        <v>0</v>
      </c>
      <c r="I11" t="str">
        <f t="shared" ca="1" si="3"/>
        <v/>
      </c>
      <c r="J11" t="str">
        <f t="shared" ca="1" si="4"/>
        <v/>
      </c>
      <c r="K11" t="str">
        <f t="shared" ca="1" si="5"/>
        <v/>
      </c>
    </row>
    <row r="12" spans="1:13" x14ac:dyDescent="0.2">
      <c r="A12" s="9">
        <v>1109</v>
      </c>
      <c r="B12" t="str">
        <f ca="1">IF(OFFSET(الصفوف!E$2,MID(A12,1,1),0,1,1)&gt;=(1*MID(A12,2,1)),OFFSET(الصفوف!D$2,MID(A12,1,1),0,1,1) &amp;MID(A12,2,1),"")</f>
        <v>أول1</v>
      </c>
      <c r="C12" s="5" t="str">
        <f t="shared" ca="1" si="0"/>
        <v/>
      </c>
      <c r="D12" t="str">
        <f t="shared" ca="1" si="1"/>
        <v/>
      </c>
      <c r="E12" s="5"/>
      <c r="F12" t="str">
        <f t="shared" ca="1" si="2"/>
        <v/>
      </c>
      <c r="G12">
        <f ca="1">COUNTIF(OFFSET(المعلمين!$D$3,0,0,COUNTA(المعلمين!$B$3:$B$41),12),F12)</f>
        <v>113</v>
      </c>
      <c r="H12" t="str">
        <f ca="1">IFERROR(D12-COUNTIF(OFFSET(الجدول!$C$3,0,0,COUNTA(المعلمين!$B$3:$B$41),40),F12),"")</f>
        <v/>
      </c>
      <c r="I12" t="str">
        <f t="shared" ca="1" si="3"/>
        <v/>
      </c>
      <c r="J12" t="str">
        <f t="shared" ca="1" si="4"/>
        <v/>
      </c>
      <c r="K12" t="str">
        <f t="shared" ca="1" si="5"/>
        <v/>
      </c>
    </row>
    <row r="13" spans="1:13" x14ac:dyDescent="0.2">
      <c r="A13" s="9">
        <v>1110</v>
      </c>
      <c r="B13" t="str">
        <f ca="1">IF(OFFSET(الصفوف!E$2,MID(A13,1,1),0,1,1)&gt;=(1*MID(A13,2,1)),OFFSET(الصفوف!D$2,MID(A13,1,1),0,1,1) &amp;MID(A13,2,1),"")</f>
        <v>أول1</v>
      </c>
      <c r="C13" s="5" t="str">
        <f t="shared" ca="1" si="0"/>
        <v/>
      </c>
      <c r="D13" t="str">
        <f t="shared" ca="1" si="1"/>
        <v/>
      </c>
      <c r="E13" s="5"/>
      <c r="F13" t="str">
        <f t="shared" ca="1" si="2"/>
        <v/>
      </c>
      <c r="G13">
        <f ca="1">COUNTIF(OFFSET(المعلمين!$D$3,0,0,COUNTA(المعلمين!$B$3:$B$41),12),F13)</f>
        <v>113</v>
      </c>
      <c r="H13" t="str">
        <f ca="1">IFERROR(D13-COUNTIF(OFFSET(الجدول!$C$3,0,0,COUNTA(المعلمين!$B$3:$B$41),40),F13),"")</f>
        <v/>
      </c>
      <c r="I13" t="str">
        <f t="shared" ca="1" si="3"/>
        <v/>
      </c>
      <c r="J13" t="str">
        <f t="shared" ca="1" si="4"/>
        <v/>
      </c>
      <c r="K13" t="str">
        <f t="shared" ca="1" si="5"/>
        <v/>
      </c>
    </row>
    <row r="14" spans="1:13" x14ac:dyDescent="0.2">
      <c r="A14" s="9">
        <v>1111</v>
      </c>
      <c r="B14" t="str">
        <f ca="1">IF(OFFSET(الصفوف!E$2,MID(A14,1,1),0,1,1)&gt;=(1*MID(A14,2,1)),OFFSET(الصفوف!D$2,MID(A14,1,1),0,1,1) &amp;MID(A14,2,1),"")</f>
        <v>أول1</v>
      </c>
      <c r="C14" s="5" t="str">
        <f t="shared" ca="1" si="0"/>
        <v/>
      </c>
      <c r="D14" t="str">
        <f t="shared" ca="1" si="1"/>
        <v/>
      </c>
      <c r="E14" s="5"/>
      <c r="F14" t="str">
        <f t="shared" ca="1" si="2"/>
        <v/>
      </c>
      <c r="G14">
        <f ca="1">COUNTIF(OFFSET(المعلمين!$D$3,0,0,COUNTA(المعلمين!$B$3:$B$41),12),F14)</f>
        <v>113</v>
      </c>
      <c r="H14" t="str">
        <f ca="1">IFERROR(D14-COUNTIF(OFFSET(الجدول!$C$3,0,0,COUNTA(المعلمين!$B$3:$B$41),40),F14),"")</f>
        <v/>
      </c>
      <c r="I14" t="str">
        <f t="shared" ca="1" si="3"/>
        <v/>
      </c>
      <c r="J14" t="str">
        <f t="shared" ca="1" si="4"/>
        <v/>
      </c>
      <c r="K14" t="str">
        <f t="shared" ca="1" si="5"/>
        <v/>
      </c>
    </row>
    <row r="15" spans="1:13" x14ac:dyDescent="0.2">
      <c r="A15" s="9">
        <v>1112</v>
      </c>
      <c r="B15" t="str">
        <f ca="1">IF(OFFSET(الصفوف!E$2,MID(A15,1,1),0,1,1)&gt;=(1*MID(A15,2,1)),OFFSET(الصفوف!D$2,MID(A15,1,1),0,1,1) &amp;MID(A15,2,1),"")</f>
        <v>أول1</v>
      </c>
      <c r="C15" s="5" t="str">
        <f t="shared" ca="1" si="0"/>
        <v/>
      </c>
      <c r="D15" t="str">
        <f t="shared" ca="1" si="1"/>
        <v/>
      </c>
      <c r="F15" t="str">
        <f t="shared" ca="1" si="2"/>
        <v/>
      </c>
      <c r="G15">
        <f ca="1">COUNTIF(OFFSET(المعلمين!$D$3,0,0,COUNTA(المعلمين!$B$3:$B$41),12),F15)</f>
        <v>113</v>
      </c>
      <c r="H15" t="str">
        <f ca="1">IFERROR(D15-COUNTIF(OFFSET(الجدول!$C$3,0,0,COUNTA(المعلمين!$B$3:$B$41),40),F15),"")</f>
        <v/>
      </c>
      <c r="I15" t="str">
        <f t="shared" ca="1" si="3"/>
        <v/>
      </c>
      <c r="J15" t="str">
        <f t="shared" ca="1" si="4"/>
        <v/>
      </c>
      <c r="K15" t="str">
        <f t="shared" ca="1" si="5"/>
        <v/>
      </c>
    </row>
    <row r="16" spans="1:13" x14ac:dyDescent="0.2">
      <c r="A16" s="9">
        <v>1113</v>
      </c>
      <c r="B16" t="str">
        <f ca="1">IF(OFFSET(الصفوف!E$2,MID(A16,1,1),0,1,1)&gt;=(1*MID(A16,2,1)),OFFSET(الصفوف!D$2,MID(A16,1,1),0,1,1) &amp;MID(A16,2,1),"")</f>
        <v>أول1</v>
      </c>
      <c r="C16" s="5" t="str">
        <f t="shared" ca="1" si="0"/>
        <v/>
      </c>
      <c r="D16" t="str">
        <f t="shared" ca="1" si="1"/>
        <v/>
      </c>
      <c r="F16" t="str">
        <f t="shared" ca="1" si="2"/>
        <v/>
      </c>
      <c r="G16">
        <f ca="1">COUNTIF(OFFSET(المعلمين!$D$3,0,0,COUNTA(المعلمين!$B$3:$B$41),12),F16)</f>
        <v>113</v>
      </c>
      <c r="H16" t="str">
        <f ca="1">IFERROR(D16-COUNTIF(OFFSET(الجدول!$C$3,0,0,COUNTA(المعلمين!$B$3:$B$41),40),F16),"")</f>
        <v/>
      </c>
      <c r="I16" t="str">
        <f t="shared" ca="1" si="3"/>
        <v/>
      </c>
      <c r="J16" t="str">
        <f t="shared" ca="1" si="4"/>
        <v/>
      </c>
      <c r="K16" t="str">
        <f t="shared" ca="1" si="5"/>
        <v/>
      </c>
    </row>
    <row r="17" spans="1:11" x14ac:dyDescent="0.2">
      <c r="A17" s="9">
        <v>1114</v>
      </c>
      <c r="B17" t="str">
        <f ca="1">IF(OFFSET(الصفوف!E$2,MID(A17,1,1),0,1,1)&gt;=(1*MID(A17,2,1)),OFFSET(الصفوف!D$2,MID(A17,1,1),0,1,1) &amp;MID(A17,2,1),"")</f>
        <v>أول1</v>
      </c>
      <c r="C17" s="5" t="str">
        <f t="shared" ca="1" si="0"/>
        <v/>
      </c>
      <c r="D17" t="str">
        <f t="shared" ca="1" si="1"/>
        <v/>
      </c>
      <c r="F17" t="str">
        <f t="shared" ca="1" si="2"/>
        <v/>
      </c>
      <c r="G17">
        <f ca="1">COUNTIF(OFFSET(المعلمين!$D$3,0,0,COUNTA(المعلمين!$B$3:$B$41),12),F17)</f>
        <v>113</v>
      </c>
      <c r="H17" t="str">
        <f ca="1">IFERROR(D17-COUNTIF(OFFSET(الجدول!$C$3,0,0,COUNTA(المعلمين!$B$3:$B$41),40),F17),"")</f>
        <v/>
      </c>
      <c r="I17" t="str">
        <f t="shared" ca="1" si="3"/>
        <v/>
      </c>
      <c r="J17" t="str">
        <f t="shared" ca="1" si="4"/>
        <v/>
      </c>
      <c r="K17" t="str">
        <f t="shared" ca="1" si="5"/>
        <v/>
      </c>
    </row>
    <row r="18" spans="1:11" x14ac:dyDescent="0.2">
      <c r="A18" s="9">
        <v>1115</v>
      </c>
      <c r="B18" t="str">
        <f ca="1">IF(OFFSET(الصفوف!E$2,MID(A18,1,1),0,1,1)&gt;=(1*MID(A18,2,1)),OFFSET(الصفوف!D$2,MID(A18,1,1),0,1,1) &amp;MID(A18,2,1),"")</f>
        <v>أول1</v>
      </c>
      <c r="C18" s="5" t="str">
        <f t="shared" ca="1" si="0"/>
        <v/>
      </c>
      <c r="D18" t="str">
        <f t="shared" ca="1" si="1"/>
        <v/>
      </c>
      <c r="F18" t="str">
        <f t="shared" ca="1" si="2"/>
        <v/>
      </c>
      <c r="G18">
        <f ca="1">COUNTIF(OFFSET(المعلمين!$D$3,0,0,COUNTA(المعلمين!$B$3:$B$41),12),F18)</f>
        <v>113</v>
      </c>
      <c r="H18" t="str">
        <f ca="1">IFERROR(D18-COUNTIF(OFFSET(الجدول!$C$3,0,0,COUNTA(المعلمين!$B$3:$B$41),40),F18),"")</f>
        <v/>
      </c>
      <c r="I18" t="str">
        <f t="shared" ca="1" si="3"/>
        <v/>
      </c>
      <c r="J18" t="str">
        <f t="shared" ca="1" si="4"/>
        <v/>
      </c>
      <c r="K18" t="str">
        <f t="shared" ca="1" si="5"/>
        <v/>
      </c>
    </row>
    <row r="19" spans="1:11" x14ac:dyDescent="0.2">
      <c r="A19">
        <v>1201</v>
      </c>
      <c r="B19" t="str">
        <f ca="1">IF(OFFSET(الصفوف!E$2,MID(A19,1,1),0,1,1)&gt;=(1*MID(A19,2,1)),OFFSET(الصفوف!D$2,MID(A19,1,1),0,1,1) &amp;MID(A19,2,1),"")</f>
        <v>أول2</v>
      </c>
      <c r="C19" s="5" t="str">
        <f t="shared" ca="1" si="0"/>
        <v>قرآن</v>
      </c>
      <c r="D19">
        <f t="shared" ca="1" si="1"/>
        <v>5</v>
      </c>
      <c r="F19" t="str">
        <f t="shared" ca="1" si="2"/>
        <v>أول2
قرآن</v>
      </c>
      <c r="G19">
        <f ca="1">COUNTIF(OFFSET(المعلمين!$D$3,0,0,COUNTA(المعلمين!$B$3:$B$41),12),F19)</f>
        <v>1</v>
      </c>
      <c r="H19">
        <f ca="1">IFERROR(D19-COUNTIF(OFFSET(الجدول!$C$3,0,0,COUNTA(المعلمين!$B$3:$B$41),40),F19),"")</f>
        <v>0</v>
      </c>
      <c r="I19" t="str">
        <f t="shared" ca="1" si="3"/>
        <v/>
      </c>
      <c r="J19" t="str">
        <f t="shared" ca="1" si="4"/>
        <v/>
      </c>
      <c r="K19" t="str">
        <f t="shared" ca="1" si="5"/>
        <v/>
      </c>
    </row>
    <row r="20" spans="1:11" x14ac:dyDescent="0.2">
      <c r="A20">
        <v>1202</v>
      </c>
      <c r="B20" t="str">
        <f ca="1">IF(OFFSET(الصفوف!E$2,MID(A20,1,1),0,1,1)&gt;=(1*MID(A20,2,1)),OFFSET(الصفوف!D$2,MID(A20,1,1),0,1,1) &amp;MID(A20,2,1),"")</f>
        <v>أول2</v>
      </c>
      <c r="C20" s="5" t="str">
        <f t="shared" ca="1" si="0"/>
        <v>عربي</v>
      </c>
      <c r="D20">
        <f t="shared" ca="1" si="1"/>
        <v>4</v>
      </c>
      <c r="F20" t="str">
        <f t="shared" ca="1" si="2"/>
        <v>أول2
عربي</v>
      </c>
      <c r="G20">
        <f ca="1">COUNTIF(OFFSET(المعلمين!$D$3,0,0,COUNTA(المعلمين!$B$3:$B$41),12),F20)</f>
        <v>1</v>
      </c>
      <c r="H20">
        <f ca="1">IFERROR(D20-COUNTIF(OFFSET(الجدول!$C$3,0,0,COUNTA(المعلمين!$B$3:$B$41),40),F20),"")</f>
        <v>0</v>
      </c>
      <c r="I20" t="str">
        <f t="shared" ca="1" si="3"/>
        <v/>
      </c>
      <c r="J20" t="str">
        <f t="shared" ca="1" si="4"/>
        <v/>
      </c>
      <c r="K20" t="str">
        <f t="shared" ca="1" si="5"/>
        <v/>
      </c>
    </row>
    <row r="21" spans="1:11" x14ac:dyDescent="0.2">
      <c r="A21">
        <v>1203</v>
      </c>
      <c r="B21" t="str">
        <f ca="1">IF(OFFSET(الصفوف!E$2,MID(A21,1,1),0,1,1)&gt;=(1*MID(A21,2,1)),OFFSET(الصفوف!D$2,MID(A21,1,1),0,1,1) &amp;MID(A21,2,1),"")</f>
        <v>أول2</v>
      </c>
      <c r="C21" s="5" t="str">
        <f t="shared" ca="1" si="0"/>
        <v>علوم</v>
      </c>
      <c r="D21">
        <f t="shared" ca="1" si="1"/>
        <v>5</v>
      </c>
      <c r="F21" t="str">
        <f t="shared" ca="1" si="2"/>
        <v>أول2
علوم</v>
      </c>
      <c r="G21">
        <f ca="1">COUNTIF(OFFSET(المعلمين!$D$3,0,0,COUNTA(المعلمين!$B$3:$B$41),12),F21)</f>
        <v>1</v>
      </c>
      <c r="H21">
        <f ca="1">IFERROR(D21-COUNTIF(OFFSET(الجدول!$C$3,0,0,COUNTA(المعلمين!$B$3:$B$41),40),F21),"")</f>
        <v>0</v>
      </c>
      <c r="I21" t="str">
        <f t="shared" ca="1" si="3"/>
        <v/>
      </c>
      <c r="J21" t="str">
        <f t="shared" ca="1" si="4"/>
        <v/>
      </c>
      <c r="K21" t="str">
        <f t="shared" ca="1" si="5"/>
        <v/>
      </c>
    </row>
    <row r="22" spans="1:11" x14ac:dyDescent="0.2">
      <c r="A22">
        <v>1204</v>
      </c>
      <c r="B22" t="str">
        <f ca="1">IF(OFFSET(الصفوف!E$2,MID(A22,1,1),0,1,1)&gt;=(1*MID(A22,2,1)),OFFSET(الصفوف!D$2,MID(A22,1,1),0,1,1) &amp;MID(A22,2,1),"")</f>
        <v>أول2</v>
      </c>
      <c r="C22" s="5" t="str">
        <f t="shared" ca="1" si="0"/>
        <v>تقنية</v>
      </c>
      <c r="D22">
        <f t="shared" ca="1" si="1"/>
        <v>2</v>
      </c>
      <c r="F22" t="str">
        <f t="shared" ca="1" si="2"/>
        <v>أول2
تقنية</v>
      </c>
      <c r="G22">
        <f ca="1">COUNTIF(OFFSET(المعلمين!$D$3,0,0,COUNTA(المعلمين!$B$3:$B$41),12),F22)</f>
        <v>1</v>
      </c>
      <c r="H22">
        <f ca="1">IFERROR(D22-COUNTIF(OFFSET(الجدول!$C$3,0,0,COUNTA(المعلمين!$B$3:$B$41),40),F22),"")</f>
        <v>0</v>
      </c>
      <c r="I22" t="str">
        <f t="shared" ca="1" si="3"/>
        <v/>
      </c>
      <c r="J22" t="str">
        <f t="shared" ca="1" si="4"/>
        <v/>
      </c>
      <c r="K22" t="str">
        <f t="shared" ca="1" si="5"/>
        <v/>
      </c>
    </row>
    <row r="23" spans="1:11" x14ac:dyDescent="0.2">
      <c r="A23">
        <v>1205</v>
      </c>
      <c r="B23" t="str">
        <f ca="1">IF(OFFSET(الصفوف!E$2,MID(A23,1,1),0,1,1)&gt;=(1*MID(A23,2,1)),OFFSET(الصفوف!D$2,MID(A23,1,1),0,1,1) &amp;MID(A23,2,1),"")</f>
        <v>أول2</v>
      </c>
      <c r="C23" s="5" t="str">
        <f t="shared" ca="1" si="0"/>
        <v>أسرية</v>
      </c>
      <c r="D23">
        <f t="shared" ca="1" si="1"/>
        <v>2</v>
      </c>
      <c r="F23" t="str">
        <f t="shared" ca="1" si="2"/>
        <v>أول2
أسرية</v>
      </c>
      <c r="G23">
        <f ca="1">COUNTIF(OFFSET(المعلمين!$D$3,0,0,COUNTA(المعلمين!$B$3:$B$41),12),F23)</f>
        <v>1</v>
      </c>
      <c r="H23">
        <f ca="1">IFERROR(D23-COUNTIF(OFFSET(الجدول!$C$3,0,0,COUNTA(المعلمين!$B$3:$B$41),40),F23),"")</f>
        <v>0</v>
      </c>
      <c r="I23" t="str">
        <f t="shared" ca="1" si="3"/>
        <v/>
      </c>
      <c r="J23" t="str">
        <f t="shared" ca="1" si="4"/>
        <v/>
      </c>
      <c r="K23" t="str">
        <f t="shared" ca="1" si="5"/>
        <v/>
      </c>
    </row>
    <row r="24" spans="1:11" x14ac:dyDescent="0.2">
      <c r="A24">
        <v>1206</v>
      </c>
      <c r="B24" t="str">
        <f ca="1">IF(OFFSET(الصفوف!E$2,MID(A24,1,1),0,1,1)&gt;=(1*MID(A24,2,1)),OFFSET(الصفوف!D$2,MID(A24,1,1),0,1,1) &amp;MID(A24,2,1),"")</f>
        <v>أول2</v>
      </c>
      <c r="C24" s="5" t="str">
        <f t="shared" ca="1" si="0"/>
        <v>تجويد</v>
      </c>
      <c r="D24">
        <f t="shared" ca="1" si="1"/>
        <v>2</v>
      </c>
      <c r="F24" t="str">
        <f t="shared" ca="1" si="2"/>
        <v>أول2
تجويد</v>
      </c>
      <c r="G24">
        <f ca="1">COUNTIF(OFFSET(المعلمين!$D$3,0,0,COUNTA(المعلمين!$B$3:$B$41),12),F24)</f>
        <v>1</v>
      </c>
      <c r="H24">
        <f ca="1">IFERROR(D24-COUNTIF(OFFSET(الجدول!$C$3,0,0,COUNTA(المعلمين!$B$3:$B$41),40),F24),"")</f>
        <v>0</v>
      </c>
      <c r="I24" t="str">
        <f t="shared" ca="1" si="3"/>
        <v/>
      </c>
      <c r="J24" t="str">
        <f t="shared" ca="1" si="4"/>
        <v/>
      </c>
      <c r="K24" t="str">
        <f t="shared" ca="1" si="5"/>
        <v/>
      </c>
    </row>
    <row r="25" spans="1:11" x14ac:dyDescent="0.2">
      <c r="A25">
        <v>1207</v>
      </c>
      <c r="B25" t="str">
        <f ca="1">IF(OFFSET(الصفوف!E$2,MID(A25,1,1),0,1,1)&gt;=(1*MID(A25,2,1)),OFFSET(الصفوف!D$2,MID(A25,1,1),0,1,1) &amp;MID(A25,2,1),"")</f>
        <v>أول2</v>
      </c>
      <c r="C25" s="5" t="str">
        <f t="shared" ca="1" si="0"/>
        <v>انجليزي</v>
      </c>
      <c r="D25">
        <f t="shared" ca="1" si="1"/>
        <v>5</v>
      </c>
      <c r="F25" t="str">
        <f t="shared" ca="1" si="2"/>
        <v>أول2
انجليزي</v>
      </c>
      <c r="G25">
        <f ca="1">COUNTIF(OFFSET(المعلمين!$D$3,0,0,COUNTA(المعلمين!$B$3:$B$41),12),F25)</f>
        <v>1</v>
      </c>
      <c r="H25">
        <f ca="1">IFERROR(D25-COUNTIF(OFFSET(الجدول!$C$3,0,0,COUNTA(المعلمين!$B$3:$B$41),40),F25),"")</f>
        <v>0</v>
      </c>
      <c r="I25" t="str">
        <f t="shared" ca="1" si="3"/>
        <v/>
      </c>
      <c r="J25" t="str">
        <f t="shared" ca="1" si="4"/>
        <v/>
      </c>
      <c r="K25" t="str">
        <f t="shared" ca="1" si="5"/>
        <v/>
      </c>
    </row>
    <row r="26" spans="1:11" x14ac:dyDescent="0.2">
      <c r="A26">
        <v>1208</v>
      </c>
      <c r="B26" t="str">
        <f ca="1">IF(OFFSET(الصفوف!E$2,MID(A26,1,1),0,1,1)&gt;=(1*MID(A26,2,1)),OFFSET(الصفوف!D$2,MID(A26,1,1),0,1,1) &amp;MID(A26,2,1),"")</f>
        <v>أول2</v>
      </c>
      <c r="C26" s="5" t="str">
        <f t="shared" ca="1" si="0"/>
        <v>إسلامية</v>
      </c>
      <c r="D26">
        <f t="shared" ca="1" si="1"/>
        <v>5</v>
      </c>
      <c r="F26" t="str">
        <f t="shared" ca="1" si="2"/>
        <v>أول2
إسلامية</v>
      </c>
      <c r="G26">
        <f ca="1">COUNTIF(OFFSET(المعلمين!$D$3,0,0,COUNTA(المعلمين!$B$3:$B$41),12),F26)</f>
        <v>1</v>
      </c>
      <c r="H26">
        <f ca="1">IFERROR(D26-COUNTIF(OFFSET(الجدول!$C$3,0,0,COUNTA(المعلمين!$B$3:$B$41),40),F26),"")</f>
        <v>0</v>
      </c>
      <c r="I26" t="str">
        <f t="shared" ca="1" si="3"/>
        <v/>
      </c>
      <c r="J26" t="str">
        <f t="shared" ca="1" si="4"/>
        <v/>
      </c>
      <c r="K26" t="str">
        <f t="shared" ca="1" si="5"/>
        <v/>
      </c>
    </row>
    <row r="27" spans="1:11" x14ac:dyDescent="0.2">
      <c r="A27">
        <v>1209</v>
      </c>
      <c r="B27" t="str">
        <f ca="1">IF(OFFSET(الصفوف!E$2,MID(A27,1,1),0,1,1)&gt;=(1*MID(A27,2,1)),OFFSET(الصفوف!D$2,MID(A27,1,1),0,1,1) &amp;MID(A27,2,1),"")</f>
        <v>أول2</v>
      </c>
      <c r="C27" s="5" t="str">
        <f t="shared" ca="1" si="0"/>
        <v/>
      </c>
      <c r="D27" t="str">
        <f t="shared" ca="1" si="1"/>
        <v/>
      </c>
      <c r="F27" t="str">
        <f t="shared" ca="1" si="2"/>
        <v/>
      </c>
      <c r="G27">
        <f ca="1">COUNTIF(OFFSET(المعلمين!$D$3,0,0,COUNTA(المعلمين!$B$3:$B$41),12),F27)</f>
        <v>113</v>
      </c>
      <c r="H27" t="str">
        <f ca="1">IFERROR(D27-COUNTIF(OFFSET(الجدول!$C$3,0,0,COUNTA(المعلمين!$B$3:$B$41),40),F27),"")</f>
        <v/>
      </c>
      <c r="I27" t="str">
        <f t="shared" ca="1" si="3"/>
        <v/>
      </c>
      <c r="J27" t="str">
        <f t="shared" ca="1" si="4"/>
        <v/>
      </c>
      <c r="K27" t="str">
        <f t="shared" ca="1" si="5"/>
        <v/>
      </c>
    </row>
    <row r="28" spans="1:11" x14ac:dyDescent="0.2">
      <c r="A28">
        <v>1210</v>
      </c>
      <c r="B28" t="str">
        <f ca="1">IF(OFFSET(الصفوف!E$2,MID(A28,1,1),0,1,1)&gt;=(1*MID(A28,2,1)),OFFSET(الصفوف!D$2,MID(A28,1,1),0,1,1) &amp;MID(A28,2,1),"")</f>
        <v>أول2</v>
      </c>
      <c r="C28" s="5" t="str">
        <f t="shared" ca="1" si="0"/>
        <v/>
      </c>
      <c r="D28" t="str">
        <f t="shared" ca="1" si="1"/>
        <v/>
      </c>
      <c r="F28" t="str">
        <f t="shared" ca="1" si="2"/>
        <v/>
      </c>
      <c r="G28">
        <f ca="1">COUNTIF(OFFSET(المعلمين!$D$3,0,0,COUNTA(المعلمين!$B$3:$B$41),12),F28)</f>
        <v>113</v>
      </c>
      <c r="H28" t="str">
        <f ca="1">IFERROR(D28-COUNTIF(OFFSET(الجدول!$C$3,0,0,COUNTA(المعلمين!$B$3:$B$41),40),F28),"")</f>
        <v/>
      </c>
      <c r="I28" t="str">
        <f t="shared" ca="1" si="3"/>
        <v/>
      </c>
      <c r="J28" t="str">
        <f t="shared" ca="1" si="4"/>
        <v/>
      </c>
      <c r="K28" t="str">
        <f t="shared" ca="1" si="5"/>
        <v/>
      </c>
    </row>
    <row r="29" spans="1:11" x14ac:dyDescent="0.2">
      <c r="A29">
        <v>1211</v>
      </c>
      <c r="B29" t="str">
        <f ca="1">IF(OFFSET(الصفوف!E$2,MID(A29,1,1),0,1,1)&gt;=(1*MID(A29,2,1)),OFFSET(الصفوف!D$2,MID(A29,1,1),0,1,1) &amp;MID(A29,2,1),"")</f>
        <v>أول2</v>
      </c>
      <c r="C29" s="5" t="str">
        <f t="shared" ca="1" si="0"/>
        <v/>
      </c>
      <c r="D29" t="str">
        <f t="shared" ca="1" si="1"/>
        <v/>
      </c>
      <c r="F29" t="str">
        <f t="shared" ca="1" si="2"/>
        <v/>
      </c>
      <c r="G29">
        <f ca="1">COUNTIF(OFFSET(المعلمين!$D$3,0,0,COUNTA(المعلمين!$B$3:$B$41),12),F29)</f>
        <v>113</v>
      </c>
      <c r="H29" t="str">
        <f ca="1">IFERROR(D29-COUNTIF(OFFSET(الجدول!$C$3,0,0,COUNTA(المعلمين!$B$3:$B$41),40),F29),"")</f>
        <v/>
      </c>
      <c r="I29" t="str">
        <f t="shared" ca="1" si="3"/>
        <v/>
      </c>
      <c r="J29" t="str">
        <f t="shared" ca="1" si="4"/>
        <v/>
      </c>
      <c r="K29" t="str">
        <f t="shared" ca="1" si="5"/>
        <v/>
      </c>
    </row>
    <row r="30" spans="1:11" x14ac:dyDescent="0.2">
      <c r="A30">
        <v>1212</v>
      </c>
      <c r="B30" t="str">
        <f ca="1">IF(OFFSET(الصفوف!E$2,MID(A30,1,1),0,1,1)&gt;=(1*MID(A30,2,1)),OFFSET(الصفوف!D$2,MID(A30,1,1),0,1,1) &amp;MID(A30,2,1),"")</f>
        <v>أول2</v>
      </c>
      <c r="C30" s="5" t="str">
        <f t="shared" ca="1" si="0"/>
        <v/>
      </c>
      <c r="D30" t="str">
        <f t="shared" ca="1" si="1"/>
        <v/>
      </c>
      <c r="F30" t="str">
        <f t="shared" ca="1" si="2"/>
        <v/>
      </c>
      <c r="G30">
        <f ca="1">COUNTIF(OFFSET(المعلمين!$D$3,0,0,COUNTA(المعلمين!$B$3:$B$41),12),F30)</f>
        <v>113</v>
      </c>
      <c r="H30" t="str">
        <f ca="1">IFERROR(D30-COUNTIF(OFFSET(الجدول!$C$3,0,0,COUNTA(المعلمين!$B$3:$B$41),40),F30),"")</f>
        <v/>
      </c>
      <c r="I30" t="str">
        <f t="shared" ca="1" si="3"/>
        <v/>
      </c>
      <c r="J30" t="str">
        <f t="shared" ca="1" si="4"/>
        <v/>
      </c>
      <c r="K30" t="str">
        <f t="shared" ca="1" si="5"/>
        <v/>
      </c>
    </row>
    <row r="31" spans="1:11" x14ac:dyDescent="0.2">
      <c r="A31">
        <v>1213</v>
      </c>
      <c r="B31" t="str">
        <f ca="1">IF(OFFSET(الصفوف!E$2,MID(A31,1,1),0,1,1)&gt;=(1*MID(A31,2,1)),OFFSET(الصفوف!D$2,MID(A31,1,1),0,1,1) &amp;MID(A31,2,1),"")</f>
        <v>أول2</v>
      </c>
      <c r="C31" s="5" t="str">
        <f t="shared" ca="1" si="0"/>
        <v/>
      </c>
      <c r="D31" t="str">
        <f t="shared" ca="1" si="1"/>
        <v/>
      </c>
      <c r="F31" t="str">
        <f t="shared" ca="1" si="2"/>
        <v/>
      </c>
      <c r="G31">
        <f ca="1">COUNTIF(OFFSET(المعلمين!$D$3,0,0,COUNTA(المعلمين!$B$3:$B$41),12),F31)</f>
        <v>113</v>
      </c>
      <c r="H31" t="str">
        <f ca="1">IFERROR(D31-COUNTIF(OFFSET(الجدول!$C$3,0,0,COUNTA(المعلمين!$B$3:$B$41),40),F31),"")</f>
        <v/>
      </c>
      <c r="I31" t="str">
        <f t="shared" ca="1" si="3"/>
        <v/>
      </c>
      <c r="J31" t="str">
        <f t="shared" ca="1" si="4"/>
        <v/>
      </c>
      <c r="K31" t="str">
        <f t="shared" ca="1" si="5"/>
        <v/>
      </c>
    </row>
    <row r="32" spans="1:11" x14ac:dyDescent="0.2">
      <c r="A32">
        <v>1214</v>
      </c>
      <c r="B32" t="str">
        <f ca="1">IF(OFFSET(الصفوف!E$2,MID(A32,1,1),0,1,1)&gt;=(1*MID(A32,2,1)),OFFSET(الصفوف!D$2,MID(A32,1,1),0,1,1) &amp;MID(A32,2,1),"")</f>
        <v>أول2</v>
      </c>
      <c r="C32" s="5" t="str">
        <f t="shared" ca="1" si="0"/>
        <v/>
      </c>
      <c r="D32" t="str">
        <f t="shared" ca="1" si="1"/>
        <v/>
      </c>
      <c r="F32" t="str">
        <f t="shared" ca="1" si="2"/>
        <v/>
      </c>
      <c r="G32">
        <f ca="1">COUNTIF(OFFSET(المعلمين!$D$3,0,0,COUNTA(المعلمين!$B$3:$B$41),12),F32)</f>
        <v>113</v>
      </c>
      <c r="H32" t="str">
        <f ca="1">IFERROR(D32-COUNTIF(OFFSET(الجدول!$C$3,0,0,COUNTA(المعلمين!$B$3:$B$41),40),F32),"")</f>
        <v/>
      </c>
      <c r="I32" t="str">
        <f t="shared" ca="1" si="3"/>
        <v/>
      </c>
      <c r="J32" t="str">
        <f t="shared" ca="1" si="4"/>
        <v/>
      </c>
      <c r="K32" t="str">
        <f t="shared" ca="1" si="5"/>
        <v/>
      </c>
    </row>
    <row r="33" spans="1:11" x14ac:dyDescent="0.2">
      <c r="A33">
        <v>1215</v>
      </c>
      <c r="B33" t="str">
        <f ca="1">IF(OFFSET(الصفوف!E$2,MID(A33,1,1),0,1,1)&gt;=(1*MID(A33,2,1)),OFFSET(الصفوف!D$2,MID(A33,1,1),0,1,1) &amp;MID(A33,2,1),"")</f>
        <v>أول2</v>
      </c>
      <c r="C33" s="5" t="str">
        <f t="shared" ca="1" si="0"/>
        <v/>
      </c>
      <c r="D33" t="str">
        <f t="shared" ca="1" si="1"/>
        <v/>
      </c>
      <c r="F33" t="str">
        <f t="shared" ca="1" si="2"/>
        <v/>
      </c>
      <c r="G33">
        <f ca="1">COUNTIF(OFFSET(المعلمين!$D$3,0,0,COUNTA(المعلمين!$B$3:$B$41),12),F33)</f>
        <v>113</v>
      </c>
      <c r="H33" t="str">
        <f ca="1">IFERROR(D33-COUNTIF(OFFSET(الجدول!$C$3,0,0,COUNTA(المعلمين!$B$3:$B$41),40),F33),"")</f>
        <v/>
      </c>
      <c r="I33" t="str">
        <f t="shared" ca="1" si="3"/>
        <v/>
      </c>
      <c r="J33" t="str">
        <f t="shared" ca="1" si="4"/>
        <v/>
      </c>
      <c r="K33" t="str">
        <f t="shared" ca="1" si="5"/>
        <v/>
      </c>
    </row>
    <row r="34" spans="1:11" x14ac:dyDescent="0.2">
      <c r="A34" s="9">
        <v>1301</v>
      </c>
      <c r="B34" t="str">
        <f ca="1">IF(OFFSET(الصفوف!E$2,MID(A34,1,1),0,1,1)&gt;=(1*MID(A34,2,1)),OFFSET(الصفوف!D$2,MID(A34,1,1),0,1,1) &amp;MID(A34,2,1),"")</f>
        <v>أول3</v>
      </c>
      <c r="C34" s="5" t="str">
        <f t="shared" ca="1" si="0"/>
        <v>قرآن</v>
      </c>
      <c r="D34">
        <f t="shared" ca="1" si="1"/>
        <v>5</v>
      </c>
      <c r="F34" t="str">
        <f t="shared" ca="1" si="2"/>
        <v>أول3
قرآن</v>
      </c>
      <c r="G34">
        <f ca="1">COUNTIF(OFFSET(المعلمين!$D$3,0,0,COUNTA(المعلمين!$B$3:$B$41),12),F34)</f>
        <v>1</v>
      </c>
      <c r="H34">
        <f ca="1">IFERROR(D34-COUNTIF(OFFSET(الجدول!$C$3,0,0,COUNTA(المعلمين!$B$3:$B$41),40),F34),"")</f>
        <v>0</v>
      </c>
      <c r="I34" t="str">
        <f t="shared" ca="1" si="3"/>
        <v/>
      </c>
      <c r="J34" t="str">
        <f t="shared" ca="1" si="4"/>
        <v/>
      </c>
      <c r="K34" t="str">
        <f t="shared" ca="1" si="5"/>
        <v/>
      </c>
    </row>
    <row r="35" spans="1:11" x14ac:dyDescent="0.2">
      <c r="A35" s="9">
        <v>1302</v>
      </c>
      <c r="B35" t="str">
        <f ca="1">IF(OFFSET(الصفوف!E$2,MID(A35,1,1),0,1,1)&gt;=(1*MID(A35,2,1)),OFFSET(الصفوف!D$2,MID(A35,1,1),0,1,1) &amp;MID(A35,2,1),"")</f>
        <v>أول3</v>
      </c>
      <c r="C35" s="5" t="str">
        <f t="shared" ca="1" si="0"/>
        <v>عربي</v>
      </c>
      <c r="D35">
        <f t="shared" ca="1" si="1"/>
        <v>4</v>
      </c>
      <c r="F35" t="str">
        <f t="shared" ca="1" si="2"/>
        <v>أول3
عربي</v>
      </c>
      <c r="G35">
        <f ca="1">COUNTIF(OFFSET(المعلمين!$D$3,0,0,COUNTA(المعلمين!$B$3:$B$41),12),F35)</f>
        <v>1</v>
      </c>
      <c r="H35">
        <f ca="1">IFERROR(D35-COUNTIF(OFFSET(الجدول!$C$3,0,0,COUNTA(المعلمين!$B$3:$B$41),40),F35),"")</f>
        <v>0</v>
      </c>
      <c r="I35" t="str">
        <f t="shared" ca="1" si="3"/>
        <v/>
      </c>
      <c r="J35" t="str">
        <f t="shared" ca="1" si="4"/>
        <v/>
      </c>
      <c r="K35" t="str">
        <f t="shared" ca="1" si="5"/>
        <v/>
      </c>
    </row>
    <row r="36" spans="1:11" x14ac:dyDescent="0.2">
      <c r="A36" s="9">
        <v>1303</v>
      </c>
      <c r="B36" t="str">
        <f ca="1">IF(OFFSET(الصفوف!E$2,MID(A36,1,1),0,1,1)&gt;=(1*MID(A36,2,1)),OFFSET(الصفوف!D$2,MID(A36,1,1),0,1,1) &amp;MID(A36,2,1),"")</f>
        <v>أول3</v>
      </c>
      <c r="C36" s="5" t="str">
        <f t="shared" ca="1" si="0"/>
        <v>علوم</v>
      </c>
      <c r="D36">
        <f t="shared" ca="1" si="1"/>
        <v>5</v>
      </c>
      <c r="F36" t="str">
        <f t="shared" ca="1" si="2"/>
        <v>أول3
علوم</v>
      </c>
      <c r="G36">
        <f ca="1">COUNTIF(OFFSET(المعلمين!$D$3,0,0,COUNTA(المعلمين!$B$3:$B$41),12),F36)</f>
        <v>1</v>
      </c>
      <c r="H36">
        <f ca="1">IFERROR(D36-COUNTIF(OFFSET(الجدول!$C$3,0,0,COUNTA(المعلمين!$B$3:$B$41),40),F36),"")</f>
        <v>0</v>
      </c>
      <c r="I36" t="str">
        <f t="shared" ca="1" si="3"/>
        <v/>
      </c>
      <c r="J36" t="str">
        <f t="shared" ca="1" si="4"/>
        <v/>
      </c>
      <c r="K36" t="str">
        <f t="shared" ca="1" si="5"/>
        <v/>
      </c>
    </row>
    <row r="37" spans="1:11" x14ac:dyDescent="0.2">
      <c r="A37" s="9">
        <v>1304</v>
      </c>
      <c r="B37" t="str">
        <f ca="1">IF(OFFSET(الصفوف!E$2,MID(A37,1,1),0,1,1)&gt;=(1*MID(A37,2,1)),OFFSET(الصفوف!D$2,MID(A37,1,1),0,1,1) &amp;MID(A37,2,1),"")</f>
        <v>أول3</v>
      </c>
      <c r="C37" s="5" t="str">
        <f t="shared" ca="1" si="0"/>
        <v>تقنية</v>
      </c>
      <c r="D37">
        <f t="shared" ca="1" si="1"/>
        <v>2</v>
      </c>
      <c r="F37" t="str">
        <f t="shared" ca="1" si="2"/>
        <v>أول3
تقنية</v>
      </c>
      <c r="G37">
        <f ca="1">COUNTIF(OFFSET(المعلمين!$D$3,0,0,COUNTA(المعلمين!$B$3:$B$41),12),F37)</f>
        <v>1</v>
      </c>
      <c r="H37">
        <f ca="1">IFERROR(D37-COUNTIF(OFFSET(الجدول!$C$3,0,0,COUNTA(المعلمين!$B$3:$B$41),40),F37),"")</f>
        <v>0</v>
      </c>
      <c r="I37" t="str">
        <f t="shared" ca="1" si="3"/>
        <v/>
      </c>
      <c r="J37" t="str">
        <f t="shared" ca="1" si="4"/>
        <v/>
      </c>
      <c r="K37" t="str">
        <f t="shared" ca="1" si="5"/>
        <v/>
      </c>
    </row>
    <row r="38" spans="1:11" x14ac:dyDescent="0.2">
      <c r="A38" s="9">
        <v>1305</v>
      </c>
      <c r="B38" t="str">
        <f ca="1">IF(OFFSET(الصفوف!E$2,MID(A38,1,1),0,1,1)&gt;=(1*MID(A38,2,1)),OFFSET(الصفوف!D$2,MID(A38,1,1),0,1,1) &amp;MID(A38,2,1),"")</f>
        <v>أول3</v>
      </c>
      <c r="C38" s="5" t="str">
        <f t="shared" ca="1" si="0"/>
        <v>أسرية</v>
      </c>
      <c r="D38">
        <f t="shared" ca="1" si="1"/>
        <v>2</v>
      </c>
      <c r="F38" t="str">
        <f t="shared" ca="1" si="2"/>
        <v>أول3
أسرية</v>
      </c>
      <c r="G38">
        <f ca="1">COUNTIF(OFFSET(المعلمين!$D$3,0,0,COUNTA(المعلمين!$B$3:$B$41),12),F38)</f>
        <v>1</v>
      </c>
      <c r="H38">
        <f ca="1">IFERROR(D38-COUNTIF(OFFSET(الجدول!$C$3,0,0,COUNTA(المعلمين!$B$3:$B$41),40),F38),"")</f>
        <v>0</v>
      </c>
      <c r="I38" t="str">
        <f t="shared" ca="1" si="3"/>
        <v/>
      </c>
      <c r="J38" t="str">
        <f t="shared" ca="1" si="4"/>
        <v/>
      </c>
      <c r="K38" t="str">
        <f t="shared" ca="1" si="5"/>
        <v/>
      </c>
    </row>
    <row r="39" spans="1:11" x14ac:dyDescent="0.2">
      <c r="A39" s="9">
        <v>1306</v>
      </c>
      <c r="B39" t="str">
        <f ca="1">IF(OFFSET(الصفوف!E$2,MID(A39,1,1),0,1,1)&gt;=(1*MID(A39,2,1)),OFFSET(الصفوف!D$2,MID(A39,1,1),0,1,1) &amp;MID(A39,2,1),"")</f>
        <v>أول3</v>
      </c>
      <c r="C39" s="5" t="str">
        <f t="shared" ca="1" si="0"/>
        <v>تجويد</v>
      </c>
      <c r="D39">
        <f t="shared" ca="1" si="1"/>
        <v>2</v>
      </c>
      <c r="F39" t="str">
        <f t="shared" ca="1" si="2"/>
        <v>أول3
تجويد</v>
      </c>
      <c r="G39">
        <f ca="1">COUNTIF(OFFSET(المعلمين!$D$3,0,0,COUNTA(المعلمين!$B$3:$B$41),12),F39)</f>
        <v>1</v>
      </c>
      <c r="H39">
        <f ca="1">IFERROR(D39-COUNTIF(OFFSET(الجدول!$C$3,0,0,COUNTA(المعلمين!$B$3:$B$41),40),F39),"")</f>
        <v>0</v>
      </c>
      <c r="I39" t="str">
        <f t="shared" ca="1" si="3"/>
        <v/>
      </c>
      <c r="J39" t="str">
        <f t="shared" ca="1" si="4"/>
        <v/>
      </c>
      <c r="K39" t="str">
        <f t="shared" ca="1" si="5"/>
        <v/>
      </c>
    </row>
    <row r="40" spans="1:11" x14ac:dyDescent="0.2">
      <c r="A40" s="9">
        <v>1307</v>
      </c>
      <c r="B40" t="str">
        <f ca="1">IF(OFFSET(الصفوف!E$2,MID(A40,1,1),0,1,1)&gt;=(1*MID(A40,2,1)),OFFSET(الصفوف!D$2,MID(A40,1,1),0,1,1) &amp;MID(A40,2,1),"")</f>
        <v>أول3</v>
      </c>
      <c r="C40" s="5" t="str">
        <f t="shared" ca="1" si="0"/>
        <v>انجليزي</v>
      </c>
      <c r="D40">
        <f t="shared" ca="1" si="1"/>
        <v>5</v>
      </c>
      <c r="F40" t="str">
        <f t="shared" ca="1" si="2"/>
        <v>أول3
انجليزي</v>
      </c>
      <c r="G40">
        <f ca="1">COUNTIF(OFFSET(المعلمين!$D$3,0,0,COUNTA(المعلمين!$B$3:$B$41),12),F40)</f>
        <v>1</v>
      </c>
      <c r="H40">
        <f ca="1">IFERROR(D40-COUNTIF(OFFSET(الجدول!$C$3,0,0,COUNTA(المعلمين!$B$3:$B$41),40),F40),"")</f>
        <v>0</v>
      </c>
      <c r="I40" t="str">
        <f t="shared" ca="1" si="3"/>
        <v/>
      </c>
      <c r="J40" t="str">
        <f t="shared" ca="1" si="4"/>
        <v/>
      </c>
      <c r="K40" t="str">
        <f t="shared" ca="1" si="5"/>
        <v/>
      </c>
    </row>
    <row r="41" spans="1:11" x14ac:dyDescent="0.2">
      <c r="A41" s="9">
        <v>1308</v>
      </c>
      <c r="B41" t="str">
        <f ca="1">IF(OFFSET(الصفوف!E$2,MID(A41,1,1),0,1,1)&gt;=(1*MID(A41,2,1)),OFFSET(الصفوف!D$2,MID(A41,1,1),0,1,1) &amp;MID(A41,2,1),"")</f>
        <v>أول3</v>
      </c>
      <c r="C41" s="5" t="str">
        <f t="shared" ca="1" si="0"/>
        <v>إسلامية</v>
      </c>
      <c r="D41">
        <f t="shared" ca="1" si="1"/>
        <v>5</v>
      </c>
      <c r="F41" t="str">
        <f t="shared" ca="1" si="2"/>
        <v>أول3
إسلامية</v>
      </c>
      <c r="G41">
        <f ca="1">COUNTIF(OFFSET(المعلمين!$D$3,0,0,COUNTA(المعلمين!$B$3:$B$41),12),F41)</f>
        <v>1</v>
      </c>
      <c r="H41">
        <f ca="1">IFERROR(D41-COUNTIF(OFFSET(الجدول!$C$3,0,0,COUNTA(المعلمين!$B$3:$B$41),40),F41),"")</f>
        <v>0</v>
      </c>
      <c r="I41" t="str">
        <f t="shared" ca="1" si="3"/>
        <v/>
      </c>
      <c r="J41" t="str">
        <f t="shared" ca="1" si="4"/>
        <v/>
      </c>
      <c r="K41" t="str">
        <f t="shared" ca="1" si="5"/>
        <v/>
      </c>
    </row>
    <row r="42" spans="1:11" x14ac:dyDescent="0.2">
      <c r="A42" s="9">
        <v>1309</v>
      </c>
      <c r="B42" t="str">
        <f ca="1">IF(OFFSET(الصفوف!E$2,MID(A42,1,1),0,1,1)&gt;=(1*MID(A42,2,1)),OFFSET(الصفوف!D$2,MID(A42,1,1),0,1,1) &amp;MID(A42,2,1),"")</f>
        <v>أول3</v>
      </c>
      <c r="C42" s="5" t="str">
        <f t="shared" ca="1" si="0"/>
        <v/>
      </c>
      <c r="D42" t="str">
        <f t="shared" ca="1" si="1"/>
        <v/>
      </c>
      <c r="F42" t="str">
        <f t="shared" ca="1" si="2"/>
        <v/>
      </c>
      <c r="G42">
        <f ca="1">COUNTIF(OFFSET(المعلمين!$D$3,0,0,COUNTA(المعلمين!$B$3:$B$41),12),F42)</f>
        <v>113</v>
      </c>
      <c r="H42" t="str">
        <f ca="1">IFERROR(D42-COUNTIF(OFFSET(الجدول!$C$3,0,0,COUNTA(المعلمين!$B$3:$B$41),40),F42),"")</f>
        <v/>
      </c>
      <c r="I42" t="str">
        <f t="shared" ca="1" si="3"/>
        <v/>
      </c>
      <c r="J42" t="str">
        <f t="shared" ca="1" si="4"/>
        <v/>
      </c>
      <c r="K42" t="str">
        <f t="shared" ca="1" si="5"/>
        <v/>
      </c>
    </row>
    <row r="43" spans="1:11" x14ac:dyDescent="0.2">
      <c r="A43" s="9">
        <v>1310</v>
      </c>
      <c r="B43" t="str">
        <f ca="1">IF(OFFSET(الصفوف!E$2,MID(A43,1,1),0,1,1)&gt;=(1*MID(A43,2,1)),OFFSET(الصفوف!D$2,MID(A43,1,1),0,1,1) &amp;MID(A43,2,1),"")</f>
        <v>أول3</v>
      </c>
      <c r="C43" s="5" t="str">
        <f t="shared" ca="1" si="0"/>
        <v/>
      </c>
      <c r="D43" t="str">
        <f t="shared" ca="1" si="1"/>
        <v/>
      </c>
      <c r="F43" t="str">
        <f t="shared" ca="1" si="2"/>
        <v/>
      </c>
      <c r="G43">
        <f ca="1">COUNTIF(OFFSET(المعلمين!$D$3,0,0,COUNTA(المعلمين!$B$3:$B$41),12),F43)</f>
        <v>113</v>
      </c>
      <c r="H43" t="str">
        <f ca="1">IFERROR(D43-COUNTIF(OFFSET(الجدول!$C$3,0,0,COUNTA(المعلمين!$B$3:$B$41),40),F43),"")</f>
        <v/>
      </c>
      <c r="I43" t="str">
        <f t="shared" ca="1" si="3"/>
        <v/>
      </c>
      <c r="J43" t="str">
        <f t="shared" ca="1" si="4"/>
        <v/>
      </c>
      <c r="K43" t="str">
        <f t="shared" ca="1" si="5"/>
        <v/>
      </c>
    </row>
    <row r="44" spans="1:11" x14ac:dyDescent="0.2">
      <c r="A44" s="9">
        <v>1311</v>
      </c>
      <c r="B44" t="str">
        <f ca="1">IF(OFFSET(الصفوف!E$2,MID(A44,1,1),0,1,1)&gt;=(1*MID(A44,2,1)),OFFSET(الصفوف!D$2,MID(A44,1,1),0,1,1) &amp;MID(A44,2,1),"")</f>
        <v>أول3</v>
      </c>
      <c r="C44" s="5" t="str">
        <f t="shared" ca="1" si="0"/>
        <v/>
      </c>
      <c r="D44" t="str">
        <f t="shared" ca="1" si="1"/>
        <v/>
      </c>
      <c r="F44" t="str">
        <f t="shared" ca="1" si="2"/>
        <v/>
      </c>
      <c r="G44">
        <f ca="1">COUNTIF(OFFSET(المعلمين!$D$3,0,0,COUNTA(المعلمين!$B$3:$B$41),12),F44)</f>
        <v>113</v>
      </c>
      <c r="H44" t="str">
        <f ca="1">IFERROR(D44-COUNTIF(OFFSET(الجدول!$C$3,0,0,COUNTA(المعلمين!$B$3:$B$41),40),F44),"")</f>
        <v/>
      </c>
      <c r="I44" t="str">
        <f t="shared" ca="1" si="3"/>
        <v/>
      </c>
      <c r="J44" t="str">
        <f t="shared" ca="1" si="4"/>
        <v/>
      </c>
      <c r="K44" t="str">
        <f t="shared" ca="1" si="5"/>
        <v/>
      </c>
    </row>
    <row r="45" spans="1:11" x14ac:dyDescent="0.2">
      <c r="A45" s="9">
        <v>1312</v>
      </c>
      <c r="B45" t="str">
        <f ca="1">IF(OFFSET(الصفوف!E$2,MID(A45,1,1),0,1,1)&gt;=(1*MID(A45,2,1)),OFFSET(الصفوف!D$2,MID(A45,1,1),0,1,1) &amp;MID(A45,2,1),"")</f>
        <v>أول3</v>
      </c>
      <c r="C45" s="5" t="str">
        <f t="shared" ca="1" si="0"/>
        <v/>
      </c>
      <c r="D45" t="str">
        <f t="shared" ca="1" si="1"/>
        <v/>
      </c>
      <c r="F45" t="str">
        <f t="shared" ca="1" si="2"/>
        <v/>
      </c>
      <c r="G45">
        <f ca="1">COUNTIF(OFFSET(المعلمين!$D$3,0,0,COUNTA(المعلمين!$B$3:$B$41),12),F45)</f>
        <v>113</v>
      </c>
      <c r="H45" t="str">
        <f ca="1">IFERROR(D45-COUNTIF(OFFSET(الجدول!$C$3,0,0,COUNTA(المعلمين!$B$3:$B$41),40),F45),"")</f>
        <v/>
      </c>
      <c r="I45" t="str">
        <f t="shared" ca="1" si="3"/>
        <v/>
      </c>
      <c r="J45" t="str">
        <f t="shared" ca="1" si="4"/>
        <v/>
      </c>
      <c r="K45" t="str">
        <f t="shared" ca="1" si="5"/>
        <v/>
      </c>
    </row>
    <row r="46" spans="1:11" x14ac:dyDescent="0.2">
      <c r="A46" s="9">
        <v>1313</v>
      </c>
      <c r="B46" t="str">
        <f ca="1">IF(OFFSET(الصفوف!E$2,MID(A46,1,1),0,1,1)&gt;=(1*MID(A46,2,1)),OFFSET(الصفوف!D$2,MID(A46,1,1),0,1,1) &amp;MID(A46,2,1),"")</f>
        <v>أول3</v>
      </c>
      <c r="C46" s="5" t="str">
        <f t="shared" ca="1" si="0"/>
        <v/>
      </c>
      <c r="D46" t="str">
        <f t="shared" ca="1" si="1"/>
        <v/>
      </c>
      <c r="F46" t="str">
        <f t="shared" ca="1" si="2"/>
        <v/>
      </c>
      <c r="G46">
        <f ca="1">COUNTIF(OFFSET(المعلمين!$D$3,0,0,COUNTA(المعلمين!$B$3:$B$41),12),F46)</f>
        <v>113</v>
      </c>
      <c r="H46" t="str">
        <f ca="1">IFERROR(D46-COUNTIF(OFFSET(الجدول!$C$3,0,0,COUNTA(المعلمين!$B$3:$B$41),40),F46),"")</f>
        <v/>
      </c>
      <c r="I46" t="str">
        <f t="shared" ca="1" si="3"/>
        <v/>
      </c>
      <c r="J46" t="str">
        <f t="shared" ca="1" si="4"/>
        <v/>
      </c>
      <c r="K46" t="str">
        <f t="shared" ca="1" si="5"/>
        <v/>
      </c>
    </row>
    <row r="47" spans="1:11" x14ac:dyDescent="0.2">
      <c r="A47" s="9">
        <v>1314</v>
      </c>
      <c r="B47" t="str">
        <f ca="1">IF(OFFSET(الصفوف!E$2,MID(A47,1,1),0,1,1)&gt;=(1*MID(A47,2,1)),OFFSET(الصفوف!D$2,MID(A47,1,1),0,1,1) &amp;MID(A47,2,1),"")</f>
        <v>أول3</v>
      </c>
      <c r="C47" s="5" t="str">
        <f t="shared" ca="1" si="0"/>
        <v/>
      </c>
      <c r="D47" t="str">
        <f t="shared" ca="1" si="1"/>
        <v/>
      </c>
      <c r="F47" t="str">
        <f t="shared" ca="1" si="2"/>
        <v/>
      </c>
      <c r="G47">
        <f ca="1">COUNTIF(OFFSET(المعلمين!$D$3,0,0,COUNTA(المعلمين!$B$3:$B$41),12),F47)</f>
        <v>113</v>
      </c>
      <c r="H47" t="str">
        <f ca="1">IFERROR(D47-COUNTIF(OFFSET(الجدول!$C$3,0,0,COUNTA(المعلمين!$B$3:$B$41),40),F47),"")</f>
        <v/>
      </c>
      <c r="I47" t="str">
        <f t="shared" ca="1" si="3"/>
        <v/>
      </c>
      <c r="J47" t="str">
        <f t="shared" ca="1" si="4"/>
        <v/>
      </c>
      <c r="K47" t="str">
        <f t="shared" ca="1" si="5"/>
        <v/>
      </c>
    </row>
    <row r="48" spans="1:11" x14ac:dyDescent="0.2">
      <c r="A48" s="9">
        <v>1315</v>
      </c>
      <c r="B48" t="str">
        <f ca="1">IF(OFFSET(الصفوف!E$2,MID(A48,1,1),0,1,1)&gt;=(1*MID(A48,2,1)),OFFSET(الصفوف!D$2,MID(A48,1,1),0,1,1) &amp;MID(A48,2,1),"")</f>
        <v>أول3</v>
      </c>
      <c r="C48" s="5" t="str">
        <f t="shared" ca="1" si="0"/>
        <v/>
      </c>
      <c r="D48" t="str">
        <f t="shared" ca="1" si="1"/>
        <v/>
      </c>
      <c r="F48" t="str">
        <f t="shared" ca="1" si="2"/>
        <v/>
      </c>
      <c r="G48">
        <f ca="1">COUNTIF(OFFSET(المعلمين!$D$3,0,0,COUNTA(المعلمين!$B$3:$B$41),12),F48)</f>
        <v>113</v>
      </c>
      <c r="H48" t="str">
        <f ca="1">IFERROR(D48-COUNTIF(OFFSET(الجدول!$C$3,0,0,COUNTA(المعلمين!$B$3:$B$41),40),F48),"")</f>
        <v/>
      </c>
      <c r="I48" t="str">
        <f t="shared" ca="1" si="3"/>
        <v/>
      </c>
      <c r="J48" t="str">
        <f t="shared" ca="1" si="4"/>
        <v/>
      </c>
      <c r="K48" t="str">
        <f t="shared" ca="1" si="5"/>
        <v/>
      </c>
    </row>
    <row r="49" spans="1:11" x14ac:dyDescent="0.2">
      <c r="A49" s="10">
        <v>1401</v>
      </c>
      <c r="B49" t="str">
        <f ca="1">IF(OFFSET(الصفوف!E$2,MID(A49,1,1),0,1,1)&gt;=(1*MID(A49,2,1)),OFFSET(الصفوف!D$2,MID(A49,1,1),0,1,1) &amp;MID(A49,2,1),"")</f>
        <v/>
      </c>
      <c r="C49" s="5" t="str">
        <f t="shared" ca="1" si="0"/>
        <v/>
      </c>
      <c r="D49" t="str">
        <f t="shared" ca="1" si="1"/>
        <v/>
      </c>
      <c r="F49" t="str">
        <f t="shared" ca="1" si="2"/>
        <v/>
      </c>
      <c r="G49">
        <f ca="1">COUNTIF(OFFSET(المعلمين!$D$3,0,0,COUNTA(المعلمين!$B$3:$B$41),12),F49)</f>
        <v>113</v>
      </c>
      <c r="H49" t="str">
        <f ca="1">IFERROR(D49-COUNTIF(OFFSET(الجدول!$C$3,0,0,COUNTA(المعلمين!$B$3:$B$41),40),F49),"")</f>
        <v/>
      </c>
      <c r="I49" t="str">
        <f t="shared" ca="1" si="3"/>
        <v/>
      </c>
      <c r="J49" t="str">
        <f t="shared" ca="1" si="4"/>
        <v/>
      </c>
      <c r="K49" t="str">
        <f t="shared" ca="1" si="5"/>
        <v/>
      </c>
    </row>
    <row r="50" spans="1:11" x14ac:dyDescent="0.2">
      <c r="A50" s="10">
        <v>1402</v>
      </c>
      <c r="B50" t="str">
        <f ca="1">IF(OFFSET(الصفوف!E$2,MID(A50,1,1),0,1,1)&gt;=(1*MID(A50,2,1)),OFFSET(الصفوف!D$2,MID(A50,1,1),0,1,1) &amp;MID(A50,2,1),"")</f>
        <v/>
      </c>
      <c r="C50" s="5" t="str">
        <f t="shared" ca="1" si="0"/>
        <v/>
      </c>
      <c r="D50" t="str">
        <f t="shared" ca="1" si="1"/>
        <v/>
      </c>
      <c r="F50" t="str">
        <f t="shared" ca="1" si="2"/>
        <v/>
      </c>
      <c r="G50">
        <f ca="1">COUNTIF(OFFSET(المعلمين!$D$3,0,0,COUNTA(المعلمين!$B$3:$B$41),12),F50)</f>
        <v>113</v>
      </c>
      <c r="H50" t="str">
        <f ca="1">IFERROR(D50-COUNTIF(OFFSET(الجدول!$C$3,0,0,COUNTA(المعلمين!$B$3:$B$41),40),F50),"")</f>
        <v/>
      </c>
      <c r="I50" t="str">
        <f t="shared" ca="1" si="3"/>
        <v/>
      </c>
      <c r="J50" t="str">
        <f t="shared" ca="1" si="4"/>
        <v/>
      </c>
      <c r="K50" t="str">
        <f t="shared" ca="1" si="5"/>
        <v/>
      </c>
    </row>
    <row r="51" spans="1:11" x14ac:dyDescent="0.2">
      <c r="A51" s="10">
        <v>1403</v>
      </c>
      <c r="B51" t="str">
        <f ca="1">IF(OFFSET(الصفوف!E$2,MID(A51,1,1),0,1,1)&gt;=(1*MID(A51,2,1)),OFFSET(الصفوف!D$2,MID(A51,1,1),0,1,1) &amp;MID(A51,2,1),"")</f>
        <v/>
      </c>
      <c r="C51" s="5" t="str">
        <f t="shared" ca="1" si="0"/>
        <v/>
      </c>
      <c r="D51" t="str">
        <f t="shared" ca="1" si="1"/>
        <v/>
      </c>
      <c r="F51" t="str">
        <f t="shared" ca="1" si="2"/>
        <v/>
      </c>
      <c r="G51">
        <f ca="1">COUNTIF(OFFSET(المعلمين!$D$3,0,0,COUNTA(المعلمين!$B$3:$B$41),12),F51)</f>
        <v>113</v>
      </c>
      <c r="H51" t="str">
        <f ca="1">IFERROR(D51-COUNTIF(OFFSET(الجدول!$C$3,0,0,COUNTA(المعلمين!$B$3:$B$41),40),F51),"")</f>
        <v/>
      </c>
      <c r="I51" t="str">
        <f t="shared" ca="1" si="3"/>
        <v/>
      </c>
      <c r="J51" t="str">
        <f t="shared" ca="1" si="4"/>
        <v/>
      </c>
      <c r="K51" t="str">
        <f t="shared" ca="1" si="5"/>
        <v/>
      </c>
    </row>
    <row r="52" spans="1:11" x14ac:dyDescent="0.2">
      <c r="A52" s="10">
        <v>1404</v>
      </c>
      <c r="B52" t="str">
        <f ca="1">IF(OFFSET(الصفوف!E$2,MID(A52,1,1),0,1,1)&gt;=(1*MID(A52,2,1)),OFFSET(الصفوف!D$2,MID(A52,1,1),0,1,1) &amp;MID(A52,2,1),"")</f>
        <v/>
      </c>
      <c r="C52" s="5" t="str">
        <f t="shared" ca="1" si="0"/>
        <v/>
      </c>
      <c r="D52" t="str">
        <f t="shared" ca="1" si="1"/>
        <v/>
      </c>
      <c r="F52" t="str">
        <f t="shared" ca="1" si="2"/>
        <v/>
      </c>
      <c r="G52">
        <f ca="1">COUNTIF(OFFSET(المعلمين!$D$3,0,0,COUNTA(المعلمين!$B$3:$B$41),12),F52)</f>
        <v>113</v>
      </c>
      <c r="H52" t="str">
        <f ca="1">IFERROR(D52-COUNTIF(OFFSET(الجدول!$C$3,0,0,COUNTA(المعلمين!$B$3:$B$41),40),F52),"")</f>
        <v/>
      </c>
      <c r="I52" t="str">
        <f t="shared" ca="1" si="3"/>
        <v/>
      </c>
      <c r="J52" t="str">
        <f t="shared" ca="1" si="4"/>
        <v/>
      </c>
      <c r="K52" t="str">
        <f t="shared" ca="1" si="5"/>
        <v/>
      </c>
    </row>
    <row r="53" spans="1:11" x14ac:dyDescent="0.2">
      <c r="A53" s="10">
        <v>1405</v>
      </c>
      <c r="B53" t="str">
        <f ca="1">IF(OFFSET(الصفوف!E$2,MID(A53,1,1),0,1,1)&gt;=(1*MID(A53,2,1)),OFFSET(الصفوف!D$2,MID(A53,1,1),0,1,1) &amp;MID(A53,2,1),"")</f>
        <v/>
      </c>
      <c r="C53" s="5" t="str">
        <f t="shared" ca="1" si="0"/>
        <v/>
      </c>
      <c r="D53" t="str">
        <f t="shared" ca="1" si="1"/>
        <v/>
      </c>
      <c r="F53" t="str">
        <f t="shared" ca="1" si="2"/>
        <v/>
      </c>
      <c r="G53">
        <f ca="1">COUNTIF(OFFSET(المعلمين!$D$3,0,0,COUNTA(المعلمين!$B$3:$B$41),12),F53)</f>
        <v>113</v>
      </c>
      <c r="H53" t="str">
        <f ca="1">IFERROR(D53-COUNTIF(OFFSET(الجدول!$C$3,0,0,COUNTA(المعلمين!$B$3:$B$41),40),F53),"")</f>
        <v/>
      </c>
      <c r="I53" t="str">
        <f t="shared" ca="1" si="3"/>
        <v/>
      </c>
      <c r="J53" t="str">
        <f t="shared" ca="1" si="4"/>
        <v/>
      </c>
      <c r="K53" t="str">
        <f t="shared" ca="1" si="5"/>
        <v/>
      </c>
    </row>
    <row r="54" spans="1:11" x14ac:dyDescent="0.2">
      <c r="A54" s="10">
        <v>1406</v>
      </c>
      <c r="B54" t="str">
        <f ca="1">IF(OFFSET(الصفوف!E$2,MID(A54,1,1),0,1,1)&gt;=(1*MID(A54,2,1)),OFFSET(الصفوف!D$2,MID(A54,1,1),0,1,1) &amp;MID(A54,2,1),"")</f>
        <v/>
      </c>
      <c r="C54" s="5" t="str">
        <f t="shared" ca="1" si="0"/>
        <v/>
      </c>
      <c r="D54" t="str">
        <f t="shared" ca="1" si="1"/>
        <v/>
      </c>
      <c r="F54" t="str">
        <f t="shared" ca="1" si="2"/>
        <v/>
      </c>
      <c r="G54">
        <f ca="1">COUNTIF(OFFSET(المعلمين!$D$3,0,0,COUNTA(المعلمين!$B$3:$B$41),12),F54)</f>
        <v>113</v>
      </c>
      <c r="H54" t="str">
        <f ca="1">IFERROR(D54-COUNTIF(OFFSET(الجدول!$C$3,0,0,COUNTA(المعلمين!$B$3:$B$41),40),F54),"")</f>
        <v/>
      </c>
      <c r="I54" t="str">
        <f t="shared" ca="1" si="3"/>
        <v/>
      </c>
      <c r="J54" t="str">
        <f t="shared" ca="1" si="4"/>
        <v/>
      </c>
      <c r="K54" t="str">
        <f t="shared" ca="1" si="5"/>
        <v/>
      </c>
    </row>
    <row r="55" spans="1:11" x14ac:dyDescent="0.2">
      <c r="A55" s="10">
        <v>1407</v>
      </c>
      <c r="B55" t="str">
        <f ca="1">IF(OFFSET(الصفوف!E$2,MID(A55,1,1),0,1,1)&gt;=(1*MID(A55,2,1)),OFFSET(الصفوف!D$2,MID(A55,1,1),0,1,1) &amp;MID(A55,2,1),"")</f>
        <v/>
      </c>
      <c r="C55" s="5" t="str">
        <f t="shared" ca="1" si="0"/>
        <v/>
      </c>
      <c r="D55" t="str">
        <f t="shared" ca="1" si="1"/>
        <v/>
      </c>
      <c r="F55" t="str">
        <f t="shared" ca="1" si="2"/>
        <v/>
      </c>
      <c r="G55">
        <f ca="1">COUNTIF(OFFSET(المعلمين!$D$3,0,0,COUNTA(المعلمين!$B$3:$B$41),12),F55)</f>
        <v>113</v>
      </c>
      <c r="H55" t="str">
        <f ca="1">IFERROR(D55-COUNTIF(OFFSET(الجدول!$C$3,0,0,COUNTA(المعلمين!$B$3:$B$41),40),F55),"")</f>
        <v/>
      </c>
      <c r="I55" t="str">
        <f t="shared" ca="1" si="3"/>
        <v/>
      </c>
      <c r="J55" t="str">
        <f t="shared" ca="1" si="4"/>
        <v/>
      </c>
      <c r="K55" t="str">
        <f t="shared" ca="1" si="5"/>
        <v/>
      </c>
    </row>
    <row r="56" spans="1:11" x14ac:dyDescent="0.2">
      <c r="A56" s="10">
        <v>1408</v>
      </c>
      <c r="B56" t="str">
        <f ca="1">IF(OFFSET(الصفوف!E$2,MID(A56,1,1),0,1,1)&gt;=(1*MID(A56,2,1)),OFFSET(الصفوف!D$2,MID(A56,1,1),0,1,1) &amp;MID(A56,2,1),"")</f>
        <v/>
      </c>
      <c r="C56" s="5" t="str">
        <f t="shared" ca="1" si="0"/>
        <v/>
      </c>
      <c r="D56" t="str">
        <f t="shared" ca="1" si="1"/>
        <v/>
      </c>
      <c r="F56" t="str">
        <f t="shared" ca="1" si="2"/>
        <v/>
      </c>
      <c r="G56">
        <f ca="1">COUNTIF(OFFSET(المعلمين!$D$3,0,0,COUNTA(المعلمين!$B$3:$B$41),12),F56)</f>
        <v>113</v>
      </c>
      <c r="H56" t="str">
        <f ca="1">IFERROR(D56-COUNTIF(OFFSET(الجدول!$C$3,0,0,COUNTA(المعلمين!$B$3:$B$41),40),F56),"")</f>
        <v/>
      </c>
      <c r="I56" t="str">
        <f t="shared" ca="1" si="3"/>
        <v/>
      </c>
      <c r="J56" t="str">
        <f t="shared" ca="1" si="4"/>
        <v/>
      </c>
      <c r="K56" t="str">
        <f t="shared" ca="1" si="5"/>
        <v/>
      </c>
    </row>
    <row r="57" spans="1:11" x14ac:dyDescent="0.2">
      <c r="A57" s="10">
        <v>1409</v>
      </c>
      <c r="B57" t="str">
        <f ca="1">IF(OFFSET(الصفوف!E$2,MID(A57,1,1),0,1,1)&gt;=(1*MID(A57,2,1)),OFFSET(الصفوف!D$2,MID(A57,1,1),0,1,1) &amp;MID(A57,2,1),"")</f>
        <v/>
      </c>
      <c r="C57" s="5" t="str">
        <f t="shared" ca="1" si="0"/>
        <v/>
      </c>
      <c r="D57" t="str">
        <f t="shared" ca="1" si="1"/>
        <v/>
      </c>
      <c r="F57" t="str">
        <f t="shared" ca="1" si="2"/>
        <v/>
      </c>
      <c r="G57">
        <f ca="1">COUNTIF(OFFSET(المعلمين!$D$3,0,0,COUNTA(المعلمين!$B$3:$B$41),12),F57)</f>
        <v>113</v>
      </c>
      <c r="H57" t="str">
        <f ca="1">IFERROR(D57-COUNTIF(OFFSET(الجدول!$C$3,0,0,COUNTA(المعلمين!$B$3:$B$41),40),F57),"")</f>
        <v/>
      </c>
      <c r="I57" t="str">
        <f t="shared" ca="1" si="3"/>
        <v/>
      </c>
      <c r="J57" t="str">
        <f t="shared" ca="1" si="4"/>
        <v/>
      </c>
      <c r="K57" t="str">
        <f t="shared" ca="1" si="5"/>
        <v/>
      </c>
    </row>
    <row r="58" spans="1:11" x14ac:dyDescent="0.2">
      <c r="A58" s="10">
        <v>1410</v>
      </c>
      <c r="B58" t="str">
        <f ca="1">IF(OFFSET(الصفوف!E$2,MID(A58,1,1),0,1,1)&gt;=(1*MID(A58,2,1)),OFFSET(الصفوف!D$2,MID(A58,1,1),0,1,1) &amp;MID(A58,2,1),"")</f>
        <v/>
      </c>
      <c r="C58" s="5" t="str">
        <f t="shared" ca="1" si="0"/>
        <v/>
      </c>
      <c r="D58" t="str">
        <f t="shared" ca="1" si="1"/>
        <v/>
      </c>
      <c r="F58" t="str">
        <f t="shared" ca="1" si="2"/>
        <v/>
      </c>
      <c r="G58">
        <f ca="1">COUNTIF(OFFSET(المعلمين!$D$3,0,0,COUNTA(المعلمين!$B$3:$B$41),12),F58)</f>
        <v>113</v>
      </c>
      <c r="H58" t="str">
        <f ca="1">IFERROR(D58-COUNTIF(OFFSET(الجدول!$C$3,0,0,COUNTA(المعلمين!$B$3:$B$41),40),F58),"")</f>
        <v/>
      </c>
      <c r="I58" t="str">
        <f t="shared" ca="1" si="3"/>
        <v/>
      </c>
      <c r="J58" t="str">
        <f t="shared" ca="1" si="4"/>
        <v/>
      </c>
      <c r="K58" t="str">
        <f t="shared" ca="1" si="5"/>
        <v/>
      </c>
    </row>
    <row r="59" spans="1:11" x14ac:dyDescent="0.2">
      <c r="A59" s="10">
        <v>1411</v>
      </c>
      <c r="B59" t="str">
        <f ca="1">IF(OFFSET(الصفوف!E$2,MID(A59,1,1),0,1,1)&gt;=(1*MID(A59,2,1)),OFFSET(الصفوف!D$2,MID(A59,1,1),0,1,1) &amp;MID(A59,2,1),"")</f>
        <v/>
      </c>
      <c r="C59" s="5" t="str">
        <f t="shared" ca="1" si="0"/>
        <v/>
      </c>
      <c r="D59" t="str">
        <f t="shared" ca="1" si="1"/>
        <v/>
      </c>
      <c r="F59" t="str">
        <f t="shared" ca="1" si="2"/>
        <v/>
      </c>
      <c r="G59">
        <f ca="1">COUNTIF(OFFSET(المعلمين!$D$3,0,0,COUNTA(المعلمين!$B$3:$B$41),12),F59)</f>
        <v>113</v>
      </c>
      <c r="H59" t="str">
        <f ca="1">IFERROR(D59-COUNTIF(OFFSET(الجدول!$C$3,0,0,COUNTA(المعلمين!$B$3:$B$41),40),F59),"")</f>
        <v/>
      </c>
      <c r="I59" t="str">
        <f t="shared" ca="1" si="3"/>
        <v/>
      </c>
      <c r="J59" t="str">
        <f t="shared" ca="1" si="4"/>
        <v/>
      </c>
      <c r="K59" t="str">
        <f t="shared" ca="1" si="5"/>
        <v/>
      </c>
    </row>
    <row r="60" spans="1:11" x14ac:dyDescent="0.2">
      <c r="A60" s="10">
        <v>1412</v>
      </c>
      <c r="B60" t="str">
        <f ca="1">IF(OFFSET(الصفوف!E$2,MID(A60,1,1),0,1,1)&gt;=(1*MID(A60,2,1)),OFFSET(الصفوف!D$2,MID(A60,1,1),0,1,1) &amp;MID(A60,2,1),"")</f>
        <v/>
      </c>
      <c r="C60" s="5" t="str">
        <f t="shared" ca="1" si="0"/>
        <v/>
      </c>
      <c r="D60" t="str">
        <f t="shared" ca="1" si="1"/>
        <v/>
      </c>
      <c r="F60" t="str">
        <f t="shared" ca="1" si="2"/>
        <v/>
      </c>
      <c r="G60">
        <f ca="1">COUNTIF(OFFSET(المعلمين!$D$3,0,0,COUNTA(المعلمين!$B$3:$B$41),12),F60)</f>
        <v>113</v>
      </c>
      <c r="H60" t="str">
        <f ca="1">IFERROR(D60-COUNTIF(OFFSET(الجدول!$C$3,0,0,COUNTA(المعلمين!$B$3:$B$41),40),F60),"")</f>
        <v/>
      </c>
      <c r="I60" t="str">
        <f t="shared" ca="1" si="3"/>
        <v/>
      </c>
      <c r="J60" t="str">
        <f t="shared" ca="1" si="4"/>
        <v/>
      </c>
      <c r="K60" t="str">
        <f t="shared" ca="1" si="5"/>
        <v/>
      </c>
    </row>
    <row r="61" spans="1:11" x14ac:dyDescent="0.2">
      <c r="A61" s="10">
        <v>1413</v>
      </c>
      <c r="B61" t="str">
        <f ca="1">IF(OFFSET(الصفوف!E$2,MID(A61,1,1),0,1,1)&gt;=(1*MID(A61,2,1)),OFFSET(الصفوف!D$2,MID(A61,1,1),0,1,1) &amp;MID(A61,2,1),"")</f>
        <v/>
      </c>
      <c r="C61" s="5" t="str">
        <f t="shared" ca="1" si="0"/>
        <v/>
      </c>
      <c r="D61" t="str">
        <f t="shared" ca="1" si="1"/>
        <v/>
      </c>
      <c r="F61" t="str">
        <f t="shared" ca="1" si="2"/>
        <v/>
      </c>
      <c r="G61">
        <f ca="1">COUNTIF(OFFSET(المعلمين!$D$3,0,0,COUNTA(المعلمين!$B$3:$B$41),12),F61)</f>
        <v>113</v>
      </c>
      <c r="H61" t="str">
        <f ca="1">IFERROR(D61-COUNTIF(OFFSET(الجدول!$C$3,0,0,COUNTA(المعلمين!$B$3:$B$41),40),F61),"")</f>
        <v/>
      </c>
      <c r="I61" t="str">
        <f t="shared" ca="1" si="3"/>
        <v/>
      </c>
      <c r="J61" t="str">
        <f t="shared" ca="1" si="4"/>
        <v/>
      </c>
      <c r="K61" t="str">
        <f t="shared" ca="1" si="5"/>
        <v/>
      </c>
    </row>
    <row r="62" spans="1:11" x14ac:dyDescent="0.2">
      <c r="A62" s="10">
        <v>1414</v>
      </c>
      <c r="B62" t="str">
        <f ca="1">IF(OFFSET(الصفوف!E$2,MID(A62,1,1),0,1,1)&gt;=(1*MID(A62,2,1)),OFFSET(الصفوف!D$2,MID(A62,1,1),0,1,1) &amp;MID(A62,2,1),"")</f>
        <v/>
      </c>
      <c r="C62" s="5" t="str">
        <f t="shared" ca="1" si="0"/>
        <v/>
      </c>
      <c r="D62" t="str">
        <f t="shared" ca="1" si="1"/>
        <v/>
      </c>
      <c r="F62" t="str">
        <f t="shared" ca="1" si="2"/>
        <v/>
      </c>
      <c r="G62">
        <f ca="1">COUNTIF(OFFSET(المعلمين!$D$3,0,0,COUNTA(المعلمين!$B$3:$B$41),12),F62)</f>
        <v>113</v>
      </c>
      <c r="H62" t="str">
        <f ca="1">IFERROR(D62-COUNTIF(OFFSET(الجدول!$C$3,0,0,COUNTA(المعلمين!$B$3:$B$41),40),F62),"")</f>
        <v/>
      </c>
      <c r="I62" t="str">
        <f t="shared" ca="1" si="3"/>
        <v/>
      </c>
      <c r="J62" t="str">
        <f t="shared" ca="1" si="4"/>
        <v/>
      </c>
      <c r="K62" t="str">
        <f t="shared" ca="1" si="5"/>
        <v/>
      </c>
    </row>
    <row r="63" spans="1:11" x14ac:dyDescent="0.2">
      <c r="A63" s="10">
        <v>1415</v>
      </c>
      <c r="B63" t="str">
        <f ca="1">IF(OFFSET(الصفوف!E$2,MID(A63,1,1),0,1,1)&gt;=(1*MID(A63,2,1)),OFFSET(الصفوف!D$2,MID(A63,1,1),0,1,1) &amp;MID(A63,2,1),"")</f>
        <v/>
      </c>
      <c r="C63" s="5" t="str">
        <f t="shared" ca="1" si="0"/>
        <v/>
      </c>
      <c r="D63" t="str">
        <f t="shared" ca="1" si="1"/>
        <v/>
      </c>
      <c r="F63" t="str">
        <f t="shared" ca="1" si="2"/>
        <v/>
      </c>
      <c r="G63">
        <f ca="1">COUNTIF(OFFSET(المعلمين!$D$3,0,0,COUNTA(المعلمين!$B$3:$B$41),12),F63)</f>
        <v>113</v>
      </c>
      <c r="H63" t="str">
        <f ca="1">IFERROR(D63-COUNTIF(OFFSET(الجدول!$C$3,0,0,COUNTA(المعلمين!$B$3:$B$41),40),F63),"")</f>
        <v/>
      </c>
      <c r="I63" t="str">
        <f t="shared" ca="1" si="3"/>
        <v/>
      </c>
      <c r="J63" t="str">
        <f t="shared" ca="1" si="4"/>
        <v/>
      </c>
      <c r="K63" t="str">
        <f t="shared" ca="1" si="5"/>
        <v/>
      </c>
    </row>
    <row r="64" spans="1:11" x14ac:dyDescent="0.2">
      <c r="A64">
        <v>2101</v>
      </c>
      <c r="B64" t="str">
        <f ca="1">IF(OFFSET(الصفوف!E$2,MID(A64,1,1),0,1,1)&gt;=(1*MID(A64,2,1)),OFFSET(الصفوف!D$2,MID(A64,1,1),0,1,1) &amp;MID(A64,2,1),"")</f>
        <v>ثاني1</v>
      </c>
      <c r="C64" s="5" t="str">
        <f t="shared" ca="1" si="0"/>
        <v>قرآن</v>
      </c>
      <c r="D64">
        <f t="shared" ca="1" si="1"/>
        <v>5</v>
      </c>
      <c r="F64" t="str">
        <f t="shared" ca="1" si="2"/>
        <v>ثاني1
قرآن</v>
      </c>
      <c r="G64">
        <f ca="1">COUNTIF(OFFSET(المعلمين!$D$3,0,0,COUNTA(المعلمين!$B$3:$B$41),12),F64)</f>
        <v>1</v>
      </c>
      <c r="H64">
        <f ca="1">IFERROR(D64-COUNTIF(OFFSET(الجدول!$C$3,0,0,COUNTA(المعلمين!$B$3:$B$41),40),F64),"")</f>
        <v>0</v>
      </c>
      <c r="I64" t="str">
        <f t="shared" ca="1" si="3"/>
        <v/>
      </c>
      <c r="J64" t="str">
        <f t="shared" ca="1" si="4"/>
        <v/>
      </c>
      <c r="K64" t="str">
        <f t="shared" ca="1" si="5"/>
        <v/>
      </c>
    </row>
    <row r="65" spans="1:11" x14ac:dyDescent="0.2">
      <c r="A65">
        <v>2102</v>
      </c>
      <c r="B65" t="str">
        <f ca="1">IF(OFFSET(الصفوف!E$2,MID(A65,1,1),0,1,1)&gt;=(1*MID(A65,2,1)),OFFSET(الصفوف!D$2,MID(A65,1,1),0,1,1) &amp;MID(A65,2,1),"")</f>
        <v>ثاني1</v>
      </c>
      <c r="C65" s="5" t="str">
        <f t="shared" ca="1" si="0"/>
        <v>علوم</v>
      </c>
      <c r="D65">
        <f t="shared" ca="1" si="1"/>
        <v>3</v>
      </c>
      <c r="F65" t="str">
        <f t="shared" ca="1" si="2"/>
        <v>ثاني1
علوم</v>
      </c>
      <c r="G65">
        <f ca="1">COUNTIF(OFFSET(المعلمين!$D$3,0,0,COUNTA(المعلمين!$B$3:$B$41),12),F65)</f>
        <v>1</v>
      </c>
      <c r="H65">
        <f ca="1">IFERROR(D65-COUNTIF(OFFSET(الجدول!$C$3,0,0,COUNTA(المعلمين!$B$3:$B$41),40),F65),"")</f>
        <v>0</v>
      </c>
      <c r="I65" t="str">
        <f t="shared" ca="1" si="3"/>
        <v/>
      </c>
      <c r="J65" t="str">
        <f t="shared" ca="1" si="4"/>
        <v/>
      </c>
      <c r="K65" t="str">
        <f t="shared" ca="1" si="5"/>
        <v/>
      </c>
    </row>
    <row r="66" spans="1:11" x14ac:dyDescent="0.2">
      <c r="A66">
        <v>2103</v>
      </c>
      <c r="B66" t="str">
        <f ca="1">IF(OFFSET(الصفوف!E$2,MID(A66,1,1),0,1,1)&gt;=(1*MID(A66,2,1)),OFFSET(الصفوف!D$2,MID(A66,1,1),0,1,1) &amp;MID(A66,2,1),"")</f>
        <v>ثاني1</v>
      </c>
      <c r="C66" s="5" t="str">
        <f t="shared" ca="1" si="0"/>
        <v>إسلامية</v>
      </c>
      <c r="D66">
        <f t="shared" ca="1" si="1"/>
        <v>4</v>
      </c>
      <c r="F66" t="str">
        <f t="shared" ca="1" si="2"/>
        <v>ثاني1
إسلامية</v>
      </c>
      <c r="G66">
        <f ca="1">COUNTIF(OFFSET(المعلمين!$D$3,0,0,COUNTA(المعلمين!$B$3:$B$41),12),F66)</f>
        <v>1</v>
      </c>
      <c r="H66">
        <f ca="1">IFERROR(D66-COUNTIF(OFFSET(الجدول!$C$3,0,0,COUNTA(المعلمين!$B$3:$B$41),40),F66),"")</f>
        <v>0</v>
      </c>
      <c r="I66" t="str">
        <f t="shared" ca="1" si="3"/>
        <v/>
      </c>
      <c r="J66" t="str">
        <f t="shared" ca="1" si="4"/>
        <v/>
      </c>
      <c r="K66" t="str">
        <f t="shared" ca="1" si="5"/>
        <v/>
      </c>
    </row>
    <row r="67" spans="1:11" x14ac:dyDescent="0.2">
      <c r="A67">
        <v>2104</v>
      </c>
      <c r="B67" t="str">
        <f ca="1">IF(OFFSET(الصفوف!E$2,MID(A67,1,1),0,1,1)&gt;=(1*MID(A67,2,1)),OFFSET(الصفوف!D$2,MID(A67,1,1),0,1,1) &amp;MID(A67,2,1),"")</f>
        <v>ثاني1</v>
      </c>
      <c r="C67" s="5" t="str">
        <f t="shared" ca="1" si="0"/>
        <v>بدنية</v>
      </c>
      <c r="D67">
        <f t="shared" ca="1" si="1"/>
        <v>2</v>
      </c>
      <c r="F67" t="str">
        <f t="shared" ca="1" si="2"/>
        <v>ثاني1
بدنية</v>
      </c>
      <c r="G67">
        <f ca="1">COUNTIF(OFFSET(المعلمين!$D$3,0,0,COUNTA(المعلمين!$B$3:$B$41),12),F67)</f>
        <v>1</v>
      </c>
      <c r="H67">
        <f ca="1">IFERROR(D67-COUNTIF(OFFSET(الجدول!$C$3,0,0,COUNTA(المعلمين!$B$3:$B$41),40),F67),"")</f>
        <v>0</v>
      </c>
      <c r="I67" t="str">
        <f t="shared" ca="1" si="3"/>
        <v/>
      </c>
      <c r="J67" t="str">
        <f t="shared" ca="1" si="4"/>
        <v/>
      </c>
      <c r="K67" t="str">
        <f t="shared" ca="1" si="5"/>
        <v/>
      </c>
    </row>
    <row r="68" spans="1:11" x14ac:dyDescent="0.2">
      <c r="A68">
        <v>2105</v>
      </c>
      <c r="B68" t="str">
        <f ca="1">IF(OFFSET(الصفوف!E$2,MID(A68,1,1),0,1,1)&gt;=(1*MID(A68,2,1)),OFFSET(الصفوف!D$2,MID(A68,1,1),0,1,1) &amp;MID(A68,2,1),"")</f>
        <v>ثاني1</v>
      </c>
      <c r="C68" s="5" t="str">
        <f t="shared" ref="C68:C131" ca="1" si="6">IFERROR(IF(B68&lt;&gt;"",INDEX(المادة,MATCH(MID(A68,1,1)&amp;MID(A68,3,2),تسلسل_المادة,0),1),""),"")</f>
        <v>عربي</v>
      </c>
      <c r="D68">
        <f t="shared" ref="D68:D131" ca="1" si="7">IFERROR(IF(B68&lt;&gt;"",INDEX(عدد_الحصص,MATCH(MID(A68,1,1)&amp;MID(A68,3,2),تسلسل_المادة,0),1),""),"")</f>
        <v>3</v>
      </c>
      <c r="F68" t="str">
        <f t="shared" ca="1" si="2"/>
        <v>ثاني1
عربي</v>
      </c>
      <c r="G68">
        <f ca="1">COUNTIF(OFFSET(المعلمين!$D$3,0,0,COUNTA(المعلمين!$B$3:$B$41),12),F68)</f>
        <v>1</v>
      </c>
      <c r="H68">
        <f ca="1">IFERROR(D68-COUNTIF(OFFSET(الجدول!$C$3,0,0,COUNTA(المعلمين!$B$3:$B$41),40),F68),"")</f>
        <v>0</v>
      </c>
      <c r="I68" t="str">
        <f t="shared" ca="1" si="3"/>
        <v/>
      </c>
      <c r="J68" t="str">
        <f t="shared" ca="1" si="4"/>
        <v/>
      </c>
      <c r="K68" t="str">
        <f t="shared" ca="1" si="5"/>
        <v/>
      </c>
    </row>
    <row r="69" spans="1:11" x14ac:dyDescent="0.2">
      <c r="A69">
        <v>2106</v>
      </c>
      <c r="B69" t="str">
        <f ca="1">IF(OFFSET(الصفوف!E$2,MID(A69,1,1),0,1,1)&gt;=(1*MID(A69,2,1)),OFFSET(الصفوف!D$2,MID(A69,1,1),0,1,1) &amp;MID(A69,2,1),"")</f>
        <v>ثاني1</v>
      </c>
      <c r="C69" s="5" t="str">
        <f t="shared" ca="1" si="6"/>
        <v>فلك</v>
      </c>
      <c r="D69">
        <f t="shared" ca="1" si="7"/>
        <v>3</v>
      </c>
      <c r="F69" t="str">
        <f t="shared" ref="F69:F132" ca="1" si="8">IF(AND(B69&lt;&gt;"",C69&lt;&gt;""),B69&amp;CHAR(10)&amp;C69,"")</f>
        <v>ثاني1
فلك</v>
      </c>
      <c r="G69">
        <f ca="1">COUNTIF(OFFSET(المعلمين!$D$3,0,0,COUNTA(المعلمين!$B$3:$B$41),12),F69)</f>
        <v>1</v>
      </c>
      <c r="H69">
        <f ca="1">IFERROR(D69-COUNTIF(OFFSET(الجدول!$C$3,0,0,COUNTA(المعلمين!$B$3:$B$41),40),F69),"")</f>
        <v>0</v>
      </c>
      <c r="I69" t="str">
        <f t="shared" ref="I69:I132" ca="1" si="9">IF(AND(G69=0,F69&lt;&gt;""),ROW(),"")</f>
        <v/>
      </c>
      <c r="J69" t="str">
        <f t="shared" ref="J69:J132" ca="1" si="10">IFERROR(SMALL($I$4:$I$363,ROW(A66)),"")</f>
        <v/>
      </c>
      <c r="K69" t="str">
        <f t="shared" ref="K69:K132" ca="1" si="11">IFERROR(INDEX($F$4:$F$363,J69-3,1),"")</f>
        <v/>
      </c>
    </row>
    <row r="70" spans="1:11" x14ac:dyDescent="0.2">
      <c r="A70">
        <v>2107</v>
      </c>
      <c r="B70" t="str">
        <f ca="1">IF(OFFSET(الصفوف!E$2,MID(A70,1,1),0,1,1)&gt;=(1*MID(A70,2,1)),OFFSET(الصفوف!D$2,MID(A70,1,1),0,1,1) &amp;MID(A70,2,1),"")</f>
        <v>ثاني1</v>
      </c>
      <c r="C70" s="5" t="str">
        <f t="shared" ca="1" si="6"/>
        <v>فنية</v>
      </c>
      <c r="D70">
        <f t="shared" ca="1" si="7"/>
        <v>10</v>
      </c>
      <c r="F70" t="str">
        <f t="shared" ca="1" si="8"/>
        <v>ثاني1
فنية</v>
      </c>
      <c r="G70">
        <f ca="1">COUNTIF(OFFSET(المعلمين!$D$3,0,0,COUNTA(المعلمين!$B$3:$B$41),12),F70)</f>
        <v>1</v>
      </c>
      <c r="H70">
        <f ca="1">IFERROR(D70-COUNTIF(OFFSET(الجدول!$C$3,0,0,COUNTA(المعلمين!$B$3:$B$41),40),F70),"")</f>
        <v>0</v>
      </c>
      <c r="I70" t="str">
        <f t="shared" ca="1" si="9"/>
        <v/>
      </c>
      <c r="J70" t="str">
        <f t="shared" ca="1" si="10"/>
        <v/>
      </c>
      <c r="K70" t="str">
        <f t="shared" ca="1" si="11"/>
        <v/>
      </c>
    </row>
    <row r="71" spans="1:11" x14ac:dyDescent="0.2">
      <c r="A71">
        <v>2108</v>
      </c>
      <c r="B71" t="str">
        <f ca="1">IF(OFFSET(الصفوف!E$2,MID(A71,1,1),0,1,1)&gt;=(1*MID(A71,2,1)),OFFSET(الصفوف!D$2,MID(A71,1,1),0,1,1) &amp;MID(A71,2,1),"")</f>
        <v>ثاني1</v>
      </c>
      <c r="C71" s="5" t="str">
        <f t="shared" ca="1" si="6"/>
        <v/>
      </c>
      <c r="D71" t="str">
        <f t="shared" ca="1" si="7"/>
        <v/>
      </c>
      <c r="F71" t="str">
        <f t="shared" ca="1" si="8"/>
        <v/>
      </c>
      <c r="G71">
        <f ca="1">COUNTIF(OFFSET(المعلمين!$D$3,0,0,COUNTA(المعلمين!$B$3:$B$41),12),F71)</f>
        <v>113</v>
      </c>
      <c r="H71" t="str">
        <f ca="1">IFERROR(D71-COUNTIF(OFFSET(الجدول!$C$3,0,0,COUNTA(المعلمين!$B$3:$B$41),40),F71),"")</f>
        <v/>
      </c>
      <c r="I71" t="str">
        <f t="shared" ca="1" si="9"/>
        <v/>
      </c>
      <c r="J71" t="str">
        <f t="shared" ca="1" si="10"/>
        <v/>
      </c>
      <c r="K71" t="str">
        <f t="shared" ca="1" si="11"/>
        <v/>
      </c>
    </row>
    <row r="72" spans="1:11" x14ac:dyDescent="0.2">
      <c r="A72">
        <v>2109</v>
      </c>
      <c r="B72" t="str">
        <f ca="1">IF(OFFSET(الصفوف!E$2,MID(A72,1,1),0,1,1)&gt;=(1*MID(A72,2,1)),OFFSET(الصفوف!D$2,MID(A72,1,1),0,1,1) &amp;MID(A72,2,1),"")</f>
        <v>ثاني1</v>
      </c>
      <c r="C72" s="5" t="str">
        <f t="shared" ca="1" si="6"/>
        <v/>
      </c>
      <c r="D72" t="str">
        <f t="shared" ca="1" si="7"/>
        <v/>
      </c>
      <c r="F72" t="str">
        <f t="shared" ca="1" si="8"/>
        <v/>
      </c>
      <c r="G72">
        <f ca="1">COUNTIF(OFFSET(المعلمين!$D$3,0,0,COUNTA(المعلمين!$B$3:$B$41),12),F72)</f>
        <v>113</v>
      </c>
      <c r="H72" t="str">
        <f ca="1">IFERROR(D72-COUNTIF(OFFSET(الجدول!$C$3,0,0,COUNTA(المعلمين!$B$3:$B$41),40),F72),"")</f>
        <v/>
      </c>
      <c r="I72" t="str">
        <f t="shared" ca="1" si="9"/>
        <v/>
      </c>
      <c r="J72" t="str">
        <f t="shared" ca="1" si="10"/>
        <v/>
      </c>
      <c r="K72" t="str">
        <f t="shared" ca="1" si="11"/>
        <v/>
      </c>
    </row>
    <row r="73" spans="1:11" x14ac:dyDescent="0.2">
      <c r="A73">
        <v>2110</v>
      </c>
      <c r="B73" t="str">
        <f ca="1">IF(OFFSET(الصفوف!E$2,MID(A73,1,1),0,1,1)&gt;=(1*MID(A73,2,1)),OFFSET(الصفوف!D$2,MID(A73,1,1),0,1,1) &amp;MID(A73,2,1),"")</f>
        <v>ثاني1</v>
      </c>
      <c r="C73" s="5" t="str">
        <f t="shared" ca="1" si="6"/>
        <v/>
      </c>
      <c r="D73" t="str">
        <f t="shared" ca="1" si="7"/>
        <v/>
      </c>
      <c r="F73" t="str">
        <f t="shared" ca="1" si="8"/>
        <v/>
      </c>
      <c r="G73">
        <f ca="1">COUNTIF(OFFSET(المعلمين!$D$3,0,0,COUNTA(المعلمين!$B$3:$B$41),12),F73)</f>
        <v>113</v>
      </c>
      <c r="H73" t="str">
        <f ca="1">IFERROR(D73-COUNTIF(OFFSET(الجدول!$C$3,0,0,COUNTA(المعلمين!$B$3:$B$41),40),F73),"")</f>
        <v/>
      </c>
      <c r="I73" t="str">
        <f t="shared" ca="1" si="9"/>
        <v/>
      </c>
      <c r="J73" t="str">
        <f t="shared" ca="1" si="10"/>
        <v/>
      </c>
      <c r="K73" t="str">
        <f t="shared" ca="1" si="11"/>
        <v/>
      </c>
    </row>
    <row r="74" spans="1:11" x14ac:dyDescent="0.2">
      <c r="A74">
        <v>2111</v>
      </c>
      <c r="B74" t="str">
        <f ca="1">IF(OFFSET(الصفوف!E$2,MID(A74,1,1),0,1,1)&gt;=(1*MID(A74,2,1)),OFFSET(الصفوف!D$2,MID(A74,1,1),0,1,1) &amp;MID(A74,2,1),"")</f>
        <v>ثاني1</v>
      </c>
      <c r="C74" s="5" t="str">
        <f t="shared" ca="1" si="6"/>
        <v/>
      </c>
      <c r="D74" t="str">
        <f t="shared" ca="1" si="7"/>
        <v/>
      </c>
      <c r="F74" t="str">
        <f t="shared" ca="1" si="8"/>
        <v/>
      </c>
      <c r="G74">
        <f ca="1">COUNTIF(OFFSET(المعلمين!$D$3,0,0,COUNTA(المعلمين!$B$3:$B$41),12),F74)</f>
        <v>113</v>
      </c>
      <c r="H74" t="str">
        <f ca="1">IFERROR(D74-COUNTIF(OFFSET(الجدول!$C$3,0,0,COUNTA(المعلمين!$B$3:$B$41),40),F74),"")</f>
        <v/>
      </c>
      <c r="I74" t="str">
        <f t="shared" ca="1" si="9"/>
        <v/>
      </c>
      <c r="J74" t="str">
        <f t="shared" ca="1" si="10"/>
        <v/>
      </c>
      <c r="K74" t="str">
        <f t="shared" ca="1" si="11"/>
        <v/>
      </c>
    </row>
    <row r="75" spans="1:11" x14ac:dyDescent="0.2">
      <c r="A75">
        <v>2112</v>
      </c>
      <c r="B75" t="str">
        <f ca="1">IF(OFFSET(الصفوف!E$2,MID(A75,1,1),0,1,1)&gt;=(1*MID(A75,2,1)),OFFSET(الصفوف!D$2,MID(A75,1,1),0,1,1) &amp;MID(A75,2,1),"")</f>
        <v>ثاني1</v>
      </c>
      <c r="C75" s="5" t="str">
        <f t="shared" ca="1" si="6"/>
        <v/>
      </c>
      <c r="D75" t="str">
        <f t="shared" ca="1" si="7"/>
        <v/>
      </c>
      <c r="F75" t="str">
        <f t="shared" ca="1" si="8"/>
        <v/>
      </c>
      <c r="G75">
        <f ca="1">COUNTIF(OFFSET(المعلمين!$D$3,0,0,COUNTA(المعلمين!$B$3:$B$41),12),F75)</f>
        <v>113</v>
      </c>
      <c r="H75" t="str">
        <f ca="1">IFERROR(D75-COUNTIF(OFFSET(الجدول!$C$3,0,0,COUNTA(المعلمين!$B$3:$B$41),40),F75),"")</f>
        <v/>
      </c>
      <c r="I75" t="str">
        <f t="shared" ca="1" si="9"/>
        <v/>
      </c>
      <c r="J75" t="str">
        <f t="shared" ca="1" si="10"/>
        <v/>
      </c>
      <c r="K75" t="str">
        <f t="shared" ca="1" si="11"/>
        <v/>
      </c>
    </row>
    <row r="76" spans="1:11" x14ac:dyDescent="0.2">
      <c r="A76">
        <v>2113</v>
      </c>
      <c r="B76" t="str">
        <f ca="1">IF(OFFSET(الصفوف!E$2,MID(A76,1,1),0,1,1)&gt;=(1*MID(A76,2,1)),OFFSET(الصفوف!D$2,MID(A76,1,1),0,1,1) &amp;MID(A76,2,1),"")</f>
        <v>ثاني1</v>
      </c>
      <c r="C76" s="5" t="str">
        <f t="shared" ca="1" si="6"/>
        <v/>
      </c>
      <c r="D76" t="str">
        <f t="shared" ca="1" si="7"/>
        <v/>
      </c>
      <c r="F76" t="str">
        <f t="shared" ca="1" si="8"/>
        <v/>
      </c>
      <c r="G76">
        <f ca="1">COUNTIF(OFFSET(المعلمين!$D$3,0,0,COUNTA(المعلمين!$B$3:$B$41),12),F76)</f>
        <v>113</v>
      </c>
      <c r="H76" t="str">
        <f ca="1">IFERROR(D76-COUNTIF(OFFSET(الجدول!$C$3,0,0,COUNTA(المعلمين!$B$3:$B$41),40),F76),"")</f>
        <v/>
      </c>
      <c r="I76" t="str">
        <f t="shared" ca="1" si="9"/>
        <v/>
      </c>
      <c r="J76" t="str">
        <f t="shared" ca="1" si="10"/>
        <v/>
      </c>
      <c r="K76" t="str">
        <f t="shared" ca="1" si="11"/>
        <v/>
      </c>
    </row>
    <row r="77" spans="1:11" x14ac:dyDescent="0.2">
      <c r="A77">
        <v>2114</v>
      </c>
      <c r="B77" t="str">
        <f ca="1">IF(OFFSET(الصفوف!E$2,MID(A77,1,1),0,1,1)&gt;=(1*MID(A77,2,1)),OFFSET(الصفوف!D$2,MID(A77,1,1),0,1,1) &amp;MID(A77,2,1),"")</f>
        <v>ثاني1</v>
      </c>
      <c r="C77" s="5" t="str">
        <f t="shared" ca="1" si="6"/>
        <v/>
      </c>
      <c r="D77" t="str">
        <f t="shared" ca="1" si="7"/>
        <v/>
      </c>
      <c r="F77" t="str">
        <f t="shared" ca="1" si="8"/>
        <v/>
      </c>
      <c r="G77">
        <f ca="1">COUNTIF(OFFSET(المعلمين!$D$3,0,0,COUNTA(المعلمين!$B$3:$B$41),12),F77)</f>
        <v>113</v>
      </c>
      <c r="H77" t="str">
        <f ca="1">IFERROR(D77-COUNTIF(OFFSET(الجدول!$C$3,0,0,COUNTA(المعلمين!$B$3:$B$41),40),F77),"")</f>
        <v/>
      </c>
      <c r="I77" t="str">
        <f t="shared" ca="1" si="9"/>
        <v/>
      </c>
      <c r="J77" t="str">
        <f t="shared" ca="1" si="10"/>
        <v/>
      </c>
      <c r="K77" t="str">
        <f t="shared" ca="1" si="11"/>
        <v/>
      </c>
    </row>
    <row r="78" spans="1:11" x14ac:dyDescent="0.2">
      <c r="A78">
        <v>2115</v>
      </c>
      <c r="B78" t="str">
        <f ca="1">IF(OFFSET(الصفوف!E$2,MID(A78,1,1),0,1,1)&gt;=(1*MID(A78,2,1)),OFFSET(الصفوف!D$2,MID(A78,1,1),0,1,1) &amp;MID(A78,2,1),"")</f>
        <v>ثاني1</v>
      </c>
      <c r="C78" s="5" t="str">
        <f t="shared" ca="1" si="6"/>
        <v/>
      </c>
      <c r="D78" t="str">
        <f t="shared" ca="1" si="7"/>
        <v/>
      </c>
      <c r="F78" t="str">
        <f t="shared" ca="1" si="8"/>
        <v/>
      </c>
      <c r="G78">
        <f ca="1">COUNTIF(OFFSET(المعلمين!$D$3,0,0,COUNTA(المعلمين!$B$3:$B$41),12),F78)</f>
        <v>113</v>
      </c>
      <c r="H78" t="str">
        <f ca="1">IFERROR(D78-COUNTIF(OFFSET(الجدول!$C$3,0,0,COUNTA(المعلمين!$B$3:$B$41),40),F78),"")</f>
        <v/>
      </c>
      <c r="I78" t="str">
        <f t="shared" ca="1" si="9"/>
        <v/>
      </c>
      <c r="J78" t="str">
        <f t="shared" ca="1" si="10"/>
        <v/>
      </c>
      <c r="K78" t="str">
        <f t="shared" ca="1" si="11"/>
        <v/>
      </c>
    </row>
    <row r="79" spans="1:11" x14ac:dyDescent="0.2">
      <c r="A79">
        <v>2201</v>
      </c>
      <c r="B79" t="str">
        <f ca="1">IF(OFFSET(الصفوف!E$2,MID(A79,1,1),0,1,1)&gt;=(1*MID(A79,2,1)),OFFSET(الصفوف!D$2,MID(A79,1,1),0,1,1) &amp;MID(A79,2,1),"")</f>
        <v>ثاني2</v>
      </c>
      <c r="C79" s="5" t="str">
        <f t="shared" ca="1" si="6"/>
        <v>قرآن</v>
      </c>
      <c r="D79">
        <f t="shared" ca="1" si="7"/>
        <v>5</v>
      </c>
      <c r="F79" t="str">
        <f t="shared" ca="1" si="8"/>
        <v>ثاني2
قرآن</v>
      </c>
      <c r="G79">
        <f ca="1">COUNTIF(OFFSET(المعلمين!$D$3,0,0,COUNTA(المعلمين!$B$3:$B$41),12),F79)</f>
        <v>1</v>
      </c>
      <c r="H79">
        <f ca="1">IFERROR(D79-COUNTIF(OFFSET(الجدول!$C$3,0,0,COUNTA(المعلمين!$B$3:$B$41),40),F79),"")</f>
        <v>0</v>
      </c>
      <c r="I79" t="str">
        <f t="shared" ca="1" si="9"/>
        <v/>
      </c>
      <c r="J79" t="str">
        <f t="shared" ca="1" si="10"/>
        <v/>
      </c>
      <c r="K79" t="str">
        <f t="shared" ca="1" si="11"/>
        <v/>
      </c>
    </row>
    <row r="80" spans="1:11" x14ac:dyDescent="0.2">
      <c r="A80">
        <v>2202</v>
      </c>
      <c r="B80" t="str">
        <f ca="1">IF(OFFSET(الصفوف!E$2,MID(A80,1,1),0,1,1)&gt;=(1*MID(A80,2,1)),OFFSET(الصفوف!D$2,MID(A80,1,1),0,1,1) &amp;MID(A80,2,1),"")</f>
        <v>ثاني2</v>
      </c>
      <c r="C80" s="5" t="str">
        <f t="shared" ca="1" si="6"/>
        <v>علوم</v>
      </c>
      <c r="D80">
        <f t="shared" ca="1" si="7"/>
        <v>3</v>
      </c>
      <c r="F80" t="str">
        <f t="shared" ca="1" si="8"/>
        <v>ثاني2
علوم</v>
      </c>
      <c r="G80">
        <f ca="1">COUNTIF(OFFSET(المعلمين!$D$3,0,0,COUNTA(المعلمين!$B$3:$B$41),12),F80)</f>
        <v>1</v>
      </c>
      <c r="H80">
        <f ca="1">IFERROR(D80-COUNTIF(OFFSET(الجدول!$C$3,0,0,COUNTA(المعلمين!$B$3:$B$41),40),F80),"")</f>
        <v>0</v>
      </c>
      <c r="I80" t="str">
        <f t="shared" ca="1" si="9"/>
        <v/>
      </c>
      <c r="J80" t="str">
        <f t="shared" ca="1" si="10"/>
        <v/>
      </c>
      <c r="K80" t="str">
        <f t="shared" ca="1" si="11"/>
        <v/>
      </c>
    </row>
    <row r="81" spans="1:11" x14ac:dyDescent="0.2">
      <c r="A81">
        <v>2203</v>
      </c>
      <c r="B81" t="str">
        <f ca="1">IF(OFFSET(الصفوف!E$2,MID(A81,1,1),0,1,1)&gt;=(1*MID(A81,2,1)),OFFSET(الصفوف!D$2,MID(A81,1,1),0,1,1) &amp;MID(A81,2,1),"")</f>
        <v>ثاني2</v>
      </c>
      <c r="C81" s="5" t="str">
        <f t="shared" ca="1" si="6"/>
        <v>إسلامية</v>
      </c>
      <c r="D81">
        <f t="shared" ca="1" si="7"/>
        <v>4</v>
      </c>
      <c r="F81" t="str">
        <f t="shared" ca="1" si="8"/>
        <v>ثاني2
إسلامية</v>
      </c>
      <c r="G81">
        <f ca="1">COUNTIF(OFFSET(المعلمين!$D$3,0,0,COUNTA(المعلمين!$B$3:$B$41),12),F81)</f>
        <v>1</v>
      </c>
      <c r="H81">
        <f ca="1">IFERROR(D81-COUNTIF(OFFSET(الجدول!$C$3,0,0,COUNTA(المعلمين!$B$3:$B$41),40),F81),"")</f>
        <v>0</v>
      </c>
      <c r="I81" t="str">
        <f t="shared" ca="1" si="9"/>
        <v/>
      </c>
      <c r="J81" t="str">
        <f t="shared" ca="1" si="10"/>
        <v/>
      </c>
      <c r="K81" t="str">
        <f t="shared" ca="1" si="11"/>
        <v/>
      </c>
    </row>
    <row r="82" spans="1:11" x14ac:dyDescent="0.2">
      <c r="A82">
        <v>2204</v>
      </c>
      <c r="B82" t="str">
        <f ca="1">IF(OFFSET(الصفوف!E$2,MID(A82,1,1),0,1,1)&gt;=(1*MID(A82,2,1)),OFFSET(الصفوف!D$2,MID(A82,1,1),0,1,1) &amp;MID(A82,2,1),"")</f>
        <v>ثاني2</v>
      </c>
      <c r="C82" s="5" t="str">
        <f t="shared" ca="1" si="6"/>
        <v>بدنية</v>
      </c>
      <c r="D82">
        <f t="shared" ca="1" si="7"/>
        <v>2</v>
      </c>
      <c r="F82" t="str">
        <f t="shared" ca="1" si="8"/>
        <v>ثاني2
بدنية</v>
      </c>
      <c r="G82">
        <f ca="1">COUNTIF(OFFSET(المعلمين!$D$3,0,0,COUNTA(المعلمين!$B$3:$B$41),12),F82)</f>
        <v>1</v>
      </c>
      <c r="H82">
        <f ca="1">IFERROR(D82-COUNTIF(OFFSET(الجدول!$C$3,0,0,COUNTA(المعلمين!$B$3:$B$41),40),F82),"")</f>
        <v>0</v>
      </c>
      <c r="I82" t="str">
        <f t="shared" ca="1" si="9"/>
        <v/>
      </c>
      <c r="J82" t="str">
        <f t="shared" ca="1" si="10"/>
        <v/>
      </c>
      <c r="K82" t="str">
        <f t="shared" ca="1" si="11"/>
        <v/>
      </c>
    </row>
    <row r="83" spans="1:11" x14ac:dyDescent="0.2">
      <c r="A83">
        <v>2205</v>
      </c>
      <c r="B83" t="str">
        <f ca="1">IF(OFFSET(الصفوف!E$2,MID(A83,1,1),0,1,1)&gt;=(1*MID(A83,2,1)),OFFSET(الصفوف!D$2,MID(A83,1,1),0,1,1) &amp;MID(A83,2,1),"")</f>
        <v>ثاني2</v>
      </c>
      <c r="C83" s="5" t="str">
        <f t="shared" ca="1" si="6"/>
        <v>عربي</v>
      </c>
      <c r="D83">
        <f t="shared" ca="1" si="7"/>
        <v>3</v>
      </c>
      <c r="F83" t="str">
        <f t="shared" ca="1" si="8"/>
        <v>ثاني2
عربي</v>
      </c>
      <c r="G83">
        <f ca="1">COUNTIF(OFFSET(المعلمين!$D$3,0,0,COUNTA(المعلمين!$B$3:$B$41),12),F83)</f>
        <v>1</v>
      </c>
      <c r="H83">
        <f ca="1">IFERROR(D83-COUNTIF(OFFSET(الجدول!$C$3,0,0,COUNTA(المعلمين!$B$3:$B$41),40),F83),"")</f>
        <v>0</v>
      </c>
      <c r="I83" t="str">
        <f t="shared" ca="1" si="9"/>
        <v/>
      </c>
      <c r="J83" t="str">
        <f t="shared" ca="1" si="10"/>
        <v/>
      </c>
      <c r="K83" t="str">
        <f t="shared" ca="1" si="11"/>
        <v/>
      </c>
    </row>
    <row r="84" spans="1:11" x14ac:dyDescent="0.2">
      <c r="A84">
        <v>2206</v>
      </c>
      <c r="B84" t="str">
        <f ca="1">IF(OFFSET(الصفوف!E$2,MID(A84,1,1),0,1,1)&gt;=(1*MID(A84,2,1)),OFFSET(الصفوف!D$2,MID(A84,1,1),0,1,1) &amp;MID(A84,2,1),"")</f>
        <v>ثاني2</v>
      </c>
      <c r="C84" s="5" t="str">
        <f t="shared" ca="1" si="6"/>
        <v>فلك</v>
      </c>
      <c r="D84">
        <f t="shared" ca="1" si="7"/>
        <v>3</v>
      </c>
      <c r="F84" t="str">
        <f t="shared" ca="1" si="8"/>
        <v>ثاني2
فلك</v>
      </c>
      <c r="G84">
        <f ca="1">COUNTIF(OFFSET(المعلمين!$D$3,0,0,COUNTA(المعلمين!$B$3:$B$41),12),F84)</f>
        <v>1</v>
      </c>
      <c r="H84">
        <f ca="1">IFERROR(D84-COUNTIF(OFFSET(الجدول!$C$3,0,0,COUNTA(المعلمين!$B$3:$B$41),40),F84),"")</f>
        <v>0</v>
      </c>
      <c r="I84" t="str">
        <f t="shared" ca="1" si="9"/>
        <v/>
      </c>
      <c r="J84" t="str">
        <f t="shared" ca="1" si="10"/>
        <v/>
      </c>
      <c r="K84" t="str">
        <f t="shared" ca="1" si="11"/>
        <v/>
      </c>
    </row>
    <row r="85" spans="1:11" x14ac:dyDescent="0.2">
      <c r="A85">
        <v>2207</v>
      </c>
      <c r="B85" t="str">
        <f ca="1">IF(OFFSET(الصفوف!E$2,MID(A85,1,1),0,1,1)&gt;=(1*MID(A85,2,1)),OFFSET(الصفوف!D$2,MID(A85,1,1),0,1,1) &amp;MID(A85,2,1),"")</f>
        <v>ثاني2</v>
      </c>
      <c r="C85" s="5" t="str">
        <f t="shared" ca="1" si="6"/>
        <v>فنية</v>
      </c>
      <c r="D85">
        <f t="shared" ca="1" si="7"/>
        <v>10</v>
      </c>
      <c r="F85" t="str">
        <f t="shared" ca="1" si="8"/>
        <v>ثاني2
فنية</v>
      </c>
      <c r="G85">
        <f ca="1">COUNTIF(OFFSET(المعلمين!$D$3,0,0,COUNTA(المعلمين!$B$3:$B$41),12),F85)</f>
        <v>1</v>
      </c>
      <c r="H85">
        <f ca="1">IFERROR(D85-COUNTIF(OFFSET(الجدول!$C$3,0,0,COUNTA(المعلمين!$B$3:$B$41),40),F85),"")</f>
        <v>0</v>
      </c>
      <c r="I85" t="str">
        <f t="shared" ca="1" si="9"/>
        <v/>
      </c>
      <c r="J85" t="str">
        <f t="shared" ca="1" si="10"/>
        <v/>
      </c>
      <c r="K85" t="str">
        <f t="shared" ca="1" si="11"/>
        <v/>
      </c>
    </row>
    <row r="86" spans="1:11" x14ac:dyDescent="0.2">
      <c r="A86">
        <v>2208</v>
      </c>
      <c r="B86" t="str">
        <f ca="1">IF(OFFSET(الصفوف!E$2,MID(A86,1,1),0,1,1)&gt;=(1*MID(A86,2,1)),OFFSET(الصفوف!D$2,MID(A86,1,1),0,1,1) &amp;MID(A86,2,1),"")</f>
        <v>ثاني2</v>
      </c>
      <c r="C86" s="5" t="str">
        <f t="shared" ca="1" si="6"/>
        <v/>
      </c>
      <c r="D86" t="str">
        <f t="shared" ca="1" si="7"/>
        <v/>
      </c>
      <c r="F86" t="str">
        <f t="shared" ca="1" si="8"/>
        <v/>
      </c>
      <c r="G86">
        <f ca="1">COUNTIF(OFFSET(المعلمين!$D$3,0,0,COUNTA(المعلمين!$B$3:$B$41),12),F86)</f>
        <v>113</v>
      </c>
      <c r="H86" t="str">
        <f ca="1">IFERROR(D86-COUNTIF(OFFSET(الجدول!$C$3,0,0,COUNTA(المعلمين!$B$3:$B$41),40),F86),"")</f>
        <v/>
      </c>
      <c r="I86" t="str">
        <f t="shared" ca="1" si="9"/>
        <v/>
      </c>
      <c r="J86" t="str">
        <f t="shared" ca="1" si="10"/>
        <v/>
      </c>
      <c r="K86" t="str">
        <f t="shared" ca="1" si="11"/>
        <v/>
      </c>
    </row>
    <row r="87" spans="1:11" x14ac:dyDescent="0.2">
      <c r="A87">
        <v>2209</v>
      </c>
      <c r="B87" t="str">
        <f ca="1">IF(OFFSET(الصفوف!E$2,MID(A87,1,1),0,1,1)&gt;=(1*MID(A87,2,1)),OFFSET(الصفوف!D$2,MID(A87,1,1),0,1,1) &amp;MID(A87,2,1),"")</f>
        <v>ثاني2</v>
      </c>
      <c r="C87" s="5" t="str">
        <f t="shared" ca="1" si="6"/>
        <v/>
      </c>
      <c r="D87" t="str">
        <f t="shared" ca="1" si="7"/>
        <v/>
      </c>
      <c r="F87" t="str">
        <f t="shared" ca="1" si="8"/>
        <v/>
      </c>
      <c r="G87">
        <f ca="1">COUNTIF(OFFSET(المعلمين!$D$3,0,0,COUNTA(المعلمين!$B$3:$B$41),12),F87)</f>
        <v>113</v>
      </c>
      <c r="H87" t="str">
        <f ca="1">IFERROR(D87-COUNTIF(OFFSET(الجدول!$C$3,0,0,COUNTA(المعلمين!$B$3:$B$41),40),F87),"")</f>
        <v/>
      </c>
      <c r="I87" t="str">
        <f t="shared" ca="1" si="9"/>
        <v/>
      </c>
      <c r="J87" t="str">
        <f t="shared" ca="1" si="10"/>
        <v/>
      </c>
      <c r="K87" t="str">
        <f t="shared" ca="1" si="11"/>
        <v/>
      </c>
    </row>
    <row r="88" spans="1:11" x14ac:dyDescent="0.2">
      <c r="A88">
        <v>2210</v>
      </c>
      <c r="B88" t="str">
        <f ca="1">IF(OFFSET(الصفوف!E$2,MID(A88,1,1),0,1,1)&gt;=(1*MID(A88,2,1)),OFFSET(الصفوف!D$2,MID(A88,1,1),0,1,1) &amp;MID(A88,2,1),"")</f>
        <v>ثاني2</v>
      </c>
      <c r="C88" s="5" t="str">
        <f t="shared" ca="1" si="6"/>
        <v/>
      </c>
      <c r="D88" t="str">
        <f t="shared" ca="1" si="7"/>
        <v/>
      </c>
      <c r="F88" t="str">
        <f t="shared" ca="1" si="8"/>
        <v/>
      </c>
      <c r="G88">
        <f ca="1">COUNTIF(OFFSET(المعلمين!$D$3,0,0,COUNTA(المعلمين!$B$3:$B$41),12),F88)</f>
        <v>113</v>
      </c>
      <c r="H88" t="str">
        <f ca="1">IFERROR(D88-COUNTIF(OFFSET(الجدول!$C$3,0,0,COUNTA(المعلمين!$B$3:$B$41),40),F88),"")</f>
        <v/>
      </c>
      <c r="I88" t="str">
        <f t="shared" ca="1" si="9"/>
        <v/>
      </c>
      <c r="J88" t="str">
        <f t="shared" ca="1" si="10"/>
        <v/>
      </c>
      <c r="K88" t="str">
        <f t="shared" ca="1" si="11"/>
        <v/>
      </c>
    </row>
    <row r="89" spans="1:11" x14ac:dyDescent="0.2">
      <c r="A89">
        <v>2211</v>
      </c>
      <c r="B89" t="str">
        <f ca="1">IF(OFFSET(الصفوف!E$2,MID(A89,1,1),0,1,1)&gt;=(1*MID(A89,2,1)),OFFSET(الصفوف!D$2,MID(A89,1,1),0,1,1) &amp;MID(A89,2,1),"")</f>
        <v>ثاني2</v>
      </c>
      <c r="C89" s="5" t="str">
        <f t="shared" ca="1" si="6"/>
        <v/>
      </c>
      <c r="D89" t="str">
        <f t="shared" ca="1" si="7"/>
        <v/>
      </c>
      <c r="F89" t="str">
        <f t="shared" ca="1" si="8"/>
        <v/>
      </c>
      <c r="G89">
        <f ca="1">COUNTIF(OFFSET(المعلمين!$D$3,0,0,COUNTA(المعلمين!$B$3:$B$41),12),F89)</f>
        <v>113</v>
      </c>
      <c r="H89" t="str">
        <f ca="1">IFERROR(D89-COUNTIF(OFFSET(الجدول!$C$3,0,0,COUNTA(المعلمين!$B$3:$B$41),40),F89),"")</f>
        <v/>
      </c>
      <c r="I89" t="str">
        <f t="shared" ca="1" si="9"/>
        <v/>
      </c>
      <c r="J89" t="str">
        <f t="shared" ca="1" si="10"/>
        <v/>
      </c>
      <c r="K89" t="str">
        <f t="shared" ca="1" si="11"/>
        <v/>
      </c>
    </row>
    <row r="90" spans="1:11" x14ac:dyDescent="0.2">
      <c r="A90">
        <v>2212</v>
      </c>
      <c r="B90" t="str">
        <f ca="1">IF(OFFSET(الصفوف!E$2,MID(A90,1,1),0,1,1)&gt;=(1*MID(A90,2,1)),OFFSET(الصفوف!D$2,MID(A90,1,1),0,1,1) &amp;MID(A90,2,1),"")</f>
        <v>ثاني2</v>
      </c>
      <c r="C90" s="5" t="str">
        <f t="shared" ca="1" si="6"/>
        <v/>
      </c>
      <c r="D90" t="str">
        <f t="shared" ca="1" si="7"/>
        <v/>
      </c>
      <c r="F90" t="str">
        <f t="shared" ca="1" si="8"/>
        <v/>
      </c>
      <c r="G90">
        <f ca="1">COUNTIF(OFFSET(المعلمين!$D$3,0,0,COUNTA(المعلمين!$B$3:$B$41),12),F90)</f>
        <v>113</v>
      </c>
      <c r="H90" t="str">
        <f ca="1">IFERROR(D90-COUNTIF(OFFSET(الجدول!$C$3,0,0,COUNTA(المعلمين!$B$3:$B$41),40),F90),"")</f>
        <v/>
      </c>
      <c r="I90" t="str">
        <f t="shared" ca="1" si="9"/>
        <v/>
      </c>
      <c r="J90" t="str">
        <f t="shared" ca="1" si="10"/>
        <v/>
      </c>
      <c r="K90" t="str">
        <f t="shared" ca="1" si="11"/>
        <v/>
      </c>
    </row>
    <row r="91" spans="1:11" x14ac:dyDescent="0.2">
      <c r="A91">
        <v>2213</v>
      </c>
      <c r="B91" t="str">
        <f ca="1">IF(OFFSET(الصفوف!E$2,MID(A91,1,1),0,1,1)&gt;=(1*MID(A91,2,1)),OFFSET(الصفوف!D$2,MID(A91,1,1),0,1,1) &amp;MID(A91,2,1),"")</f>
        <v>ثاني2</v>
      </c>
      <c r="C91" s="5" t="str">
        <f t="shared" ca="1" si="6"/>
        <v/>
      </c>
      <c r="D91" t="str">
        <f t="shared" ca="1" si="7"/>
        <v/>
      </c>
      <c r="F91" t="str">
        <f t="shared" ca="1" si="8"/>
        <v/>
      </c>
      <c r="G91">
        <f ca="1">COUNTIF(OFFSET(المعلمين!$D$3,0,0,COUNTA(المعلمين!$B$3:$B$41),12),F91)</f>
        <v>113</v>
      </c>
      <c r="H91" t="str">
        <f ca="1">IFERROR(D91-COUNTIF(OFFSET(الجدول!$C$3,0,0,COUNTA(المعلمين!$B$3:$B$41),40),F91),"")</f>
        <v/>
      </c>
      <c r="I91" t="str">
        <f t="shared" ca="1" si="9"/>
        <v/>
      </c>
      <c r="J91" t="str">
        <f t="shared" ca="1" si="10"/>
        <v/>
      </c>
      <c r="K91" t="str">
        <f t="shared" ca="1" si="11"/>
        <v/>
      </c>
    </row>
    <row r="92" spans="1:11" x14ac:dyDescent="0.2">
      <c r="A92">
        <v>2214</v>
      </c>
      <c r="B92" t="str">
        <f ca="1">IF(OFFSET(الصفوف!E$2,MID(A92,1,1),0,1,1)&gt;=(1*MID(A92,2,1)),OFFSET(الصفوف!D$2,MID(A92,1,1),0,1,1) &amp;MID(A92,2,1),"")</f>
        <v>ثاني2</v>
      </c>
      <c r="C92" s="5" t="str">
        <f t="shared" ca="1" si="6"/>
        <v/>
      </c>
      <c r="D92" t="str">
        <f t="shared" ca="1" si="7"/>
        <v/>
      </c>
      <c r="F92" t="str">
        <f t="shared" ca="1" si="8"/>
        <v/>
      </c>
      <c r="G92">
        <f ca="1">COUNTIF(OFFSET(المعلمين!$D$3,0,0,COUNTA(المعلمين!$B$3:$B$41),12),F92)</f>
        <v>113</v>
      </c>
      <c r="H92" t="str">
        <f ca="1">IFERROR(D92-COUNTIF(OFFSET(الجدول!$C$3,0,0,COUNTA(المعلمين!$B$3:$B$41),40),F92),"")</f>
        <v/>
      </c>
      <c r="I92" t="str">
        <f t="shared" ca="1" si="9"/>
        <v/>
      </c>
      <c r="J92" t="str">
        <f t="shared" ca="1" si="10"/>
        <v/>
      </c>
      <c r="K92" t="str">
        <f t="shared" ca="1" si="11"/>
        <v/>
      </c>
    </row>
    <row r="93" spans="1:11" x14ac:dyDescent="0.2">
      <c r="A93">
        <v>2215</v>
      </c>
      <c r="B93" t="str">
        <f ca="1">IF(OFFSET(الصفوف!E$2,MID(A93,1,1),0,1,1)&gt;=(1*MID(A93,2,1)),OFFSET(الصفوف!D$2,MID(A93,1,1),0,1,1) &amp;MID(A93,2,1),"")</f>
        <v>ثاني2</v>
      </c>
      <c r="C93" s="5" t="str">
        <f t="shared" ca="1" si="6"/>
        <v/>
      </c>
      <c r="D93" t="str">
        <f t="shared" ca="1" si="7"/>
        <v/>
      </c>
      <c r="F93" t="str">
        <f t="shared" ca="1" si="8"/>
        <v/>
      </c>
      <c r="G93">
        <f ca="1">COUNTIF(OFFSET(المعلمين!$D$3,0,0,COUNTA(المعلمين!$B$3:$B$41),12),F93)</f>
        <v>113</v>
      </c>
      <c r="H93" t="str">
        <f ca="1">IFERROR(D93-COUNTIF(OFFSET(الجدول!$C$3,0,0,COUNTA(المعلمين!$B$3:$B$41),40),F93),"")</f>
        <v/>
      </c>
      <c r="I93" t="str">
        <f t="shared" ca="1" si="9"/>
        <v/>
      </c>
      <c r="J93" t="str">
        <f t="shared" ca="1" si="10"/>
        <v/>
      </c>
      <c r="K93" t="str">
        <f t="shared" ca="1" si="11"/>
        <v/>
      </c>
    </row>
    <row r="94" spans="1:11" x14ac:dyDescent="0.2">
      <c r="A94">
        <v>2301</v>
      </c>
      <c r="B94" t="str">
        <f ca="1">IF(OFFSET(الصفوف!E$2,MID(A94,1,1),0,1,1)&gt;=(1*MID(A94,2,1)),OFFSET(الصفوف!D$2,MID(A94,1,1),0,1,1) &amp;MID(A94,2,1),"")</f>
        <v>ثاني3</v>
      </c>
      <c r="C94" s="5" t="str">
        <f t="shared" ca="1" si="6"/>
        <v>قرآن</v>
      </c>
      <c r="D94">
        <f t="shared" ca="1" si="7"/>
        <v>5</v>
      </c>
      <c r="F94" t="str">
        <f t="shared" ca="1" si="8"/>
        <v>ثاني3
قرآن</v>
      </c>
      <c r="G94">
        <f ca="1">COUNTIF(OFFSET(المعلمين!$D$3,0,0,COUNTA(المعلمين!$B$3:$B$41),12),F94)</f>
        <v>1</v>
      </c>
      <c r="H94">
        <f ca="1">IFERROR(D94-COUNTIF(OFFSET(الجدول!$C$3,0,0,COUNTA(المعلمين!$B$3:$B$41),40),F94),"")</f>
        <v>0</v>
      </c>
      <c r="I94" t="str">
        <f t="shared" ca="1" si="9"/>
        <v/>
      </c>
      <c r="J94" t="str">
        <f t="shared" ca="1" si="10"/>
        <v/>
      </c>
      <c r="K94" t="str">
        <f t="shared" ca="1" si="11"/>
        <v/>
      </c>
    </row>
    <row r="95" spans="1:11" x14ac:dyDescent="0.2">
      <c r="A95">
        <v>2302</v>
      </c>
      <c r="B95" t="str">
        <f ca="1">IF(OFFSET(الصفوف!E$2,MID(A95,1,1),0,1,1)&gt;=(1*MID(A95,2,1)),OFFSET(الصفوف!D$2,MID(A95,1,1),0,1,1) &amp;MID(A95,2,1),"")</f>
        <v>ثاني3</v>
      </c>
      <c r="C95" s="5" t="str">
        <f t="shared" ca="1" si="6"/>
        <v>علوم</v>
      </c>
      <c r="D95">
        <f t="shared" ca="1" si="7"/>
        <v>3</v>
      </c>
      <c r="F95" t="str">
        <f t="shared" ca="1" si="8"/>
        <v>ثاني3
علوم</v>
      </c>
      <c r="G95">
        <f ca="1">COUNTIF(OFFSET(المعلمين!$D$3,0,0,COUNTA(المعلمين!$B$3:$B$41),12),F95)</f>
        <v>1</v>
      </c>
      <c r="H95">
        <f ca="1">IFERROR(D95-COUNTIF(OFFSET(الجدول!$C$3,0,0,COUNTA(المعلمين!$B$3:$B$41),40),F95),"")</f>
        <v>0</v>
      </c>
      <c r="I95" t="str">
        <f t="shared" ca="1" si="9"/>
        <v/>
      </c>
      <c r="J95" t="str">
        <f t="shared" ca="1" si="10"/>
        <v/>
      </c>
      <c r="K95" t="str">
        <f t="shared" ca="1" si="11"/>
        <v/>
      </c>
    </row>
    <row r="96" spans="1:11" x14ac:dyDescent="0.2">
      <c r="A96">
        <v>2303</v>
      </c>
      <c r="B96" t="str">
        <f ca="1">IF(OFFSET(الصفوف!E$2,MID(A96,1,1),0,1,1)&gt;=(1*MID(A96,2,1)),OFFSET(الصفوف!D$2,MID(A96,1,1),0,1,1) &amp;MID(A96,2,1),"")</f>
        <v>ثاني3</v>
      </c>
      <c r="C96" s="5" t="str">
        <f t="shared" ca="1" si="6"/>
        <v>إسلامية</v>
      </c>
      <c r="D96">
        <f t="shared" ca="1" si="7"/>
        <v>4</v>
      </c>
      <c r="F96" t="str">
        <f t="shared" ca="1" si="8"/>
        <v>ثاني3
إسلامية</v>
      </c>
      <c r="G96">
        <f ca="1">COUNTIF(OFFSET(المعلمين!$D$3,0,0,COUNTA(المعلمين!$B$3:$B$41),12),F96)</f>
        <v>1</v>
      </c>
      <c r="H96">
        <f ca="1">IFERROR(D96-COUNTIF(OFFSET(الجدول!$C$3,0,0,COUNTA(المعلمين!$B$3:$B$41),40),F96),"")</f>
        <v>0</v>
      </c>
      <c r="I96" t="str">
        <f t="shared" ca="1" si="9"/>
        <v/>
      </c>
      <c r="J96" t="str">
        <f t="shared" ca="1" si="10"/>
        <v/>
      </c>
      <c r="K96" t="str">
        <f t="shared" ca="1" si="11"/>
        <v/>
      </c>
    </row>
    <row r="97" spans="1:11" x14ac:dyDescent="0.2">
      <c r="A97">
        <v>2304</v>
      </c>
      <c r="B97" t="str">
        <f ca="1">IF(OFFSET(الصفوف!E$2,MID(A97,1,1),0,1,1)&gt;=(1*MID(A97,2,1)),OFFSET(الصفوف!D$2,MID(A97,1,1),0,1,1) &amp;MID(A97,2,1),"")</f>
        <v>ثاني3</v>
      </c>
      <c r="C97" s="5" t="str">
        <f t="shared" ca="1" si="6"/>
        <v>بدنية</v>
      </c>
      <c r="D97">
        <f t="shared" ca="1" si="7"/>
        <v>2</v>
      </c>
      <c r="F97" t="str">
        <f t="shared" ca="1" si="8"/>
        <v>ثاني3
بدنية</v>
      </c>
      <c r="G97">
        <f ca="1">COUNTIF(OFFSET(المعلمين!$D$3,0,0,COUNTA(المعلمين!$B$3:$B$41),12),F97)</f>
        <v>1</v>
      </c>
      <c r="H97">
        <f ca="1">IFERROR(D97-COUNTIF(OFFSET(الجدول!$C$3,0,0,COUNTA(المعلمين!$B$3:$B$41),40),F97),"")</f>
        <v>0</v>
      </c>
      <c r="I97" t="str">
        <f t="shared" ca="1" si="9"/>
        <v/>
      </c>
      <c r="J97" t="str">
        <f t="shared" ca="1" si="10"/>
        <v/>
      </c>
      <c r="K97" t="str">
        <f t="shared" ca="1" si="11"/>
        <v/>
      </c>
    </row>
    <row r="98" spans="1:11" x14ac:dyDescent="0.2">
      <c r="A98">
        <v>2305</v>
      </c>
      <c r="B98" t="str">
        <f ca="1">IF(OFFSET(الصفوف!E$2,MID(A98,1,1),0,1,1)&gt;=(1*MID(A98,2,1)),OFFSET(الصفوف!D$2,MID(A98,1,1),0,1,1) &amp;MID(A98,2,1),"")</f>
        <v>ثاني3</v>
      </c>
      <c r="C98" s="5" t="str">
        <f t="shared" ca="1" si="6"/>
        <v>عربي</v>
      </c>
      <c r="D98">
        <f t="shared" ca="1" si="7"/>
        <v>3</v>
      </c>
      <c r="F98" t="str">
        <f t="shared" ca="1" si="8"/>
        <v>ثاني3
عربي</v>
      </c>
      <c r="G98">
        <f ca="1">COUNTIF(OFFSET(المعلمين!$D$3,0,0,COUNTA(المعلمين!$B$3:$B$41),12),F98)</f>
        <v>1</v>
      </c>
      <c r="H98">
        <f ca="1">IFERROR(D98-COUNTIF(OFFSET(الجدول!$C$3,0,0,COUNTA(المعلمين!$B$3:$B$41),40),F98),"")</f>
        <v>0</v>
      </c>
      <c r="I98" t="str">
        <f t="shared" ca="1" si="9"/>
        <v/>
      </c>
      <c r="J98" t="str">
        <f t="shared" ca="1" si="10"/>
        <v/>
      </c>
      <c r="K98" t="str">
        <f t="shared" ca="1" si="11"/>
        <v/>
      </c>
    </row>
    <row r="99" spans="1:11" x14ac:dyDescent="0.2">
      <c r="A99">
        <v>2306</v>
      </c>
      <c r="B99" t="str">
        <f ca="1">IF(OFFSET(الصفوف!E$2,MID(A99,1,1),0,1,1)&gt;=(1*MID(A99,2,1)),OFFSET(الصفوف!D$2,MID(A99,1,1),0,1,1) &amp;MID(A99,2,1),"")</f>
        <v>ثاني3</v>
      </c>
      <c r="C99" s="5" t="str">
        <f t="shared" ca="1" si="6"/>
        <v>فلك</v>
      </c>
      <c r="D99">
        <f t="shared" ca="1" si="7"/>
        <v>3</v>
      </c>
      <c r="F99" t="str">
        <f t="shared" ca="1" si="8"/>
        <v>ثاني3
فلك</v>
      </c>
      <c r="G99">
        <f ca="1">COUNTIF(OFFSET(المعلمين!$D$3,0,0,COUNTA(المعلمين!$B$3:$B$41),12),F99)</f>
        <v>1</v>
      </c>
      <c r="H99">
        <f ca="1">IFERROR(D99-COUNTIF(OFFSET(الجدول!$C$3,0,0,COUNTA(المعلمين!$B$3:$B$41),40),F99),"")</f>
        <v>0</v>
      </c>
      <c r="I99" t="str">
        <f t="shared" ca="1" si="9"/>
        <v/>
      </c>
      <c r="J99" t="str">
        <f t="shared" ca="1" si="10"/>
        <v/>
      </c>
      <c r="K99" t="str">
        <f t="shared" ca="1" si="11"/>
        <v/>
      </c>
    </row>
    <row r="100" spans="1:11" x14ac:dyDescent="0.2">
      <c r="A100">
        <v>2307</v>
      </c>
      <c r="B100" t="str">
        <f ca="1">IF(OFFSET(الصفوف!E$2,MID(A100,1,1),0,1,1)&gt;=(1*MID(A100,2,1)),OFFSET(الصفوف!D$2,MID(A100,1,1),0,1,1) &amp;MID(A100,2,1),"")</f>
        <v>ثاني3</v>
      </c>
      <c r="C100" s="5" t="str">
        <f t="shared" ca="1" si="6"/>
        <v>فنية</v>
      </c>
      <c r="D100">
        <f t="shared" ca="1" si="7"/>
        <v>10</v>
      </c>
      <c r="F100" t="str">
        <f t="shared" ca="1" si="8"/>
        <v>ثاني3
فنية</v>
      </c>
      <c r="G100">
        <f ca="1">COUNTIF(OFFSET(المعلمين!$D$3,0,0,COUNTA(المعلمين!$B$3:$B$41),12),F100)</f>
        <v>1</v>
      </c>
      <c r="H100">
        <f ca="1">IFERROR(D100-COUNTIF(OFFSET(الجدول!$C$3,0,0,COUNTA(المعلمين!$B$3:$B$41),40),F100),"")</f>
        <v>0</v>
      </c>
      <c r="I100" t="str">
        <f t="shared" ca="1" si="9"/>
        <v/>
      </c>
      <c r="J100" t="str">
        <f t="shared" ca="1" si="10"/>
        <v/>
      </c>
      <c r="K100" t="str">
        <f t="shared" ca="1" si="11"/>
        <v/>
      </c>
    </row>
    <row r="101" spans="1:11" x14ac:dyDescent="0.2">
      <c r="A101">
        <v>2308</v>
      </c>
      <c r="B101" t="str">
        <f ca="1">IF(OFFSET(الصفوف!E$2,MID(A101,1,1),0,1,1)&gt;=(1*MID(A101,2,1)),OFFSET(الصفوف!D$2,MID(A101,1,1),0,1,1) &amp;MID(A101,2,1),"")</f>
        <v>ثاني3</v>
      </c>
      <c r="C101" s="5" t="str">
        <f t="shared" ca="1" si="6"/>
        <v/>
      </c>
      <c r="D101" t="str">
        <f t="shared" ca="1" si="7"/>
        <v/>
      </c>
      <c r="F101" t="str">
        <f t="shared" ca="1" si="8"/>
        <v/>
      </c>
      <c r="G101">
        <f ca="1">COUNTIF(OFFSET(المعلمين!$D$3,0,0,COUNTA(المعلمين!$B$3:$B$41),12),F101)</f>
        <v>113</v>
      </c>
      <c r="H101" t="str">
        <f ca="1">IFERROR(D101-COUNTIF(OFFSET(الجدول!$C$3,0,0,COUNTA(المعلمين!$B$3:$B$41),40),F101),"")</f>
        <v/>
      </c>
      <c r="I101" t="str">
        <f t="shared" ca="1" si="9"/>
        <v/>
      </c>
      <c r="J101" t="str">
        <f t="shared" ca="1" si="10"/>
        <v/>
      </c>
      <c r="K101" t="str">
        <f t="shared" ca="1" si="11"/>
        <v/>
      </c>
    </row>
    <row r="102" spans="1:11" x14ac:dyDescent="0.2">
      <c r="A102">
        <v>2309</v>
      </c>
      <c r="B102" t="str">
        <f ca="1">IF(OFFSET(الصفوف!E$2,MID(A102,1,1),0,1,1)&gt;=(1*MID(A102,2,1)),OFFSET(الصفوف!D$2,MID(A102,1,1),0,1,1) &amp;MID(A102,2,1),"")</f>
        <v>ثاني3</v>
      </c>
      <c r="C102" s="5" t="str">
        <f t="shared" ca="1" si="6"/>
        <v/>
      </c>
      <c r="D102" t="str">
        <f t="shared" ca="1" si="7"/>
        <v/>
      </c>
      <c r="F102" t="str">
        <f t="shared" ca="1" si="8"/>
        <v/>
      </c>
      <c r="G102">
        <f ca="1">COUNTIF(OFFSET(المعلمين!$D$3,0,0,COUNTA(المعلمين!$B$3:$B$41),12),F102)</f>
        <v>113</v>
      </c>
      <c r="H102" t="str">
        <f ca="1">IFERROR(D102-COUNTIF(OFFSET(الجدول!$C$3,0,0,COUNTA(المعلمين!$B$3:$B$41),40),F102),"")</f>
        <v/>
      </c>
      <c r="I102" t="str">
        <f t="shared" ca="1" si="9"/>
        <v/>
      </c>
      <c r="J102" t="str">
        <f t="shared" ca="1" si="10"/>
        <v/>
      </c>
      <c r="K102" t="str">
        <f t="shared" ca="1" si="11"/>
        <v/>
      </c>
    </row>
    <row r="103" spans="1:11" x14ac:dyDescent="0.2">
      <c r="A103">
        <v>2310</v>
      </c>
      <c r="B103" t="str">
        <f ca="1">IF(OFFSET(الصفوف!E$2,MID(A103,1,1),0,1,1)&gt;=(1*MID(A103,2,1)),OFFSET(الصفوف!D$2,MID(A103,1,1),0,1,1) &amp;MID(A103,2,1),"")</f>
        <v>ثاني3</v>
      </c>
      <c r="C103" s="5" t="str">
        <f t="shared" ca="1" si="6"/>
        <v/>
      </c>
      <c r="D103" t="str">
        <f t="shared" ca="1" si="7"/>
        <v/>
      </c>
      <c r="F103" t="str">
        <f t="shared" ca="1" si="8"/>
        <v/>
      </c>
      <c r="G103">
        <f ca="1">COUNTIF(OFFSET(المعلمين!$D$3,0,0,COUNTA(المعلمين!$B$3:$B$41),12),F103)</f>
        <v>113</v>
      </c>
      <c r="H103" t="str">
        <f ca="1">IFERROR(D103-COUNTIF(OFFSET(الجدول!$C$3,0,0,COUNTA(المعلمين!$B$3:$B$41),40),F103),"")</f>
        <v/>
      </c>
      <c r="I103" t="str">
        <f t="shared" ca="1" si="9"/>
        <v/>
      </c>
      <c r="J103" t="str">
        <f t="shared" ca="1" si="10"/>
        <v/>
      </c>
      <c r="K103" t="str">
        <f t="shared" ca="1" si="11"/>
        <v/>
      </c>
    </row>
    <row r="104" spans="1:11" x14ac:dyDescent="0.2">
      <c r="A104">
        <v>2311</v>
      </c>
      <c r="B104" t="str">
        <f ca="1">IF(OFFSET(الصفوف!E$2,MID(A104,1,1),0,1,1)&gt;=(1*MID(A104,2,1)),OFFSET(الصفوف!D$2,MID(A104,1,1),0,1,1) &amp;MID(A104,2,1),"")</f>
        <v>ثاني3</v>
      </c>
      <c r="C104" s="5" t="str">
        <f t="shared" ca="1" si="6"/>
        <v/>
      </c>
      <c r="D104" t="str">
        <f t="shared" ca="1" si="7"/>
        <v/>
      </c>
      <c r="F104" t="str">
        <f t="shared" ca="1" si="8"/>
        <v/>
      </c>
      <c r="G104">
        <f ca="1">COUNTIF(OFFSET(المعلمين!$D$3,0,0,COUNTA(المعلمين!$B$3:$B$41),12),F104)</f>
        <v>113</v>
      </c>
      <c r="H104" t="str">
        <f ca="1">IFERROR(D104-COUNTIF(OFFSET(الجدول!$C$3,0,0,COUNTA(المعلمين!$B$3:$B$41),40),F104),"")</f>
        <v/>
      </c>
      <c r="I104" t="str">
        <f t="shared" ca="1" si="9"/>
        <v/>
      </c>
      <c r="J104" t="str">
        <f t="shared" ca="1" si="10"/>
        <v/>
      </c>
      <c r="K104" t="str">
        <f t="shared" ca="1" si="11"/>
        <v/>
      </c>
    </row>
    <row r="105" spans="1:11" x14ac:dyDescent="0.2">
      <c r="A105">
        <v>2312</v>
      </c>
      <c r="B105" t="str">
        <f ca="1">IF(OFFSET(الصفوف!E$2,MID(A105,1,1),0,1,1)&gt;=(1*MID(A105,2,1)),OFFSET(الصفوف!D$2,MID(A105,1,1),0,1,1) &amp;MID(A105,2,1),"")</f>
        <v>ثاني3</v>
      </c>
      <c r="C105" s="5" t="str">
        <f t="shared" ca="1" si="6"/>
        <v/>
      </c>
      <c r="D105" t="str">
        <f t="shared" ca="1" si="7"/>
        <v/>
      </c>
      <c r="F105" t="str">
        <f t="shared" ca="1" si="8"/>
        <v/>
      </c>
      <c r="G105">
        <f ca="1">COUNTIF(OFFSET(المعلمين!$D$3,0,0,COUNTA(المعلمين!$B$3:$B$41),12),F105)</f>
        <v>113</v>
      </c>
      <c r="H105" t="str">
        <f ca="1">IFERROR(D105-COUNTIF(OFFSET(الجدول!$C$3,0,0,COUNTA(المعلمين!$B$3:$B$41),40),F105),"")</f>
        <v/>
      </c>
      <c r="I105" t="str">
        <f t="shared" ca="1" si="9"/>
        <v/>
      </c>
      <c r="J105" t="str">
        <f t="shared" ca="1" si="10"/>
        <v/>
      </c>
      <c r="K105" t="str">
        <f t="shared" ca="1" si="11"/>
        <v/>
      </c>
    </row>
    <row r="106" spans="1:11" x14ac:dyDescent="0.2">
      <c r="A106">
        <v>2313</v>
      </c>
      <c r="B106" t="str">
        <f ca="1">IF(OFFSET(الصفوف!E$2,MID(A106,1,1),0,1,1)&gt;=(1*MID(A106,2,1)),OFFSET(الصفوف!D$2,MID(A106,1,1),0,1,1) &amp;MID(A106,2,1),"")</f>
        <v>ثاني3</v>
      </c>
      <c r="C106" s="5" t="str">
        <f t="shared" ca="1" si="6"/>
        <v/>
      </c>
      <c r="D106" t="str">
        <f t="shared" ca="1" si="7"/>
        <v/>
      </c>
      <c r="F106" t="str">
        <f t="shared" ca="1" si="8"/>
        <v/>
      </c>
      <c r="G106">
        <f ca="1">COUNTIF(OFFSET(المعلمين!$D$3,0,0,COUNTA(المعلمين!$B$3:$B$41),12),F106)</f>
        <v>113</v>
      </c>
      <c r="H106" t="str">
        <f ca="1">IFERROR(D106-COUNTIF(OFFSET(الجدول!$C$3,0,0,COUNTA(المعلمين!$B$3:$B$41),40),F106),"")</f>
        <v/>
      </c>
      <c r="I106" t="str">
        <f t="shared" ca="1" si="9"/>
        <v/>
      </c>
      <c r="J106" t="str">
        <f t="shared" ca="1" si="10"/>
        <v/>
      </c>
      <c r="K106" t="str">
        <f t="shared" ca="1" si="11"/>
        <v/>
      </c>
    </row>
    <row r="107" spans="1:11" x14ac:dyDescent="0.2">
      <c r="A107">
        <v>2314</v>
      </c>
      <c r="B107" t="str">
        <f ca="1">IF(OFFSET(الصفوف!E$2,MID(A107,1,1),0,1,1)&gt;=(1*MID(A107,2,1)),OFFSET(الصفوف!D$2,MID(A107,1,1),0,1,1) &amp;MID(A107,2,1),"")</f>
        <v>ثاني3</v>
      </c>
      <c r="C107" s="5" t="str">
        <f t="shared" ca="1" si="6"/>
        <v/>
      </c>
      <c r="D107" t="str">
        <f t="shared" ca="1" si="7"/>
        <v/>
      </c>
      <c r="F107" t="str">
        <f t="shared" ca="1" si="8"/>
        <v/>
      </c>
      <c r="G107">
        <f ca="1">COUNTIF(OFFSET(المعلمين!$D$3,0,0,COUNTA(المعلمين!$B$3:$B$41),12),F107)</f>
        <v>113</v>
      </c>
      <c r="H107" t="str">
        <f ca="1">IFERROR(D107-COUNTIF(OFFSET(الجدول!$C$3,0,0,COUNTA(المعلمين!$B$3:$B$41),40),F107),"")</f>
        <v/>
      </c>
      <c r="I107" t="str">
        <f t="shared" ca="1" si="9"/>
        <v/>
      </c>
      <c r="J107" t="str">
        <f t="shared" ca="1" si="10"/>
        <v/>
      </c>
      <c r="K107" t="str">
        <f t="shared" ca="1" si="11"/>
        <v/>
      </c>
    </row>
    <row r="108" spans="1:11" x14ac:dyDescent="0.2">
      <c r="A108">
        <v>2315</v>
      </c>
      <c r="B108" t="str">
        <f ca="1">IF(OFFSET(الصفوف!E$2,MID(A108,1,1),0,1,1)&gt;=(1*MID(A108,2,1)),OFFSET(الصفوف!D$2,MID(A108,1,1),0,1,1) &amp;MID(A108,2,1),"")</f>
        <v>ثاني3</v>
      </c>
      <c r="C108" s="5" t="str">
        <f t="shared" ca="1" si="6"/>
        <v/>
      </c>
      <c r="D108" t="str">
        <f t="shared" ca="1" si="7"/>
        <v/>
      </c>
      <c r="F108" t="str">
        <f t="shared" ca="1" si="8"/>
        <v/>
      </c>
      <c r="G108">
        <f ca="1">COUNTIF(OFFSET(المعلمين!$D$3,0,0,COUNTA(المعلمين!$B$3:$B$41),12),F108)</f>
        <v>113</v>
      </c>
      <c r="H108" t="str">
        <f ca="1">IFERROR(D108-COUNTIF(OFFSET(الجدول!$C$3,0,0,COUNTA(المعلمين!$B$3:$B$41),40),F108),"")</f>
        <v/>
      </c>
      <c r="I108" t="str">
        <f t="shared" ca="1" si="9"/>
        <v/>
      </c>
      <c r="J108" t="str">
        <f t="shared" ca="1" si="10"/>
        <v/>
      </c>
      <c r="K108" t="str">
        <f t="shared" ca="1" si="11"/>
        <v/>
      </c>
    </row>
    <row r="109" spans="1:11" x14ac:dyDescent="0.2">
      <c r="A109">
        <v>2401</v>
      </c>
      <c r="B109" t="str">
        <f ca="1">IF(OFFSET(الصفوف!E$2,MID(A109,1,1),0,1,1)&gt;=(1*MID(A109,2,1)),OFFSET(الصفوف!D$2,MID(A109,1,1),0,1,1) &amp;MID(A109,2,1),"")</f>
        <v/>
      </c>
      <c r="C109" s="5" t="str">
        <f t="shared" ca="1" si="6"/>
        <v/>
      </c>
      <c r="D109" t="str">
        <f t="shared" ca="1" si="7"/>
        <v/>
      </c>
      <c r="F109" t="str">
        <f t="shared" ca="1" si="8"/>
        <v/>
      </c>
      <c r="G109">
        <f ca="1">COUNTIF(OFFSET(المعلمين!$D$3,0,0,COUNTA(المعلمين!$B$3:$B$41),12),F109)</f>
        <v>113</v>
      </c>
      <c r="H109" t="str">
        <f ca="1">IFERROR(D109-COUNTIF(OFFSET(الجدول!$C$3,0,0,COUNTA(المعلمين!$B$3:$B$41),40),F109),"")</f>
        <v/>
      </c>
      <c r="I109" t="str">
        <f t="shared" ca="1" si="9"/>
        <v/>
      </c>
      <c r="J109" t="str">
        <f t="shared" ca="1" si="10"/>
        <v/>
      </c>
      <c r="K109" t="str">
        <f t="shared" ca="1" si="11"/>
        <v/>
      </c>
    </row>
    <row r="110" spans="1:11" x14ac:dyDescent="0.2">
      <c r="A110">
        <v>2402</v>
      </c>
      <c r="B110" t="str">
        <f ca="1">IF(OFFSET(الصفوف!E$2,MID(A110,1,1),0,1,1)&gt;=(1*MID(A110,2,1)),OFFSET(الصفوف!D$2,MID(A110,1,1),0,1,1) &amp;MID(A110,2,1),"")</f>
        <v/>
      </c>
      <c r="C110" s="5" t="str">
        <f t="shared" ca="1" si="6"/>
        <v/>
      </c>
      <c r="D110" t="str">
        <f t="shared" ca="1" si="7"/>
        <v/>
      </c>
      <c r="F110" t="str">
        <f t="shared" ca="1" si="8"/>
        <v/>
      </c>
      <c r="G110">
        <f ca="1">COUNTIF(OFFSET(المعلمين!$D$3,0,0,COUNTA(المعلمين!$B$3:$B$41),12),F110)</f>
        <v>113</v>
      </c>
      <c r="H110" t="str">
        <f ca="1">IFERROR(D110-COUNTIF(OFFSET(الجدول!$C$3,0,0,COUNTA(المعلمين!$B$3:$B$41),40),F110),"")</f>
        <v/>
      </c>
      <c r="I110" t="str">
        <f t="shared" ca="1" si="9"/>
        <v/>
      </c>
      <c r="J110" t="str">
        <f t="shared" ca="1" si="10"/>
        <v/>
      </c>
      <c r="K110" t="str">
        <f t="shared" ca="1" si="11"/>
        <v/>
      </c>
    </row>
    <row r="111" spans="1:11" x14ac:dyDescent="0.2">
      <c r="A111">
        <v>2403</v>
      </c>
      <c r="B111" t="str">
        <f ca="1">IF(OFFSET(الصفوف!E$2,MID(A111,1,1),0,1,1)&gt;=(1*MID(A111,2,1)),OFFSET(الصفوف!D$2,MID(A111,1,1),0,1,1) &amp;MID(A111,2,1),"")</f>
        <v/>
      </c>
      <c r="C111" s="5" t="str">
        <f t="shared" ca="1" si="6"/>
        <v/>
      </c>
      <c r="D111" t="str">
        <f t="shared" ca="1" si="7"/>
        <v/>
      </c>
      <c r="F111" t="str">
        <f t="shared" ca="1" si="8"/>
        <v/>
      </c>
      <c r="G111">
        <f ca="1">COUNTIF(OFFSET(المعلمين!$D$3,0,0,COUNTA(المعلمين!$B$3:$B$41),12),F111)</f>
        <v>113</v>
      </c>
      <c r="H111" t="str">
        <f ca="1">IFERROR(D111-COUNTIF(OFFSET(الجدول!$C$3,0,0,COUNTA(المعلمين!$B$3:$B$41),40),F111),"")</f>
        <v/>
      </c>
      <c r="I111" t="str">
        <f t="shared" ca="1" si="9"/>
        <v/>
      </c>
      <c r="J111" t="str">
        <f t="shared" ca="1" si="10"/>
        <v/>
      </c>
      <c r="K111" t="str">
        <f t="shared" ca="1" si="11"/>
        <v/>
      </c>
    </row>
    <row r="112" spans="1:11" x14ac:dyDescent="0.2">
      <c r="A112">
        <v>2404</v>
      </c>
      <c r="B112" t="str">
        <f ca="1">IF(OFFSET(الصفوف!E$2,MID(A112,1,1),0,1,1)&gt;=(1*MID(A112,2,1)),OFFSET(الصفوف!D$2,MID(A112,1,1),0,1,1) &amp;MID(A112,2,1),"")</f>
        <v/>
      </c>
      <c r="C112" s="5" t="str">
        <f t="shared" ca="1" si="6"/>
        <v/>
      </c>
      <c r="D112" t="str">
        <f t="shared" ca="1" si="7"/>
        <v/>
      </c>
      <c r="F112" t="str">
        <f t="shared" ca="1" si="8"/>
        <v/>
      </c>
      <c r="G112">
        <f ca="1">COUNTIF(OFFSET(المعلمين!$D$3,0,0,COUNTA(المعلمين!$B$3:$B$41),12),F112)</f>
        <v>113</v>
      </c>
      <c r="H112" t="str">
        <f ca="1">IFERROR(D112-COUNTIF(OFFSET(الجدول!$C$3,0,0,COUNTA(المعلمين!$B$3:$B$41),40),F112),"")</f>
        <v/>
      </c>
      <c r="I112" t="str">
        <f t="shared" ca="1" si="9"/>
        <v/>
      </c>
      <c r="J112" t="str">
        <f t="shared" ca="1" si="10"/>
        <v/>
      </c>
      <c r="K112" t="str">
        <f t="shared" ca="1" si="11"/>
        <v/>
      </c>
    </row>
    <row r="113" spans="1:11" x14ac:dyDescent="0.2">
      <c r="A113">
        <v>2405</v>
      </c>
      <c r="B113" t="str">
        <f ca="1">IF(OFFSET(الصفوف!E$2,MID(A113,1,1),0,1,1)&gt;=(1*MID(A113,2,1)),OFFSET(الصفوف!D$2,MID(A113,1,1),0,1,1) &amp;MID(A113,2,1),"")</f>
        <v/>
      </c>
      <c r="C113" s="5" t="str">
        <f t="shared" ca="1" si="6"/>
        <v/>
      </c>
      <c r="D113" t="str">
        <f t="shared" ca="1" si="7"/>
        <v/>
      </c>
      <c r="F113" t="str">
        <f t="shared" ca="1" si="8"/>
        <v/>
      </c>
      <c r="G113">
        <f ca="1">COUNTIF(OFFSET(المعلمين!$D$3,0,0,COUNTA(المعلمين!$B$3:$B$41),12),F113)</f>
        <v>113</v>
      </c>
      <c r="H113" t="str">
        <f ca="1">IFERROR(D113-COUNTIF(OFFSET(الجدول!$C$3,0,0,COUNTA(المعلمين!$B$3:$B$41),40),F113),"")</f>
        <v/>
      </c>
      <c r="I113" t="str">
        <f t="shared" ca="1" si="9"/>
        <v/>
      </c>
      <c r="J113" t="str">
        <f t="shared" ca="1" si="10"/>
        <v/>
      </c>
      <c r="K113" t="str">
        <f t="shared" ca="1" si="11"/>
        <v/>
      </c>
    </row>
    <row r="114" spans="1:11" x14ac:dyDescent="0.2">
      <c r="A114">
        <v>2406</v>
      </c>
      <c r="B114" t="str">
        <f ca="1">IF(OFFSET(الصفوف!E$2,MID(A114,1,1),0,1,1)&gt;=(1*MID(A114,2,1)),OFFSET(الصفوف!D$2,MID(A114,1,1),0,1,1) &amp;MID(A114,2,1),"")</f>
        <v/>
      </c>
      <c r="C114" s="5" t="str">
        <f t="shared" ca="1" si="6"/>
        <v/>
      </c>
      <c r="D114" t="str">
        <f t="shared" ca="1" si="7"/>
        <v/>
      </c>
      <c r="F114" t="str">
        <f t="shared" ca="1" si="8"/>
        <v/>
      </c>
      <c r="G114">
        <f ca="1">COUNTIF(OFFSET(المعلمين!$D$3,0,0,COUNTA(المعلمين!$B$3:$B$41),12),F114)</f>
        <v>113</v>
      </c>
      <c r="H114" t="str">
        <f ca="1">IFERROR(D114-COUNTIF(OFFSET(الجدول!$C$3,0,0,COUNTA(المعلمين!$B$3:$B$41),40),F114),"")</f>
        <v/>
      </c>
      <c r="I114" t="str">
        <f t="shared" ca="1" si="9"/>
        <v/>
      </c>
      <c r="J114" t="str">
        <f t="shared" ca="1" si="10"/>
        <v/>
      </c>
      <c r="K114" t="str">
        <f t="shared" ca="1" si="11"/>
        <v/>
      </c>
    </row>
    <row r="115" spans="1:11" x14ac:dyDescent="0.2">
      <c r="A115">
        <v>2407</v>
      </c>
      <c r="B115" t="str">
        <f ca="1">IF(OFFSET(الصفوف!E$2,MID(A115,1,1),0,1,1)&gt;=(1*MID(A115,2,1)),OFFSET(الصفوف!D$2,MID(A115,1,1),0,1,1) &amp;MID(A115,2,1),"")</f>
        <v/>
      </c>
      <c r="C115" s="5" t="str">
        <f t="shared" ca="1" si="6"/>
        <v/>
      </c>
      <c r="D115" t="str">
        <f t="shared" ca="1" si="7"/>
        <v/>
      </c>
      <c r="F115" t="str">
        <f t="shared" ca="1" si="8"/>
        <v/>
      </c>
      <c r="G115">
        <f ca="1">COUNTIF(OFFSET(المعلمين!$D$3,0,0,COUNTA(المعلمين!$B$3:$B$41),12),F115)</f>
        <v>113</v>
      </c>
      <c r="H115" t="str">
        <f ca="1">IFERROR(D115-COUNTIF(OFFSET(الجدول!$C$3,0,0,COUNTA(المعلمين!$B$3:$B$41),40),F115),"")</f>
        <v/>
      </c>
      <c r="I115" t="str">
        <f t="shared" ca="1" si="9"/>
        <v/>
      </c>
      <c r="J115" t="str">
        <f t="shared" ca="1" si="10"/>
        <v/>
      </c>
      <c r="K115" t="str">
        <f t="shared" ca="1" si="11"/>
        <v/>
      </c>
    </row>
    <row r="116" spans="1:11" x14ac:dyDescent="0.2">
      <c r="A116">
        <v>2408</v>
      </c>
      <c r="B116" t="str">
        <f ca="1">IF(OFFSET(الصفوف!E$2,MID(A116,1,1),0,1,1)&gt;=(1*MID(A116,2,1)),OFFSET(الصفوف!D$2,MID(A116,1,1),0,1,1) &amp;MID(A116,2,1),"")</f>
        <v/>
      </c>
      <c r="C116" s="5" t="str">
        <f t="shared" ca="1" si="6"/>
        <v/>
      </c>
      <c r="D116" t="str">
        <f t="shared" ca="1" si="7"/>
        <v/>
      </c>
      <c r="F116" t="str">
        <f t="shared" ca="1" si="8"/>
        <v/>
      </c>
      <c r="G116">
        <f ca="1">COUNTIF(OFFSET(المعلمين!$D$3,0,0,COUNTA(المعلمين!$B$3:$B$41),12),F116)</f>
        <v>113</v>
      </c>
      <c r="H116" t="str">
        <f ca="1">IFERROR(D116-COUNTIF(OFFSET(الجدول!$C$3,0,0,COUNTA(المعلمين!$B$3:$B$41),40),F116),"")</f>
        <v/>
      </c>
      <c r="I116" t="str">
        <f t="shared" ca="1" si="9"/>
        <v/>
      </c>
      <c r="J116" t="str">
        <f t="shared" ca="1" si="10"/>
        <v/>
      </c>
      <c r="K116" t="str">
        <f t="shared" ca="1" si="11"/>
        <v/>
      </c>
    </row>
    <row r="117" spans="1:11" x14ac:dyDescent="0.2">
      <c r="A117">
        <v>2409</v>
      </c>
      <c r="B117" t="str">
        <f ca="1">IF(OFFSET(الصفوف!E$2,MID(A117,1,1),0,1,1)&gt;=(1*MID(A117,2,1)),OFFSET(الصفوف!D$2,MID(A117,1,1),0,1,1) &amp;MID(A117,2,1),"")</f>
        <v/>
      </c>
      <c r="C117" s="5" t="str">
        <f t="shared" ca="1" si="6"/>
        <v/>
      </c>
      <c r="D117" t="str">
        <f t="shared" ca="1" si="7"/>
        <v/>
      </c>
      <c r="F117" t="str">
        <f t="shared" ca="1" si="8"/>
        <v/>
      </c>
      <c r="G117">
        <f ca="1">COUNTIF(OFFSET(المعلمين!$D$3,0,0,COUNTA(المعلمين!$B$3:$B$41),12),F117)</f>
        <v>113</v>
      </c>
      <c r="H117" t="str">
        <f ca="1">IFERROR(D117-COUNTIF(OFFSET(الجدول!$C$3,0,0,COUNTA(المعلمين!$B$3:$B$41),40),F117),"")</f>
        <v/>
      </c>
      <c r="I117" t="str">
        <f t="shared" ca="1" si="9"/>
        <v/>
      </c>
      <c r="J117" t="str">
        <f t="shared" ca="1" si="10"/>
        <v/>
      </c>
      <c r="K117" t="str">
        <f t="shared" ca="1" si="11"/>
        <v/>
      </c>
    </row>
    <row r="118" spans="1:11" x14ac:dyDescent="0.2">
      <c r="A118">
        <v>2410</v>
      </c>
      <c r="B118" t="str">
        <f ca="1">IF(OFFSET(الصفوف!E$2,MID(A118,1,1),0,1,1)&gt;=(1*MID(A118,2,1)),OFFSET(الصفوف!D$2,MID(A118,1,1),0,1,1) &amp;MID(A118,2,1),"")</f>
        <v/>
      </c>
      <c r="C118" s="5" t="str">
        <f t="shared" ca="1" si="6"/>
        <v/>
      </c>
      <c r="D118" t="str">
        <f t="shared" ca="1" si="7"/>
        <v/>
      </c>
      <c r="F118" t="str">
        <f t="shared" ca="1" si="8"/>
        <v/>
      </c>
      <c r="G118">
        <f ca="1">COUNTIF(OFFSET(المعلمين!$D$3,0,0,COUNTA(المعلمين!$B$3:$B$41),12),F118)</f>
        <v>113</v>
      </c>
      <c r="H118" t="str">
        <f ca="1">IFERROR(D118-COUNTIF(OFFSET(الجدول!$C$3,0,0,COUNTA(المعلمين!$B$3:$B$41),40),F118),"")</f>
        <v/>
      </c>
      <c r="I118" t="str">
        <f t="shared" ca="1" si="9"/>
        <v/>
      </c>
      <c r="J118" t="str">
        <f t="shared" ca="1" si="10"/>
        <v/>
      </c>
      <c r="K118" t="str">
        <f t="shared" ca="1" si="11"/>
        <v/>
      </c>
    </row>
    <row r="119" spans="1:11" x14ac:dyDescent="0.2">
      <c r="A119">
        <v>2411</v>
      </c>
      <c r="B119" t="str">
        <f ca="1">IF(OFFSET(الصفوف!E$2,MID(A119,1,1),0,1,1)&gt;=(1*MID(A119,2,1)),OFFSET(الصفوف!D$2,MID(A119,1,1),0,1,1) &amp;MID(A119,2,1),"")</f>
        <v/>
      </c>
      <c r="C119" s="5" t="str">
        <f t="shared" ca="1" si="6"/>
        <v/>
      </c>
      <c r="D119" t="str">
        <f t="shared" ca="1" si="7"/>
        <v/>
      </c>
      <c r="F119" t="str">
        <f t="shared" ca="1" si="8"/>
        <v/>
      </c>
      <c r="G119">
        <f ca="1">COUNTIF(OFFSET(المعلمين!$D$3,0,0,COUNTA(المعلمين!$B$3:$B$41),12),F119)</f>
        <v>113</v>
      </c>
      <c r="H119" t="str">
        <f ca="1">IFERROR(D119-COUNTIF(OFFSET(الجدول!$C$3,0,0,COUNTA(المعلمين!$B$3:$B$41),40),F119),"")</f>
        <v/>
      </c>
      <c r="I119" t="str">
        <f t="shared" ca="1" si="9"/>
        <v/>
      </c>
      <c r="J119" t="str">
        <f t="shared" ca="1" si="10"/>
        <v/>
      </c>
      <c r="K119" t="str">
        <f t="shared" ca="1" si="11"/>
        <v/>
      </c>
    </row>
    <row r="120" spans="1:11" x14ac:dyDescent="0.2">
      <c r="A120">
        <v>2412</v>
      </c>
      <c r="B120" t="str">
        <f ca="1">IF(OFFSET(الصفوف!E$2,MID(A120,1,1),0,1,1)&gt;=(1*MID(A120,2,1)),OFFSET(الصفوف!D$2,MID(A120,1,1),0,1,1) &amp;MID(A120,2,1),"")</f>
        <v/>
      </c>
      <c r="C120" s="5" t="str">
        <f t="shared" ca="1" si="6"/>
        <v/>
      </c>
      <c r="D120" t="str">
        <f t="shared" ca="1" si="7"/>
        <v/>
      </c>
      <c r="F120" t="str">
        <f t="shared" ca="1" si="8"/>
        <v/>
      </c>
      <c r="G120">
        <f ca="1">COUNTIF(OFFSET(المعلمين!$D$3,0,0,COUNTA(المعلمين!$B$3:$B$41),12),F120)</f>
        <v>113</v>
      </c>
      <c r="H120" t="str">
        <f ca="1">IFERROR(D120-COUNTIF(OFFSET(الجدول!$C$3,0,0,COUNTA(المعلمين!$B$3:$B$41),40),F120),"")</f>
        <v/>
      </c>
      <c r="I120" t="str">
        <f t="shared" ca="1" si="9"/>
        <v/>
      </c>
      <c r="J120" t="str">
        <f t="shared" ca="1" si="10"/>
        <v/>
      </c>
      <c r="K120" t="str">
        <f t="shared" ca="1" si="11"/>
        <v/>
      </c>
    </row>
    <row r="121" spans="1:11" x14ac:dyDescent="0.2">
      <c r="A121">
        <v>2413</v>
      </c>
      <c r="B121" t="str">
        <f ca="1">IF(OFFSET(الصفوف!E$2,MID(A121,1,1),0,1,1)&gt;=(1*MID(A121,2,1)),OFFSET(الصفوف!D$2,MID(A121,1,1),0,1,1) &amp;MID(A121,2,1),"")</f>
        <v/>
      </c>
      <c r="C121" s="5" t="str">
        <f t="shared" ca="1" si="6"/>
        <v/>
      </c>
      <c r="D121" t="str">
        <f t="shared" ca="1" si="7"/>
        <v/>
      </c>
      <c r="F121" t="str">
        <f t="shared" ca="1" si="8"/>
        <v/>
      </c>
      <c r="G121">
        <f ca="1">COUNTIF(OFFSET(المعلمين!$D$3,0,0,COUNTA(المعلمين!$B$3:$B$41),12),F121)</f>
        <v>113</v>
      </c>
      <c r="H121" t="str">
        <f ca="1">IFERROR(D121-COUNTIF(OFFSET(الجدول!$C$3,0,0,COUNTA(المعلمين!$B$3:$B$41),40),F121),"")</f>
        <v/>
      </c>
      <c r="I121" t="str">
        <f t="shared" ca="1" si="9"/>
        <v/>
      </c>
      <c r="J121" t="str">
        <f t="shared" ca="1" si="10"/>
        <v/>
      </c>
      <c r="K121" t="str">
        <f t="shared" ca="1" si="11"/>
        <v/>
      </c>
    </row>
    <row r="122" spans="1:11" x14ac:dyDescent="0.2">
      <c r="A122">
        <v>2414</v>
      </c>
      <c r="B122" t="str">
        <f ca="1">IF(OFFSET(الصفوف!E$2,MID(A122,1,1),0,1,1)&gt;=(1*MID(A122,2,1)),OFFSET(الصفوف!D$2,MID(A122,1,1),0,1,1) &amp;MID(A122,2,1),"")</f>
        <v/>
      </c>
      <c r="C122" s="5" t="str">
        <f t="shared" ca="1" si="6"/>
        <v/>
      </c>
      <c r="D122" t="str">
        <f t="shared" ca="1" si="7"/>
        <v/>
      </c>
      <c r="F122" t="str">
        <f t="shared" ca="1" si="8"/>
        <v/>
      </c>
      <c r="G122">
        <f ca="1">COUNTIF(OFFSET(المعلمين!$D$3,0,0,COUNTA(المعلمين!$B$3:$B$41),12),F122)</f>
        <v>113</v>
      </c>
      <c r="H122" t="str">
        <f ca="1">IFERROR(D122-COUNTIF(OFFSET(الجدول!$C$3,0,0,COUNTA(المعلمين!$B$3:$B$41),40),F122),"")</f>
        <v/>
      </c>
      <c r="I122" t="str">
        <f t="shared" ca="1" si="9"/>
        <v/>
      </c>
      <c r="J122" t="str">
        <f t="shared" ca="1" si="10"/>
        <v/>
      </c>
      <c r="K122" t="str">
        <f t="shared" ca="1" si="11"/>
        <v/>
      </c>
    </row>
    <row r="123" spans="1:11" x14ac:dyDescent="0.2">
      <c r="A123">
        <v>2415</v>
      </c>
      <c r="B123" t="str">
        <f ca="1">IF(OFFSET(الصفوف!E$2,MID(A123,1,1),0,1,1)&gt;=(1*MID(A123,2,1)),OFFSET(الصفوف!D$2,MID(A123,1,1),0,1,1) &amp;MID(A123,2,1),"")</f>
        <v/>
      </c>
      <c r="C123" s="5" t="str">
        <f t="shared" ca="1" si="6"/>
        <v/>
      </c>
      <c r="D123" t="str">
        <f t="shared" ca="1" si="7"/>
        <v/>
      </c>
      <c r="F123" t="str">
        <f t="shared" ca="1" si="8"/>
        <v/>
      </c>
      <c r="G123">
        <f ca="1">COUNTIF(OFFSET(المعلمين!$D$3,0,0,COUNTA(المعلمين!$B$3:$B$41),12),F123)</f>
        <v>113</v>
      </c>
      <c r="H123" t="str">
        <f ca="1">IFERROR(D123-COUNTIF(OFFSET(الجدول!$C$3,0,0,COUNTA(المعلمين!$B$3:$B$41),40),F123),"")</f>
        <v/>
      </c>
      <c r="I123" t="str">
        <f t="shared" ca="1" si="9"/>
        <v/>
      </c>
      <c r="J123" t="str">
        <f t="shared" ca="1" si="10"/>
        <v/>
      </c>
      <c r="K123" t="str">
        <f t="shared" ca="1" si="11"/>
        <v/>
      </c>
    </row>
    <row r="124" spans="1:11" x14ac:dyDescent="0.2">
      <c r="A124">
        <v>3101</v>
      </c>
      <c r="B124" t="str">
        <f ca="1">IF(OFFSET(الصفوف!E$2,MID(A124,1,1),0,1,1)&gt;=(1*MID(A124,2,1)),OFFSET(الصفوف!D$2,MID(A124,1,1),0,1,1) &amp;MID(A124,2,1),"")</f>
        <v>ثالث1</v>
      </c>
      <c r="C124" s="5" t="str">
        <f t="shared" ca="1" si="6"/>
        <v>قرآن</v>
      </c>
      <c r="D124">
        <f t="shared" ca="1" si="7"/>
        <v>5</v>
      </c>
      <c r="F124" t="str">
        <f t="shared" ca="1" si="8"/>
        <v>ثالث1
قرآن</v>
      </c>
      <c r="G124">
        <f ca="1">COUNTIF(OFFSET(المعلمين!$D$3,0,0,COUNTA(المعلمين!$B$3:$B$41),12),F124)</f>
        <v>1</v>
      </c>
      <c r="H124">
        <f ca="1">IFERROR(D124-COUNTIF(OFFSET(الجدول!$C$3,0,0,COUNTA(المعلمين!$B$3:$B$41),40),F124),"")</f>
        <v>0</v>
      </c>
      <c r="I124" t="str">
        <f t="shared" ca="1" si="9"/>
        <v/>
      </c>
      <c r="J124" t="str">
        <f t="shared" ca="1" si="10"/>
        <v/>
      </c>
      <c r="K124" t="str">
        <f t="shared" ca="1" si="11"/>
        <v/>
      </c>
    </row>
    <row r="125" spans="1:11" x14ac:dyDescent="0.2">
      <c r="A125">
        <v>3102</v>
      </c>
      <c r="B125" t="str">
        <f ca="1">IF(OFFSET(الصفوف!E$2,MID(A125,1,1),0,1,1)&gt;=(1*MID(A125,2,1)),OFFSET(الصفوف!D$2,MID(A125,1,1),0,1,1) &amp;MID(A125,2,1),"")</f>
        <v>ثالث1</v>
      </c>
      <c r="C125" s="5" t="str">
        <f t="shared" ca="1" si="6"/>
        <v>إسلامية</v>
      </c>
      <c r="D125">
        <f t="shared" ca="1" si="7"/>
        <v>5</v>
      </c>
      <c r="F125" t="str">
        <f t="shared" ca="1" si="8"/>
        <v>ثالث1
إسلامية</v>
      </c>
      <c r="G125">
        <f ca="1">COUNTIF(OFFSET(المعلمين!$D$3,0,0,COUNTA(المعلمين!$B$3:$B$41),12),F125)</f>
        <v>1</v>
      </c>
      <c r="H125">
        <f ca="1">IFERROR(D125-COUNTIF(OFFSET(الجدول!$C$3,0,0,COUNTA(المعلمين!$B$3:$B$41),40),F125),"")</f>
        <v>0</v>
      </c>
      <c r="I125" t="str">
        <f t="shared" ca="1" si="9"/>
        <v/>
      </c>
      <c r="J125" t="str">
        <f t="shared" ca="1" si="10"/>
        <v/>
      </c>
      <c r="K125" t="str">
        <f t="shared" ca="1" si="11"/>
        <v/>
      </c>
    </row>
    <row r="126" spans="1:11" x14ac:dyDescent="0.2">
      <c r="A126">
        <v>3103</v>
      </c>
      <c r="B126" t="str">
        <f ca="1">IF(OFFSET(الصفوف!E$2,MID(A126,1,1),0,1,1)&gt;=(1*MID(A126,2,1)),OFFSET(الصفوف!D$2,MID(A126,1,1),0,1,1) &amp;MID(A126,2,1),"")</f>
        <v>ثالث1</v>
      </c>
      <c r="C126" s="5" t="str">
        <f t="shared" ca="1" si="6"/>
        <v>علوم</v>
      </c>
      <c r="D126">
        <f t="shared" ca="1" si="7"/>
        <v>3</v>
      </c>
      <c r="F126" t="str">
        <f t="shared" ca="1" si="8"/>
        <v>ثالث1
علوم</v>
      </c>
      <c r="G126">
        <f ca="1">COUNTIF(OFFSET(المعلمين!$D$3,0,0,COUNTA(المعلمين!$B$3:$B$41),12),F126)</f>
        <v>1</v>
      </c>
      <c r="H126">
        <f ca="1">IFERROR(D126-COUNTIF(OFFSET(الجدول!$C$3,0,0,COUNTA(المعلمين!$B$3:$B$41),40),F126),"")</f>
        <v>0</v>
      </c>
      <c r="I126" t="str">
        <f t="shared" ca="1" si="9"/>
        <v/>
      </c>
      <c r="J126" t="str">
        <f t="shared" ca="1" si="10"/>
        <v/>
      </c>
      <c r="K126" t="str">
        <f t="shared" ca="1" si="11"/>
        <v/>
      </c>
    </row>
    <row r="127" spans="1:11" x14ac:dyDescent="0.2">
      <c r="A127">
        <v>3104</v>
      </c>
      <c r="B127" t="str">
        <f ca="1">IF(OFFSET(الصفوف!E$2,MID(A127,1,1),0,1,1)&gt;=(1*MID(A127,2,1)),OFFSET(الصفوف!D$2,MID(A127,1,1),0,1,1) &amp;MID(A127,2,1),"")</f>
        <v>ثالث1</v>
      </c>
      <c r="C127" s="5" t="str">
        <f t="shared" ca="1" si="6"/>
        <v>عربي</v>
      </c>
      <c r="D127">
        <f t="shared" ca="1" si="7"/>
        <v>3</v>
      </c>
      <c r="F127" t="str">
        <f t="shared" ca="1" si="8"/>
        <v>ثالث1
عربي</v>
      </c>
      <c r="G127">
        <f ca="1">COUNTIF(OFFSET(المعلمين!$D$3,0,0,COUNTA(المعلمين!$B$3:$B$41),12),F127)</f>
        <v>1</v>
      </c>
      <c r="H127">
        <f ca="1">IFERROR(D127-COUNTIF(OFFSET(الجدول!$C$3,0,0,COUNTA(المعلمين!$B$3:$B$41),40),F127),"")</f>
        <v>0</v>
      </c>
      <c r="I127" t="str">
        <f t="shared" ca="1" si="9"/>
        <v/>
      </c>
      <c r="J127" t="str">
        <f t="shared" ca="1" si="10"/>
        <v/>
      </c>
      <c r="K127" t="str">
        <f t="shared" ca="1" si="11"/>
        <v/>
      </c>
    </row>
    <row r="128" spans="1:11" x14ac:dyDescent="0.2">
      <c r="A128">
        <v>3105</v>
      </c>
      <c r="B128" t="str">
        <f ca="1">IF(OFFSET(الصفوف!E$2,MID(A128,1,1),0,1,1)&gt;=(1*MID(A128,2,1)),OFFSET(الصفوف!D$2,MID(A128,1,1),0,1,1) &amp;MID(A128,2,1),"")</f>
        <v>ثالث1</v>
      </c>
      <c r="C128" s="5" t="str">
        <f t="shared" ca="1" si="6"/>
        <v>اجتماع</v>
      </c>
      <c r="D128">
        <f t="shared" ca="1" si="7"/>
        <v>9</v>
      </c>
      <c r="F128" t="str">
        <f t="shared" ca="1" si="8"/>
        <v>ثالث1
اجتماع</v>
      </c>
      <c r="G128">
        <f ca="1">COUNTIF(OFFSET(المعلمين!$D$3,0,0,COUNTA(المعلمين!$B$3:$B$41),12),F128)</f>
        <v>1</v>
      </c>
      <c r="H128">
        <f ca="1">IFERROR(D128-COUNTIF(OFFSET(الجدول!$C$3,0,0,COUNTA(المعلمين!$B$3:$B$41),40),F128),"")</f>
        <v>0</v>
      </c>
      <c r="I128" t="str">
        <f t="shared" ca="1" si="9"/>
        <v/>
      </c>
      <c r="J128" t="str">
        <f t="shared" ca="1" si="10"/>
        <v/>
      </c>
      <c r="K128" t="str">
        <f t="shared" ca="1" si="11"/>
        <v/>
      </c>
    </row>
    <row r="129" spans="1:11" x14ac:dyDescent="0.2">
      <c r="A129">
        <v>3106</v>
      </c>
      <c r="B129" t="str">
        <f ca="1">IF(OFFSET(الصفوف!E$2,MID(A129,1,1),0,1,1)&gt;=(1*MID(A129,2,1)),OFFSET(الصفوف!D$2,MID(A129,1,1),0,1,1) &amp;MID(A129,2,1),"")</f>
        <v>ثالث1</v>
      </c>
      <c r="C129" s="5" t="str">
        <f t="shared" ca="1" si="6"/>
        <v>فنية</v>
      </c>
      <c r="D129">
        <f t="shared" ca="1" si="7"/>
        <v>2</v>
      </c>
      <c r="F129" t="str">
        <f t="shared" ca="1" si="8"/>
        <v>ثالث1
فنية</v>
      </c>
      <c r="G129">
        <f ca="1">COUNTIF(OFFSET(المعلمين!$D$3,0,0,COUNTA(المعلمين!$B$3:$B$41),12),F129)</f>
        <v>1</v>
      </c>
      <c r="H129">
        <f ca="1">IFERROR(D129-COUNTIF(OFFSET(الجدول!$C$3,0,0,COUNTA(المعلمين!$B$3:$B$41),40),F129),"")</f>
        <v>0</v>
      </c>
      <c r="I129" t="str">
        <f t="shared" ca="1" si="9"/>
        <v/>
      </c>
      <c r="J129" t="str">
        <f t="shared" ca="1" si="10"/>
        <v/>
      </c>
      <c r="K129" t="str">
        <f t="shared" ca="1" si="11"/>
        <v/>
      </c>
    </row>
    <row r="130" spans="1:11" x14ac:dyDescent="0.2">
      <c r="A130">
        <v>3107</v>
      </c>
      <c r="B130" t="str">
        <f ca="1">IF(OFFSET(الصفوف!E$2,MID(A130,1,1),0,1,1)&gt;=(1*MID(A130,2,1)),OFFSET(الصفوف!D$2,MID(A130,1,1),0,1,1) &amp;MID(A130,2,1),"")</f>
        <v>ثالث1</v>
      </c>
      <c r="C130" s="5" t="str">
        <f t="shared" ca="1" si="6"/>
        <v>أسرية</v>
      </c>
      <c r="D130">
        <f t="shared" ca="1" si="7"/>
        <v>3</v>
      </c>
      <c r="F130" t="str">
        <f t="shared" ca="1" si="8"/>
        <v>ثالث1
أسرية</v>
      </c>
      <c r="G130">
        <f ca="1">COUNTIF(OFFSET(المعلمين!$D$3,0,0,COUNTA(المعلمين!$B$3:$B$41),12),F130)</f>
        <v>1</v>
      </c>
      <c r="H130">
        <f ca="1">IFERROR(D130-COUNTIF(OFFSET(الجدول!$C$3,0,0,COUNTA(المعلمين!$B$3:$B$41),40),F130),"")</f>
        <v>0</v>
      </c>
      <c r="I130" t="str">
        <f t="shared" ca="1" si="9"/>
        <v/>
      </c>
      <c r="J130" t="str">
        <f t="shared" ca="1" si="10"/>
        <v/>
      </c>
      <c r="K130" t="str">
        <f t="shared" ca="1" si="11"/>
        <v/>
      </c>
    </row>
    <row r="131" spans="1:11" x14ac:dyDescent="0.2">
      <c r="A131">
        <v>3108</v>
      </c>
      <c r="B131" t="str">
        <f ca="1">IF(OFFSET(الصفوف!E$2,MID(A131,1,1),0,1,1)&gt;=(1*MID(A131,2,1)),OFFSET(الصفوف!D$2,MID(A131,1,1),0,1,1) &amp;MID(A131,2,1),"")</f>
        <v>ثالث1</v>
      </c>
      <c r="C131" s="5" t="str">
        <f t="shared" ca="1" si="6"/>
        <v/>
      </c>
      <c r="D131" t="str">
        <f t="shared" ca="1" si="7"/>
        <v/>
      </c>
      <c r="F131" t="str">
        <f t="shared" ca="1" si="8"/>
        <v/>
      </c>
      <c r="G131">
        <f ca="1">COUNTIF(OFFSET(المعلمين!$D$3,0,0,COUNTA(المعلمين!$B$3:$B$41),12),F131)</f>
        <v>113</v>
      </c>
      <c r="H131" t="str">
        <f ca="1">IFERROR(D131-COUNTIF(OFFSET(الجدول!$C$3,0,0,COUNTA(المعلمين!$B$3:$B$41),40),F131),"")</f>
        <v/>
      </c>
      <c r="I131" t="str">
        <f t="shared" ca="1" si="9"/>
        <v/>
      </c>
      <c r="J131" t="str">
        <f t="shared" ca="1" si="10"/>
        <v/>
      </c>
      <c r="K131" t="str">
        <f t="shared" ca="1" si="11"/>
        <v/>
      </c>
    </row>
    <row r="132" spans="1:11" x14ac:dyDescent="0.2">
      <c r="A132">
        <v>3109</v>
      </c>
      <c r="B132" t="str">
        <f ca="1">IF(OFFSET(الصفوف!E$2,MID(A132,1,1),0,1,1)&gt;=(1*MID(A132,2,1)),OFFSET(الصفوف!D$2,MID(A132,1,1),0,1,1) &amp;MID(A132,2,1),"")</f>
        <v>ثالث1</v>
      </c>
      <c r="C132" s="5" t="str">
        <f t="shared" ref="C132:C195" ca="1" si="12">IFERROR(IF(B132&lt;&gt;"",INDEX(المادة,MATCH(MID(A132,1,1)&amp;MID(A132,3,2),تسلسل_المادة,0),1),""),"")</f>
        <v/>
      </c>
      <c r="D132" t="str">
        <f t="shared" ref="D132:D195" ca="1" si="13">IFERROR(IF(B132&lt;&gt;"",INDEX(عدد_الحصص,MATCH(MID(A132,1,1)&amp;MID(A132,3,2),تسلسل_المادة,0),1),""),"")</f>
        <v/>
      </c>
      <c r="F132" t="str">
        <f t="shared" ca="1" si="8"/>
        <v/>
      </c>
      <c r="G132">
        <f ca="1">COUNTIF(OFFSET(المعلمين!$D$3,0,0,COUNTA(المعلمين!$B$3:$B$41),12),F132)</f>
        <v>113</v>
      </c>
      <c r="H132" t="str">
        <f ca="1">IFERROR(D132-COUNTIF(OFFSET(الجدول!$C$3,0,0,COUNTA(المعلمين!$B$3:$B$41),40),F132),"")</f>
        <v/>
      </c>
      <c r="I132" t="str">
        <f t="shared" ca="1" si="9"/>
        <v/>
      </c>
      <c r="J132" t="str">
        <f t="shared" ca="1" si="10"/>
        <v/>
      </c>
      <c r="K132" t="str">
        <f t="shared" ca="1" si="11"/>
        <v/>
      </c>
    </row>
    <row r="133" spans="1:11" x14ac:dyDescent="0.2">
      <c r="A133">
        <v>3110</v>
      </c>
      <c r="B133" t="str">
        <f ca="1">IF(OFFSET(الصفوف!E$2,MID(A133,1,1),0,1,1)&gt;=(1*MID(A133,2,1)),OFFSET(الصفوف!D$2,MID(A133,1,1),0,1,1) &amp;MID(A133,2,1),"")</f>
        <v>ثالث1</v>
      </c>
      <c r="C133" s="5" t="str">
        <f t="shared" ca="1" si="12"/>
        <v/>
      </c>
      <c r="D133" t="str">
        <f t="shared" ca="1" si="13"/>
        <v/>
      </c>
      <c r="F133" t="str">
        <f t="shared" ref="F133:F196" ca="1" si="14">IF(AND(B133&lt;&gt;"",C133&lt;&gt;""),B133&amp;CHAR(10)&amp;C133,"")</f>
        <v/>
      </c>
      <c r="G133">
        <f ca="1">COUNTIF(OFFSET(المعلمين!$D$3,0,0,COUNTA(المعلمين!$B$3:$B$41),12),F133)</f>
        <v>113</v>
      </c>
      <c r="H133" t="str">
        <f ca="1">IFERROR(D133-COUNTIF(OFFSET(الجدول!$C$3,0,0,COUNTA(المعلمين!$B$3:$B$41),40),F133),"")</f>
        <v/>
      </c>
      <c r="I133" t="str">
        <f t="shared" ref="I133:I196" ca="1" si="15">IF(AND(G133=0,F133&lt;&gt;""),ROW(),"")</f>
        <v/>
      </c>
      <c r="J133" t="str">
        <f t="shared" ref="J133:J196" ca="1" si="16">IFERROR(SMALL($I$4:$I$363,ROW(A130)),"")</f>
        <v/>
      </c>
      <c r="K133" t="str">
        <f t="shared" ref="K133:K196" ca="1" si="17">IFERROR(INDEX($F$4:$F$363,J133-3,1),"")</f>
        <v/>
      </c>
    </row>
    <row r="134" spans="1:11" x14ac:dyDescent="0.2">
      <c r="A134">
        <v>3111</v>
      </c>
      <c r="B134" t="str">
        <f ca="1">IF(OFFSET(الصفوف!E$2,MID(A134,1,1),0,1,1)&gt;=(1*MID(A134,2,1)),OFFSET(الصفوف!D$2,MID(A134,1,1),0,1,1) &amp;MID(A134,2,1),"")</f>
        <v>ثالث1</v>
      </c>
      <c r="C134" s="5" t="str">
        <f t="shared" ca="1" si="12"/>
        <v/>
      </c>
      <c r="D134" t="str">
        <f t="shared" ca="1" si="13"/>
        <v/>
      </c>
      <c r="F134" t="str">
        <f t="shared" ca="1" si="14"/>
        <v/>
      </c>
      <c r="G134">
        <f ca="1">COUNTIF(OFFSET(المعلمين!$D$3,0,0,COUNTA(المعلمين!$B$3:$B$41),12),F134)</f>
        <v>113</v>
      </c>
      <c r="H134" t="str">
        <f ca="1">IFERROR(D134-COUNTIF(OFFSET(الجدول!$C$3,0,0,COUNTA(المعلمين!$B$3:$B$41),40),F134),"")</f>
        <v/>
      </c>
      <c r="I134" t="str">
        <f t="shared" ca="1" si="15"/>
        <v/>
      </c>
      <c r="J134" t="str">
        <f t="shared" ca="1" si="16"/>
        <v/>
      </c>
      <c r="K134" t="str">
        <f t="shared" ca="1" si="17"/>
        <v/>
      </c>
    </row>
    <row r="135" spans="1:11" x14ac:dyDescent="0.2">
      <c r="A135">
        <v>3112</v>
      </c>
      <c r="B135" t="str">
        <f ca="1">IF(OFFSET(الصفوف!E$2,MID(A135,1,1),0,1,1)&gt;=(1*MID(A135,2,1)),OFFSET(الصفوف!D$2,MID(A135,1,1),0,1,1) &amp;MID(A135,2,1),"")</f>
        <v>ثالث1</v>
      </c>
      <c r="C135" s="5" t="str">
        <f t="shared" ca="1" si="12"/>
        <v/>
      </c>
      <c r="D135" t="str">
        <f t="shared" ca="1" si="13"/>
        <v/>
      </c>
      <c r="F135" t="str">
        <f t="shared" ca="1" si="14"/>
        <v/>
      </c>
      <c r="G135">
        <f ca="1">COUNTIF(OFFSET(المعلمين!$D$3,0,0,COUNTA(المعلمين!$B$3:$B$41),12),F135)</f>
        <v>113</v>
      </c>
      <c r="H135" t="str">
        <f ca="1">IFERROR(D135-COUNTIF(OFFSET(الجدول!$C$3,0,0,COUNTA(المعلمين!$B$3:$B$41),40),F135),"")</f>
        <v/>
      </c>
      <c r="I135" t="str">
        <f t="shared" ca="1" si="15"/>
        <v/>
      </c>
      <c r="J135" t="str">
        <f t="shared" ca="1" si="16"/>
        <v/>
      </c>
      <c r="K135" t="str">
        <f t="shared" ca="1" si="17"/>
        <v/>
      </c>
    </row>
    <row r="136" spans="1:11" x14ac:dyDescent="0.2">
      <c r="A136">
        <v>3113</v>
      </c>
      <c r="B136" t="str">
        <f ca="1">IF(OFFSET(الصفوف!E$2,MID(A136,1,1),0,1,1)&gt;=(1*MID(A136,2,1)),OFFSET(الصفوف!D$2,MID(A136,1,1),0,1,1) &amp;MID(A136,2,1),"")</f>
        <v>ثالث1</v>
      </c>
      <c r="C136" s="5" t="str">
        <f t="shared" ca="1" si="12"/>
        <v/>
      </c>
      <c r="D136" t="str">
        <f t="shared" ca="1" si="13"/>
        <v/>
      </c>
      <c r="F136" t="str">
        <f t="shared" ca="1" si="14"/>
        <v/>
      </c>
      <c r="G136">
        <f ca="1">COUNTIF(OFFSET(المعلمين!$D$3,0,0,COUNTA(المعلمين!$B$3:$B$41),12),F136)</f>
        <v>113</v>
      </c>
      <c r="H136" t="str">
        <f ca="1">IFERROR(D136-COUNTIF(OFFSET(الجدول!$C$3,0,0,COUNTA(المعلمين!$B$3:$B$41),40),F136),"")</f>
        <v/>
      </c>
      <c r="I136" t="str">
        <f t="shared" ca="1" si="15"/>
        <v/>
      </c>
      <c r="J136" t="str">
        <f t="shared" ca="1" si="16"/>
        <v/>
      </c>
      <c r="K136" t="str">
        <f t="shared" ca="1" si="17"/>
        <v/>
      </c>
    </row>
    <row r="137" spans="1:11" x14ac:dyDescent="0.2">
      <c r="A137">
        <v>3114</v>
      </c>
      <c r="B137" t="str">
        <f ca="1">IF(OFFSET(الصفوف!E$2,MID(A137,1,1),0,1,1)&gt;=(1*MID(A137,2,1)),OFFSET(الصفوف!D$2,MID(A137,1,1),0,1,1) &amp;MID(A137,2,1),"")</f>
        <v>ثالث1</v>
      </c>
      <c r="C137" s="5" t="str">
        <f t="shared" ca="1" si="12"/>
        <v/>
      </c>
      <c r="D137" t="str">
        <f t="shared" ca="1" si="13"/>
        <v/>
      </c>
      <c r="F137" t="str">
        <f t="shared" ca="1" si="14"/>
        <v/>
      </c>
      <c r="G137">
        <f ca="1">COUNTIF(OFFSET(المعلمين!$D$3,0,0,COUNTA(المعلمين!$B$3:$B$41),12),F137)</f>
        <v>113</v>
      </c>
      <c r="H137" t="str">
        <f ca="1">IFERROR(D137-COUNTIF(OFFSET(الجدول!$C$3,0,0,COUNTA(المعلمين!$B$3:$B$41),40),F137),"")</f>
        <v/>
      </c>
      <c r="I137" t="str">
        <f t="shared" ca="1" si="15"/>
        <v/>
      </c>
      <c r="J137" t="str">
        <f t="shared" ca="1" si="16"/>
        <v/>
      </c>
      <c r="K137" t="str">
        <f t="shared" ca="1" si="17"/>
        <v/>
      </c>
    </row>
    <row r="138" spans="1:11" x14ac:dyDescent="0.2">
      <c r="A138">
        <v>3115</v>
      </c>
      <c r="B138" t="str">
        <f ca="1">IF(OFFSET(الصفوف!E$2,MID(A138,1,1),0,1,1)&gt;=(1*MID(A138,2,1)),OFFSET(الصفوف!D$2,MID(A138,1,1),0,1,1) &amp;MID(A138,2,1),"")</f>
        <v>ثالث1</v>
      </c>
      <c r="C138" s="5" t="str">
        <f t="shared" ca="1" si="12"/>
        <v/>
      </c>
      <c r="D138" t="str">
        <f t="shared" ca="1" si="13"/>
        <v/>
      </c>
      <c r="F138" t="str">
        <f t="shared" ca="1" si="14"/>
        <v/>
      </c>
      <c r="G138">
        <f ca="1">COUNTIF(OFFSET(المعلمين!$D$3,0,0,COUNTA(المعلمين!$B$3:$B$41),12),F138)</f>
        <v>113</v>
      </c>
      <c r="H138" t="str">
        <f ca="1">IFERROR(D138-COUNTIF(OFFSET(الجدول!$C$3,0,0,COUNTA(المعلمين!$B$3:$B$41),40),F138),"")</f>
        <v/>
      </c>
      <c r="I138" t="str">
        <f t="shared" ca="1" si="15"/>
        <v/>
      </c>
      <c r="J138" t="str">
        <f t="shared" ca="1" si="16"/>
        <v/>
      </c>
      <c r="K138" t="str">
        <f t="shared" ca="1" si="17"/>
        <v/>
      </c>
    </row>
    <row r="139" spans="1:11" x14ac:dyDescent="0.2">
      <c r="A139">
        <v>3201</v>
      </c>
      <c r="B139" t="str">
        <f ca="1">IF(OFFSET(الصفوف!E$2,MID(A139,1,1),0,1,1)&gt;=(1*MID(A139,2,1)),OFFSET(الصفوف!D$2,MID(A139,1,1),0,1,1) &amp;MID(A139,2,1),"")</f>
        <v>ثالث2</v>
      </c>
      <c r="C139" s="5" t="str">
        <f t="shared" ca="1" si="12"/>
        <v>قرآن</v>
      </c>
      <c r="D139">
        <f t="shared" ca="1" si="13"/>
        <v>5</v>
      </c>
      <c r="F139" t="str">
        <f t="shared" ca="1" si="14"/>
        <v>ثالث2
قرآن</v>
      </c>
      <c r="G139">
        <f ca="1">COUNTIF(OFFSET(المعلمين!$D$3,0,0,COUNTA(المعلمين!$B$3:$B$41),12),F139)</f>
        <v>1</v>
      </c>
      <c r="H139">
        <f ca="1">IFERROR(D139-COUNTIF(OFFSET(الجدول!$C$3,0,0,COUNTA(المعلمين!$B$3:$B$41),40),F139),"")</f>
        <v>0</v>
      </c>
      <c r="I139" t="str">
        <f t="shared" ca="1" si="15"/>
        <v/>
      </c>
      <c r="J139" t="str">
        <f t="shared" ca="1" si="16"/>
        <v/>
      </c>
      <c r="K139" t="str">
        <f t="shared" ca="1" si="17"/>
        <v/>
      </c>
    </row>
    <row r="140" spans="1:11" x14ac:dyDescent="0.2">
      <c r="A140">
        <v>3202</v>
      </c>
      <c r="B140" t="str">
        <f ca="1">IF(OFFSET(الصفوف!E$2,MID(A140,1,1),0,1,1)&gt;=(1*MID(A140,2,1)),OFFSET(الصفوف!D$2,MID(A140,1,1),0,1,1) &amp;MID(A140,2,1),"")</f>
        <v>ثالث2</v>
      </c>
      <c r="C140" s="5" t="str">
        <f t="shared" ca="1" si="12"/>
        <v>إسلامية</v>
      </c>
      <c r="D140">
        <f t="shared" ca="1" si="13"/>
        <v>5</v>
      </c>
      <c r="F140" t="str">
        <f t="shared" ca="1" si="14"/>
        <v>ثالث2
إسلامية</v>
      </c>
      <c r="G140">
        <f ca="1">COUNTIF(OFFSET(المعلمين!$D$3,0,0,COUNTA(المعلمين!$B$3:$B$41),12),F140)</f>
        <v>1</v>
      </c>
      <c r="H140">
        <f ca="1">IFERROR(D140-COUNTIF(OFFSET(الجدول!$C$3,0,0,COUNTA(المعلمين!$B$3:$B$41),40),F140),"")</f>
        <v>0</v>
      </c>
      <c r="I140" t="str">
        <f t="shared" ca="1" si="15"/>
        <v/>
      </c>
      <c r="J140" t="str">
        <f t="shared" ca="1" si="16"/>
        <v/>
      </c>
      <c r="K140" t="str">
        <f t="shared" ca="1" si="17"/>
        <v/>
      </c>
    </row>
    <row r="141" spans="1:11" x14ac:dyDescent="0.2">
      <c r="A141">
        <v>3203</v>
      </c>
      <c r="B141" t="str">
        <f ca="1">IF(OFFSET(الصفوف!E$2,MID(A141,1,1),0,1,1)&gt;=(1*MID(A141,2,1)),OFFSET(الصفوف!D$2,MID(A141,1,1),0,1,1) &amp;MID(A141,2,1),"")</f>
        <v>ثالث2</v>
      </c>
      <c r="C141" s="5" t="str">
        <f t="shared" ca="1" si="12"/>
        <v>علوم</v>
      </c>
      <c r="D141">
        <f t="shared" ca="1" si="13"/>
        <v>3</v>
      </c>
      <c r="F141" t="str">
        <f t="shared" ca="1" si="14"/>
        <v>ثالث2
علوم</v>
      </c>
      <c r="G141">
        <f ca="1">COUNTIF(OFFSET(المعلمين!$D$3,0,0,COUNTA(المعلمين!$B$3:$B$41),12),F141)</f>
        <v>1</v>
      </c>
      <c r="H141">
        <f ca="1">IFERROR(D141-COUNTIF(OFFSET(الجدول!$C$3,0,0,COUNTA(المعلمين!$B$3:$B$41),40),F141),"")</f>
        <v>0</v>
      </c>
      <c r="I141" t="str">
        <f t="shared" ca="1" si="15"/>
        <v/>
      </c>
      <c r="J141" t="str">
        <f t="shared" ca="1" si="16"/>
        <v/>
      </c>
      <c r="K141" t="str">
        <f t="shared" ca="1" si="17"/>
        <v/>
      </c>
    </row>
    <row r="142" spans="1:11" x14ac:dyDescent="0.2">
      <c r="A142">
        <v>3204</v>
      </c>
      <c r="B142" t="str">
        <f ca="1">IF(OFFSET(الصفوف!E$2,MID(A142,1,1),0,1,1)&gt;=(1*MID(A142,2,1)),OFFSET(الصفوف!D$2,MID(A142,1,1),0,1,1) &amp;MID(A142,2,1),"")</f>
        <v>ثالث2</v>
      </c>
      <c r="C142" s="5" t="str">
        <f t="shared" ca="1" si="12"/>
        <v>عربي</v>
      </c>
      <c r="D142">
        <f t="shared" ca="1" si="13"/>
        <v>3</v>
      </c>
      <c r="F142" t="str">
        <f t="shared" ca="1" si="14"/>
        <v>ثالث2
عربي</v>
      </c>
      <c r="G142">
        <f ca="1">COUNTIF(OFFSET(المعلمين!$D$3,0,0,COUNTA(المعلمين!$B$3:$B$41),12),F142)</f>
        <v>1</v>
      </c>
      <c r="H142">
        <f ca="1">IFERROR(D142-COUNTIF(OFFSET(الجدول!$C$3,0,0,COUNTA(المعلمين!$B$3:$B$41),40),F142),"")</f>
        <v>0</v>
      </c>
      <c r="I142" t="str">
        <f t="shared" ca="1" si="15"/>
        <v/>
      </c>
      <c r="J142" t="str">
        <f t="shared" ca="1" si="16"/>
        <v/>
      </c>
      <c r="K142" t="str">
        <f t="shared" ca="1" si="17"/>
        <v/>
      </c>
    </row>
    <row r="143" spans="1:11" x14ac:dyDescent="0.2">
      <c r="A143">
        <v>3205</v>
      </c>
      <c r="B143" t="str">
        <f ca="1">IF(OFFSET(الصفوف!E$2,MID(A143,1,1),0,1,1)&gt;=(1*MID(A143,2,1)),OFFSET(الصفوف!D$2,MID(A143,1,1),0,1,1) &amp;MID(A143,2,1),"")</f>
        <v>ثالث2</v>
      </c>
      <c r="C143" s="5" t="str">
        <f t="shared" ca="1" si="12"/>
        <v>اجتماع</v>
      </c>
      <c r="D143">
        <f t="shared" ca="1" si="13"/>
        <v>9</v>
      </c>
      <c r="F143" t="str">
        <f t="shared" ca="1" si="14"/>
        <v>ثالث2
اجتماع</v>
      </c>
      <c r="G143">
        <f ca="1">COUNTIF(OFFSET(المعلمين!$D$3,0,0,COUNTA(المعلمين!$B$3:$B$41),12),F143)</f>
        <v>1</v>
      </c>
      <c r="H143">
        <f ca="1">IFERROR(D143-COUNTIF(OFFSET(الجدول!$C$3,0,0,COUNTA(المعلمين!$B$3:$B$41),40),F143),"")</f>
        <v>0</v>
      </c>
      <c r="I143" t="str">
        <f t="shared" ca="1" si="15"/>
        <v/>
      </c>
      <c r="J143" t="str">
        <f t="shared" ca="1" si="16"/>
        <v/>
      </c>
      <c r="K143" t="str">
        <f t="shared" ca="1" si="17"/>
        <v/>
      </c>
    </row>
    <row r="144" spans="1:11" x14ac:dyDescent="0.2">
      <c r="A144">
        <v>3206</v>
      </c>
      <c r="B144" t="str">
        <f ca="1">IF(OFFSET(الصفوف!E$2,MID(A144,1,1),0,1,1)&gt;=(1*MID(A144,2,1)),OFFSET(الصفوف!D$2,MID(A144,1,1),0,1,1) &amp;MID(A144,2,1),"")</f>
        <v>ثالث2</v>
      </c>
      <c r="C144" s="5" t="str">
        <f t="shared" ca="1" si="12"/>
        <v>فنية</v>
      </c>
      <c r="D144">
        <f t="shared" ca="1" si="13"/>
        <v>2</v>
      </c>
      <c r="F144" t="str">
        <f t="shared" ca="1" si="14"/>
        <v>ثالث2
فنية</v>
      </c>
      <c r="G144">
        <f ca="1">COUNTIF(OFFSET(المعلمين!$D$3,0,0,COUNTA(المعلمين!$B$3:$B$41),12),F144)</f>
        <v>1</v>
      </c>
      <c r="H144">
        <f ca="1">IFERROR(D144-COUNTIF(OFFSET(الجدول!$C$3,0,0,COUNTA(المعلمين!$B$3:$B$41),40),F144),"")</f>
        <v>0</v>
      </c>
      <c r="I144" t="str">
        <f t="shared" ca="1" si="15"/>
        <v/>
      </c>
      <c r="J144" t="str">
        <f t="shared" ca="1" si="16"/>
        <v/>
      </c>
      <c r="K144" t="str">
        <f t="shared" ca="1" si="17"/>
        <v/>
      </c>
    </row>
    <row r="145" spans="1:11" x14ac:dyDescent="0.2">
      <c r="A145">
        <v>3207</v>
      </c>
      <c r="B145" t="str">
        <f ca="1">IF(OFFSET(الصفوف!E$2,MID(A145,1,1),0,1,1)&gt;=(1*MID(A145,2,1)),OFFSET(الصفوف!D$2,MID(A145,1,1),0,1,1) &amp;MID(A145,2,1),"")</f>
        <v>ثالث2</v>
      </c>
      <c r="C145" s="5" t="str">
        <f t="shared" ca="1" si="12"/>
        <v>أسرية</v>
      </c>
      <c r="D145">
        <f t="shared" ca="1" si="13"/>
        <v>3</v>
      </c>
      <c r="F145" t="str">
        <f t="shared" ca="1" si="14"/>
        <v>ثالث2
أسرية</v>
      </c>
      <c r="G145">
        <f ca="1">COUNTIF(OFFSET(المعلمين!$D$3,0,0,COUNTA(المعلمين!$B$3:$B$41),12),F145)</f>
        <v>1</v>
      </c>
      <c r="H145">
        <f ca="1">IFERROR(D145-COUNTIF(OFFSET(الجدول!$C$3,0,0,COUNTA(المعلمين!$B$3:$B$41),40),F145),"")</f>
        <v>0</v>
      </c>
      <c r="I145" t="str">
        <f t="shared" ca="1" si="15"/>
        <v/>
      </c>
      <c r="J145" t="str">
        <f t="shared" ca="1" si="16"/>
        <v/>
      </c>
      <c r="K145" t="str">
        <f t="shared" ca="1" si="17"/>
        <v/>
      </c>
    </row>
    <row r="146" spans="1:11" x14ac:dyDescent="0.2">
      <c r="A146">
        <v>3208</v>
      </c>
      <c r="B146" t="str">
        <f ca="1">IF(OFFSET(الصفوف!E$2,MID(A146,1,1),0,1,1)&gt;=(1*MID(A146,2,1)),OFFSET(الصفوف!D$2,MID(A146,1,1),0,1,1) &amp;MID(A146,2,1),"")</f>
        <v>ثالث2</v>
      </c>
      <c r="C146" s="5" t="str">
        <f t="shared" ca="1" si="12"/>
        <v/>
      </c>
      <c r="D146" t="str">
        <f t="shared" ca="1" si="13"/>
        <v/>
      </c>
      <c r="F146" t="str">
        <f t="shared" ca="1" si="14"/>
        <v/>
      </c>
      <c r="G146">
        <f ca="1">COUNTIF(OFFSET(المعلمين!$D$3,0,0,COUNTA(المعلمين!$B$3:$B$41),12),F146)</f>
        <v>113</v>
      </c>
      <c r="H146" t="str">
        <f ca="1">IFERROR(D146-COUNTIF(OFFSET(الجدول!$C$3,0,0,COUNTA(المعلمين!$B$3:$B$41),40),F146),"")</f>
        <v/>
      </c>
      <c r="I146" t="str">
        <f t="shared" ca="1" si="15"/>
        <v/>
      </c>
      <c r="J146" t="str">
        <f t="shared" ca="1" si="16"/>
        <v/>
      </c>
      <c r="K146" t="str">
        <f t="shared" ca="1" si="17"/>
        <v/>
      </c>
    </row>
    <row r="147" spans="1:11" x14ac:dyDescent="0.2">
      <c r="A147">
        <v>3209</v>
      </c>
      <c r="B147" t="str">
        <f ca="1">IF(OFFSET(الصفوف!E$2,MID(A147,1,1),0,1,1)&gt;=(1*MID(A147,2,1)),OFFSET(الصفوف!D$2,MID(A147,1,1),0,1,1) &amp;MID(A147,2,1),"")</f>
        <v>ثالث2</v>
      </c>
      <c r="C147" s="5" t="str">
        <f t="shared" ca="1" si="12"/>
        <v/>
      </c>
      <c r="D147" t="str">
        <f t="shared" ca="1" si="13"/>
        <v/>
      </c>
      <c r="F147" t="str">
        <f t="shared" ca="1" si="14"/>
        <v/>
      </c>
      <c r="G147">
        <f ca="1">COUNTIF(OFFSET(المعلمين!$D$3,0,0,COUNTA(المعلمين!$B$3:$B$41),12),F147)</f>
        <v>113</v>
      </c>
      <c r="H147" t="str">
        <f ca="1">IFERROR(D147-COUNTIF(OFFSET(الجدول!$C$3,0,0,COUNTA(المعلمين!$B$3:$B$41),40),F147),"")</f>
        <v/>
      </c>
      <c r="I147" t="str">
        <f t="shared" ca="1" si="15"/>
        <v/>
      </c>
      <c r="J147" t="str">
        <f t="shared" ca="1" si="16"/>
        <v/>
      </c>
      <c r="K147" t="str">
        <f t="shared" ca="1" si="17"/>
        <v/>
      </c>
    </row>
    <row r="148" spans="1:11" x14ac:dyDescent="0.2">
      <c r="A148">
        <v>3210</v>
      </c>
      <c r="B148" t="str">
        <f ca="1">IF(OFFSET(الصفوف!E$2,MID(A148,1,1),0,1,1)&gt;=(1*MID(A148,2,1)),OFFSET(الصفوف!D$2,MID(A148,1,1),0,1,1) &amp;MID(A148,2,1),"")</f>
        <v>ثالث2</v>
      </c>
      <c r="C148" s="5" t="str">
        <f t="shared" ca="1" si="12"/>
        <v/>
      </c>
      <c r="D148" t="str">
        <f t="shared" ca="1" si="13"/>
        <v/>
      </c>
      <c r="F148" t="str">
        <f t="shared" ca="1" si="14"/>
        <v/>
      </c>
      <c r="G148">
        <f ca="1">COUNTIF(OFFSET(المعلمين!$D$3,0,0,COUNTA(المعلمين!$B$3:$B$41),12),F148)</f>
        <v>113</v>
      </c>
      <c r="H148" t="str">
        <f ca="1">IFERROR(D148-COUNTIF(OFFSET(الجدول!$C$3,0,0,COUNTA(المعلمين!$B$3:$B$41),40),F148),"")</f>
        <v/>
      </c>
      <c r="I148" t="str">
        <f t="shared" ca="1" si="15"/>
        <v/>
      </c>
      <c r="J148" t="str">
        <f t="shared" ca="1" si="16"/>
        <v/>
      </c>
      <c r="K148" t="str">
        <f t="shared" ca="1" si="17"/>
        <v/>
      </c>
    </row>
    <row r="149" spans="1:11" x14ac:dyDescent="0.2">
      <c r="A149">
        <v>3211</v>
      </c>
      <c r="B149" t="str">
        <f ca="1">IF(OFFSET(الصفوف!E$2,MID(A149,1,1),0,1,1)&gt;=(1*MID(A149,2,1)),OFFSET(الصفوف!D$2,MID(A149,1,1),0,1,1) &amp;MID(A149,2,1),"")</f>
        <v>ثالث2</v>
      </c>
      <c r="C149" s="5" t="str">
        <f t="shared" ca="1" si="12"/>
        <v/>
      </c>
      <c r="D149" t="str">
        <f t="shared" ca="1" si="13"/>
        <v/>
      </c>
      <c r="F149" t="str">
        <f t="shared" ca="1" si="14"/>
        <v/>
      </c>
      <c r="G149">
        <f ca="1">COUNTIF(OFFSET(المعلمين!$D$3,0,0,COUNTA(المعلمين!$B$3:$B$41),12),F149)</f>
        <v>113</v>
      </c>
      <c r="H149" t="str">
        <f ca="1">IFERROR(D149-COUNTIF(OFFSET(الجدول!$C$3,0,0,COUNTA(المعلمين!$B$3:$B$41),40),F149),"")</f>
        <v/>
      </c>
      <c r="I149" t="str">
        <f t="shared" ca="1" si="15"/>
        <v/>
      </c>
      <c r="J149" t="str">
        <f t="shared" ca="1" si="16"/>
        <v/>
      </c>
      <c r="K149" t="str">
        <f t="shared" ca="1" si="17"/>
        <v/>
      </c>
    </row>
    <row r="150" spans="1:11" x14ac:dyDescent="0.2">
      <c r="A150">
        <v>3212</v>
      </c>
      <c r="B150" t="str">
        <f ca="1">IF(OFFSET(الصفوف!E$2,MID(A150,1,1),0,1,1)&gt;=(1*MID(A150,2,1)),OFFSET(الصفوف!D$2,MID(A150,1,1),0,1,1) &amp;MID(A150,2,1),"")</f>
        <v>ثالث2</v>
      </c>
      <c r="C150" s="5" t="str">
        <f t="shared" ca="1" si="12"/>
        <v/>
      </c>
      <c r="D150" t="str">
        <f t="shared" ca="1" si="13"/>
        <v/>
      </c>
      <c r="F150" t="str">
        <f t="shared" ca="1" si="14"/>
        <v/>
      </c>
      <c r="G150">
        <f ca="1">COUNTIF(OFFSET(المعلمين!$D$3,0,0,COUNTA(المعلمين!$B$3:$B$41),12),F150)</f>
        <v>113</v>
      </c>
      <c r="H150" t="str">
        <f ca="1">IFERROR(D150-COUNTIF(OFFSET(الجدول!$C$3,0,0,COUNTA(المعلمين!$B$3:$B$41),40),F150),"")</f>
        <v/>
      </c>
      <c r="I150" t="str">
        <f t="shared" ca="1" si="15"/>
        <v/>
      </c>
      <c r="J150" t="str">
        <f t="shared" ca="1" si="16"/>
        <v/>
      </c>
      <c r="K150" t="str">
        <f t="shared" ca="1" si="17"/>
        <v/>
      </c>
    </row>
    <row r="151" spans="1:11" x14ac:dyDescent="0.2">
      <c r="A151">
        <v>3213</v>
      </c>
      <c r="B151" t="str">
        <f ca="1">IF(OFFSET(الصفوف!E$2,MID(A151,1,1),0,1,1)&gt;=(1*MID(A151,2,1)),OFFSET(الصفوف!D$2,MID(A151,1,1),0,1,1) &amp;MID(A151,2,1),"")</f>
        <v>ثالث2</v>
      </c>
      <c r="C151" s="5" t="str">
        <f t="shared" ca="1" si="12"/>
        <v/>
      </c>
      <c r="D151" t="str">
        <f t="shared" ca="1" si="13"/>
        <v/>
      </c>
      <c r="F151" t="str">
        <f t="shared" ca="1" si="14"/>
        <v/>
      </c>
      <c r="G151">
        <f ca="1">COUNTIF(OFFSET(المعلمين!$D$3,0,0,COUNTA(المعلمين!$B$3:$B$41),12),F151)</f>
        <v>113</v>
      </c>
      <c r="H151" t="str">
        <f ca="1">IFERROR(D151-COUNTIF(OFFSET(الجدول!$C$3,0,0,COUNTA(المعلمين!$B$3:$B$41),40),F151),"")</f>
        <v/>
      </c>
      <c r="I151" t="str">
        <f t="shared" ca="1" si="15"/>
        <v/>
      </c>
      <c r="J151" t="str">
        <f t="shared" ca="1" si="16"/>
        <v/>
      </c>
      <c r="K151" t="str">
        <f t="shared" ca="1" si="17"/>
        <v/>
      </c>
    </row>
    <row r="152" spans="1:11" x14ac:dyDescent="0.2">
      <c r="A152">
        <v>3214</v>
      </c>
      <c r="B152" t="str">
        <f ca="1">IF(OFFSET(الصفوف!E$2,MID(A152,1,1),0,1,1)&gt;=(1*MID(A152,2,1)),OFFSET(الصفوف!D$2,MID(A152,1,1),0,1,1) &amp;MID(A152,2,1),"")</f>
        <v>ثالث2</v>
      </c>
      <c r="C152" s="5" t="str">
        <f t="shared" ca="1" si="12"/>
        <v/>
      </c>
      <c r="D152" t="str">
        <f t="shared" ca="1" si="13"/>
        <v/>
      </c>
      <c r="F152" t="str">
        <f t="shared" ca="1" si="14"/>
        <v/>
      </c>
      <c r="G152">
        <f ca="1">COUNTIF(OFFSET(المعلمين!$D$3,0,0,COUNTA(المعلمين!$B$3:$B$41),12),F152)</f>
        <v>113</v>
      </c>
      <c r="H152" t="str">
        <f ca="1">IFERROR(D152-COUNTIF(OFFSET(الجدول!$C$3,0,0,COUNTA(المعلمين!$B$3:$B$41),40),F152),"")</f>
        <v/>
      </c>
      <c r="I152" t="str">
        <f t="shared" ca="1" si="15"/>
        <v/>
      </c>
      <c r="J152" t="str">
        <f t="shared" ca="1" si="16"/>
        <v/>
      </c>
      <c r="K152" t="str">
        <f t="shared" ca="1" si="17"/>
        <v/>
      </c>
    </row>
    <row r="153" spans="1:11" x14ac:dyDescent="0.2">
      <c r="A153">
        <v>3215</v>
      </c>
      <c r="B153" t="str">
        <f ca="1">IF(OFFSET(الصفوف!E$2,MID(A153,1,1),0,1,1)&gt;=(1*MID(A153,2,1)),OFFSET(الصفوف!D$2,MID(A153,1,1),0,1,1) &amp;MID(A153,2,1),"")</f>
        <v>ثالث2</v>
      </c>
      <c r="C153" s="5" t="str">
        <f t="shared" ca="1" si="12"/>
        <v/>
      </c>
      <c r="D153" t="str">
        <f t="shared" ca="1" si="13"/>
        <v/>
      </c>
      <c r="F153" t="str">
        <f t="shared" ca="1" si="14"/>
        <v/>
      </c>
      <c r="G153">
        <f ca="1">COUNTIF(OFFSET(المعلمين!$D$3,0,0,COUNTA(المعلمين!$B$3:$B$41),12),F153)</f>
        <v>113</v>
      </c>
      <c r="H153" t="str">
        <f ca="1">IFERROR(D153-COUNTIF(OFFSET(الجدول!$C$3,0,0,COUNTA(المعلمين!$B$3:$B$41),40),F153),"")</f>
        <v/>
      </c>
      <c r="I153" t="str">
        <f t="shared" ca="1" si="15"/>
        <v/>
      </c>
      <c r="J153" t="str">
        <f t="shared" ca="1" si="16"/>
        <v/>
      </c>
      <c r="K153" t="str">
        <f t="shared" ca="1" si="17"/>
        <v/>
      </c>
    </row>
    <row r="154" spans="1:11" x14ac:dyDescent="0.2">
      <c r="A154">
        <v>3301</v>
      </c>
      <c r="B154" t="str">
        <f ca="1">IF(OFFSET(الصفوف!E$2,MID(A154,1,1),0,1,1)&gt;=(1*MID(A154,2,1)),OFFSET(الصفوف!D$2,MID(A154,1,1),0,1,1) &amp;MID(A154,2,1),"")</f>
        <v/>
      </c>
      <c r="C154" s="5" t="str">
        <f t="shared" ca="1" si="12"/>
        <v/>
      </c>
      <c r="D154" t="str">
        <f t="shared" ca="1" si="13"/>
        <v/>
      </c>
      <c r="F154" t="str">
        <f t="shared" ca="1" si="14"/>
        <v/>
      </c>
      <c r="G154">
        <f ca="1">COUNTIF(OFFSET(المعلمين!$D$3,0,0,COUNTA(المعلمين!$B$3:$B$41),12),F154)</f>
        <v>113</v>
      </c>
      <c r="H154" t="str">
        <f ca="1">IFERROR(D154-COUNTIF(OFFSET(الجدول!$C$3,0,0,COUNTA(المعلمين!$B$3:$B$41),40),F154),"")</f>
        <v/>
      </c>
      <c r="I154" t="str">
        <f t="shared" ca="1" si="15"/>
        <v/>
      </c>
      <c r="J154" t="str">
        <f t="shared" ca="1" si="16"/>
        <v/>
      </c>
      <c r="K154" t="str">
        <f t="shared" ca="1" si="17"/>
        <v/>
      </c>
    </row>
    <row r="155" spans="1:11" x14ac:dyDescent="0.2">
      <c r="A155">
        <v>3302</v>
      </c>
      <c r="B155" t="str">
        <f ca="1">IF(OFFSET(الصفوف!E$2,MID(A155,1,1),0,1,1)&gt;=(1*MID(A155,2,1)),OFFSET(الصفوف!D$2,MID(A155,1,1),0,1,1) &amp;MID(A155,2,1),"")</f>
        <v/>
      </c>
      <c r="C155" s="5" t="str">
        <f t="shared" ca="1" si="12"/>
        <v/>
      </c>
      <c r="D155" t="str">
        <f t="shared" ca="1" si="13"/>
        <v/>
      </c>
      <c r="F155" t="str">
        <f t="shared" ca="1" si="14"/>
        <v/>
      </c>
      <c r="G155">
        <f ca="1">COUNTIF(OFFSET(المعلمين!$D$3,0,0,COUNTA(المعلمين!$B$3:$B$41),12),F155)</f>
        <v>113</v>
      </c>
      <c r="H155" t="str">
        <f ca="1">IFERROR(D155-COUNTIF(OFFSET(الجدول!$C$3,0,0,COUNTA(المعلمين!$B$3:$B$41),40),F155),"")</f>
        <v/>
      </c>
      <c r="I155" t="str">
        <f t="shared" ca="1" si="15"/>
        <v/>
      </c>
      <c r="J155" t="str">
        <f t="shared" ca="1" si="16"/>
        <v/>
      </c>
      <c r="K155" t="str">
        <f t="shared" ca="1" si="17"/>
        <v/>
      </c>
    </row>
    <row r="156" spans="1:11" x14ac:dyDescent="0.2">
      <c r="A156">
        <v>3303</v>
      </c>
      <c r="B156" t="str">
        <f ca="1">IF(OFFSET(الصفوف!E$2,MID(A156,1,1),0,1,1)&gt;=(1*MID(A156,2,1)),OFFSET(الصفوف!D$2,MID(A156,1,1),0,1,1) &amp;MID(A156,2,1),"")</f>
        <v/>
      </c>
      <c r="C156" s="5" t="str">
        <f t="shared" ca="1" si="12"/>
        <v/>
      </c>
      <c r="D156" t="str">
        <f t="shared" ca="1" si="13"/>
        <v/>
      </c>
      <c r="F156" t="str">
        <f t="shared" ca="1" si="14"/>
        <v/>
      </c>
      <c r="G156">
        <f ca="1">COUNTIF(OFFSET(المعلمين!$D$3,0,0,COUNTA(المعلمين!$B$3:$B$41),12),F156)</f>
        <v>113</v>
      </c>
      <c r="H156" t="str">
        <f ca="1">IFERROR(D156-COUNTIF(OFFSET(الجدول!$C$3,0,0,COUNTA(المعلمين!$B$3:$B$41),40),F156),"")</f>
        <v/>
      </c>
      <c r="I156" t="str">
        <f t="shared" ca="1" si="15"/>
        <v/>
      </c>
      <c r="J156" t="str">
        <f t="shared" ca="1" si="16"/>
        <v/>
      </c>
      <c r="K156" t="str">
        <f t="shared" ca="1" si="17"/>
        <v/>
      </c>
    </row>
    <row r="157" spans="1:11" x14ac:dyDescent="0.2">
      <c r="A157">
        <v>3304</v>
      </c>
      <c r="B157" t="str">
        <f ca="1">IF(OFFSET(الصفوف!E$2,MID(A157,1,1),0,1,1)&gt;=(1*MID(A157,2,1)),OFFSET(الصفوف!D$2,MID(A157,1,1),0,1,1) &amp;MID(A157,2,1),"")</f>
        <v/>
      </c>
      <c r="C157" s="5" t="str">
        <f t="shared" ca="1" si="12"/>
        <v/>
      </c>
      <c r="D157" t="str">
        <f t="shared" ca="1" si="13"/>
        <v/>
      </c>
      <c r="F157" t="str">
        <f t="shared" ca="1" si="14"/>
        <v/>
      </c>
      <c r="G157">
        <f ca="1">COUNTIF(OFFSET(المعلمين!$D$3,0,0,COUNTA(المعلمين!$B$3:$B$41),12),F157)</f>
        <v>113</v>
      </c>
      <c r="H157" t="str">
        <f ca="1">IFERROR(D157-COUNTIF(OFFSET(الجدول!$C$3,0,0,COUNTA(المعلمين!$B$3:$B$41),40),F157),"")</f>
        <v/>
      </c>
      <c r="I157" t="str">
        <f t="shared" ca="1" si="15"/>
        <v/>
      </c>
      <c r="J157" t="str">
        <f t="shared" ca="1" si="16"/>
        <v/>
      </c>
      <c r="K157" t="str">
        <f t="shared" ca="1" si="17"/>
        <v/>
      </c>
    </row>
    <row r="158" spans="1:11" x14ac:dyDescent="0.2">
      <c r="A158">
        <v>3305</v>
      </c>
      <c r="B158" t="str">
        <f ca="1">IF(OFFSET(الصفوف!E$2,MID(A158,1,1),0,1,1)&gt;=(1*MID(A158,2,1)),OFFSET(الصفوف!D$2,MID(A158,1,1),0,1,1) &amp;MID(A158,2,1),"")</f>
        <v/>
      </c>
      <c r="C158" s="5" t="str">
        <f t="shared" ca="1" si="12"/>
        <v/>
      </c>
      <c r="D158" t="str">
        <f t="shared" ca="1" si="13"/>
        <v/>
      </c>
      <c r="F158" t="str">
        <f t="shared" ca="1" si="14"/>
        <v/>
      </c>
      <c r="G158">
        <f ca="1">COUNTIF(OFFSET(المعلمين!$D$3,0,0,COUNTA(المعلمين!$B$3:$B$41),12),F158)</f>
        <v>113</v>
      </c>
      <c r="H158" t="str">
        <f ca="1">IFERROR(D158-COUNTIF(OFFSET(الجدول!$C$3,0,0,COUNTA(المعلمين!$B$3:$B$41),40),F158),"")</f>
        <v/>
      </c>
      <c r="I158" t="str">
        <f t="shared" ca="1" si="15"/>
        <v/>
      </c>
      <c r="J158" t="str">
        <f t="shared" ca="1" si="16"/>
        <v/>
      </c>
      <c r="K158" t="str">
        <f t="shared" ca="1" si="17"/>
        <v/>
      </c>
    </row>
    <row r="159" spans="1:11" x14ac:dyDescent="0.2">
      <c r="A159">
        <v>3306</v>
      </c>
      <c r="B159" t="str">
        <f ca="1">IF(OFFSET(الصفوف!E$2,MID(A159,1,1),0,1,1)&gt;=(1*MID(A159,2,1)),OFFSET(الصفوف!D$2,MID(A159,1,1),0,1,1) &amp;MID(A159,2,1),"")</f>
        <v/>
      </c>
      <c r="C159" s="5" t="str">
        <f t="shared" ca="1" si="12"/>
        <v/>
      </c>
      <c r="D159" t="str">
        <f t="shared" ca="1" si="13"/>
        <v/>
      </c>
      <c r="F159" t="str">
        <f t="shared" ca="1" si="14"/>
        <v/>
      </c>
      <c r="G159">
        <f ca="1">COUNTIF(OFFSET(المعلمين!$D$3,0,0,COUNTA(المعلمين!$B$3:$B$41),12),F159)</f>
        <v>113</v>
      </c>
      <c r="H159" t="str">
        <f ca="1">IFERROR(D159-COUNTIF(OFFSET(الجدول!$C$3,0,0,COUNTA(المعلمين!$B$3:$B$41),40),F159),"")</f>
        <v/>
      </c>
      <c r="I159" t="str">
        <f t="shared" ca="1" si="15"/>
        <v/>
      </c>
      <c r="J159" t="str">
        <f t="shared" ca="1" si="16"/>
        <v/>
      </c>
      <c r="K159" t="str">
        <f t="shared" ca="1" si="17"/>
        <v/>
      </c>
    </row>
    <row r="160" spans="1:11" x14ac:dyDescent="0.2">
      <c r="A160">
        <v>3307</v>
      </c>
      <c r="B160" t="str">
        <f ca="1">IF(OFFSET(الصفوف!E$2,MID(A160,1,1),0,1,1)&gt;=(1*MID(A160,2,1)),OFFSET(الصفوف!D$2,MID(A160,1,1),0,1,1) &amp;MID(A160,2,1),"")</f>
        <v/>
      </c>
      <c r="C160" s="5" t="str">
        <f t="shared" ca="1" si="12"/>
        <v/>
      </c>
      <c r="D160" t="str">
        <f t="shared" ca="1" si="13"/>
        <v/>
      </c>
      <c r="F160" t="str">
        <f t="shared" ca="1" si="14"/>
        <v/>
      </c>
      <c r="G160">
        <f ca="1">COUNTIF(OFFSET(المعلمين!$D$3,0,0,COUNTA(المعلمين!$B$3:$B$41),12),F160)</f>
        <v>113</v>
      </c>
      <c r="H160" t="str">
        <f ca="1">IFERROR(D160-COUNTIF(OFFSET(الجدول!$C$3,0,0,COUNTA(المعلمين!$B$3:$B$41),40),F160),"")</f>
        <v/>
      </c>
      <c r="I160" t="str">
        <f t="shared" ca="1" si="15"/>
        <v/>
      </c>
      <c r="J160" t="str">
        <f t="shared" ca="1" si="16"/>
        <v/>
      </c>
      <c r="K160" t="str">
        <f t="shared" ca="1" si="17"/>
        <v/>
      </c>
    </row>
    <row r="161" spans="1:11" x14ac:dyDescent="0.2">
      <c r="A161">
        <v>3308</v>
      </c>
      <c r="B161" t="str">
        <f ca="1">IF(OFFSET(الصفوف!E$2,MID(A161,1,1),0,1,1)&gt;=(1*MID(A161,2,1)),OFFSET(الصفوف!D$2,MID(A161,1,1),0,1,1) &amp;MID(A161,2,1),"")</f>
        <v/>
      </c>
      <c r="C161" s="5" t="str">
        <f t="shared" ca="1" si="12"/>
        <v/>
      </c>
      <c r="D161" t="str">
        <f t="shared" ca="1" si="13"/>
        <v/>
      </c>
      <c r="F161" t="str">
        <f t="shared" ca="1" si="14"/>
        <v/>
      </c>
      <c r="G161">
        <f ca="1">COUNTIF(OFFSET(المعلمين!$D$3,0,0,COUNTA(المعلمين!$B$3:$B$41),12),F161)</f>
        <v>113</v>
      </c>
      <c r="H161" t="str">
        <f ca="1">IFERROR(D161-COUNTIF(OFFSET(الجدول!$C$3,0,0,COUNTA(المعلمين!$B$3:$B$41),40),F161),"")</f>
        <v/>
      </c>
      <c r="I161" t="str">
        <f t="shared" ca="1" si="15"/>
        <v/>
      </c>
      <c r="J161" t="str">
        <f t="shared" ca="1" si="16"/>
        <v/>
      </c>
      <c r="K161" t="str">
        <f t="shared" ca="1" si="17"/>
        <v/>
      </c>
    </row>
    <row r="162" spans="1:11" x14ac:dyDescent="0.2">
      <c r="A162">
        <v>3309</v>
      </c>
      <c r="B162" t="str">
        <f ca="1">IF(OFFSET(الصفوف!E$2,MID(A162,1,1),0,1,1)&gt;=(1*MID(A162,2,1)),OFFSET(الصفوف!D$2,MID(A162,1,1),0,1,1) &amp;MID(A162,2,1),"")</f>
        <v/>
      </c>
      <c r="C162" s="5" t="str">
        <f t="shared" ca="1" si="12"/>
        <v/>
      </c>
      <c r="D162" t="str">
        <f t="shared" ca="1" si="13"/>
        <v/>
      </c>
      <c r="F162" t="str">
        <f t="shared" ca="1" si="14"/>
        <v/>
      </c>
      <c r="G162">
        <f ca="1">COUNTIF(OFFSET(المعلمين!$D$3,0,0,COUNTA(المعلمين!$B$3:$B$41),12),F162)</f>
        <v>113</v>
      </c>
      <c r="H162" t="str">
        <f ca="1">IFERROR(D162-COUNTIF(OFFSET(الجدول!$C$3,0,0,COUNTA(المعلمين!$B$3:$B$41),40),F162),"")</f>
        <v/>
      </c>
      <c r="I162" t="str">
        <f t="shared" ca="1" si="15"/>
        <v/>
      </c>
      <c r="J162" t="str">
        <f t="shared" ca="1" si="16"/>
        <v/>
      </c>
      <c r="K162" t="str">
        <f t="shared" ca="1" si="17"/>
        <v/>
      </c>
    </row>
    <row r="163" spans="1:11" x14ac:dyDescent="0.2">
      <c r="A163">
        <v>3310</v>
      </c>
      <c r="B163" t="str">
        <f ca="1">IF(OFFSET(الصفوف!E$2,MID(A163,1,1),0,1,1)&gt;=(1*MID(A163,2,1)),OFFSET(الصفوف!D$2,MID(A163,1,1),0,1,1) &amp;MID(A163,2,1),"")</f>
        <v/>
      </c>
      <c r="C163" s="5" t="str">
        <f t="shared" ca="1" si="12"/>
        <v/>
      </c>
      <c r="D163" t="str">
        <f t="shared" ca="1" si="13"/>
        <v/>
      </c>
      <c r="F163" t="str">
        <f t="shared" ca="1" si="14"/>
        <v/>
      </c>
      <c r="G163">
        <f ca="1">COUNTIF(OFFSET(المعلمين!$D$3,0,0,COUNTA(المعلمين!$B$3:$B$41),12),F163)</f>
        <v>113</v>
      </c>
      <c r="H163" t="str">
        <f ca="1">IFERROR(D163-COUNTIF(OFFSET(الجدول!$C$3,0,0,COUNTA(المعلمين!$B$3:$B$41),40),F163),"")</f>
        <v/>
      </c>
      <c r="I163" t="str">
        <f t="shared" ca="1" si="15"/>
        <v/>
      </c>
      <c r="J163" t="str">
        <f t="shared" ca="1" si="16"/>
        <v/>
      </c>
      <c r="K163" t="str">
        <f t="shared" ca="1" si="17"/>
        <v/>
      </c>
    </row>
    <row r="164" spans="1:11" x14ac:dyDescent="0.2">
      <c r="A164">
        <v>3311</v>
      </c>
      <c r="B164" t="str">
        <f ca="1">IF(OFFSET(الصفوف!E$2,MID(A164,1,1),0,1,1)&gt;=(1*MID(A164,2,1)),OFFSET(الصفوف!D$2,MID(A164,1,1),0,1,1) &amp;MID(A164,2,1),"")</f>
        <v/>
      </c>
      <c r="C164" s="5" t="str">
        <f t="shared" ca="1" si="12"/>
        <v/>
      </c>
      <c r="D164" t="str">
        <f t="shared" ca="1" si="13"/>
        <v/>
      </c>
      <c r="F164" t="str">
        <f t="shared" ca="1" si="14"/>
        <v/>
      </c>
      <c r="G164">
        <f ca="1">COUNTIF(OFFSET(المعلمين!$D$3,0,0,COUNTA(المعلمين!$B$3:$B$41),12),F164)</f>
        <v>113</v>
      </c>
      <c r="H164" t="str">
        <f ca="1">IFERROR(D164-COUNTIF(OFFSET(الجدول!$C$3,0,0,COUNTA(المعلمين!$B$3:$B$41),40),F164),"")</f>
        <v/>
      </c>
      <c r="I164" t="str">
        <f t="shared" ca="1" si="15"/>
        <v/>
      </c>
      <c r="J164" t="str">
        <f t="shared" ca="1" si="16"/>
        <v/>
      </c>
      <c r="K164" t="str">
        <f t="shared" ca="1" si="17"/>
        <v/>
      </c>
    </row>
    <row r="165" spans="1:11" x14ac:dyDescent="0.2">
      <c r="A165">
        <v>3312</v>
      </c>
      <c r="B165" t="str">
        <f ca="1">IF(OFFSET(الصفوف!E$2,MID(A165,1,1),0,1,1)&gt;=(1*MID(A165,2,1)),OFFSET(الصفوف!D$2,MID(A165,1,1),0,1,1) &amp;MID(A165,2,1),"")</f>
        <v/>
      </c>
      <c r="C165" s="5" t="str">
        <f t="shared" ca="1" si="12"/>
        <v/>
      </c>
      <c r="D165" t="str">
        <f t="shared" ca="1" si="13"/>
        <v/>
      </c>
      <c r="F165" t="str">
        <f t="shared" ca="1" si="14"/>
        <v/>
      </c>
      <c r="G165">
        <f ca="1">COUNTIF(OFFSET(المعلمين!$D$3,0,0,COUNTA(المعلمين!$B$3:$B$41),12),F165)</f>
        <v>113</v>
      </c>
      <c r="H165" t="str">
        <f ca="1">IFERROR(D165-COUNTIF(OFFSET(الجدول!$C$3,0,0,COUNTA(المعلمين!$B$3:$B$41),40),F165),"")</f>
        <v/>
      </c>
      <c r="I165" t="str">
        <f t="shared" ca="1" si="15"/>
        <v/>
      </c>
      <c r="J165" t="str">
        <f t="shared" ca="1" si="16"/>
        <v/>
      </c>
      <c r="K165" t="str">
        <f t="shared" ca="1" si="17"/>
        <v/>
      </c>
    </row>
    <row r="166" spans="1:11" x14ac:dyDescent="0.2">
      <c r="A166">
        <v>3313</v>
      </c>
      <c r="B166" t="str">
        <f ca="1">IF(OFFSET(الصفوف!E$2,MID(A166,1,1),0,1,1)&gt;=(1*MID(A166,2,1)),OFFSET(الصفوف!D$2,MID(A166,1,1),0,1,1) &amp;MID(A166,2,1),"")</f>
        <v/>
      </c>
      <c r="C166" s="5" t="str">
        <f t="shared" ca="1" si="12"/>
        <v/>
      </c>
      <c r="D166" t="str">
        <f t="shared" ca="1" si="13"/>
        <v/>
      </c>
      <c r="F166" t="str">
        <f t="shared" ca="1" si="14"/>
        <v/>
      </c>
      <c r="G166">
        <f ca="1">COUNTIF(OFFSET(المعلمين!$D$3,0,0,COUNTA(المعلمين!$B$3:$B$41),12),F166)</f>
        <v>113</v>
      </c>
      <c r="H166" t="str">
        <f ca="1">IFERROR(D166-COUNTIF(OFFSET(الجدول!$C$3,0,0,COUNTA(المعلمين!$B$3:$B$41),40),F166),"")</f>
        <v/>
      </c>
      <c r="I166" t="str">
        <f t="shared" ca="1" si="15"/>
        <v/>
      </c>
      <c r="J166" t="str">
        <f t="shared" ca="1" si="16"/>
        <v/>
      </c>
      <c r="K166" t="str">
        <f t="shared" ca="1" si="17"/>
        <v/>
      </c>
    </row>
    <row r="167" spans="1:11" x14ac:dyDescent="0.2">
      <c r="A167">
        <v>3314</v>
      </c>
      <c r="B167" t="str">
        <f ca="1">IF(OFFSET(الصفوف!E$2,MID(A167,1,1),0,1,1)&gt;=(1*MID(A167,2,1)),OFFSET(الصفوف!D$2,MID(A167,1,1),0,1,1) &amp;MID(A167,2,1),"")</f>
        <v/>
      </c>
      <c r="C167" s="5" t="str">
        <f t="shared" ca="1" si="12"/>
        <v/>
      </c>
      <c r="D167" t="str">
        <f t="shared" ca="1" si="13"/>
        <v/>
      </c>
      <c r="F167" t="str">
        <f t="shared" ca="1" si="14"/>
        <v/>
      </c>
      <c r="G167">
        <f ca="1">COUNTIF(OFFSET(المعلمين!$D$3,0,0,COUNTA(المعلمين!$B$3:$B$41),12),F167)</f>
        <v>113</v>
      </c>
      <c r="H167" t="str">
        <f ca="1">IFERROR(D167-COUNTIF(OFFSET(الجدول!$C$3,0,0,COUNTA(المعلمين!$B$3:$B$41),40),F167),"")</f>
        <v/>
      </c>
      <c r="I167" t="str">
        <f t="shared" ca="1" si="15"/>
        <v/>
      </c>
      <c r="J167" t="str">
        <f t="shared" ca="1" si="16"/>
        <v/>
      </c>
      <c r="K167" t="str">
        <f t="shared" ca="1" si="17"/>
        <v/>
      </c>
    </row>
    <row r="168" spans="1:11" x14ac:dyDescent="0.2">
      <c r="A168">
        <v>3315</v>
      </c>
      <c r="B168" t="str">
        <f ca="1">IF(OFFSET(الصفوف!E$2,MID(A168,1,1),0,1,1)&gt;=(1*MID(A168,2,1)),OFFSET(الصفوف!D$2,MID(A168,1,1),0,1,1) &amp;MID(A168,2,1),"")</f>
        <v/>
      </c>
      <c r="C168" s="5" t="str">
        <f t="shared" ca="1" si="12"/>
        <v/>
      </c>
      <c r="D168" t="str">
        <f t="shared" ca="1" si="13"/>
        <v/>
      </c>
      <c r="F168" t="str">
        <f t="shared" ca="1" si="14"/>
        <v/>
      </c>
      <c r="G168">
        <f ca="1">COUNTIF(OFFSET(المعلمين!$D$3,0,0,COUNTA(المعلمين!$B$3:$B$41),12),F168)</f>
        <v>113</v>
      </c>
      <c r="H168" t="str">
        <f ca="1">IFERROR(D168-COUNTIF(OFFSET(الجدول!$C$3,0,0,COUNTA(المعلمين!$B$3:$B$41),40),F168),"")</f>
        <v/>
      </c>
      <c r="I168" t="str">
        <f t="shared" ca="1" si="15"/>
        <v/>
      </c>
      <c r="J168" t="str">
        <f t="shared" ca="1" si="16"/>
        <v/>
      </c>
      <c r="K168" t="str">
        <f t="shared" ca="1" si="17"/>
        <v/>
      </c>
    </row>
    <row r="169" spans="1:11" x14ac:dyDescent="0.2">
      <c r="A169">
        <v>3401</v>
      </c>
      <c r="B169" t="str">
        <f ca="1">IF(OFFSET(الصفوف!E$2,MID(A169,1,1),0,1,1)&gt;=(1*MID(A169,2,1)),OFFSET(الصفوف!D$2,MID(A169,1,1),0,1,1) &amp;MID(A169,2,1),"")</f>
        <v/>
      </c>
      <c r="C169" s="5" t="str">
        <f t="shared" ca="1" si="12"/>
        <v/>
      </c>
      <c r="D169" t="str">
        <f t="shared" ca="1" si="13"/>
        <v/>
      </c>
      <c r="F169" t="str">
        <f t="shared" ca="1" si="14"/>
        <v/>
      </c>
      <c r="G169">
        <f ca="1">COUNTIF(OFFSET(المعلمين!$D$3,0,0,COUNTA(المعلمين!$B$3:$B$41),12),F169)</f>
        <v>113</v>
      </c>
      <c r="H169" t="str">
        <f ca="1">IFERROR(D169-COUNTIF(OFFSET(الجدول!$C$3,0,0,COUNTA(المعلمين!$B$3:$B$41),40),F169),"")</f>
        <v/>
      </c>
      <c r="I169" t="str">
        <f t="shared" ca="1" si="15"/>
        <v/>
      </c>
      <c r="J169" t="str">
        <f t="shared" ca="1" si="16"/>
        <v/>
      </c>
      <c r="K169" t="str">
        <f t="shared" ca="1" si="17"/>
        <v/>
      </c>
    </row>
    <row r="170" spans="1:11" x14ac:dyDescent="0.2">
      <c r="A170">
        <v>3402</v>
      </c>
      <c r="B170" t="str">
        <f ca="1">IF(OFFSET(الصفوف!E$2,MID(A170,1,1),0,1,1)&gt;=(1*MID(A170,2,1)),OFFSET(الصفوف!D$2,MID(A170,1,1),0,1,1) &amp;MID(A170,2,1),"")</f>
        <v/>
      </c>
      <c r="C170" s="5" t="str">
        <f t="shared" ca="1" si="12"/>
        <v/>
      </c>
      <c r="D170" t="str">
        <f t="shared" ca="1" si="13"/>
        <v/>
      </c>
      <c r="F170" t="str">
        <f t="shared" ca="1" si="14"/>
        <v/>
      </c>
      <c r="G170">
        <f ca="1">COUNTIF(OFFSET(المعلمين!$D$3,0,0,COUNTA(المعلمين!$B$3:$B$41),12),F170)</f>
        <v>113</v>
      </c>
      <c r="H170" t="str">
        <f ca="1">IFERROR(D170-COUNTIF(OFFSET(الجدول!$C$3,0,0,COUNTA(المعلمين!$B$3:$B$41),40),F170),"")</f>
        <v/>
      </c>
      <c r="I170" t="str">
        <f t="shared" ca="1" si="15"/>
        <v/>
      </c>
      <c r="J170" t="str">
        <f t="shared" ca="1" si="16"/>
        <v/>
      </c>
      <c r="K170" t="str">
        <f t="shared" ca="1" si="17"/>
        <v/>
      </c>
    </row>
    <row r="171" spans="1:11" x14ac:dyDescent="0.2">
      <c r="A171">
        <v>3403</v>
      </c>
      <c r="B171" t="str">
        <f ca="1">IF(OFFSET(الصفوف!E$2,MID(A171,1,1),0,1,1)&gt;=(1*MID(A171,2,1)),OFFSET(الصفوف!D$2,MID(A171,1,1),0,1,1) &amp;MID(A171,2,1),"")</f>
        <v/>
      </c>
      <c r="C171" s="5" t="str">
        <f t="shared" ca="1" si="12"/>
        <v/>
      </c>
      <c r="D171" t="str">
        <f t="shared" ca="1" si="13"/>
        <v/>
      </c>
      <c r="F171" t="str">
        <f t="shared" ca="1" si="14"/>
        <v/>
      </c>
      <c r="G171">
        <f ca="1">COUNTIF(OFFSET(المعلمين!$D$3,0,0,COUNTA(المعلمين!$B$3:$B$41),12),F171)</f>
        <v>113</v>
      </c>
      <c r="H171" t="str">
        <f ca="1">IFERROR(D171-COUNTIF(OFFSET(الجدول!$C$3,0,0,COUNTA(المعلمين!$B$3:$B$41),40),F171),"")</f>
        <v/>
      </c>
      <c r="I171" t="str">
        <f t="shared" ca="1" si="15"/>
        <v/>
      </c>
      <c r="J171" t="str">
        <f t="shared" ca="1" si="16"/>
        <v/>
      </c>
      <c r="K171" t="str">
        <f t="shared" ca="1" si="17"/>
        <v/>
      </c>
    </row>
    <row r="172" spans="1:11" x14ac:dyDescent="0.2">
      <c r="A172">
        <v>3404</v>
      </c>
      <c r="B172" t="str">
        <f ca="1">IF(OFFSET(الصفوف!E$2,MID(A172,1,1),0,1,1)&gt;=(1*MID(A172,2,1)),OFFSET(الصفوف!D$2,MID(A172,1,1),0,1,1) &amp;MID(A172,2,1),"")</f>
        <v/>
      </c>
      <c r="C172" s="5" t="str">
        <f t="shared" ca="1" si="12"/>
        <v/>
      </c>
      <c r="D172" t="str">
        <f t="shared" ca="1" si="13"/>
        <v/>
      </c>
      <c r="F172" t="str">
        <f t="shared" ca="1" si="14"/>
        <v/>
      </c>
      <c r="G172">
        <f ca="1">COUNTIF(OFFSET(المعلمين!$D$3,0,0,COUNTA(المعلمين!$B$3:$B$41),12),F172)</f>
        <v>113</v>
      </c>
      <c r="H172" t="str">
        <f ca="1">IFERROR(D172-COUNTIF(OFFSET(الجدول!$C$3,0,0,COUNTA(المعلمين!$B$3:$B$41),40),F172),"")</f>
        <v/>
      </c>
      <c r="I172" t="str">
        <f t="shared" ca="1" si="15"/>
        <v/>
      </c>
      <c r="J172" t="str">
        <f t="shared" ca="1" si="16"/>
        <v/>
      </c>
      <c r="K172" t="str">
        <f t="shared" ca="1" si="17"/>
        <v/>
      </c>
    </row>
    <row r="173" spans="1:11" x14ac:dyDescent="0.2">
      <c r="A173">
        <v>3405</v>
      </c>
      <c r="B173" t="str">
        <f ca="1">IF(OFFSET(الصفوف!E$2,MID(A173,1,1),0,1,1)&gt;=(1*MID(A173,2,1)),OFFSET(الصفوف!D$2,MID(A173,1,1),0,1,1) &amp;MID(A173,2,1),"")</f>
        <v/>
      </c>
      <c r="C173" s="5" t="str">
        <f t="shared" ca="1" si="12"/>
        <v/>
      </c>
      <c r="D173" t="str">
        <f t="shared" ca="1" si="13"/>
        <v/>
      </c>
      <c r="F173" t="str">
        <f t="shared" ca="1" si="14"/>
        <v/>
      </c>
      <c r="G173">
        <f ca="1">COUNTIF(OFFSET(المعلمين!$D$3,0,0,COUNTA(المعلمين!$B$3:$B$41),12),F173)</f>
        <v>113</v>
      </c>
      <c r="H173" t="str">
        <f ca="1">IFERROR(D173-COUNTIF(OFFSET(الجدول!$C$3,0,0,COUNTA(المعلمين!$B$3:$B$41),40),F173),"")</f>
        <v/>
      </c>
      <c r="I173" t="str">
        <f t="shared" ca="1" si="15"/>
        <v/>
      </c>
      <c r="J173" t="str">
        <f t="shared" ca="1" si="16"/>
        <v/>
      </c>
      <c r="K173" t="str">
        <f t="shared" ca="1" si="17"/>
        <v/>
      </c>
    </row>
    <row r="174" spans="1:11" x14ac:dyDescent="0.2">
      <c r="A174">
        <v>3406</v>
      </c>
      <c r="B174" t="str">
        <f ca="1">IF(OFFSET(الصفوف!E$2,MID(A174,1,1),0,1,1)&gt;=(1*MID(A174,2,1)),OFFSET(الصفوف!D$2,MID(A174,1,1),0,1,1) &amp;MID(A174,2,1),"")</f>
        <v/>
      </c>
      <c r="C174" s="5" t="str">
        <f t="shared" ca="1" si="12"/>
        <v/>
      </c>
      <c r="D174" t="str">
        <f t="shared" ca="1" si="13"/>
        <v/>
      </c>
      <c r="F174" t="str">
        <f t="shared" ca="1" si="14"/>
        <v/>
      </c>
      <c r="G174">
        <f ca="1">COUNTIF(OFFSET(المعلمين!$D$3,0,0,COUNTA(المعلمين!$B$3:$B$41),12),F174)</f>
        <v>113</v>
      </c>
      <c r="H174" t="str">
        <f ca="1">IFERROR(D174-COUNTIF(OFFSET(الجدول!$C$3,0,0,COUNTA(المعلمين!$B$3:$B$41),40),F174),"")</f>
        <v/>
      </c>
      <c r="I174" t="str">
        <f t="shared" ca="1" si="15"/>
        <v/>
      </c>
      <c r="J174" t="str">
        <f t="shared" ca="1" si="16"/>
        <v/>
      </c>
      <c r="K174" t="str">
        <f t="shared" ca="1" si="17"/>
        <v/>
      </c>
    </row>
    <row r="175" spans="1:11" x14ac:dyDescent="0.2">
      <c r="A175">
        <v>3407</v>
      </c>
      <c r="B175" t="str">
        <f ca="1">IF(OFFSET(الصفوف!E$2,MID(A175,1,1),0,1,1)&gt;=(1*MID(A175,2,1)),OFFSET(الصفوف!D$2,MID(A175,1,1),0,1,1) &amp;MID(A175,2,1),"")</f>
        <v/>
      </c>
      <c r="C175" s="5" t="str">
        <f t="shared" ca="1" si="12"/>
        <v/>
      </c>
      <c r="D175" t="str">
        <f t="shared" ca="1" si="13"/>
        <v/>
      </c>
      <c r="F175" t="str">
        <f t="shared" ca="1" si="14"/>
        <v/>
      </c>
      <c r="G175">
        <f ca="1">COUNTIF(OFFSET(المعلمين!$D$3,0,0,COUNTA(المعلمين!$B$3:$B$41),12),F175)</f>
        <v>113</v>
      </c>
      <c r="H175" t="str">
        <f ca="1">IFERROR(D175-COUNTIF(OFFSET(الجدول!$C$3,0,0,COUNTA(المعلمين!$B$3:$B$41),40),F175),"")</f>
        <v/>
      </c>
      <c r="I175" t="str">
        <f t="shared" ca="1" si="15"/>
        <v/>
      </c>
      <c r="J175" t="str">
        <f t="shared" ca="1" si="16"/>
        <v/>
      </c>
      <c r="K175" t="str">
        <f t="shared" ca="1" si="17"/>
        <v/>
      </c>
    </row>
    <row r="176" spans="1:11" x14ac:dyDescent="0.2">
      <c r="A176">
        <v>3408</v>
      </c>
      <c r="B176" t="str">
        <f ca="1">IF(OFFSET(الصفوف!E$2,MID(A176,1,1),0,1,1)&gt;=(1*MID(A176,2,1)),OFFSET(الصفوف!D$2,MID(A176,1,1),0,1,1) &amp;MID(A176,2,1),"")</f>
        <v/>
      </c>
      <c r="C176" s="5" t="str">
        <f t="shared" ca="1" si="12"/>
        <v/>
      </c>
      <c r="D176" t="str">
        <f t="shared" ca="1" si="13"/>
        <v/>
      </c>
      <c r="F176" t="str">
        <f t="shared" ca="1" si="14"/>
        <v/>
      </c>
      <c r="G176">
        <f ca="1">COUNTIF(OFFSET(المعلمين!$D$3,0,0,COUNTA(المعلمين!$B$3:$B$41),12),F176)</f>
        <v>113</v>
      </c>
      <c r="H176" t="str">
        <f ca="1">IFERROR(D176-COUNTIF(OFFSET(الجدول!$C$3,0,0,COUNTA(المعلمين!$B$3:$B$41),40),F176),"")</f>
        <v/>
      </c>
      <c r="I176" t="str">
        <f t="shared" ca="1" si="15"/>
        <v/>
      </c>
      <c r="J176" t="str">
        <f t="shared" ca="1" si="16"/>
        <v/>
      </c>
      <c r="K176" t="str">
        <f t="shared" ca="1" si="17"/>
        <v/>
      </c>
    </row>
    <row r="177" spans="1:11" x14ac:dyDescent="0.2">
      <c r="A177">
        <v>3409</v>
      </c>
      <c r="B177" t="str">
        <f ca="1">IF(OFFSET(الصفوف!E$2,MID(A177,1,1),0,1,1)&gt;=(1*MID(A177,2,1)),OFFSET(الصفوف!D$2,MID(A177,1,1),0,1,1) &amp;MID(A177,2,1),"")</f>
        <v/>
      </c>
      <c r="C177" s="5" t="str">
        <f t="shared" ca="1" si="12"/>
        <v/>
      </c>
      <c r="D177" t="str">
        <f t="shared" ca="1" si="13"/>
        <v/>
      </c>
      <c r="F177" t="str">
        <f t="shared" ca="1" si="14"/>
        <v/>
      </c>
      <c r="G177">
        <f ca="1">COUNTIF(OFFSET(المعلمين!$D$3,0,0,COUNTA(المعلمين!$B$3:$B$41),12),F177)</f>
        <v>113</v>
      </c>
      <c r="H177" t="str">
        <f ca="1">IFERROR(D177-COUNTIF(OFFSET(الجدول!$C$3,0,0,COUNTA(المعلمين!$B$3:$B$41),40),F177),"")</f>
        <v/>
      </c>
      <c r="I177" t="str">
        <f t="shared" ca="1" si="15"/>
        <v/>
      </c>
      <c r="J177" t="str">
        <f t="shared" ca="1" si="16"/>
        <v/>
      </c>
      <c r="K177" t="str">
        <f t="shared" ca="1" si="17"/>
        <v/>
      </c>
    </row>
    <row r="178" spans="1:11" x14ac:dyDescent="0.2">
      <c r="A178">
        <v>3410</v>
      </c>
      <c r="B178" t="str">
        <f ca="1">IF(OFFSET(الصفوف!E$2,MID(A178,1,1),0,1,1)&gt;=(1*MID(A178,2,1)),OFFSET(الصفوف!D$2,MID(A178,1,1),0,1,1) &amp;MID(A178,2,1),"")</f>
        <v/>
      </c>
      <c r="C178" s="5" t="str">
        <f t="shared" ca="1" si="12"/>
        <v/>
      </c>
      <c r="D178" t="str">
        <f t="shared" ca="1" si="13"/>
        <v/>
      </c>
      <c r="F178" t="str">
        <f t="shared" ca="1" si="14"/>
        <v/>
      </c>
      <c r="G178">
        <f ca="1">COUNTIF(OFFSET(المعلمين!$D$3,0,0,COUNTA(المعلمين!$B$3:$B$41),12),F178)</f>
        <v>113</v>
      </c>
      <c r="H178" t="str">
        <f ca="1">IFERROR(D178-COUNTIF(OFFSET(الجدول!$C$3,0,0,COUNTA(المعلمين!$B$3:$B$41),40),F178),"")</f>
        <v/>
      </c>
      <c r="I178" t="str">
        <f t="shared" ca="1" si="15"/>
        <v/>
      </c>
      <c r="J178" t="str">
        <f t="shared" ca="1" si="16"/>
        <v/>
      </c>
      <c r="K178" t="str">
        <f t="shared" ca="1" si="17"/>
        <v/>
      </c>
    </row>
    <row r="179" spans="1:11" x14ac:dyDescent="0.2">
      <c r="A179">
        <v>3411</v>
      </c>
      <c r="B179" t="str">
        <f ca="1">IF(OFFSET(الصفوف!E$2,MID(A179,1,1),0,1,1)&gt;=(1*MID(A179,2,1)),OFFSET(الصفوف!D$2,MID(A179,1,1),0,1,1) &amp;MID(A179,2,1),"")</f>
        <v/>
      </c>
      <c r="C179" s="5" t="str">
        <f t="shared" ca="1" si="12"/>
        <v/>
      </c>
      <c r="D179" t="str">
        <f t="shared" ca="1" si="13"/>
        <v/>
      </c>
      <c r="F179" t="str">
        <f t="shared" ca="1" si="14"/>
        <v/>
      </c>
      <c r="G179">
        <f ca="1">COUNTIF(OFFSET(المعلمين!$D$3,0,0,COUNTA(المعلمين!$B$3:$B$41),12),F179)</f>
        <v>113</v>
      </c>
      <c r="H179" t="str">
        <f ca="1">IFERROR(D179-COUNTIF(OFFSET(الجدول!$C$3,0,0,COUNTA(المعلمين!$B$3:$B$41),40),F179),"")</f>
        <v/>
      </c>
      <c r="I179" t="str">
        <f t="shared" ca="1" si="15"/>
        <v/>
      </c>
      <c r="J179" t="str">
        <f t="shared" ca="1" si="16"/>
        <v/>
      </c>
      <c r="K179" t="str">
        <f t="shared" ca="1" si="17"/>
        <v/>
      </c>
    </row>
    <row r="180" spans="1:11" x14ac:dyDescent="0.2">
      <c r="A180">
        <v>3412</v>
      </c>
      <c r="B180" t="str">
        <f ca="1">IF(OFFSET(الصفوف!E$2,MID(A180,1,1),0,1,1)&gt;=(1*MID(A180,2,1)),OFFSET(الصفوف!D$2,MID(A180,1,1),0,1,1) &amp;MID(A180,2,1),"")</f>
        <v/>
      </c>
      <c r="C180" s="5" t="str">
        <f t="shared" ca="1" si="12"/>
        <v/>
      </c>
      <c r="D180" t="str">
        <f t="shared" ca="1" si="13"/>
        <v/>
      </c>
      <c r="F180" t="str">
        <f t="shared" ca="1" si="14"/>
        <v/>
      </c>
      <c r="G180">
        <f ca="1">COUNTIF(OFFSET(المعلمين!$D$3,0,0,COUNTA(المعلمين!$B$3:$B$41),12),F180)</f>
        <v>113</v>
      </c>
      <c r="H180" t="str">
        <f ca="1">IFERROR(D180-COUNTIF(OFFSET(الجدول!$C$3,0,0,COUNTA(المعلمين!$B$3:$B$41),40),F180),"")</f>
        <v/>
      </c>
      <c r="I180" t="str">
        <f t="shared" ca="1" si="15"/>
        <v/>
      </c>
      <c r="J180" t="str">
        <f t="shared" ca="1" si="16"/>
        <v/>
      </c>
      <c r="K180" t="str">
        <f t="shared" ca="1" si="17"/>
        <v/>
      </c>
    </row>
    <row r="181" spans="1:11" x14ac:dyDescent="0.2">
      <c r="A181">
        <v>3413</v>
      </c>
      <c r="B181" t="str">
        <f ca="1">IF(OFFSET(الصفوف!E$2,MID(A181,1,1),0,1,1)&gt;=(1*MID(A181,2,1)),OFFSET(الصفوف!D$2,MID(A181,1,1),0,1,1) &amp;MID(A181,2,1),"")</f>
        <v/>
      </c>
      <c r="C181" s="5" t="str">
        <f t="shared" ca="1" si="12"/>
        <v/>
      </c>
      <c r="D181" t="str">
        <f t="shared" ca="1" si="13"/>
        <v/>
      </c>
      <c r="F181" t="str">
        <f t="shared" ca="1" si="14"/>
        <v/>
      </c>
      <c r="G181">
        <f ca="1">COUNTIF(OFFSET(المعلمين!$D$3,0,0,COUNTA(المعلمين!$B$3:$B$41),12),F181)</f>
        <v>113</v>
      </c>
      <c r="H181" t="str">
        <f ca="1">IFERROR(D181-COUNTIF(OFFSET(الجدول!$C$3,0,0,COUNTA(المعلمين!$B$3:$B$41),40),F181),"")</f>
        <v/>
      </c>
      <c r="I181" t="str">
        <f t="shared" ca="1" si="15"/>
        <v/>
      </c>
      <c r="J181" t="str">
        <f t="shared" ca="1" si="16"/>
        <v/>
      </c>
      <c r="K181" t="str">
        <f t="shared" ca="1" si="17"/>
        <v/>
      </c>
    </row>
    <row r="182" spans="1:11" x14ac:dyDescent="0.2">
      <c r="A182">
        <v>3414</v>
      </c>
      <c r="B182" t="str">
        <f ca="1">IF(OFFSET(الصفوف!E$2,MID(A182,1,1),0,1,1)&gt;=(1*MID(A182,2,1)),OFFSET(الصفوف!D$2,MID(A182,1,1),0,1,1) &amp;MID(A182,2,1),"")</f>
        <v/>
      </c>
      <c r="C182" s="5" t="str">
        <f t="shared" ca="1" si="12"/>
        <v/>
      </c>
      <c r="D182" t="str">
        <f t="shared" ca="1" si="13"/>
        <v/>
      </c>
      <c r="F182" t="str">
        <f t="shared" ca="1" si="14"/>
        <v/>
      </c>
      <c r="G182">
        <f ca="1">COUNTIF(OFFSET(المعلمين!$D$3,0,0,COUNTA(المعلمين!$B$3:$B$41),12),F182)</f>
        <v>113</v>
      </c>
      <c r="H182" t="str">
        <f ca="1">IFERROR(D182-COUNTIF(OFFSET(الجدول!$C$3,0,0,COUNTA(المعلمين!$B$3:$B$41),40),F182),"")</f>
        <v/>
      </c>
      <c r="I182" t="str">
        <f t="shared" ca="1" si="15"/>
        <v/>
      </c>
      <c r="J182" t="str">
        <f t="shared" ca="1" si="16"/>
        <v/>
      </c>
      <c r="K182" t="str">
        <f t="shared" ca="1" si="17"/>
        <v/>
      </c>
    </row>
    <row r="183" spans="1:11" x14ac:dyDescent="0.2">
      <c r="A183">
        <v>3415</v>
      </c>
      <c r="B183" t="str">
        <f ca="1">IF(OFFSET(الصفوف!E$2,MID(A183,1,1),0,1,1)&gt;=(1*MID(A183,2,1)),OFFSET(الصفوف!D$2,MID(A183,1,1),0,1,1) &amp;MID(A183,2,1),"")</f>
        <v/>
      </c>
      <c r="C183" s="5" t="str">
        <f t="shared" ca="1" si="12"/>
        <v/>
      </c>
      <c r="D183" t="str">
        <f t="shared" ca="1" si="13"/>
        <v/>
      </c>
      <c r="F183" t="str">
        <f t="shared" ca="1" si="14"/>
        <v/>
      </c>
      <c r="G183">
        <f ca="1">COUNTIF(OFFSET(المعلمين!$D$3,0,0,COUNTA(المعلمين!$B$3:$B$41),12),F183)</f>
        <v>113</v>
      </c>
      <c r="H183" t="str">
        <f ca="1">IFERROR(D183-COUNTIF(OFFSET(الجدول!$C$3,0,0,COUNTA(المعلمين!$B$3:$B$41),40),F183),"")</f>
        <v/>
      </c>
      <c r="I183" t="str">
        <f t="shared" ca="1" si="15"/>
        <v/>
      </c>
      <c r="J183" t="str">
        <f t="shared" ca="1" si="16"/>
        <v/>
      </c>
      <c r="K183" t="str">
        <f t="shared" ca="1" si="17"/>
        <v/>
      </c>
    </row>
    <row r="184" spans="1:11" x14ac:dyDescent="0.2">
      <c r="A184">
        <v>4101</v>
      </c>
      <c r="B184" t="str">
        <f ca="1">IF(OFFSET(الصفوف!E$2,MID(A184,1,1),0,1,1)&gt;=(1*MID(A184,2,1)),OFFSET(الصفوف!D$2,MID(A184,1,1),0,1,1) &amp;MID(A184,2,1),"")</f>
        <v>رابع1</v>
      </c>
      <c r="C184" s="5" t="str">
        <f t="shared" ca="1" si="12"/>
        <v>رياضيات</v>
      </c>
      <c r="D184">
        <f t="shared" ca="1" si="13"/>
        <v>3</v>
      </c>
      <c r="F184" t="str">
        <f t="shared" ca="1" si="14"/>
        <v>رابع1
رياضيات</v>
      </c>
      <c r="G184">
        <f ca="1">COUNTIF(OFFSET(المعلمين!$D$3,0,0,COUNTA(المعلمين!$B$3:$B$41),12),F184)</f>
        <v>1</v>
      </c>
      <c r="H184">
        <f ca="1">IFERROR(D184-COUNTIF(OFFSET(الجدول!$C$3,0,0,COUNTA(المعلمين!$B$3:$B$41),40),F184),"")</f>
        <v>0</v>
      </c>
      <c r="I184" t="str">
        <f t="shared" ca="1" si="15"/>
        <v/>
      </c>
      <c r="J184" t="str">
        <f t="shared" ca="1" si="16"/>
        <v/>
      </c>
      <c r="K184" t="str">
        <f t="shared" ca="1" si="17"/>
        <v/>
      </c>
    </row>
    <row r="185" spans="1:11" x14ac:dyDescent="0.2">
      <c r="A185">
        <v>4102</v>
      </c>
      <c r="B185" t="str">
        <f ca="1">IF(OFFSET(الصفوف!E$2,MID(A185,1,1),0,1,1)&gt;=(1*MID(A185,2,1)),OFFSET(الصفوف!D$2,MID(A185,1,1),0,1,1) &amp;MID(A185,2,1),"")</f>
        <v>رابع1</v>
      </c>
      <c r="C185" s="5" t="str">
        <f t="shared" ca="1" si="12"/>
        <v>قرآن</v>
      </c>
      <c r="D185">
        <f t="shared" ca="1" si="13"/>
        <v>5</v>
      </c>
      <c r="F185" t="str">
        <f t="shared" ca="1" si="14"/>
        <v>رابع1
قرآن</v>
      </c>
      <c r="G185">
        <f ca="1">COUNTIF(OFFSET(المعلمين!$D$3,0,0,COUNTA(المعلمين!$B$3:$B$41),12),F185)</f>
        <v>1</v>
      </c>
      <c r="H185">
        <f ca="1">IFERROR(D185-COUNTIF(OFFSET(الجدول!$C$3,0,0,COUNTA(المعلمين!$B$3:$B$41),40),F185),"")</f>
        <v>0</v>
      </c>
      <c r="I185" t="str">
        <f t="shared" ca="1" si="15"/>
        <v/>
      </c>
      <c r="J185" t="str">
        <f t="shared" ca="1" si="16"/>
        <v/>
      </c>
      <c r="K185" t="str">
        <f t="shared" ca="1" si="17"/>
        <v/>
      </c>
    </row>
    <row r="186" spans="1:11" x14ac:dyDescent="0.2">
      <c r="A186">
        <v>4103</v>
      </c>
      <c r="B186" t="str">
        <f ca="1">IF(OFFSET(الصفوف!E$2,MID(A186,1,1),0,1,1)&gt;=(1*MID(A186,2,1)),OFFSET(الصفوف!D$2,MID(A186,1,1),0,1,1) &amp;MID(A186,2,1),"")</f>
        <v>رابع1</v>
      </c>
      <c r="C186" s="5" t="str">
        <f t="shared" ca="1" si="12"/>
        <v>إسلامية</v>
      </c>
      <c r="D186">
        <f t="shared" ca="1" si="13"/>
        <v>6</v>
      </c>
      <c r="F186" t="str">
        <f t="shared" ca="1" si="14"/>
        <v>رابع1
إسلامية</v>
      </c>
      <c r="G186">
        <f ca="1">COUNTIF(OFFSET(المعلمين!$D$3,0,0,COUNTA(المعلمين!$B$3:$B$41),12),F186)</f>
        <v>1</v>
      </c>
      <c r="H186">
        <f ca="1">IFERROR(D186-COUNTIF(OFFSET(الجدول!$C$3,0,0,COUNTA(المعلمين!$B$3:$B$41),40),F186),"")</f>
        <v>0</v>
      </c>
      <c r="I186" t="str">
        <f t="shared" ca="1" si="15"/>
        <v/>
      </c>
      <c r="J186" t="str">
        <f t="shared" ca="1" si="16"/>
        <v/>
      </c>
      <c r="K186" t="str">
        <f t="shared" ca="1" si="17"/>
        <v/>
      </c>
    </row>
    <row r="187" spans="1:11" x14ac:dyDescent="0.2">
      <c r="A187">
        <v>4104</v>
      </c>
      <c r="B187" t="str">
        <f ca="1">IF(OFFSET(الصفوف!E$2,MID(A187,1,1),0,1,1)&gt;=(1*MID(A187,2,1)),OFFSET(الصفوف!D$2,MID(A187,1,1),0,1,1) &amp;MID(A187,2,1),"")</f>
        <v>رابع1</v>
      </c>
      <c r="C187" s="5" t="str">
        <f t="shared" ca="1" si="12"/>
        <v>تجويد</v>
      </c>
      <c r="D187">
        <f t="shared" ca="1" si="13"/>
        <v>2</v>
      </c>
      <c r="F187" t="str">
        <f t="shared" ca="1" si="14"/>
        <v>رابع1
تجويد</v>
      </c>
      <c r="G187">
        <f ca="1">COUNTIF(OFFSET(المعلمين!$D$3,0,0,COUNTA(المعلمين!$B$3:$B$41),12),F187)</f>
        <v>1</v>
      </c>
      <c r="H187">
        <f ca="1">IFERROR(D187-COUNTIF(OFFSET(الجدول!$C$3,0,0,COUNTA(المعلمين!$B$3:$B$41),40),F187),"")</f>
        <v>0</v>
      </c>
      <c r="I187" t="str">
        <f t="shared" ca="1" si="15"/>
        <v/>
      </c>
      <c r="J187" t="str">
        <f t="shared" ca="1" si="16"/>
        <v/>
      </c>
      <c r="K187" t="str">
        <f t="shared" ca="1" si="17"/>
        <v/>
      </c>
    </row>
    <row r="188" spans="1:11" x14ac:dyDescent="0.2">
      <c r="A188">
        <v>4105</v>
      </c>
      <c r="B188" t="str">
        <f ca="1">IF(OFFSET(الصفوف!E$2,MID(A188,1,1),0,1,1)&gt;=(1*MID(A188,2,1)),OFFSET(الصفوف!D$2,MID(A188,1,1),0,1,1) &amp;MID(A188,2,1),"")</f>
        <v>رابع1</v>
      </c>
      <c r="C188" s="5" t="str">
        <f t="shared" ca="1" si="12"/>
        <v>عربي</v>
      </c>
      <c r="D188">
        <f t="shared" ca="1" si="13"/>
        <v>6</v>
      </c>
      <c r="F188" t="str">
        <f t="shared" ca="1" si="14"/>
        <v>رابع1
عربي</v>
      </c>
      <c r="G188">
        <f ca="1">COUNTIF(OFFSET(المعلمين!$D$3,0,0,COUNTA(المعلمين!$B$3:$B$41),12),F188)</f>
        <v>1</v>
      </c>
      <c r="H188">
        <f ca="1">IFERROR(D188-COUNTIF(OFFSET(الجدول!$C$3,0,0,COUNTA(المعلمين!$B$3:$B$41),40),F188),"")</f>
        <v>0</v>
      </c>
      <c r="I188" t="str">
        <f t="shared" ca="1" si="15"/>
        <v/>
      </c>
      <c r="J188" t="str">
        <f t="shared" ca="1" si="16"/>
        <v/>
      </c>
      <c r="K188" t="str">
        <f t="shared" ca="1" si="17"/>
        <v/>
      </c>
    </row>
    <row r="189" spans="1:11" x14ac:dyDescent="0.2">
      <c r="A189">
        <v>4106</v>
      </c>
      <c r="B189" t="str">
        <f ca="1">IF(OFFSET(الصفوف!E$2,MID(A189,1,1),0,1,1)&gt;=(1*MID(A189,2,1)),OFFSET(الصفوف!D$2,MID(A189,1,1),0,1,1) &amp;MID(A189,2,1),"")</f>
        <v>رابع1</v>
      </c>
      <c r="C189" s="5" t="str">
        <f t="shared" ca="1" si="12"/>
        <v>بدنية</v>
      </c>
      <c r="D189">
        <f t="shared" ca="1" si="13"/>
        <v>5</v>
      </c>
      <c r="F189" t="str">
        <f t="shared" ca="1" si="14"/>
        <v>رابع1
بدنية</v>
      </c>
      <c r="G189">
        <f ca="1">COUNTIF(OFFSET(المعلمين!$D$3,0,0,COUNTA(المعلمين!$B$3:$B$41),12),F189)</f>
        <v>1</v>
      </c>
      <c r="H189">
        <f ca="1">IFERROR(D189-COUNTIF(OFFSET(الجدول!$C$3,0,0,COUNTA(المعلمين!$B$3:$B$41),40),F189),"")</f>
        <v>0</v>
      </c>
      <c r="I189" t="str">
        <f t="shared" ca="1" si="15"/>
        <v/>
      </c>
      <c r="J189" t="str">
        <f t="shared" ca="1" si="16"/>
        <v/>
      </c>
      <c r="K189" t="str">
        <f t="shared" ca="1" si="17"/>
        <v/>
      </c>
    </row>
    <row r="190" spans="1:11" x14ac:dyDescent="0.2">
      <c r="A190">
        <v>4107</v>
      </c>
      <c r="B190" t="str">
        <f ca="1">IF(OFFSET(الصفوف!E$2,MID(A190,1,1),0,1,1)&gt;=(1*MID(A190,2,1)),OFFSET(الصفوف!D$2,MID(A190,1,1),0,1,1) &amp;MID(A190,2,1),"")</f>
        <v>رابع1</v>
      </c>
      <c r="C190" s="5" t="str">
        <f t="shared" ca="1" si="12"/>
        <v>فنية</v>
      </c>
      <c r="D190">
        <f t="shared" ca="1" si="13"/>
        <v>3</v>
      </c>
      <c r="F190" t="str">
        <f t="shared" ca="1" si="14"/>
        <v>رابع1
فنية</v>
      </c>
      <c r="G190">
        <f ca="1">COUNTIF(OFFSET(المعلمين!$D$3,0,0,COUNTA(المعلمين!$B$3:$B$41),12),F190)</f>
        <v>1</v>
      </c>
      <c r="H190">
        <f ca="1">IFERROR(D190-COUNTIF(OFFSET(الجدول!$C$3,0,0,COUNTA(المعلمين!$B$3:$B$41),40),F190),"")</f>
        <v>0</v>
      </c>
      <c r="I190" t="str">
        <f t="shared" ca="1" si="15"/>
        <v/>
      </c>
      <c r="J190" t="str">
        <f t="shared" ca="1" si="16"/>
        <v/>
      </c>
      <c r="K190" t="str">
        <f t="shared" ca="1" si="17"/>
        <v/>
      </c>
    </row>
    <row r="191" spans="1:11" x14ac:dyDescent="0.2">
      <c r="A191">
        <v>4108</v>
      </c>
      <c r="B191" t="str">
        <f ca="1">IF(OFFSET(الصفوف!E$2,MID(A191,1,1),0,1,1)&gt;=(1*MID(A191,2,1)),OFFSET(الصفوف!D$2,MID(A191,1,1),0,1,1) &amp;MID(A191,2,1),"")</f>
        <v>رابع1</v>
      </c>
      <c r="C191" s="5" t="str">
        <f t="shared" ca="1" si="12"/>
        <v>فيزيا</v>
      </c>
      <c r="D191">
        <f t="shared" ca="1" si="13"/>
        <v>2</v>
      </c>
      <c r="F191" t="str">
        <f t="shared" ca="1" si="14"/>
        <v>رابع1
فيزيا</v>
      </c>
      <c r="G191">
        <f ca="1">COUNTIF(OFFSET(المعلمين!$D$3,0,0,COUNTA(المعلمين!$B$3:$B$41),12),F191)</f>
        <v>1</v>
      </c>
      <c r="H191">
        <f ca="1">IFERROR(D191-COUNTIF(OFFSET(الجدول!$C$3,0,0,COUNTA(المعلمين!$B$3:$B$41),40),F191),"")</f>
        <v>0</v>
      </c>
      <c r="I191" t="str">
        <f t="shared" ca="1" si="15"/>
        <v/>
      </c>
      <c r="J191" t="str">
        <f t="shared" ca="1" si="16"/>
        <v/>
      </c>
      <c r="K191" t="str">
        <f t="shared" ca="1" si="17"/>
        <v/>
      </c>
    </row>
    <row r="192" spans="1:11" x14ac:dyDescent="0.2">
      <c r="A192">
        <v>4109</v>
      </c>
      <c r="B192" t="str">
        <f ca="1">IF(OFFSET(الصفوف!E$2,MID(A192,1,1),0,1,1)&gt;=(1*MID(A192,2,1)),OFFSET(الصفوف!D$2,MID(A192,1,1),0,1,1) &amp;MID(A192,2,1),"")</f>
        <v>رابع1</v>
      </c>
      <c r="C192" s="5" t="str">
        <f t="shared" ca="1" si="12"/>
        <v/>
      </c>
      <c r="D192" t="str">
        <f t="shared" ca="1" si="13"/>
        <v/>
      </c>
      <c r="F192" t="str">
        <f t="shared" ca="1" si="14"/>
        <v/>
      </c>
      <c r="G192">
        <f ca="1">COUNTIF(OFFSET(المعلمين!$D$3,0,0,COUNTA(المعلمين!$B$3:$B$41),12),F192)</f>
        <v>113</v>
      </c>
      <c r="H192" t="str">
        <f ca="1">IFERROR(D192-COUNTIF(OFFSET(الجدول!$C$3,0,0,COUNTA(المعلمين!$B$3:$B$41),40),F192),"")</f>
        <v/>
      </c>
      <c r="I192" t="str">
        <f t="shared" ca="1" si="15"/>
        <v/>
      </c>
      <c r="J192" t="str">
        <f t="shared" ca="1" si="16"/>
        <v/>
      </c>
      <c r="K192" t="str">
        <f t="shared" ca="1" si="17"/>
        <v/>
      </c>
    </row>
    <row r="193" spans="1:11" x14ac:dyDescent="0.2">
      <c r="A193">
        <v>4110</v>
      </c>
      <c r="B193" t="str">
        <f ca="1">IF(OFFSET(الصفوف!E$2,MID(A193,1,1),0,1,1)&gt;=(1*MID(A193,2,1)),OFFSET(الصفوف!D$2,MID(A193,1,1),0,1,1) &amp;MID(A193,2,1),"")</f>
        <v>رابع1</v>
      </c>
      <c r="C193" s="5" t="str">
        <f t="shared" ca="1" si="12"/>
        <v/>
      </c>
      <c r="D193" t="str">
        <f t="shared" ca="1" si="13"/>
        <v/>
      </c>
      <c r="F193" t="str">
        <f t="shared" ca="1" si="14"/>
        <v/>
      </c>
      <c r="G193">
        <f ca="1">COUNTIF(OFFSET(المعلمين!$D$3,0,0,COUNTA(المعلمين!$B$3:$B$41),12),F193)</f>
        <v>113</v>
      </c>
      <c r="H193" t="str">
        <f ca="1">IFERROR(D193-COUNTIF(OFFSET(الجدول!$C$3,0,0,COUNTA(المعلمين!$B$3:$B$41),40),F193),"")</f>
        <v/>
      </c>
      <c r="I193" t="str">
        <f t="shared" ca="1" si="15"/>
        <v/>
      </c>
      <c r="J193" t="str">
        <f t="shared" ca="1" si="16"/>
        <v/>
      </c>
      <c r="K193" t="str">
        <f t="shared" ca="1" si="17"/>
        <v/>
      </c>
    </row>
    <row r="194" spans="1:11" x14ac:dyDescent="0.2">
      <c r="A194">
        <v>4111</v>
      </c>
      <c r="B194" t="str">
        <f ca="1">IF(OFFSET(الصفوف!E$2,MID(A194,1,1),0,1,1)&gt;=(1*MID(A194,2,1)),OFFSET(الصفوف!D$2,MID(A194,1,1),0,1,1) &amp;MID(A194,2,1),"")</f>
        <v>رابع1</v>
      </c>
      <c r="C194" s="5" t="str">
        <f t="shared" ca="1" si="12"/>
        <v/>
      </c>
      <c r="D194" t="str">
        <f t="shared" ca="1" si="13"/>
        <v/>
      </c>
      <c r="F194" t="str">
        <f t="shared" ca="1" si="14"/>
        <v/>
      </c>
      <c r="G194">
        <f ca="1">COUNTIF(OFFSET(المعلمين!$D$3,0,0,COUNTA(المعلمين!$B$3:$B$41),12),F194)</f>
        <v>113</v>
      </c>
      <c r="H194" t="str">
        <f ca="1">IFERROR(D194-COUNTIF(OFFSET(الجدول!$C$3,0,0,COUNTA(المعلمين!$B$3:$B$41),40),F194),"")</f>
        <v/>
      </c>
      <c r="I194" t="str">
        <f t="shared" ca="1" si="15"/>
        <v/>
      </c>
      <c r="J194" t="str">
        <f t="shared" ca="1" si="16"/>
        <v/>
      </c>
      <c r="K194" t="str">
        <f t="shared" ca="1" si="17"/>
        <v/>
      </c>
    </row>
    <row r="195" spans="1:11" x14ac:dyDescent="0.2">
      <c r="A195">
        <v>4112</v>
      </c>
      <c r="B195" t="str">
        <f ca="1">IF(OFFSET(الصفوف!E$2,MID(A195,1,1),0,1,1)&gt;=(1*MID(A195,2,1)),OFFSET(الصفوف!D$2,MID(A195,1,1),0,1,1) &amp;MID(A195,2,1),"")</f>
        <v>رابع1</v>
      </c>
      <c r="C195" s="5" t="str">
        <f t="shared" ca="1" si="12"/>
        <v/>
      </c>
      <c r="D195" t="str">
        <f t="shared" ca="1" si="13"/>
        <v/>
      </c>
      <c r="F195" t="str">
        <f t="shared" ca="1" si="14"/>
        <v/>
      </c>
      <c r="G195">
        <f ca="1">COUNTIF(OFFSET(المعلمين!$D$3,0,0,COUNTA(المعلمين!$B$3:$B$41),12),F195)</f>
        <v>113</v>
      </c>
      <c r="H195" t="str">
        <f ca="1">IFERROR(D195-COUNTIF(OFFSET(الجدول!$C$3,0,0,COUNTA(المعلمين!$B$3:$B$41),40),F195),"")</f>
        <v/>
      </c>
      <c r="I195" t="str">
        <f t="shared" ca="1" si="15"/>
        <v/>
      </c>
      <c r="J195" t="str">
        <f t="shared" ca="1" si="16"/>
        <v/>
      </c>
      <c r="K195" t="str">
        <f t="shared" ca="1" si="17"/>
        <v/>
      </c>
    </row>
    <row r="196" spans="1:11" x14ac:dyDescent="0.2">
      <c r="A196">
        <v>4113</v>
      </c>
      <c r="B196" t="str">
        <f ca="1">IF(OFFSET(الصفوف!E$2,MID(A196,1,1),0,1,1)&gt;=(1*MID(A196,2,1)),OFFSET(الصفوف!D$2,MID(A196,1,1),0,1,1) &amp;MID(A196,2,1),"")</f>
        <v>رابع1</v>
      </c>
      <c r="C196" s="5" t="str">
        <f t="shared" ref="C196:C259" ca="1" si="18">IFERROR(IF(B196&lt;&gt;"",INDEX(المادة,MATCH(MID(A196,1,1)&amp;MID(A196,3,2),تسلسل_المادة,0),1),""),"")</f>
        <v/>
      </c>
      <c r="D196" t="str">
        <f t="shared" ref="D196:D259" ca="1" si="19">IFERROR(IF(B196&lt;&gt;"",INDEX(عدد_الحصص,MATCH(MID(A196,1,1)&amp;MID(A196,3,2),تسلسل_المادة,0),1),""),"")</f>
        <v/>
      </c>
      <c r="F196" t="str">
        <f t="shared" ca="1" si="14"/>
        <v/>
      </c>
      <c r="G196">
        <f ca="1">COUNTIF(OFFSET(المعلمين!$D$3,0,0,COUNTA(المعلمين!$B$3:$B$41),12),F196)</f>
        <v>113</v>
      </c>
      <c r="H196" t="str">
        <f ca="1">IFERROR(D196-COUNTIF(OFFSET(الجدول!$C$3,0,0,COUNTA(المعلمين!$B$3:$B$41),40),F196),"")</f>
        <v/>
      </c>
      <c r="I196" t="str">
        <f t="shared" ca="1" si="15"/>
        <v/>
      </c>
      <c r="J196" t="str">
        <f t="shared" ca="1" si="16"/>
        <v/>
      </c>
      <c r="K196" t="str">
        <f t="shared" ca="1" si="17"/>
        <v/>
      </c>
    </row>
    <row r="197" spans="1:11" x14ac:dyDescent="0.2">
      <c r="A197">
        <v>4114</v>
      </c>
      <c r="B197" t="str">
        <f ca="1">IF(OFFSET(الصفوف!E$2,MID(A197,1,1),0,1,1)&gt;=(1*MID(A197,2,1)),OFFSET(الصفوف!D$2,MID(A197,1,1),0,1,1) &amp;MID(A197,2,1),"")</f>
        <v>رابع1</v>
      </c>
      <c r="C197" s="5" t="str">
        <f t="shared" ca="1" si="18"/>
        <v/>
      </c>
      <c r="D197" t="str">
        <f t="shared" ca="1" si="19"/>
        <v/>
      </c>
      <c r="F197" t="str">
        <f t="shared" ref="F197:F260" ca="1" si="20">IF(AND(B197&lt;&gt;"",C197&lt;&gt;""),B197&amp;CHAR(10)&amp;C197,"")</f>
        <v/>
      </c>
      <c r="G197">
        <f ca="1">COUNTIF(OFFSET(المعلمين!$D$3,0,0,COUNTA(المعلمين!$B$3:$B$41),12),F197)</f>
        <v>113</v>
      </c>
      <c r="H197" t="str">
        <f ca="1">IFERROR(D197-COUNTIF(OFFSET(الجدول!$C$3,0,0,COUNTA(المعلمين!$B$3:$B$41),40),F197),"")</f>
        <v/>
      </c>
      <c r="I197" t="str">
        <f t="shared" ref="I197:I260" ca="1" si="21">IF(AND(G197=0,F197&lt;&gt;""),ROW(),"")</f>
        <v/>
      </c>
      <c r="J197" t="str">
        <f t="shared" ref="J197:J260" ca="1" si="22">IFERROR(SMALL($I$4:$I$363,ROW(A194)),"")</f>
        <v/>
      </c>
      <c r="K197" t="str">
        <f t="shared" ref="K197:K260" ca="1" si="23">IFERROR(INDEX($F$4:$F$363,J197-3,1),"")</f>
        <v/>
      </c>
    </row>
    <row r="198" spans="1:11" x14ac:dyDescent="0.2">
      <c r="A198">
        <v>4115</v>
      </c>
      <c r="B198" t="str">
        <f ca="1">IF(OFFSET(الصفوف!E$2,MID(A198,1,1),0,1,1)&gt;=(1*MID(A198,2,1)),OFFSET(الصفوف!D$2,MID(A198,1,1),0,1,1) &amp;MID(A198,2,1),"")</f>
        <v>رابع1</v>
      </c>
      <c r="C198" s="5" t="str">
        <f t="shared" ca="1" si="18"/>
        <v/>
      </c>
      <c r="D198" t="str">
        <f t="shared" ca="1" si="19"/>
        <v/>
      </c>
      <c r="F198" t="str">
        <f t="shared" ca="1" si="20"/>
        <v/>
      </c>
      <c r="G198">
        <f ca="1">COUNTIF(OFFSET(المعلمين!$D$3,0,0,COUNTA(المعلمين!$B$3:$B$41),12),F198)</f>
        <v>113</v>
      </c>
      <c r="H198" t="str">
        <f ca="1">IFERROR(D198-COUNTIF(OFFSET(الجدول!$C$3,0,0,COUNTA(المعلمين!$B$3:$B$41),40),F198),"")</f>
        <v/>
      </c>
      <c r="I198" t="str">
        <f t="shared" ca="1" si="21"/>
        <v/>
      </c>
      <c r="J198" t="str">
        <f t="shared" ca="1" si="22"/>
        <v/>
      </c>
      <c r="K198" t="str">
        <f t="shared" ca="1" si="23"/>
        <v/>
      </c>
    </row>
    <row r="199" spans="1:11" x14ac:dyDescent="0.2">
      <c r="A199">
        <v>4201</v>
      </c>
      <c r="B199" t="str">
        <f ca="1">IF(OFFSET(الصفوف!E$2,MID(A199,1,1),0,1,1)&gt;=(1*MID(A199,2,1)),OFFSET(الصفوف!D$2,MID(A199,1,1),0,1,1) &amp;MID(A199,2,1),"")</f>
        <v>رابع2</v>
      </c>
      <c r="C199" s="5" t="str">
        <f t="shared" ca="1" si="18"/>
        <v>رياضيات</v>
      </c>
      <c r="D199">
        <f t="shared" ca="1" si="19"/>
        <v>3</v>
      </c>
      <c r="F199" t="str">
        <f t="shared" ca="1" si="20"/>
        <v>رابع2
رياضيات</v>
      </c>
      <c r="G199">
        <f ca="1">COUNTIF(OFFSET(المعلمين!$D$3,0,0,COUNTA(المعلمين!$B$3:$B$41),12),F199)</f>
        <v>1</v>
      </c>
      <c r="H199">
        <f ca="1">IFERROR(D199-COUNTIF(OFFSET(الجدول!$C$3,0,0,COUNTA(المعلمين!$B$3:$B$41),40),F199),"")</f>
        <v>0</v>
      </c>
      <c r="I199" t="str">
        <f t="shared" ca="1" si="21"/>
        <v/>
      </c>
      <c r="J199" t="str">
        <f t="shared" ca="1" si="22"/>
        <v/>
      </c>
      <c r="K199" t="str">
        <f t="shared" ca="1" si="23"/>
        <v/>
      </c>
    </row>
    <row r="200" spans="1:11" x14ac:dyDescent="0.2">
      <c r="A200">
        <v>4202</v>
      </c>
      <c r="B200" t="str">
        <f ca="1">IF(OFFSET(الصفوف!E$2,MID(A200,1,1),0,1,1)&gt;=(1*MID(A200,2,1)),OFFSET(الصفوف!D$2,MID(A200,1,1),0,1,1) &amp;MID(A200,2,1),"")</f>
        <v>رابع2</v>
      </c>
      <c r="C200" s="5" t="str">
        <f t="shared" ca="1" si="18"/>
        <v>قرآن</v>
      </c>
      <c r="D200">
        <f t="shared" ca="1" si="19"/>
        <v>5</v>
      </c>
      <c r="F200" t="str">
        <f t="shared" ca="1" si="20"/>
        <v>رابع2
قرآن</v>
      </c>
      <c r="G200">
        <f ca="1">COUNTIF(OFFSET(المعلمين!$D$3,0,0,COUNTA(المعلمين!$B$3:$B$41),12),F200)</f>
        <v>1</v>
      </c>
      <c r="H200">
        <f ca="1">IFERROR(D200-COUNTIF(OFFSET(الجدول!$C$3,0,0,COUNTA(المعلمين!$B$3:$B$41),40),F200),"")</f>
        <v>0</v>
      </c>
      <c r="I200" t="str">
        <f t="shared" ca="1" si="21"/>
        <v/>
      </c>
      <c r="J200" t="str">
        <f t="shared" ca="1" si="22"/>
        <v/>
      </c>
      <c r="K200" t="str">
        <f t="shared" ca="1" si="23"/>
        <v/>
      </c>
    </row>
    <row r="201" spans="1:11" x14ac:dyDescent="0.2">
      <c r="A201">
        <v>4203</v>
      </c>
      <c r="B201" t="str">
        <f ca="1">IF(OFFSET(الصفوف!E$2,MID(A201,1,1),0,1,1)&gt;=(1*MID(A201,2,1)),OFFSET(الصفوف!D$2,MID(A201,1,1),0,1,1) &amp;MID(A201,2,1),"")</f>
        <v>رابع2</v>
      </c>
      <c r="C201" s="5" t="str">
        <f t="shared" ca="1" si="18"/>
        <v>إسلامية</v>
      </c>
      <c r="D201">
        <f t="shared" ca="1" si="19"/>
        <v>6</v>
      </c>
      <c r="F201" t="str">
        <f t="shared" ca="1" si="20"/>
        <v>رابع2
إسلامية</v>
      </c>
      <c r="G201">
        <f ca="1">COUNTIF(OFFSET(المعلمين!$D$3,0,0,COUNTA(المعلمين!$B$3:$B$41),12),F201)</f>
        <v>1</v>
      </c>
      <c r="H201">
        <f ca="1">IFERROR(D201-COUNTIF(OFFSET(الجدول!$C$3,0,0,COUNTA(المعلمين!$B$3:$B$41),40),F201),"")</f>
        <v>0</v>
      </c>
      <c r="I201" t="str">
        <f t="shared" ca="1" si="21"/>
        <v/>
      </c>
      <c r="J201" t="str">
        <f t="shared" ca="1" si="22"/>
        <v/>
      </c>
      <c r="K201" t="str">
        <f t="shared" ca="1" si="23"/>
        <v/>
      </c>
    </row>
    <row r="202" spans="1:11" x14ac:dyDescent="0.2">
      <c r="A202">
        <v>4204</v>
      </c>
      <c r="B202" t="str">
        <f ca="1">IF(OFFSET(الصفوف!E$2,MID(A202,1,1),0,1,1)&gt;=(1*MID(A202,2,1)),OFFSET(الصفوف!D$2,MID(A202,1,1),0,1,1) &amp;MID(A202,2,1),"")</f>
        <v>رابع2</v>
      </c>
      <c r="C202" s="5" t="str">
        <f t="shared" ca="1" si="18"/>
        <v>تجويد</v>
      </c>
      <c r="D202">
        <f t="shared" ca="1" si="19"/>
        <v>2</v>
      </c>
      <c r="F202" t="str">
        <f t="shared" ca="1" si="20"/>
        <v>رابع2
تجويد</v>
      </c>
      <c r="G202">
        <f ca="1">COUNTIF(OFFSET(المعلمين!$D$3,0,0,COUNTA(المعلمين!$B$3:$B$41),12),F202)</f>
        <v>1</v>
      </c>
      <c r="H202">
        <f ca="1">IFERROR(D202-COUNTIF(OFFSET(الجدول!$C$3,0,0,COUNTA(المعلمين!$B$3:$B$41),40),F202),"")</f>
        <v>0</v>
      </c>
      <c r="I202" t="str">
        <f t="shared" ca="1" si="21"/>
        <v/>
      </c>
      <c r="J202" t="str">
        <f t="shared" ca="1" si="22"/>
        <v/>
      </c>
      <c r="K202" t="str">
        <f t="shared" ca="1" si="23"/>
        <v/>
      </c>
    </row>
    <row r="203" spans="1:11" x14ac:dyDescent="0.2">
      <c r="A203">
        <v>4205</v>
      </c>
      <c r="B203" t="str">
        <f ca="1">IF(OFFSET(الصفوف!E$2,MID(A203,1,1),0,1,1)&gt;=(1*MID(A203,2,1)),OFFSET(الصفوف!D$2,MID(A203,1,1),0,1,1) &amp;MID(A203,2,1),"")</f>
        <v>رابع2</v>
      </c>
      <c r="C203" s="5" t="str">
        <f t="shared" ca="1" si="18"/>
        <v>عربي</v>
      </c>
      <c r="D203">
        <f t="shared" ca="1" si="19"/>
        <v>6</v>
      </c>
      <c r="F203" t="str">
        <f t="shared" ca="1" si="20"/>
        <v>رابع2
عربي</v>
      </c>
      <c r="G203">
        <f ca="1">COUNTIF(OFFSET(المعلمين!$D$3,0,0,COUNTA(المعلمين!$B$3:$B$41),12),F203)</f>
        <v>1</v>
      </c>
      <c r="H203">
        <f ca="1">IFERROR(D203-COUNTIF(OFFSET(الجدول!$C$3,0,0,COUNTA(المعلمين!$B$3:$B$41),40),F203),"")</f>
        <v>0</v>
      </c>
      <c r="I203" t="str">
        <f t="shared" ca="1" si="21"/>
        <v/>
      </c>
      <c r="J203" t="str">
        <f t="shared" ca="1" si="22"/>
        <v/>
      </c>
      <c r="K203" t="str">
        <f t="shared" ca="1" si="23"/>
        <v/>
      </c>
    </row>
    <row r="204" spans="1:11" x14ac:dyDescent="0.2">
      <c r="A204">
        <v>4206</v>
      </c>
      <c r="B204" t="str">
        <f ca="1">IF(OFFSET(الصفوف!E$2,MID(A204,1,1),0,1,1)&gt;=(1*MID(A204,2,1)),OFFSET(الصفوف!D$2,MID(A204,1,1),0,1,1) &amp;MID(A204,2,1),"")</f>
        <v>رابع2</v>
      </c>
      <c r="C204" s="5" t="str">
        <f t="shared" ca="1" si="18"/>
        <v>بدنية</v>
      </c>
      <c r="D204">
        <f t="shared" ca="1" si="19"/>
        <v>5</v>
      </c>
      <c r="F204" t="str">
        <f t="shared" ca="1" si="20"/>
        <v>رابع2
بدنية</v>
      </c>
      <c r="G204">
        <f ca="1">COUNTIF(OFFSET(المعلمين!$D$3,0,0,COUNTA(المعلمين!$B$3:$B$41),12),F204)</f>
        <v>1</v>
      </c>
      <c r="H204">
        <f ca="1">IFERROR(D204-COUNTIF(OFFSET(الجدول!$C$3,0,0,COUNTA(المعلمين!$B$3:$B$41),40),F204),"")</f>
        <v>0</v>
      </c>
      <c r="I204" t="str">
        <f t="shared" ca="1" si="21"/>
        <v/>
      </c>
      <c r="J204" t="str">
        <f t="shared" ca="1" si="22"/>
        <v/>
      </c>
      <c r="K204" t="str">
        <f t="shared" ca="1" si="23"/>
        <v/>
      </c>
    </row>
    <row r="205" spans="1:11" x14ac:dyDescent="0.2">
      <c r="A205">
        <v>4207</v>
      </c>
      <c r="B205" t="str">
        <f ca="1">IF(OFFSET(الصفوف!E$2,MID(A205,1,1),0,1,1)&gt;=(1*MID(A205,2,1)),OFFSET(الصفوف!D$2,MID(A205,1,1),0,1,1) &amp;MID(A205,2,1),"")</f>
        <v>رابع2</v>
      </c>
      <c r="C205" s="5" t="str">
        <f t="shared" ca="1" si="18"/>
        <v>فنية</v>
      </c>
      <c r="D205">
        <f t="shared" ca="1" si="19"/>
        <v>3</v>
      </c>
      <c r="F205" t="str">
        <f t="shared" ca="1" si="20"/>
        <v>رابع2
فنية</v>
      </c>
      <c r="G205">
        <f ca="1">COUNTIF(OFFSET(المعلمين!$D$3,0,0,COUNTA(المعلمين!$B$3:$B$41),12),F205)</f>
        <v>1</v>
      </c>
      <c r="H205">
        <f ca="1">IFERROR(D205-COUNTIF(OFFSET(الجدول!$C$3,0,0,COUNTA(المعلمين!$B$3:$B$41),40),F205),"")</f>
        <v>0</v>
      </c>
      <c r="I205" t="str">
        <f t="shared" ca="1" si="21"/>
        <v/>
      </c>
      <c r="J205" t="str">
        <f t="shared" ca="1" si="22"/>
        <v/>
      </c>
      <c r="K205" t="str">
        <f t="shared" ca="1" si="23"/>
        <v/>
      </c>
    </row>
    <row r="206" spans="1:11" x14ac:dyDescent="0.2">
      <c r="A206">
        <v>4208</v>
      </c>
      <c r="B206" t="str">
        <f ca="1">IF(OFFSET(الصفوف!E$2,MID(A206,1,1),0,1,1)&gt;=(1*MID(A206,2,1)),OFFSET(الصفوف!D$2,MID(A206,1,1),0,1,1) &amp;MID(A206,2,1),"")</f>
        <v>رابع2</v>
      </c>
      <c r="C206" s="5" t="str">
        <f t="shared" ca="1" si="18"/>
        <v>فيزيا</v>
      </c>
      <c r="D206">
        <f t="shared" ca="1" si="19"/>
        <v>2</v>
      </c>
      <c r="F206" t="str">
        <f t="shared" ca="1" si="20"/>
        <v>رابع2
فيزيا</v>
      </c>
      <c r="G206">
        <f ca="1">COUNTIF(OFFSET(المعلمين!$D$3,0,0,COUNTA(المعلمين!$B$3:$B$41),12),F206)</f>
        <v>1</v>
      </c>
      <c r="H206">
        <f ca="1">IFERROR(D206-COUNTIF(OFFSET(الجدول!$C$3,0,0,COUNTA(المعلمين!$B$3:$B$41),40),F206),"")</f>
        <v>0</v>
      </c>
      <c r="I206" t="str">
        <f t="shared" ca="1" si="21"/>
        <v/>
      </c>
      <c r="J206" t="str">
        <f t="shared" ca="1" si="22"/>
        <v/>
      </c>
      <c r="K206" t="str">
        <f t="shared" ca="1" si="23"/>
        <v/>
      </c>
    </row>
    <row r="207" spans="1:11" x14ac:dyDescent="0.2">
      <c r="A207">
        <v>4209</v>
      </c>
      <c r="B207" t="str">
        <f ca="1">IF(OFFSET(الصفوف!E$2,MID(A207,1,1),0,1,1)&gt;=(1*MID(A207,2,1)),OFFSET(الصفوف!D$2,MID(A207,1,1),0,1,1) &amp;MID(A207,2,1),"")</f>
        <v>رابع2</v>
      </c>
      <c r="C207" s="5" t="str">
        <f t="shared" ca="1" si="18"/>
        <v/>
      </c>
      <c r="D207" t="str">
        <f t="shared" ca="1" si="19"/>
        <v/>
      </c>
      <c r="F207" t="str">
        <f t="shared" ca="1" si="20"/>
        <v/>
      </c>
      <c r="G207">
        <f ca="1">COUNTIF(OFFSET(المعلمين!$D$3,0,0,COUNTA(المعلمين!$B$3:$B$41),12),F207)</f>
        <v>113</v>
      </c>
      <c r="H207" t="str">
        <f ca="1">IFERROR(D207-COUNTIF(OFFSET(الجدول!$C$3,0,0,COUNTA(المعلمين!$B$3:$B$41),40),F207),"")</f>
        <v/>
      </c>
      <c r="I207" t="str">
        <f t="shared" ca="1" si="21"/>
        <v/>
      </c>
      <c r="J207" t="str">
        <f t="shared" ca="1" si="22"/>
        <v/>
      </c>
      <c r="K207" t="str">
        <f t="shared" ca="1" si="23"/>
        <v/>
      </c>
    </row>
    <row r="208" spans="1:11" x14ac:dyDescent="0.2">
      <c r="A208">
        <v>4210</v>
      </c>
      <c r="B208" t="str">
        <f ca="1">IF(OFFSET(الصفوف!E$2,MID(A208,1,1),0,1,1)&gt;=(1*MID(A208,2,1)),OFFSET(الصفوف!D$2,MID(A208,1,1),0,1,1) &amp;MID(A208,2,1),"")</f>
        <v>رابع2</v>
      </c>
      <c r="C208" s="5" t="str">
        <f t="shared" ca="1" si="18"/>
        <v/>
      </c>
      <c r="D208" t="str">
        <f t="shared" ca="1" si="19"/>
        <v/>
      </c>
      <c r="F208" t="str">
        <f t="shared" ca="1" si="20"/>
        <v/>
      </c>
      <c r="G208">
        <f ca="1">COUNTIF(OFFSET(المعلمين!$D$3,0,0,COUNTA(المعلمين!$B$3:$B$41),12),F208)</f>
        <v>113</v>
      </c>
      <c r="H208" t="str">
        <f ca="1">IFERROR(D208-COUNTIF(OFFSET(الجدول!$C$3,0,0,COUNTA(المعلمين!$B$3:$B$41),40),F208),"")</f>
        <v/>
      </c>
      <c r="I208" t="str">
        <f t="shared" ca="1" si="21"/>
        <v/>
      </c>
      <c r="J208" t="str">
        <f t="shared" ca="1" si="22"/>
        <v/>
      </c>
      <c r="K208" t="str">
        <f t="shared" ca="1" si="23"/>
        <v/>
      </c>
    </row>
    <row r="209" spans="1:11" x14ac:dyDescent="0.2">
      <c r="A209">
        <v>4211</v>
      </c>
      <c r="B209" t="str">
        <f ca="1">IF(OFFSET(الصفوف!E$2,MID(A209,1,1),0,1,1)&gt;=(1*MID(A209,2,1)),OFFSET(الصفوف!D$2,MID(A209,1,1),0,1,1) &amp;MID(A209,2,1),"")</f>
        <v>رابع2</v>
      </c>
      <c r="C209" s="5" t="str">
        <f t="shared" ca="1" si="18"/>
        <v/>
      </c>
      <c r="D209" t="str">
        <f t="shared" ca="1" si="19"/>
        <v/>
      </c>
      <c r="F209" t="str">
        <f t="shared" ca="1" si="20"/>
        <v/>
      </c>
      <c r="G209">
        <f ca="1">COUNTIF(OFFSET(المعلمين!$D$3,0,0,COUNTA(المعلمين!$B$3:$B$41),12),F209)</f>
        <v>113</v>
      </c>
      <c r="H209" t="str">
        <f ca="1">IFERROR(D209-COUNTIF(OFFSET(الجدول!$C$3,0,0,COUNTA(المعلمين!$B$3:$B$41),40),F209),"")</f>
        <v/>
      </c>
      <c r="I209" t="str">
        <f t="shared" ca="1" si="21"/>
        <v/>
      </c>
      <c r="J209" t="str">
        <f t="shared" ca="1" si="22"/>
        <v/>
      </c>
      <c r="K209" t="str">
        <f t="shared" ca="1" si="23"/>
        <v/>
      </c>
    </row>
    <row r="210" spans="1:11" x14ac:dyDescent="0.2">
      <c r="A210">
        <v>4212</v>
      </c>
      <c r="B210" t="str">
        <f ca="1">IF(OFFSET(الصفوف!E$2,MID(A210,1,1),0,1,1)&gt;=(1*MID(A210,2,1)),OFFSET(الصفوف!D$2,MID(A210,1,1),0,1,1) &amp;MID(A210,2,1),"")</f>
        <v>رابع2</v>
      </c>
      <c r="C210" s="5" t="str">
        <f t="shared" ca="1" si="18"/>
        <v/>
      </c>
      <c r="D210" t="str">
        <f t="shared" ca="1" si="19"/>
        <v/>
      </c>
      <c r="F210" t="str">
        <f t="shared" ca="1" si="20"/>
        <v/>
      </c>
      <c r="G210">
        <f ca="1">COUNTIF(OFFSET(المعلمين!$D$3,0,0,COUNTA(المعلمين!$B$3:$B$41),12),F210)</f>
        <v>113</v>
      </c>
      <c r="H210" t="str">
        <f ca="1">IFERROR(D210-COUNTIF(OFFSET(الجدول!$C$3,0,0,COUNTA(المعلمين!$B$3:$B$41),40),F210),"")</f>
        <v/>
      </c>
      <c r="I210" t="str">
        <f t="shared" ca="1" si="21"/>
        <v/>
      </c>
      <c r="J210" t="str">
        <f t="shared" ca="1" si="22"/>
        <v/>
      </c>
      <c r="K210" t="str">
        <f t="shared" ca="1" si="23"/>
        <v/>
      </c>
    </row>
    <row r="211" spans="1:11" x14ac:dyDescent="0.2">
      <c r="A211">
        <v>4213</v>
      </c>
      <c r="B211" t="str">
        <f ca="1">IF(OFFSET(الصفوف!E$2,MID(A211,1,1),0,1,1)&gt;=(1*MID(A211,2,1)),OFFSET(الصفوف!D$2,MID(A211,1,1),0,1,1) &amp;MID(A211,2,1),"")</f>
        <v>رابع2</v>
      </c>
      <c r="C211" s="5" t="str">
        <f t="shared" ca="1" si="18"/>
        <v/>
      </c>
      <c r="D211" t="str">
        <f t="shared" ca="1" si="19"/>
        <v/>
      </c>
      <c r="F211" t="str">
        <f t="shared" ca="1" si="20"/>
        <v/>
      </c>
      <c r="G211">
        <f ca="1">COUNTIF(OFFSET(المعلمين!$D$3,0,0,COUNTA(المعلمين!$B$3:$B$41),12),F211)</f>
        <v>113</v>
      </c>
      <c r="H211" t="str">
        <f ca="1">IFERROR(D211-COUNTIF(OFFSET(الجدول!$C$3,0,0,COUNTA(المعلمين!$B$3:$B$41),40),F211),"")</f>
        <v/>
      </c>
      <c r="I211" t="str">
        <f t="shared" ca="1" si="21"/>
        <v/>
      </c>
      <c r="J211" t="str">
        <f t="shared" ca="1" si="22"/>
        <v/>
      </c>
      <c r="K211" t="str">
        <f t="shared" ca="1" si="23"/>
        <v/>
      </c>
    </row>
    <row r="212" spans="1:11" x14ac:dyDescent="0.2">
      <c r="A212">
        <v>4214</v>
      </c>
      <c r="B212" t="str">
        <f ca="1">IF(OFFSET(الصفوف!E$2,MID(A212,1,1),0,1,1)&gt;=(1*MID(A212,2,1)),OFFSET(الصفوف!D$2,MID(A212,1,1),0,1,1) &amp;MID(A212,2,1),"")</f>
        <v>رابع2</v>
      </c>
      <c r="C212" s="5" t="str">
        <f t="shared" ca="1" si="18"/>
        <v/>
      </c>
      <c r="D212" t="str">
        <f t="shared" ca="1" si="19"/>
        <v/>
      </c>
      <c r="F212" t="str">
        <f t="shared" ca="1" si="20"/>
        <v/>
      </c>
      <c r="G212">
        <f ca="1">COUNTIF(OFFSET(المعلمين!$D$3,0,0,COUNTA(المعلمين!$B$3:$B$41),12),F212)</f>
        <v>113</v>
      </c>
      <c r="H212" t="str">
        <f ca="1">IFERROR(D212-COUNTIF(OFFSET(الجدول!$C$3,0,0,COUNTA(المعلمين!$B$3:$B$41),40),F212),"")</f>
        <v/>
      </c>
      <c r="I212" t="str">
        <f t="shared" ca="1" si="21"/>
        <v/>
      </c>
      <c r="J212" t="str">
        <f t="shared" ca="1" si="22"/>
        <v/>
      </c>
      <c r="K212" t="str">
        <f t="shared" ca="1" si="23"/>
        <v/>
      </c>
    </row>
    <row r="213" spans="1:11" x14ac:dyDescent="0.2">
      <c r="A213">
        <v>4215</v>
      </c>
      <c r="B213" t="str">
        <f ca="1">IF(OFFSET(الصفوف!E$2,MID(A213,1,1),0,1,1)&gt;=(1*MID(A213,2,1)),OFFSET(الصفوف!D$2,MID(A213,1,1),0,1,1) &amp;MID(A213,2,1),"")</f>
        <v>رابع2</v>
      </c>
      <c r="C213" s="5" t="str">
        <f t="shared" ca="1" si="18"/>
        <v/>
      </c>
      <c r="D213" t="str">
        <f t="shared" ca="1" si="19"/>
        <v/>
      </c>
      <c r="F213" t="str">
        <f t="shared" ca="1" si="20"/>
        <v/>
      </c>
      <c r="G213">
        <f ca="1">COUNTIF(OFFSET(المعلمين!$D$3,0,0,COUNTA(المعلمين!$B$3:$B$41),12),F213)</f>
        <v>113</v>
      </c>
      <c r="H213" t="str">
        <f ca="1">IFERROR(D213-COUNTIF(OFFSET(الجدول!$C$3,0,0,COUNTA(المعلمين!$B$3:$B$41),40),F213),"")</f>
        <v/>
      </c>
      <c r="I213" t="str">
        <f t="shared" ca="1" si="21"/>
        <v/>
      </c>
      <c r="J213" t="str">
        <f t="shared" ca="1" si="22"/>
        <v/>
      </c>
      <c r="K213" t="str">
        <f t="shared" ca="1" si="23"/>
        <v/>
      </c>
    </row>
    <row r="214" spans="1:11" x14ac:dyDescent="0.2">
      <c r="A214">
        <v>4301</v>
      </c>
      <c r="B214" t="str">
        <f ca="1">IF(OFFSET(الصفوف!E$2,MID(A214,1,1),0,1,1)&gt;=(1*MID(A214,2,1)),OFFSET(الصفوف!D$2,MID(A214,1,1),0,1,1) &amp;MID(A214,2,1),"")</f>
        <v/>
      </c>
      <c r="C214" s="5" t="str">
        <f t="shared" ca="1" si="18"/>
        <v/>
      </c>
      <c r="D214" t="str">
        <f t="shared" ca="1" si="19"/>
        <v/>
      </c>
      <c r="F214" t="str">
        <f t="shared" ca="1" si="20"/>
        <v/>
      </c>
      <c r="G214">
        <f ca="1">COUNTIF(OFFSET(المعلمين!$D$3,0,0,COUNTA(المعلمين!$B$3:$B$41),12),F214)</f>
        <v>113</v>
      </c>
      <c r="H214" t="str">
        <f ca="1">IFERROR(D214-COUNTIF(OFFSET(الجدول!$C$3,0,0,COUNTA(المعلمين!$B$3:$B$41),40),F214),"")</f>
        <v/>
      </c>
      <c r="I214" t="str">
        <f t="shared" ca="1" si="21"/>
        <v/>
      </c>
      <c r="J214" t="str">
        <f t="shared" ca="1" si="22"/>
        <v/>
      </c>
      <c r="K214" t="str">
        <f t="shared" ca="1" si="23"/>
        <v/>
      </c>
    </row>
    <row r="215" spans="1:11" x14ac:dyDescent="0.2">
      <c r="A215">
        <v>4302</v>
      </c>
      <c r="B215" t="str">
        <f ca="1">IF(OFFSET(الصفوف!E$2,MID(A215,1,1),0,1,1)&gt;=(1*MID(A215,2,1)),OFFSET(الصفوف!D$2,MID(A215,1,1),0,1,1) &amp;MID(A215,2,1),"")</f>
        <v/>
      </c>
      <c r="C215" s="5" t="str">
        <f t="shared" ca="1" si="18"/>
        <v/>
      </c>
      <c r="D215" t="str">
        <f t="shared" ca="1" si="19"/>
        <v/>
      </c>
      <c r="F215" t="str">
        <f t="shared" ca="1" si="20"/>
        <v/>
      </c>
      <c r="G215">
        <f ca="1">COUNTIF(OFFSET(المعلمين!$D$3,0,0,COUNTA(المعلمين!$B$3:$B$41),12),F215)</f>
        <v>113</v>
      </c>
      <c r="H215" t="str">
        <f ca="1">IFERROR(D215-COUNTIF(OFFSET(الجدول!$C$3,0,0,COUNTA(المعلمين!$B$3:$B$41),40),F215),"")</f>
        <v/>
      </c>
      <c r="I215" t="str">
        <f t="shared" ca="1" si="21"/>
        <v/>
      </c>
      <c r="J215" t="str">
        <f t="shared" ca="1" si="22"/>
        <v/>
      </c>
      <c r="K215" t="str">
        <f t="shared" ca="1" si="23"/>
        <v/>
      </c>
    </row>
    <row r="216" spans="1:11" x14ac:dyDescent="0.2">
      <c r="A216">
        <v>4303</v>
      </c>
      <c r="B216" t="str">
        <f ca="1">IF(OFFSET(الصفوف!E$2,MID(A216,1,1),0,1,1)&gt;=(1*MID(A216,2,1)),OFFSET(الصفوف!D$2,MID(A216,1,1),0,1,1) &amp;MID(A216,2,1),"")</f>
        <v/>
      </c>
      <c r="C216" s="5" t="str">
        <f t="shared" ca="1" si="18"/>
        <v/>
      </c>
      <c r="D216" t="str">
        <f t="shared" ca="1" si="19"/>
        <v/>
      </c>
      <c r="F216" t="str">
        <f t="shared" ca="1" si="20"/>
        <v/>
      </c>
      <c r="G216">
        <f ca="1">COUNTIF(OFFSET(المعلمين!$D$3,0,0,COUNTA(المعلمين!$B$3:$B$41),12),F216)</f>
        <v>113</v>
      </c>
      <c r="H216" t="str">
        <f ca="1">IFERROR(D216-COUNTIF(OFFSET(الجدول!$C$3,0,0,COUNTA(المعلمين!$B$3:$B$41),40),F216),"")</f>
        <v/>
      </c>
      <c r="I216" t="str">
        <f t="shared" ca="1" si="21"/>
        <v/>
      </c>
      <c r="J216" t="str">
        <f t="shared" ca="1" si="22"/>
        <v/>
      </c>
      <c r="K216" t="str">
        <f t="shared" ca="1" si="23"/>
        <v/>
      </c>
    </row>
    <row r="217" spans="1:11" x14ac:dyDescent="0.2">
      <c r="A217">
        <v>4304</v>
      </c>
      <c r="B217" t="str">
        <f ca="1">IF(OFFSET(الصفوف!E$2,MID(A217,1,1),0,1,1)&gt;=(1*MID(A217,2,1)),OFFSET(الصفوف!D$2,MID(A217,1,1),0,1,1) &amp;MID(A217,2,1),"")</f>
        <v/>
      </c>
      <c r="C217" s="5" t="str">
        <f t="shared" ca="1" si="18"/>
        <v/>
      </c>
      <c r="D217" t="str">
        <f t="shared" ca="1" si="19"/>
        <v/>
      </c>
      <c r="F217" t="str">
        <f t="shared" ca="1" si="20"/>
        <v/>
      </c>
      <c r="G217">
        <f ca="1">COUNTIF(OFFSET(المعلمين!$D$3,0,0,COUNTA(المعلمين!$B$3:$B$41),12),F217)</f>
        <v>113</v>
      </c>
      <c r="H217" t="str">
        <f ca="1">IFERROR(D217-COUNTIF(OFFSET(الجدول!$C$3,0,0,COUNTA(المعلمين!$B$3:$B$41),40),F217),"")</f>
        <v/>
      </c>
      <c r="I217" t="str">
        <f t="shared" ca="1" si="21"/>
        <v/>
      </c>
      <c r="J217" t="str">
        <f t="shared" ca="1" si="22"/>
        <v/>
      </c>
      <c r="K217" t="str">
        <f t="shared" ca="1" si="23"/>
        <v/>
      </c>
    </row>
    <row r="218" spans="1:11" x14ac:dyDescent="0.2">
      <c r="A218">
        <v>4305</v>
      </c>
      <c r="B218" t="str">
        <f ca="1">IF(OFFSET(الصفوف!E$2,MID(A218,1,1),0,1,1)&gt;=(1*MID(A218,2,1)),OFFSET(الصفوف!D$2,MID(A218,1,1),0,1,1) &amp;MID(A218,2,1),"")</f>
        <v/>
      </c>
      <c r="C218" s="5" t="str">
        <f t="shared" ca="1" si="18"/>
        <v/>
      </c>
      <c r="D218" t="str">
        <f t="shared" ca="1" si="19"/>
        <v/>
      </c>
      <c r="F218" t="str">
        <f t="shared" ca="1" si="20"/>
        <v/>
      </c>
      <c r="G218">
        <f ca="1">COUNTIF(OFFSET(المعلمين!$D$3,0,0,COUNTA(المعلمين!$B$3:$B$41),12),F218)</f>
        <v>113</v>
      </c>
      <c r="H218" t="str">
        <f ca="1">IFERROR(D218-COUNTIF(OFFSET(الجدول!$C$3,0,0,COUNTA(المعلمين!$B$3:$B$41),40),F218),"")</f>
        <v/>
      </c>
      <c r="I218" t="str">
        <f t="shared" ca="1" si="21"/>
        <v/>
      </c>
      <c r="J218" t="str">
        <f t="shared" ca="1" si="22"/>
        <v/>
      </c>
      <c r="K218" t="str">
        <f t="shared" ca="1" si="23"/>
        <v/>
      </c>
    </row>
    <row r="219" spans="1:11" x14ac:dyDescent="0.2">
      <c r="A219">
        <v>4306</v>
      </c>
      <c r="B219" t="str">
        <f ca="1">IF(OFFSET(الصفوف!E$2,MID(A219,1,1),0,1,1)&gt;=(1*MID(A219,2,1)),OFFSET(الصفوف!D$2,MID(A219,1,1),0,1,1) &amp;MID(A219,2,1),"")</f>
        <v/>
      </c>
      <c r="C219" s="5" t="str">
        <f t="shared" ca="1" si="18"/>
        <v/>
      </c>
      <c r="D219" t="str">
        <f t="shared" ca="1" si="19"/>
        <v/>
      </c>
      <c r="F219" t="str">
        <f t="shared" ca="1" si="20"/>
        <v/>
      </c>
      <c r="G219">
        <f ca="1">COUNTIF(OFFSET(المعلمين!$D$3,0,0,COUNTA(المعلمين!$B$3:$B$41),12),F219)</f>
        <v>113</v>
      </c>
      <c r="H219" t="str">
        <f ca="1">IFERROR(D219-COUNTIF(OFFSET(الجدول!$C$3,0,0,COUNTA(المعلمين!$B$3:$B$41),40),F219),"")</f>
        <v/>
      </c>
      <c r="I219" t="str">
        <f t="shared" ca="1" si="21"/>
        <v/>
      </c>
      <c r="J219" t="str">
        <f t="shared" ca="1" si="22"/>
        <v/>
      </c>
      <c r="K219" t="str">
        <f t="shared" ca="1" si="23"/>
        <v/>
      </c>
    </row>
    <row r="220" spans="1:11" x14ac:dyDescent="0.2">
      <c r="A220">
        <v>4307</v>
      </c>
      <c r="B220" t="str">
        <f ca="1">IF(OFFSET(الصفوف!E$2,MID(A220,1,1),0,1,1)&gt;=(1*MID(A220,2,1)),OFFSET(الصفوف!D$2,MID(A220,1,1),0,1,1) &amp;MID(A220,2,1),"")</f>
        <v/>
      </c>
      <c r="C220" s="5" t="str">
        <f t="shared" ca="1" si="18"/>
        <v/>
      </c>
      <c r="D220" t="str">
        <f t="shared" ca="1" si="19"/>
        <v/>
      </c>
      <c r="F220" t="str">
        <f t="shared" ca="1" si="20"/>
        <v/>
      </c>
      <c r="G220">
        <f ca="1">COUNTIF(OFFSET(المعلمين!$D$3,0,0,COUNTA(المعلمين!$B$3:$B$41),12),F220)</f>
        <v>113</v>
      </c>
      <c r="H220" t="str">
        <f ca="1">IFERROR(D220-COUNTIF(OFFSET(الجدول!$C$3,0,0,COUNTA(المعلمين!$B$3:$B$41),40),F220),"")</f>
        <v/>
      </c>
      <c r="I220" t="str">
        <f t="shared" ca="1" si="21"/>
        <v/>
      </c>
      <c r="J220" t="str">
        <f t="shared" ca="1" si="22"/>
        <v/>
      </c>
      <c r="K220" t="str">
        <f t="shared" ca="1" si="23"/>
        <v/>
      </c>
    </row>
    <row r="221" spans="1:11" x14ac:dyDescent="0.2">
      <c r="A221">
        <v>4308</v>
      </c>
      <c r="B221" t="str">
        <f ca="1">IF(OFFSET(الصفوف!E$2,MID(A221,1,1),0,1,1)&gt;=(1*MID(A221,2,1)),OFFSET(الصفوف!D$2,MID(A221,1,1),0,1,1) &amp;MID(A221,2,1),"")</f>
        <v/>
      </c>
      <c r="C221" s="5" t="str">
        <f t="shared" ca="1" si="18"/>
        <v/>
      </c>
      <c r="D221" t="str">
        <f t="shared" ca="1" si="19"/>
        <v/>
      </c>
      <c r="F221" t="str">
        <f t="shared" ca="1" si="20"/>
        <v/>
      </c>
      <c r="G221">
        <f ca="1">COUNTIF(OFFSET(المعلمين!$D$3,0,0,COUNTA(المعلمين!$B$3:$B$41),12),F221)</f>
        <v>113</v>
      </c>
      <c r="H221" t="str">
        <f ca="1">IFERROR(D221-COUNTIF(OFFSET(الجدول!$C$3,0,0,COUNTA(المعلمين!$B$3:$B$41),40),F221),"")</f>
        <v/>
      </c>
      <c r="I221" t="str">
        <f t="shared" ca="1" si="21"/>
        <v/>
      </c>
      <c r="J221" t="str">
        <f t="shared" ca="1" si="22"/>
        <v/>
      </c>
      <c r="K221" t="str">
        <f t="shared" ca="1" si="23"/>
        <v/>
      </c>
    </row>
    <row r="222" spans="1:11" x14ac:dyDescent="0.2">
      <c r="A222">
        <v>4309</v>
      </c>
      <c r="B222" t="str">
        <f ca="1">IF(OFFSET(الصفوف!E$2,MID(A222,1,1),0,1,1)&gt;=(1*MID(A222,2,1)),OFFSET(الصفوف!D$2,MID(A222,1,1),0,1,1) &amp;MID(A222,2,1),"")</f>
        <v/>
      </c>
      <c r="C222" s="5" t="str">
        <f t="shared" ca="1" si="18"/>
        <v/>
      </c>
      <c r="D222" t="str">
        <f t="shared" ca="1" si="19"/>
        <v/>
      </c>
      <c r="F222" t="str">
        <f t="shared" ca="1" si="20"/>
        <v/>
      </c>
      <c r="G222">
        <f ca="1">COUNTIF(OFFSET(المعلمين!$D$3,0,0,COUNTA(المعلمين!$B$3:$B$41),12),F222)</f>
        <v>113</v>
      </c>
      <c r="H222" t="str">
        <f ca="1">IFERROR(D222-COUNTIF(OFFSET(الجدول!$C$3,0,0,COUNTA(المعلمين!$B$3:$B$41),40),F222),"")</f>
        <v/>
      </c>
      <c r="I222" t="str">
        <f t="shared" ca="1" si="21"/>
        <v/>
      </c>
      <c r="J222" t="str">
        <f t="shared" ca="1" si="22"/>
        <v/>
      </c>
      <c r="K222" t="str">
        <f t="shared" ca="1" si="23"/>
        <v/>
      </c>
    </row>
    <row r="223" spans="1:11" x14ac:dyDescent="0.2">
      <c r="A223">
        <v>4310</v>
      </c>
      <c r="B223" t="str">
        <f ca="1">IF(OFFSET(الصفوف!E$2,MID(A223,1,1),0,1,1)&gt;=(1*MID(A223,2,1)),OFFSET(الصفوف!D$2,MID(A223,1,1),0,1,1) &amp;MID(A223,2,1),"")</f>
        <v/>
      </c>
      <c r="C223" s="5" t="str">
        <f t="shared" ca="1" si="18"/>
        <v/>
      </c>
      <c r="D223" t="str">
        <f t="shared" ca="1" si="19"/>
        <v/>
      </c>
      <c r="F223" t="str">
        <f t="shared" ca="1" si="20"/>
        <v/>
      </c>
      <c r="G223">
        <f ca="1">COUNTIF(OFFSET(المعلمين!$D$3,0,0,COUNTA(المعلمين!$B$3:$B$41),12),F223)</f>
        <v>113</v>
      </c>
      <c r="H223" t="str">
        <f ca="1">IFERROR(D223-COUNTIF(OFFSET(الجدول!$C$3,0,0,COUNTA(المعلمين!$B$3:$B$41),40),F223),"")</f>
        <v/>
      </c>
      <c r="I223" t="str">
        <f t="shared" ca="1" si="21"/>
        <v/>
      </c>
      <c r="J223" t="str">
        <f t="shared" ca="1" si="22"/>
        <v/>
      </c>
      <c r="K223" t="str">
        <f t="shared" ca="1" si="23"/>
        <v/>
      </c>
    </row>
    <row r="224" spans="1:11" x14ac:dyDescent="0.2">
      <c r="A224">
        <v>4311</v>
      </c>
      <c r="B224" t="str">
        <f ca="1">IF(OFFSET(الصفوف!E$2,MID(A224,1,1),0,1,1)&gt;=(1*MID(A224,2,1)),OFFSET(الصفوف!D$2,MID(A224,1,1),0,1,1) &amp;MID(A224,2,1),"")</f>
        <v/>
      </c>
      <c r="C224" s="5" t="str">
        <f t="shared" ca="1" si="18"/>
        <v/>
      </c>
      <c r="D224" t="str">
        <f t="shared" ca="1" si="19"/>
        <v/>
      </c>
      <c r="F224" t="str">
        <f t="shared" ca="1" si="20"/>
        <v/>
      </c>
      <c r="G224">
        <f ca="1">COUNTIF(OFFSET(المعلمين!$D$3,0,0,COUNTA(المعلمين!$B$3:$B$41),12),F224)</f>
        <v>113</v>
      </c>
      <c r="H224" t="str">
        <f ca="1">IFERROR(D224-COUNTIF(OFFSET(الجدول!$C$3,0,0,COUNTA(المعلمين!$B$3:$B$41),40),F224),"")</f>
        <v/>
      </c>
      <c r="I224" t="str">
        <f t="shared" ca="1" si="21"/>
        <v/>
      </c>
      <c r="J224" t="str">
        <f t="shared" ca="1" si="22"/>
        <v/>
      </c>
      <c r="K224" t="str">
        <f t="shared" ca="1" si="23"/>
        <v/>
      </c>
    </row>
    <row r="225" spans="1:11" x14ac:dyDescent="0.2">
      <c r="A225">
        <v>4312</v>
      </c>
      <c r="B225" t="str">
        <f ca="1">IF(OFFSET(الصفوف!E$2,MID(A225,1,1),0,1,1)&gt;=(1*MID(A225,2,1)),OFFSET(الصفوف!D$2,MID(A225,1,1),0,1,1) &amp;MID(A225,2,1),"")</f>
        <v/>
      </c>
      <c r="C225" s="5" t="str">
        <f t="shared" ca="1" si="18"/>
        <v/>
      </c>
      <c r="D225" t="str">
        <f t="shared" ca="1" si="19"/>
        <v/>
      </c>
      <c r="F225" t="str">
        <f t="shared" ca="1" si="20"/>
        <v/>
      </c>
      <c r="G225">
        <f ca="1">COUNTIF(OFFSET(المعلمين!$D$3,0,0,COUNTA(المعلمين!$B$3:$B$41),12),F225)</f>
        <v>113</v>
      </c>
      <c r="H225" t="str">
        <f ca="1">IFERROR(D225-COUNTIF(OFFSET(الجدول!$C$3,0,0,COUNTA(المعلمين!$B$3:$B$41),40),F225),"")</f>
        <v/>
      </c>
      <c r="I225" t="str">
        <f t="shared" ca="1" si="21"/>
        <v/>
      </c>
      <c r="J225" t="str">
        <f t="shared" ca="1" si="22"/>
        <v/>
      </c>
      <c r="K225" t="str">
        <f t="shared" ca="1" si="23"/>
        <v/>
      </c>
    </row>
    <row r="226" spans="1:11" x14ac:dyDescent="0.2">
      <c r="A226">
        <v>4313</v>
      </c>
      <c r="B226" t="str">
        <f ca="1">IF(OFFSET(الصفوف!E$2,MID(A226,1,1),0,1,1)&gt;=(1*MID(A226,2,1)),OFFSET(الصفوف!D$2,MID(A226,1,1),0,1,1) &amp;MID(A226,2,1),"")</f>
        <v/>
      </c>
      <c r="C226" s="5" t="str">
        <f t="shared" ca="1" si="18"/>
        <v/>
      </c>
      <c r="D226" t="str">
        <f t="shared" ca="1" si="19"/>
        <v/>
      </c>
      <c r="F226" t="str">
        <f t="shared" ca="1" si="20"/>
        <v/>
      </c>
      <c r="G226">
        <f ca="1">COUNTIF(OFFSET(المعلمين!$D$3,0,0,COUNTA(المعلمين!$B$3:$B$41),12),F226)</f>
        <v>113</v>
      </c>
      <c r="H226" t="str">
        <f ca="1">IFERROR(D226-COUNTIF(OFFSET(الجدول!$C$3,0,0,COUNTA(المعلمين!$B$3:$B$41),40),F226),"")</f>
        <v/>
      </c>
      <c r="I226" t="str">
        <f t="shared" ca="1" si="21"/>
        <v/>
      </c>
      <c r="J226" t="str">
        <f t="shared" ca="1" si="22"/>
        <v/>
      </c>
      <c r="K226" t="str">
        <f t="shared" ca="1" si="23"/>
        <v/>
      </c>
    </row>
    <row r="227" spans="1:11" x14ac:dyDescent="0.2">
      <c r="A227">
        <v>4314</v>
      </c>
      <c r="B227" t="str">
        <f ca="1">IF(OFFSET(الصفوف!E$2,MID(A227,1,1),0,1,1)&gt;=(1*MID(A227,2,1)),OFFSET(الصفوف!D$2,MID(A227,1,1),0,1,1) &amp;MID(A227,2,1),"")</f>
        <v/>
      </c>
      <c r="C227" s="5" t="str">
        <f t="shared" ca="1" si="18"/>
        <v/>
      </c>
      <c r="D227" t="str">
        <f t="shared" ca="1" si="19"/>
        <v/>
      </c>
      <c r="F227" t="str">
        <f t="shared" ca="1" si="20"/>
        <v/>
      </c>
      <c r="G227">
        <f ca="1">COUNTIF(OFFSET(المعلمين!$D$3,0,0,COUNTA(المعلمين!$B$3:$B$41),12),F227)</f>
        <v>113</v>
      </c>
      <c r="H227" t="str">
        <f ca="1">IFERROR(D227-COUNTIF(OFFSET(الجدول!$C$3,0,0,COUNTA(المعلمين!$B$3:$B$41),40),F227),"")</f>
        <v/>
      </c>
      <c r="I227" t="str">
        <f t="shared" ca="1" si="21"/>
        <v/>
      </c>
      <c r="J227" t="str">
        <f t="shared" ca="1" si="22"/>
        <v/>
      </c>
      <c r="K227" t="str">
        <f t="shared" ca="1" si="23"/>
        <v/>
      </c>
    </row>
    <row r="228" spans="1:11" x14ac:dyDescent="0.2">
      <c r="A228">
        <v>4315</v>
      </c>
      <c r="B228" t="str">
        <f ca="1">IF(OFFSET(الصفوف!E$2,MID(A228,1,1),0,1,1)&gt;=(1*MID(A228,2,1)),OFFSET(الصفوف!D$2,MID(A228,1,1),0,1,1) &amp;MID(A228,2,1),"")</f>
        <v/>
      </c>
      <c r="C228" s="5" t="str">
        <f t="shared" ca="1" si="18"/>
        <v/>
      </c>
      <c r="D228" t="str">
        <f t="shared" ca="1" si="19"/>
        <v/>
      </c>
      <c r="F228" t="str">
        <f t="shared" ca="1" si="20"/>
        <v/>
      </c>
      <c r="G228">
        <f ca="1">COUNTIF(OFFSET(المعلمين!$D$3,0,0,COUNTA(المعلمين!$B$3:$B$41),12),F228)</f>
        <v>113</v>
      </c>
      <c r="H228" t="str">
        <f ca="1">IFERROR(D228-COUNTIF(OFFSET(الجدول!$C$3,0,0,COUNTA(المعلمين!$B$3:$B$41),40),F228),"")</f>
        <v/>
      </c>
      <c r="I228" t="str">
        <f t="shared" ca="1" si="21"/>
        <v/>
      </c>
      <c r="J228" t="str">
        <f t="shared" ca="1" si="22"/>
        <v/>
      </c>
      <c r="K228" t="str">
        <f t="shared" ca="1" si="23"/>
        <v/>
      </c>
    </row>
    <row r="229" spans="1:11" x14ac:dyDescent="0.2">
      <c r="A229">
        <v>4401</v>
      </c>
      <c r="B229" t="str">
        <f ca="1">IF(OFFSET(الصفوف!E$2,MID(A229,1,1),0,1,1)&gt;=(1*MID(A229,2,1)),OFFSET(الصفوف!D$2,MID(A229,1,1),0,1,1) &amp;MID(A229,2,1),"")</f>
        <v/>
      </c>
      <c r="C229" s="5" t="str">
        <f t="shared" ca="1" si="18"/>
        <v/>
      </c>
      <c r="D229" t="str">
        <f t="shared" ca="1" si="19"/>
        <v/>
      </c>
      <c r="F229" t="str">
        <f t="shared" ca="1" si="20"/>
        <v/>
      </c>
      <c r="G229">
        <f ca="1">COUNTIF(OFFSET(المعلمين!$D$3,0,0,COUNTA(المعلمين!$B$3:$B$41),12),F229)</f>
        <v>113</v>
      </c>
      <c r="H229" t="str">
        <f ca="1">IFERROR(D229-COUNTIF(OFFSET(الجدول!$C$3,0,0,COUNTA(المعلمين!$B$3:$B$41),40),F229),"")</f>
        <v/>
      </c>
      <c r="I229" t="str">
        <f t="shared" ca="1" si="21"/>
        <v/>
      </c>
      <c r="J229" t="str">
        <f t="shared" ca="1" si="22"/>
        <v/>
      </c>
      <c r="K229" t="str">
        <f t="shared" ca="1" si="23"/>
        <v/>
      </c>
    </row>
    <row r="230" spans="1:11" x14ac:dyDescent="0.2">
      <c r="A230">
        <v>4402</v>
      </c>
      <c r="B230" t="str">
        <f ca="1">IF(OFFSET(الصفوف!E$2,MID(A230,1,1),0,1,1)&gt;=(1*MID(A230,2,1)),OFFSET(الصفوف!D$2,MID(A230,1,1),0,1,1) &amp;MID(A230,2,1),"")</f>
        <v/>
      </c>
      <c r="C230" s="5" t="str">
        <f t="shared" ca="1" si="18"/>
        <v/>
      </c>
      <c r="D230" t="str">
        <f t="shared" ca="1" si="19"/>
        <v/>
      </c>
      <c r="F230" t="str">
        <f t="shared" ca="1" si="20"/>
        <v/>
      </c>
      <c r="G230">
        <f ca="1">COUNTIF(OFFSET(المعلمين!$D$3,0,0,COUNTA(المعلمين!$B$3:$B$41),12),F230)</f>
        <v>113</v>
      </c>
      <c r="H230" t="str">
        <f ca="1">IFERROR(D230-COUNTIF(OFFSET(الجدول!$C$3,0,0,COUNTA(المعلمين!$B$3:$B$41),40),F230),"")</f>
        <v/>
      </c>
      <c r="I230" t="str">
        <f t="shared" ca="1" si="21"/>
        <v/>
      </c>
      <c r="J230" t="str">
        <f t="shared" ca="1" si="22"/>
        <v/>
      </c>
      <c r="K230" t="str">
        <f t="shared" ca="1" si="23"/>
        <v/>
      </c>
    </row>
    <row r="231" spans="1:11" x14ac:dyDescent="0.2">
      <c r="A231">
        <v>4403</v>
      </c>
      <c r="B231" t="str">
        <f ca="1">IF(OFFSET(الصفوف!E$2,MID(A231,1,1),0,1,1)&gt;=(1*MID(A231,2,1)),OFFSET(الصفوف!D$2,MID(A231,1,1),0,1,1) &amp;MID(A231,2,1),"")</f>
        <v/>
      </c>
      <c r="C231" s="5" t="str">
        <f t="shared" ca="1" si="18"/>
        <v/>
      </c>
      <c r="D231" t="str">
        <f t="shared" ca="1" si="19"/>
        <v/>
      </c>
      <c r="F231" t="str">
        <f t="shared" ca="1" si="20"/>
        <v/>
      </c>
      <c r="G231">
        <f ca="1">COUNTIF(OFFSET(المعلمين!$D$3,0,0,COUNTA(المعلمين!$B$3:$B$41),12),F231)</f>
        <v>113</v>
      </c>
      <c r="H231" t="str">
        <f ca="1">IFERROR(D231-COUNTIF(OFFSET(الجدول!$C$3,0,0,COUNTA(المعلمين!$B$3:$B$41),40),F231),"")</f>
        <v/>
      </c>
      <c r="I231" t="str">
        <f t="shared" ca="1" si="21"/>
        <v/>
      </c>
      <c r="J231" t="str">
        <f t="shared" ca="1" si="22"/>
        <v/>
      </c>
      <c r="K231" t="str">
        <f t="shared" ca="1" si="23"/>
        <v/>
      </c>
    </row>
    <row r="232" spans="1:11" x14ac:dyDescent="0.2">
      <c r="A232">
        <v>4404</v>
      </c>
      <c r="B232" t="str">
        <f ca="1">IF(OFFSET(الصفوف!E$2,MID(A232,1,1),0,1,1)&gt;=(1*MID(A232,2,1)),OFFSET(الصفوف!D$2,MID(A232,1,1),0,1,1) &amp;MID(A232,2,1),"")</f>
        <v/>
      </c>
      <c r="C232" s="5" t="str">
        <f t="shared" ca="1" si="18"/>
        <v/>
      </c>
      <c r="D232" t="str">
        <f t="shared" ca="1" si="19"/>
        <v/>
      </c>
      <c r="F232" t="str">
        <f t="shared" ca="1" si="20"/>
        <v/>
      </c>
      <c r="G232">
        <f ca="1">COUNTIF(OFFSET(المعلمين!$D$3,0,0,COUNTA(المعلمين!$B$3:$B$41),12),F232)</f>
        <v>113</v>
      </c>
      <c r="H232" t="str">
        <f ca="1">IFERROR(D232-COUNTIF(OFFSET(الجدول!$C$3,0,0,COUNTA(المعلمين!$B$3:$B$41),40),F232),"")</f>
        <v/>
      </c>
      <c r="I232" t="str">
        <f t="shared" ca="1" si="21"/>
        <v/>
      </c>
      <c r="J232" t="str">
        <f t="shared" ca="1" si="22"/>
        <v/>
      </c>
      <c r="K232" t="str">
        <f t="shared" ca="1" si="23"/>
        <v/>
      </c>
    </row>
    <row r="233" spans="1:11" x14ac:dyDescent="0.2">
      <c r="A233">
        <v>4405</v>
      </c>
      <c r="B233" t="str">
        <f ca="1">IF(OFFSET(الصفوف!E$2,MID(A233,1,1),0,1,1)&gt;=(1*MID(A233,2,1)),OFFSET(الصفوف!D$2,MID(A233,1,1),0,1,1) &amp;MID(A233,2,1),"")</f>
        <v/>
      </c>
      <c r="C233" s="5" t="str">
        <f t="shared" ca="1" si="18"/>
        <v/>
      </c>
      <c r="D233" t="str">
        <f t="shared" ca="1" si="19"/>
        <v/>
      </c>
      <c r="F233" t="str">
        <f t="shared" ca="1" si="20"/>
        <v/>
      </c>
      <c r="G233">
        <f ca="1">COUNTIF(OFFSET(المعلمين!$D$3,0,0,COUNTA(المعلمين!$B$3:$B$41),12),F233)</f>
        <v>113</v>
      </c>
      <c r="H233" t="str">
        <f ca="1">IFERROR(D233-COUNTIF(OFFSET(الجدول!$C$3,0,0,COUNTA(المعلمين!$B$3:$B$41),40),F233),"")</f>
        <v/>
      </c>
      <c r="I233" t="str">
        <f t="shared" ca="1" si="21"/>
        <v/>
      </c>
      <c r="J233" t="str">
        <f t="shared" ca="1" si="22"/>
        <v/>
      </c>
      <c r="K233" t="str">
        <f t="shared" ca="1" si="23"/>
        <v/>
      </c>
    </row>
    <row r="234" spans="1:11" x14ac:dyDescent="0.2">
      <c r="A234">
        <v>4406</v>
      </c>
      <c r="B234" t="str">
        <f ca="1">IF(OFFSET(الصفوف!E$2,MID(A234,1,1),0,1,1)&gt;=(1*MID(A234,2,1)),OFFSET(الصفوف!D$2,MID(A234,1,1),0,1,1) &amp;MID(A234,2,1),"")</f>
        <v/>
      </c>
      <c r="C234" s="5" t="str">
        <f t="shared" ca="1" si="18"/>
        <v/>
      </c>
      <c r="D234" t="str">
        <f t="shared" ca="1" si="19"/>
        <v/>
      </c>
      <c r="F234" t="str">
        <f t="shared" ca="1" si="20"/>
        <v/>
      </c>
      <c r="G234">
        <f ca="1">COUNTIF(OFFSET(المعلمين!$D$3,0,0,COUNTA(المعلمين!$B$3:$B$41),12),F234)</f>
        <v>113</v>
      </c>
      <c r="H234" t="str">
        <f ca="1">IFERROR(D234-COUNTIF(OFFSET(الجدول!$C$3,0,0,COUNTA(المعلمين!$B$3:$B$41),40),F234),"")</f>
        <v/>
      </c>
      <c r="I234" t="str">
        <f t="shared" ca="1" si="21"/>
        <v/>
      </c>
      <c r="J234" t="str">
        <f t="shared" ca="1" si="22"/>
        <v/>
      </c>
      <c r="K234" t="str">
        <f t="shared" ca="1" si="23"/>
        <v/>
      </c>
    </row>
    <row r="235" spans="1:11" x14ac:dyDescent="0.2">
      <c r="A235">
        <v>4407</v>
      </c>
      <c r="B235" t="str">
        <f ca="1">IF(OFFSET(الصفوف!E$2,MID(A235,1,1),0,1,1)&gt;=(1*MID(A235,2,1)),OFFSET(الصفوف!D$2,MID(A235,1,1),0,1,1) &amp;MID(A235,2,1),"")</f>
        <v/>
      </c>
      <c r="C235" s="5" t="str">
        <f t="shared" ca="1" si="18"/>
        <v/>
      </c>
      <c r="D235" t="str">
        <f t="shared" ca="1" si="19"/>
        <v/>
      </c>
      <c r="F235" t="str">
        <f t="shared" ca="1" si="20"/>
        <v/>
      </c>
      <c r="G235">
        <f ca="1">COUNTIF(OFFSET(المعلمين!$D$3,0,0,COUNTA(المعلمين!$B$3:$B$41),12),F235)</f>
        <v>113</v>
      </c>
      <c r="H235" t="str">
        <f ca="1">IFERROR(D235-COUNTIF(OFFSET(الجدول!$C$3,0,0,COUNTA(المعلمين!$B$3:$B$41),40),F235),"")</f>
        <v/>
      </c>
      <c r="I235" t="str">
        <f t="shared" ca="1" si="21"/>
        <v/>
      </c>
      <c r="J235" t="str">
        <f t="shared" ca="1" si="22"/>
        <v/>
      </c>
      <c r="K235" t="str">
        <f t="shared" ca="1" si="23"/>
        <v/>
      </c>
    </row>
    <row r="236" spans="1:11" x14ac:dyDescent="0.2">
      <c r="A236">
        <v>4408</v>
      </c>
      <c r="B236" t="str">
        <f ca="1">IF(OFFSET(الصفوف!E$2,MID(A236,1,1),0,1,1)&gt;=(1*MID(A236,2,1)),OFFSET(الصفوف!D$2,MID(A236,1,1),0,1,1) &amp;MID(A236,2,1),"")</f>
        <v/>
      </c>
      <c r="C236" s="5" t="str">
        <f t="shared" ca="1" si="18"/>
        <v/>
      </c>
      <c r="D236" t="str">
        <f t="shared" ca="1" si="19"/>
        <v/>
      </c>
      <c r="F236" t="str">
        <f t="shared" ca="1" si="20"/>
        <v/>
      </c>
      <c r="G236">
        <f ca="1">COUNTIF(OFFSET(المعلمين!$D$3,0,0,COUNTA(المعلمين!$B$3:$B$41),12),F236)</f>
        <v>113</v>
      </c>
      <c r="H236" t="str">
        <f ca="1">IFERROR(D236-COUNTIF(OFFSET(الجدول!$C$3,0,0,COUNTA(المعلمين!$B$3:$B$41),40),F236),"")</f>
        <v/>
      </c>
      <c r="I236" t="str">
        <f t="shared" ca="1" si="21"/>
        <v/>
      </c>
      <c r="J236" t="str">
        <f t="shared" ca="1" si="22"/>
        <v/>
      </c>
      <c r="K236" t="str">
        <f t="shared" ca="1" si="23"/>
        <v/>
      </c>
    </row>
    <row r="237" spans="1:11" x14ac:dyDescent="0.2">
      <c r="A237">
        <v>4409</v>
      </c>
      <c r="B237" t="str">
        <f ca="1">IF(OFFSET(الصفوف!E$2,MID(A237,1,1),0,1,1)&gt;=(1*MID(A237,2,1)),OFFSET(الصفوف!D$2,MID(A237,1,1),0,1,1) &amp;MID(A237,2,1),"")</f>
        <v/>
      </c>
      <c r="C237" s="5" t="str">
        <f t="shared" ca="1" si="18"/>
        <v/>
      </c>
      <c r="D237" t="str">
        <f t="shared" ca="1" si="19"/>
        <v/>
      </c>
      <c r="F237" t="str">
        <f t="shared" ca="1" si="20"/>
        <v/>
      </c>
      <c r="G237">
        <f ca="1">COUNTIF(OFFSET(المعلمين!$D$3,0,0,COUNTA(المعلمين!$B$3:$B$41),12),F237)</f>
        <v>113</v>
      </c>
      <c r="H237" t="str">
        <f ca="1">IFERROR(D237-COUNTIF(OFFSET(الجدول!$C$3,0,0,COUNTA(المعلمين!$B$3:$B$41),40),F237),"")</f>
        <v/>
      </c>
      <c r="I237" t="str">
        <f t="shared" ca="1" si="21"/>
        <v/>
      </c>
      <c r="J237" t="str">
        <f t="shared" ca="1" si="22"/>
        <v/>
      </c>
      <c r="K237" t="str">
        <f t="shared" ca="1" si="23"/>
        <v/>
      </c>
    </row>
    <row r="238" spans="1:11" x14ac:dyDescent="0.2">
      <c r="A238">
        <v>4410</v>
      </c>
      <c r="B238" t="str">
        <f ca="1">IF(OFFSET(الصفوف!E$2,MID(A238,1,1),0,1,1)&gt;=(1*MID(A238,2,1)),OFFSET(الصفوف!D$2,MID(A238,1,1),0,1,1) &amp;MID(A238,2,1),"")</f>
        <v/>
      </c>
      <c r="C238" s="5" t="str">
        <f t="shared" ca="1" si="18"/>
        <v/>
      </c>
      <c r="D238" t="str">
        <f t="shared" ca="1" si="19"/>
        <v/>
      </c>
      <c r="F238" t="str">
        <f t="shared" ca="1" si="20"/>
        <v/>
      </c>
      <c r="G238">
        <f ca="1">COUNTIF(OFFSET(المعلمين!$D$3,0,0,COUNTA(المعلمين!$B$3:$B$41),12),F238)</f>
        <v>113</v>
      </c>
      <c r="H238" t="str">
        <f ca="1">IFERROR(D238-COUNTIF(OFFSET(الجدول!$C$3,0,0,COUNTA(المعلمين!$B$3:$B$41),40),F238),"")</f>
        <v/>
      </c>
      <c r="I238" t="str">
        <f t="shared" ca="1" si="21"/>
        <v/>
      </c>
      <c r="J238" t="str">
        <f t="shared" ca="1" si="22"/>
        <v/>
      </c>
      <c r="K238" t="str">
        <f t="shared" ca="1" si="23"/>
        <v/>
      </c>
    </row>
    <row r="239" spans="1:11" x14ac:dyDescent="0.2">
      <c r="A239">
        <v>4411</v>
      </c>
      <c r="B239" t="str">
        <f ca="1">IF(OFFSET(الصفوف!E$2,MID(A239,1,1),0,1,1)&gt;=(1*MID(A239,2,1)),OFFSET(الصفوف!D$2,MID(A239,1,1),0,1,1) &amp;MID(A239,2,1),"")</f>
        <v/>
      </c>
      <c r="C239" s="5" t="str">
        <f t="shared" ca="1" si="18"/>
        <v/>
      </c>
      <c r="D239" t="str">
        <f t="shared" ca="1" si="19"/>
        <v/>
      </c>
      <c r="F239" t="str">
        <f t="shared" ca="1" si="20"/>
        <v/>
      </c>
      <c r="G239">
        <f ca="1">COUNTIF(OFFSET(المعلمين!$D$3,0,0,COUNTA(المعلمين!$B$3:$B$41),12),F239)</f>
        <v>113</v>
      </c>
      <c r="H239" t="str">
        <f ca="1">IFERROR(D239-COUNTIF(OFFSET(الجدول!$C$3,0,0,COUNTA(المعلمين!$B$3:$B$41),40),F239),"")</f>
        <v/>
      </c>
      <c r="I239" t="str">
        <f t="shared" ca="1" si="21"/>
        <v/>
      </c>
      <c r="J239" t="str">
        <f t="shared" ca="1" si="22"/>
        <v/>
      </c>
      <c r="K239" t="str">
        <f t="shared" ca="1" si="23"/>
        <v/>
      </c>
    </row>
    <row r="240" spans="1:11" x14ac:dyDescent="0.2">
      <c r="A240">
        <v>4412</v>
      </c>
      <c r="B240" t="str">
        <f ca="1">IF(OFFSET(الصفوف!E$2,MID(A240,1,1),0,1,1)&gt;=(1*MID(A240,2,1)),OFFSET(الصفوف!D$2,MID(A240,1,1),0,1,1) &amp;MID(A240,2,1),"")</f>
        <v/>
      </c>
      <c r="C240" s="5" t="str">
        <f t="shared" ca="1" si="18"/>
        <v/>
      </c>
      <c r="D240" t="str">
        <f t="shared" ca="1" si="19"/>
        <v/>
      </c>
      <c r="F240" t="str">
        <f t="shared" ca="1" si="20"/>
        <v/>
      </c>
      <c r="G240">
        <f ca="1">COUNTIF(OFFSET(المعلمين!$D$3,0,0,COUNTA(المعلمين!$B$3:$B$41),12),F240)</f>
        <v>113</v>
      </c>
      <c r="H240" t="str">
        <f ca="1">IFERROR(D240-COUNTIF(OFFSET(الجدول!$C$3,0,0,COUNTA(المعلمين!$B$3:$B$41),40),F240),"")</f>
        <v/>
      </c>
      <c r="I240" t="str">
        <f t="shared" ca="1" si="21"/>
        <v/>
      </c>
      <c r="J240" t="str">
        <f t="shared" ca="1" si="22"/>
        <v/>
      </c>
      <c r="K240" t="str">
        <f t="shared" ca="1" si="23"/>
        <v/>
      </c>
    </row>
    <row r="241" spans="1:11" x14ac:dyDescent="0.2">
      <c r="A241">
        <v>4413</v>
      </c>
      <c r="B241" t="str">
        <f ca="1">IF(OFFSET(الصفوف!E$2,MID(A241,1,1),0,1,1)&gt;=(1*MID(A241,2,1)),OFFSET(الصفوف!D$2,MID(A241,1,1),0,1,1) &amp;MID(A241,2,1),"")</f>
        <v/>
      </c>
      <c r="C241" s="5" t="str">
        <f t="shared" ca="1" si="18"/>
        <v/>
      </c>
      <c r="D241" t="str">
        <f t="shared" ca="1" si="19"/>
        <v/>
      </c>
      <c r="F241" t="str">
        <f t="shared" ca="1" si="20"/>
        <v/>
      </c>
      <c r="G241">
        <f ca="1">COUNTIF(OFFSET(المعلمين!$D$3,0,0,COUNTA(المعلمين!$B$3:$B$41),12),F241)</f>
        <v>113</v>
      </c>
      <c r="H241" t="str">
        <f ca="1">IFERROR(D241-COUNTIF(OFFSET(الجدول!$C$3,0,0,COUNTA(المعلمين!$B$3:$B$41),40),F241),"")</f>
        <v/>
      </c>
      <c r="I241" t="str">
        <f t="shared" ca="1" si="21"/>
        <v/>
      </c>
      <c r="J241" t="str">
        <f t="shared" ca="1" si="22"/>
        <v/>
      </c>
      <c r="K241" t="str">
        <f t="shared" ca="1" si="23"/>
        <v/>
      </c>
    </row>
    <row r="242" spans="1:11" x14ac:dyDescent="0.2">
      <c r="A242">
        <v>4414</v>
      </c>
      <c r="B242" t="str">
        <f ca="1">IF(OFFSET(الصفوف!E$2,MID(A242,1,1),0,1,1)&gt;=(1*MID(A242,2,1)),OFFSET(الصفوف!D$2,MID(A242,1,1),0,1,1) &amp;MID(A242,2,1),"")</f>
        <v/>
      </c>
      <c r="C242" s="5" t="str">
        <f t="shared" ca="1" si="18"/>
        <v/>
      </c>
      <c r="D242" t="str">
        <f t="shared" ca="1" si="19"/>
        <v/>
      </c>
      <c r="F242" t="str">
        <f t="shared" ca="1" si="20"/>
        <v/>
      </c>
      <c r="G242">
        <f ca="1">COUNTIF(OFFSET(المعلمين!$D$3,0,0,COUNTA(المعلمين!$B$3:$B$41),12),F242)</f>
        <v>113</v>
      </c>
      <c r="H242" t="str">
        <f ca="1">IFERROR(D242-COUNTIF(OFFSET(الجدول!$C$3,0,0,COUNTA(المعلمين!$B$3:$B$41),40),F242),"")</f>
        <v/>
      </c>
      <c r="I242" t="str">
        <f t="shared" ca="1" si="21"/>
        <v/>
      </c>
      <c r="J242" t="str">
        <f t="shared" ca="1" si="22"/>
        <v/>
      </c>
      <c r="K242" t="str">
        <f t="shared" ca="1" si="23"/>
        <v/>
      </c>
    </row>
    <row r="243" spans="1:11" x14ac:dyDescent="0.2">
      <c r="A243">
        <v>4415</v>
      </c>
      <c r="B243" t="str">
        <f ca="1">IF(OFFSET(الصفوف!E$2,MID(A243,1,1),0,1,1)&gt;=(1*MID(A243,2,1)),OFFSET(الصفوف!D$2,MID(A243,1,1),0,1,1) &amp;MID(A243,2,1),"")</f>
        <v/>
      </c>
      <c r="C243" s="5" t="str">
        <f t="shared" ca="1" si="18"/>
        <v/>
      </c>
      <c r="D243" t="str">
        <f t="shared" ca="1" si="19"/>
        <v/>
      </c>
      <c r="F243" t="str">
        <f t="shared" ca="1" si="20"/>
        <v/>
      </c>
      <c r="G243">
        <f ca="1">COUNTIF(OFFSET(المعلمين!$D$3,0,0,COUNTA(المعلمين!$B$3:$B$41),12),F243)</f>
        <v>113</v>
      </c>
      <c r="H243" t="str">
        <f ca="1">IFERROR(D243-COUNTIF(OFFSET(الجدول!$C$3,0,0,COUNTA(المعلمين!$B$3:$B$41),40),F243),"")</f>
        <v/>
      </c>
      <c r="I243" t="str">
        <f t="shared" ca="1" si="21"/>
        <v/>
      </c>
      <c r="J243" t="str">
        <f t="shared" ca="1" si="22"/>
        <v/>
      </c>
      <c r="K243" t="str">
        <f t="shared" ca="1" si="23"/>
        <v/>
      </c>
    </row>
    <row r="244" spans="1:11" x14ac:dyDescent="0.2">
      <c r="A244">
        <v>5101</v>
      </c>
      <c r="B244" t="str">
        <f ca="1">IF(OFFSET(الصفوف!E$2,MID(A244,1,1),0,1,1)&gt;=(1*MID(A244,2,1)),OFFSET(الصفوف!D$2,MID(A244,1,1),0,1,1) &amp;MID(A244,2,1),"")</f>
        <v>خامس1</v>
      </c>
      <c r="C244" s="5" t="str">
        <f t="shared" ca="1" si="18"/>
        <v>فنية</v>
      </c>
      <c r="D244">
        <f t="shared" ca="1" si="19"/>
        <v>5</v>
      </c>
      <c r="F244" t="str">
        <f t="shared" ca="1" si="20"/>
        <v>خامس1
فنية</v>
      </c>
      <c r="G244">
        <f ca="1">COUNTIF(OFFSET(المعلمين!$D$3,0,0,COUNTA(المعلمين!$B$3:$B$41),12),F244)</f>
        <v>1</v>
      </c>
      <c r="H244">
        <f ca="1">IFERROR(D244-COUNTIF(OFFSET(الجدول!$C$3,0,0,COUNTA(المعلمين!$B$3:$B$41),40),F244),"")</f>
        <v>0</v>
      </c>
      <c r="I244" t="str">
        <f t="shared" ca="1" si="21"/>
        <v/>
      </c>
      <c r="J244" t="str">
        <f t="shared" ca="1" si="22"/>
        <v/>
      </c>
      <c r="K244" t="str">
        <f t="shared" ca="1" si="23"/>
        <v/>
      </c>
    </row>
    <row r="245" spans="1:11" x14ac:dyDescent="0.2">
      <c r="A245">
        <v>5102</v>
      </c>
      <c r="B245" t="str">
        <f ca="1">IF(OFFSET(الصفوف!E$2,MID(A245,1,1),0,1,1)&gt;=(1*MID(A245,2,1)),OFFSET(الصفوف!D$2,MID(A245,1,1),0,1,1) &amp;MID(A245,2,1),"")</f>
        <v>خامس1</v>
      </c>
      <c r="C245" s="5" t="str">
        <f t="shared" ca="1" si="18"/>
        <v>إسلامية</v>
      </c>
      <c r="D245">
        <f t="shared" ca="1" si="19"/>
        <v>5</v>
      </c>
      <c r="F245" t="str">
        <f t="shared" ca="1" si="20"/>
        <v>خامس1
إسلامية</v>
      </c>
      <c r="G245">
        <f ca="1">COUNTIF(OFFSET(المعلمين!$D$3,0,0,COUNTA(المعلمين!$B$3:$B$41),12),F245)</f>
        <v>1</v>
      </c>
      <c r="H245">
        <f ca="1">IFERROR(D245-COUNTIF(OFFSET(الجدول!$C$3,0,0,COUNTA(المعلمين!$B$3:$B$41),40),F245),"")</f>
        <v>0</v>
      </c>
      <c r="I245" t="str">
        <f t="shared" ca="1" si="21"/>
        <v/>
      </c>
      <c r="J245" t="str">
        <f t="shared" ca="1" si="22"/>
        <v/>
      </c>
      <c r="K245" t="str">
        <f t="shared" ca="1" si="23"/>
        <v/>
      </c>
    </row>
    <row r="246" spans="1:11" x14ac:dyDescent="0.2">
      <c r="A246">
        <v>5103</v>
      </c>
      <c r="B246" t="str">
        <f ca="1">IF(OFFSET(الصفوف!E$2,MID(A246,1,1),0,1,1)&gt;=(1*MID(A246,2,1)),OFFSET(الصفوف!D$2,MID(A246,1,1),0,1,1) &amp;MID(A246,2,1),"")</f>
        <v>خامس1</v>
      </c>
      <c r="C246" s="5" t="str">
        <f t="shared" ca="1" si="18"/>
        <v>اجتماع</v>
      </c>
      <c r="D246">
        <f t="shared" ca="1" si="19"/>
        <v>4</v>
      </c>
      <c r="F246" t="str">
        <f t="shared" ca="1" si="20"/>
        <v>خامس1
اجتماع</v>
      </c>
      <c r="G246">
        <f ca="1">COUNTIF(OFFSET(المعلمين!$D$3,0,0,COUNTA(المعلمين!$B$3:$B$41),12),F246)</f>
        <v>1</v>
      </c>
      <c r="H246">
        <f ca="1">IFERROR(D246-COUNTIF(OFFSET(الجدول!$C$3,0,0,COUNTA(المعلمين!$B$3:$B$41),40),F246),"")</f>
        <v>0</v>
      </c>
      <c r="I246" t="str">
        <f t="shared" ca="1" si="21"/>
        <v/>
      </c>
      <c r="J246" t="str">
        <f t="shared" ca="1" si="22"/>
        <v/>
      </c>
      <c r="K246" t="str">
        <f t="shared" ca="1" si="23"/>
        <v/>
      </c>
    </row>
    <row r="247" spans="1:11" x14ac:dyDescent="0.2">
      <c r="A247">
        <v>5104</v>
      </c>
      <c r="B247" t="str">
        <f ca="1">IF(OFFSET(الصفوف!E$2,MID(A247,1,1),0,1,1)&gt;=(1*MID(A247,2,1)),OFFSET(الصفوف!D$2,MID(A247,1,1),0,1,1) &amp;MID(A247,2,1),"")</f>
        <v>خامس1</v>
      </c>
      <c r="C247" s="5" t="str">
        <f t="shared" ca="1" si="18"/>
        <v>بيئة</v>
      </c>
      <c r="D247">
        <f t="shared" ca="1" si="19"/>
        <v>5</v>
      </c>
      <c r="F247" t="str">
        <f t="shared" ca="1" si="20"/>
        <v>خامس1
بيئة</v>
      </c>
      <c r="G247">
        <f ca="1">COUNTIF(OFFSET(المعلمين!$D$3,0,0,COUNTA(المعلمين!$B$3:$B$41),12),F247)</f>
        <v>1</v>
      </c>
      <c r="H247">
        <f ca="1">IFERROR(D247-COUNTIF(OFFSET(الجدول!$C$3,0,0,COUNTA(المعلمين!$B$3:$B$41),40),F247),"")</f>
        <v>0</v>
      </c>
      <c r="I247" t="str">
        <f t="shared" ca="1" si="21"/>
        <v/>
      </c>
      <c r="J247" t="str">
        <f t="shared" ca="1" si="22"/>
        <v/>
      </c>
      <c r="K247" t="str">
        <f t="shared" ca="1" si="23"/>
        <v/>
      </c>
    </row>
    <row r="248" spans="1:11" x14ac:dyDescent="0.2">
      <c r="A248">
        <v>5105</v>
      </c>
      <c r="B248" t="str">
        <f ca="1">IF(OFFSET(الصفوف!E$2,MID(A248,1,1),0,1,1)&gt;=(1*MID(A248,2,1)),OFFSET(الصفوف!D$2,MID(A248,1,1),0,1,1) &amp;MID(A248,2,1),"")</f>
        <v>خامس1</v>
      </c>
      <c r="C248" s="5" t="str">
        <f t="shared" ca="1" si="18"/>
        <v>انجليزي</v>
      </c>
      <c r="D248">
        <f t="shared" ca="1" si="19"/>
        <v>4</v>
      </c>
      <c r="F248" t="str">
        <f t="shared" ca="1" si="20"/>
        <v>خامس1
انجليزي</v>
      </c>
      <c r="G248">
        <f ca="1">COUNTIF(OFFSET(المعلمين!$D$3,0,0,COUNTA(المعلمين!$B$3:$B$41),12),F248)</f>
        <v>1</v>
      </c>
      <c r="H248">
        <f ca="1">IFERROR(D248-COUNTIF(OFFSET(الجدول!$C$3,0,0,COUNTA(المعلمين!$B$3:$B$41),40),F248),"")</f>
        <v>0</v>
      </c>
      <c r="I248" t="str">
        <f t="shared" ca="1" si="21"/>
        <v/>
      </c>
      <c r="J248" t="str">
        <f t="shared" ca="1" si="22"/>
        <v/>
      </c>
      <c r="K248" t="str">
        <f t="shared" ca="1" si="23"/>
        <v/>
      </c>
    </row>
    <row r="249" spans="1:11" x14ac:dyDescent="0.2">
      <c r="A249">
        <v>5106</v>
      </c>
      <c r="B249" t="str">
        <f ca="1">IF(OFFSET(الصفوف!E$2,MID(A249,1,1),0,1,1)&gt;=(1*MID(A249,2,1)),OFFSET(الصفوف!D$2,MID(A249,1,1),0,1,1) &amp;MID(A249,2,1),"")</f>
        <v>خامس1</v>
      </c>
      <c r="C249" s="5" t="str">
        <f t="shared" ca="1" si="18"/>
        <v>كيميا</v>
      </c>
      <c r="D249">
        <f t="shared" ca="1" si="19"/>
        <v>5</v>
      </c>
      <c r="F249" t="str">
        <f t="shared" ca="1" si="20"/>
        <v>خامس1
كيميا</v>
      </c>
      <c r="G249">
        <f ca="1">COUNTIF(OFFSET(المعلمين!$D$3,0,0,COUNTA(المعلمين!$B$3:$B$41),12),F249)</f>
        <v>1</v>
      </c>
      <c r="H249">
        <f ca="1">IFERROR(D249-COUNTIF(OFFSET(الجدول!$C$3,0,0,COUNTA(المعلمين!$B$3:$B$41),40),F249),"")</f>
        <v>0</v>
      </c>
      <c r="I249" t="str">
        <f t="shared" ca="1" si="21"/>
        <v/>
      </c>
      <c r="J249" t="str">
        <f t="shared" ca="1" si="22"/>
        <v/>
      </c>
      <c r="K249" t="str">
        <f t="shared" ca="1" si="23"/>
        <v/>
      </c>
    </row>
    <row r="250" spans="1:11" x14ac:dyDescent="0.2">
      <c r="A250">
        <v>5107</v>
      </c>
      <c r="B250" t="str">
        <f ca="1">IF(OFFSET(الصفوف!E$2,MID(A250,1,1),0,1,1)&gt;=(1*MID(A250,2,1)),OFFSET(الصفوف!D$2,MID(A250,1,1),0,1,1) &amp;MID(A250,2,1),"")</f>
        <v>خامس1</v>
      </c>
      <c r="C250" s="5" t="str">
        <f t="shared" ca="1" si="18"/>
        <v>أحيا</v>
      </c>
      <c r="D250">
        <f t="shared" ca="1" si="19"/>
        <v>2</v>
      </c>
      <c r="F250" t="str">
        <f t="shared" ca="1" si="20"/>
        <v>خامس1
أحيا</v>
      </c>
      <c r="G250">
        <f ca="1">COUNTIF(OFFSET(المعلمين!$D$3,0,0,COUNTA(المعلمين!$B$3:$B$41),12),F250)</f>
        <v>1</v>
      </c>
      <c r="H250">
        <f ca="1">IFERROR(D250-COUNTIF(OFFSET(الجدول!$C$3,0,0,COUNTA(المعلمين!$B$3:$B$41),40),F250),"")</f>
        <v>0</v>
      </c>
      <c r="I250" t="str">
        <f t="shared" ca="1" si="21"/>
        <v/>
      </c>
      <c r="J250" t="str">
        <f t="shared" ca="1" si="22"/>
        <v/>
      </c>
      <c r="K250" t="str">
        <f t="shared" ca="1" si="23"/>
        <v/>
      </c>
    </row>
    <row r="251" spans="1:11" x14ac:dyDescent="0.2">
      <c r="A251">
        <v>5108</v>
      </c>
      <c r="B251" t="str">
        <f ca="1">IF(OFFSET(الصفوف!E$2,MID(A251,1,1),0,1,1)&gt;=(1*MID(A251,2,1)),OFFSET(الصفوف!D$2,MID(A251,1,1),0,1,1) &amp;MID(A251,2,1),"")</f>
        <v>خامس1</v>
      </c>
      <c r="C251" s="5" t="str">
        <f t="shared" ca="1" si="18"/>
        <v>فيزيا</v>
      </c>
      <c r="D251">
        <f t="shared" ca="1" si="19"/>
        <v>2</v>
      </c>
      <c r="F251" t="str">
        <f t="shared" ca="1" si="20"/>
        <v>خامس1
فيزيا</v>
      </c>
      <c r="G251">
        <f ca="1">COUNTIF(OFFSET(المعلمين!$D$3,0,0,COUNTA(المعلمين!$B$3:$B$41),12),F251)</f>
        <v>1</v>
      </c>
      <c r="H251">
        <f ca="1">IFERROR(D251-COUNTIF(OFFSET(الجدول!$C$3,0,0,COUNTA(المعلمين!$B$3:$B$41),40),F251),"")</f>
        <v>0</v>
      </c>
      <c r="I251" t="str">
        <f t="shared" ca="1" si="21"/>
        <v/>
      </c>
      <c r="J251" t="str">
        <f t="shared" ca="1" si="22"/>
        <v/>
      </c>
      <c r="K251" t="str">
        <f t="shared" ca="1" si="23"/>
        <v/>
      </c>
    </row>
    <row r="252" spans="1:11" x14ac:dyDescent="0.2">
      <c r="A252">
        <v>5109</v>
      </c>
      <c r="B252" t="str">
        <f ca="1">IF(OFFSET(الصفوف!E$2,MID(A252,1,1),0,1,1)&gt;=(1*MID(A252,2,1)),OFFSET(الصفوف!D$2,MID(A252,1,1),0,1,1) &amp;MID(A252,2,1),"")</f>
        <v>خامس1</v>
      </c>
      <c r="C252" s="5" t="str">
        <f t="shared" ca="1" si="18"/>
        <v/>
      </c>
      <c r="D252" t="str">
        <f t="shared" ca="1" si="19"/>
        <v/>
      </c>
      <c r="F252" t="str">
        <f t="shared" ca="1" si="20"/>
        <v/>
      </c>
      <c r="G252">
        <f ca="1">COUNTIF(OFFSET(المعلمين!$D$3,0,0,COUNTA(المعلمين!$B$3:$B$41),12),F252)</f>
        <v>113</v>
      </c>
      <c r="H252" t="str">
        <f ca="1">IFERROR(D252-COUNTIF(OFFSET(الجدول!$C$3,0,0,COUNTA(المعلمين!$B$3:$B$41),40),F252),"")</f>
        <v/>
      </c>
      <c r="I252" t="str">
        <f t="shared" ca="1" si="21"/>
        <v/>
      </c>
      <c r="J252" t="str">
        <f t="shared" ca="1" si="22"/>
        <v/>
      </c>
      <c r="K252" t="str">
        <f t="shared" ca="1" si="23"/>
        <v/>
      </c>
    </row>
    <row r="253" spans="1:11" x14ac:dyDescent="0.2">
      <c r="A253">
        <v>5110</v>
      </c>
      <c r="B253" t="str">
        <f ca="1">IF(OFFSET(الصفوف!E$2,MID(A253,1,1),0,1,1)&gt;=(1*MID(A253,2,1)),OFFSET(الصفوف!D$2,MID(A253,1,1),0,1,1) &amp;MID(A253,2,1),"")</f>
        <v>خامس1</v>
      </c>
      <c r="C253" s="5" t="str">
        <f t="shared" ca="1" si="18"/>
        <v/>
      </c>
      <c r="D253" t="str">
        <f t="shared" ca="1" si="19"/>
        <v/>
      </c>
      <c r="F253" t="str">
        <f t="shared" ca="1" si="20"/>
        <v/>
      </c>
      <c r="G253">
        <f ca="1">COUNTIF(OFFSET(المعلمين!$D$3,0,0,COUNTA(المعلمين!$B$3:$B$41),12),F253)</f>
        <v>113</v>
      </c>
      <c r="H253" t="str">
        <f ca="1">IFERROR(D253-COUNTIF(OFFSET(الجدول!$C$3,0,0,COUNTA(المعلمين!$B$3:$B$41),40),F253),"")</f>
        <v/>
      </c>
      <c r="I253" t="str">
        <f t="shared" ca="1" si="21"/>
        <v/>
      </c>
      <c r="J253" t="str">
        <f t="shared" ca="1" si="22"/>
        <v/>
      </c>
      <c r="K253" t="str">
        <f t="shared" ca="1" si="23"/>
        <v/>
      </c>
    </row>
    <row r="254" spans="1:11" x14ac:dyDescent="0.2">
      <c r="A254">
        <v>5111</v>
      </c>
      <c r="B254" t="str">
        <f ca="1">IF(OFFSET(الصفوف!E$2,MID(A254,1,1),0,1,1)&gt;=(1*MID(A254,2,1)),OFFSET(الصفوف!D$2,MID(A254,1,1),0,1,1) &amp;MID(A254,2,1),"")</f>
        <v>خامس1</v>
      </c>
      <c r="C254" s="5" t="str">
        <f t="shared" ca="1" si="18"/>
        <v/>
      </c>
      <c r="D254" t="str">
        <f t="shared" ca="1" si="19"/>
        <v/>
      </c>
      <c r="F254" t="str">
        <f t="shared" ca="1" si="20"/>
        <v/>
      </c>
      <c r="G254">
        <f ca="1">COUNTIF(OFFSET(المعلمين!$D$3,0,0,COUNTA(المعلمين!$B$3:$B$41),12),F254)</f>
        <v>113</v>
      </c>
      <c r="H254" t="str">
        <f ca="1">IFERROR(D254-COUNTIF(OFFSET(الجدول!$C$3,0,0,COUNTA(المعلمين!$B$3:$B$41),40),F254),"")</f>
        <v/>
      </c>
      <c r="I254" t="str">
        <f t="shared" ca="1" si="21"/>
        <v/>
      </c>
      <c r="J254" t="str">
        <f t="shared" ca="1" si="22"/>
        <v/>
      </c>
      <c r="K254" t="str">
        <f t="shared" ca="1" si="23"/>
        <v/>
      </c>
    </row>
    <row r="255" spans="1:11" x14ac:dyDescent="0.2">
      <c r="A255">
        <v>5112</v>
      </c>
      <c r="B255" t="str">
        <f ca="1">IF(OFFSET(الصفوف!E$2,MID(A255,1,1),0,1,1)&gt;=(1*MID(A255,2,1)),OFFSET(الصفوف!D$2,MID(A255,1,1),0,1,1) &amp;MID(A255,2,1),"")</f>
        <v>خامس1</v>
      </c>
      <c r="C255" s="5" t="str">
        <f t="shared" ca="1" si="18"/>
        <v/>
      </c>
      <c r="D255" t="str">
        <f t="shared" ca="1" si="19"/>
        <v/>
      </c>
      <c r="F255" t="str">
        <f t="shared" ca="1" si="20"/>
        <v/>
      </c>
      <c r="G255">
        <f ca="1">COUNTIF(OFFSET(المعلمين!$D$3,0,0,COUNTA(المعلمين!$B$3:$B$41),12),F255)</f>
        <v>113</v>
      </c>
      <c r="H255" t="str">
        <f ca="1">IFERROR(D255-COUNTIF(OFFSET(الجدول!$C$3,0,0,COUNTA(المعلمين!$B$3:$B$41),40),F255),"")</f>
        <v/>
      </c>
      <c r="I255" t="str">
        <f t="shared" ca="1" si="21"/>
        <v/>
      </c>
      <c r="J255" t="str">
        <f t="shared" ca="1" si="22"/>
        <v/>
      </c>
      <c r="K255" t="str">
        <f t="shared" ca="1" si="23"/>
        <v/>
      </c>
    </row>
    <row r="256" spans="1:11" x14ac:dyDescent="0.2">
      <c r="A256">
        <v>5113</v>
      </c>
      <c r="B256" t="str">
        <f ca="1">IF(OFFSET(الصفوف!E$2,MID(A256,1,1),0,1,1)&gt;=(1*MID(A256,2,1)),OFFSET(الصفوف!D$2,MID(A256,1,1),0,1,1) &amp;MID(A256,2,1),"")</f>
        <v>خامس1</v>
      </c>
      <c r="C256" s="5" t="str">
        <f t="shared" ca="1" si="18"/>
        <v/>
      </c>
      <c r="D256" t="str">
        <f t="shared" ca="1" si="19"/>
        <v/>
      </c>
      <c r="F256" t="str">
        <f t="shared" ca="1" si="20"/>
        <v/>
      </c>
      <c r="G256">
        <f ca="1">COUNTIF(OFFSET(المعلمين!$D$3,0,0,COUNTA(المعلمين!$B$3:$B$41),12),F256)</f>
        <v>113</v>
      </c>
      <c r="H256" t="str">
        <f ca="1">IFERROR(D256-COUNTIF(OFFSET(الجدول!$C$3,0,0,COUNTA(المعلمين!$B$3:$B$41),40),F256),"")</f>
        <v/>
      </c>
      <c r="I256" t="str">
        <f t="shared" ca="1" si="21"/>
        <v/>
      </c>
      <c r="J256" t="str">
        <f t="shared" ca="1" si="22"/>
        <v/>
      </c>
      <c r="K256" t="str">
        <f t="shared" ca="1" si="23"/>
        <v/>
      </c>
    </row>
    <row r="257" spans="1:11" x14ac:dyDescent="0.2">
      <c r="A257">
        <v>5114</v>
      </c>
      <c r="B257" t="str">
        <f ca="1">IF(OFFSET(الصفوف!E$2,MID(A257,1,1),0,1,1)&gt;=(1*MID(A257,2,1)),OFFSET(الصفوف!D$2,MID(A257,1,1),0,1,1) &amp;MID(A257,2,1),"")</f>
        <v>خامس1</v>
      </c>
      <c r="C257" s="5" t="str">
        <f t="shared" ca="1" si="18"/>
        <v/>
      </c>
      <c r="D257" t="str">
        <f t="shared" ca="1" si="19"/>
        <v/>
      </c>
      <c r="F257" t="str">
        <f t="shared" ca="1" si="20"/>
        <v/>
      </c>
      <c r="G257">
        <f ca="1">COUNTIF(OFFSET(المعلمين!$D$3,0,0,COUNTA(المعلمين!$B$3:$B$41),12),F257)</f>
        <v>113</v>
      </c>
      <c r="H257" t="str">
        <f ca="1">IFERROR(D257-COUNTIF(OFFSET(الجدول!$C$3,0,0,COUNTA(المعلمين!$B$3:$B$41),40),F257),"")</f>
        <v/>
      </c>
      <c r="I257" t="str">
        <f t="shared" ca="1" si="21"/>
        <v/>
      </c>
      <c r="J257" t="str">
        <f t="shared" ca="1" si="22"/>
        <v/>
      </c>
      <c r="K257" t="str">
        <f t="shared" ca="1" si="23"/>
        <v/>
      </c>
    </row>
    <row r="258" spans="1:11" x14ac:dyDescent="0.2">
      <c r="A258">
        <v>5115</v>
      </c>
      <c r="B258" t="str">
        <f ca="1">IF(OFFSET(الصفوف!E$2,MID(A258,1,1),0,1,1)&gt;=(1*MID(A258,2,1)),OFFSET(الصفوف!D$2,MID(A258,1,1),0,1,1) &amp;MID(A258,2,1),"")</f>
        <v>خامس1</v>
      </c>
      <c r="C258" s="5" t="str">
        <f t="shared" ca="1" si="18"/>
        <v/>
      </c>
      <c r="D258" t="str">
        <f t="shared" ca="1" si="19"/>
        <v/>
      </c>
      <c r="F258" t="str">
        <f t="shared" ca="1" si="20"/>
        <v/>
      </c>
      <c r="G258">
        <f ca="1">COUNTIF(OFFSET(المعلمين!$D$3,0,0,COUNTA(المعلمين!$B$3:$B$41),12),F258)</f>
        <v>113</v>
      </c>
      <c r="H258" t="str">
        <f ca="1">IFERROR(D258-COUNTIF(OFFSET(الجدول!$C$3,0,0,COUNTA(المعلمين!$B$3:$B$41),40),F258),"")</f>
        <v/>
      </c>
      <c r="I258" t="str">
        <f t="shared" ca="1" si="21"/>
        <v/>
      </c>
      <c r="J258" t="str">
        <f t="shared" ca="1" si="22"/>
        <v/>
      </c>
      <c r="K258" t="str">
        <f t="shared" ca="1" si="23"/>
        <v/>
      </c>
    </row>
    <row r="259" spans="1:11" x14ac:dyDescent="0.2">
      <c r="A259">
        <v>5201</v>
      </c>
      <c r="B259" t="str">
        <f ca="1">IF(OFFSET(الصفوف!E$2,MID(A259,1,1),0,1,1)&gt;=(1*MID(A259,2,1)),OFFSET(الصفوف!D$2,MID(A259,1,1),0,1,1) &amp;MID(A259,2,1),"")</f>
        <v/>
      </c>
      <c r="C259" s="5" t="str">
        <f t="shared" ca="1" si="18"/>
        <v/>
      </c>
      <c r="D259" t="str">
        <f t="shared" ca="1" si="19"/>
        <v/>
      </c>
      <c r="F259" t="str">
        <f t="shared" ca="1" si="20"/>
        <v/>
      </c>
      <c r="G259">
        <f ca="1">COUNTIF(OFFSET(المعلمين!$D$3,0,0,COUNTA(المعلمين!$B$3:$B$41),12),F259)</f>
        <v>113</v>
      </c>
      <c r="H259" t="str">
        <f ca="1">IFERROR(D259-COUNTIF(OFFSET(الجدول!$C$3,0,0,COUNTA(المعلمين!$B$3:$B$41),40),F259),"")</f>
        <v/>
      </c>
      <c r="I259" t="str">
        <f t="shared" ca="1" si="21"/>
        <v/>
      </c>
      <c r="J259" t="str">
        <f t="shared" ca="1" si="22"/>
        <v/>
      </c>
      <c r="K259" t="str">
        <f t="shared" ca="1" si="23"/>
        <v/>
      </c>
    </row>
    <row r="260" spans="1:11" x14ac:dyDescent="0.2">
      <c r="A260">
        <v>5202</v>
      </c>
      <c r="B260" t="str">
        <f ca="1">IF(OFFSET(الصفوف!E$2,MID(A260,1,1),0,1,1)&gt;=(1*MID(A260,2,1)),OFFSET(الصفوف!D$2,MID(A260,1,1),0,1,1) &amp;MID(A260,2,1),"")</f>
        <v/>
      </c>
      <c r="C260" s="5" t="str">
        <f t="shared" ref="C260:C323" ca="1" si="24">IFERROR(IF(B260&lt;&gt;"",INDEX(المادة,MATCH(MID(A260,1,1)&amp;MID(A260,3,2),تسلسل_المادة,0),1),""),"")</f>
        <v/>
      </c>
      <c r="D260" t="str">
        <f t="shared" ref="D260:D323" ca="1" si="25">IFERROR(IF(B260&lt;&gt;"",INDEX(عدد_الحصص,MATCH(MID(A260,1,1)&amp;MID(A260,3,2),تسلسل_المادة,0),1),""),"")</f>
        <v/>
      </c>
      <c r="F260" t="str">
        <f t="shared" ca="1" si="20"/>
        <v/>
      </c>
      <c r="G260">
        <f ca="1">COUNTIF(OFFSET(المعلمين!$D$3,0,0,COUNTA(المعلمين!$B$3:$B$41),12),F260)</f>
        <v>113</v>
      </c>
      <c r="H260" t="str">
        <f ca="1">IFERROR(D260-COUNTIF(OFFSET(الجدول!$C$3,0,0,COUNTA(المعلمين!$B$3:$B$41),40),F260),"")</f>
        <v/>
      </c>
      <c r="I260" t="str">
        <f t="shared" ca="1" si="21"/>
        <v/>
      </c>
      <c r="J260" t="str">
        <f t="shared" ca="1" si="22"/>
        <v/>
      </c>
      <c r="K260" t="str">
        <f t="shared" ca="1" si="23"/>
        <v/>
      </c>
    </row>
    <row r="261" spans="1:11" x14ac:dyDescent="0.2">
      <c r="A261">
        <v>5203</v>
      </c>
      <c r="B261" t="str">
        <f ca="1">IF(OFFSET(الصفوف!E$2,MID(A261,1,1),0,1,1)&gt;=(1*MID(A261,2,1)),OFFSET(الصفوف!D$2,MID(A261,1,1),0,1,1) &amp;MID(A261,2,1),"")</f>
        <v/>
      </c>
      <c r="C261" s="5" t="str">
        <f t="shared" ca="1" si="24"/>
        <v/>
      </c>
      <c r="D261" t="str">
        <f t="shared" ca="1" si="25"/>
        <v/>
      </c>
      <c r="F261" t="str">
        <f t="shared" ref="F261:F324" ca="1" si="26">IF(AND(B261&lt;&gt;"",C261&lt;&gt;""),B261&amp;CHAR(10)&amp;C261,"")</f>
        <v/>
      </c>
      <c r="G261">
        <f ca="1">COUNTIF(OFFSET(المعلمين!$D$3,0,0,COUNTA(المعلمين!$B$3:$B$41),12),F261)</f>
        <v>113</v>
      </c>
      <c r="H261" t="str">
        <f ca="1">IFERROR(D261-COUNTIF(OFFSET(الجدول!$C$3,0,0,COUNTA(المعلمين!$B$3:$B$41),40),F261),"")</f>
        <v/>
      </c>
      <c r="I261" t="str">
        <f t="shared" ref="I261:I324" ca="1" si="27">IF(AND(G261=0,F261&lt;&gt;""),ROW(),"")</f>
        <v/>
      </c>
      <c r="J261" t="str">
        <f t="shared" ref="J261:J324" ca="1" si="28">IFERROR(SMALL($I$4:$I$363,ROW(A258)),"")</f>
        <v/>
      </c>
      <c r="K261" t="str">
        <f t="shared" ref="K261:K324" ca="1" si="29">IFERROR(INDEX($F$4:$F$363,J261-3,1),"")</f>
        <v/>
      </c>
    </row>
    <row r="262" spans="1:11" x14ac:dyDescent="0.2">
      <c r="A262">
        <v>5204</v>
      </c>
      <c r="B262" t="str">
        <f ca="1">IF(OFFSET(الصفوف!E$2,MID(A262,1,1),0,1,1)&gt;=(1*MID(A262,2,1)),OFFSET(الصفوف!D$2,MID(A262,1,1),0,1,1) &amp;MID(A262,2,1),"")</f>
        <v/>
      </c>
      <c r="C262" s="5" t="str">
        <f t="shared" ca="1" si="24"/>
        <v/>
      </c>
      <c r="D262" t="str">
        <f t="shared" ca="1" si="25"/>
        <v/>
      </c>
      <c r="F262" t="str">
        <f t="shared" ca="1" si="26"/>
        <v/>
      </c>
      <c r="G262">
        <f ca="1">COUNTIF(OFFSET(المعلمين!$D$3,0,0,COUNTA(المعلمين!$B$3:$B$41),12),F262)</f>
        <v>113</v>
      </c>
      <c r="H262" t="str">
        <f ca="1">IFERROR(D262-COUNTIF(OFFSET(الجدول!$C$3,0,0,COUNTA(المعلمين!$B$3:$B$41),40),F262),"")</f>
        <v/>
      </c>
      <c r="I262" t="str">
        <f t="shared" ca="1" si="27"/>
        <v/>
      </c>
      <c r="J262" t="str">
        <f t="shared" ca="1" si="28"/>
        <v/>
      </c>
      <c r="K262" t="str">
        <f t="shared" ca="1" si="29"/>
        <v/>
      </c>
    </row>
    <row r="263" spans="1:11" x14ac:dyDescent="0.2">
      <c r="A263">
        <v>5205</v>
      </c>
      <c r="B263" t="str">
        <f ca="1">IF(OFFSET(الصفوف!E$2,MID(A263,1,1),0,1,1)&gt;=(1*MID(A263,2,1)),OFFSET(الصفوف!D$2,MID(A263,1,1),0,1,1) &amp;MID(A263,2,1),"")</f>
        <v/>
      </c>
      <c r="C263" s="5" t="str">
        <f t="shared" ca="1" si="24"/>
        <v/>
      </c>
      <c r="D263" t="str">
        <f t="shared" ca="1" si="25"/>
        <v/>
      </c>
      <c r="F263" t="str">
        <f t="shared" ca="1" si="26"/>
        <v/>
      </c>
      <c r="G263">
        <f ca="1">COUNTIF(OFFSET(المعلمين!$D$3,0,0,COUNTA(المعلمين!$B$3:$B$41),12),F263)</f>
        <v>113</v>
      </c>
      <c r="H263" t="str">
        <f ca="1">IFERROR(D263-COUNTIF(OFFSET(الجدول!$C$3,0,0,COUNTA(المعلمين!$B$3:$B$41),40),F263),"")</f>
        <v/>
      </c>
      <c r="I263" t="str">
        <f t="shared" ca="1" si="27"/>
        <v/>
      </c>
      <c r="J263" t="str">
        <f t="shared" ca="1" si="28"/>
        <v/>
      </c>
      <c r="K263" t="str">
        <f t="shared" ca="1" si="29"/>
        <v/>
      </c>
    </row>
    <row r="264" spans="1:11" x14ac:dyDescent="0.2">
      <c r="A264">
        <v>5206</v>
      </c>
      <c r="B264" t="str">
        <f ca="1">IF(OFFSET(الصفوف!E$2,MID(A264,1,1),0,1,1)&gt;=(1*MID(A264,2,1)),OFFSET(الصفوف!D$2,MID(A264,1,1),0,1,1) &amp;MID(A264,2,1),"")</f>
        <v/>
      </c>
      <c r="C264" s="5" t="str">
        <f t="shared" ca="1" si="24"/>
        <v/>
      </c>
      <c r="D264" t="str">
        <f t="shared" ca="1" si="25"/>
        <v/>
      </c>
      <c r="F264" t="str">
        <f t="shared" ca="1" si="26"/>
        <v/>
      </c>
      <c r="G264">
        <f ca="1">COUNTIF(OFFSET(المعلمين!$D$3,0,0,COUNTA(المعلمين!$B$3:$B$41),12),F264)</f>
        <v>113</v>
      </c>
      <c r="H264" t="str">
        <f ca="1">IFERROR(D264-COUNTIF(OFFSET(الجدول!$C$3,0,0,COUNTA(المعلمين!$B$3:$B$41),40),F264),"")</f>
        <v/>
      </c>
      <c r="I264" t="str">
        <f t="shared" ca="1" si="27"/>
        <v/>
      </c>
      <c r="J264" t="str">
        <f t="shared" ca="1" si="28"/>
        <v/>
      </c>
      <c r="K264" t="str">
        <f t="shared" ca="1" si="29"/>
        <v/>
      </c>
    </row>
    <row r="265" spans="1:11" x14ac:dyDescent="0.2">
      <c r="A265">
        <v>5207</v>
      </c>
      <c r="B265" t="str">
        <f ca="1">IF(OFFSET(الصفوف!E$2,MID(A265,1,1),0,1,1)&gt;=(1*MID(A265,2,1)),OFFSET(الصفوف!D$2,MID(A265,1,1),0,1,1) &amp;MID(A265,2,1),"")</f>
        <v/>
      </c>
      <c r="C265" s="5" t="str">
        <f t="shared" ca="1" si="24"/>
        <v/>
      </c>
      <c r="D265" t="str">
        <f t="shared" ca="1" si="25"/>
        <v/>
      </c>
      <c r="F265" t="str">
        <f t="shared" ca="1" si="26"/>
        <v/>
      </c>
      <c r="G265">
        <f ca="1">COUNTIF(OFFSET(المعلمين!$D$3,0,0,COUNTA(المعلمين!$B$3:$B$41),12),F265)</f>
        <v>113</v>
      </c>
      <c r="H265" t="str">
        <f ca="1">IFERROR(D265-COUNTIF(OFFSET(الجدول!$C$3,0,0,COUNTA(المعلمين!$B$3:$B$41),40),F265),"")</f>
        <v/>
      </c>
      <c r="I265" t="str">
        <f t="shared" ca="1" si="27"/>
        <v/>
      </c>
      <c r="J265" t="str">
        <f t="shared" ca="1" si="28"/>
        <v/>
      </c>
      <c r="K265" t="str">
        <f t="shared" ca="1" si="29"/>
        <v/>
      </c>
    </row>
    <row r="266" spans="1:11" x14ac:dyDescent="0.2">
      <c r="A266">
        <v>5208</v>
      </c>
      <c r="B266" t="str">
        <f ca="1">IF(OFFSET(الصفوف!E$2,MID(A266,1,1),0,1,1)&gt;=(1*MID(A266,2,1)),OFFSET(الصفوف!D$2,MID(A266,1,1),0,1,1) &amp;MID(A266,2,1),"")</f>
        <v/>
      </c>
      <c r="C266" s="5" t="str">
        <f t="shared" ca="1" si="24"/>
        <v/>
      </c>
      <c r="D266" t="str">
        <f t="shared" ca="1" si="25"/>
        <v/>
      </c>
      <c r="F266" t="str">
        <f t="shared" ca="1" si="26"/>
        <v/>
      </c>
      <c r="G266">
        <f ca="1">COUNTIF(OFFSET(المعلمين!$D$3,0,0,COUNTA(المعلمين!$B$3:$B$41),12),F266)</f>
        <v>113</v>
      </c>
      <c r="H266" t="str">
        <f ca="1">IFERROR(D266-COUNTIF(OFFSET(الجدول!$C$3,0,0,COUNTA(المعلمين!$B$3:$B$41),40),F266),"")</f>
        <v/>
      </c>
      <c r="I266" t="str">
        <f t="shared" ca="1" si="27"/>
        <v/>
      </c>
      <c r="J266" t="str">
        <f t="shared" ca="1" si="28"/>
        <v/>
      </c>
      <c r="K266" t="str">
        <f t="shared" ca="1" si="29"/>
        <v/>
      </c>
    </row>
    <row r="267" spans="1:11" x14ac:dyDescent="0.2">
      <c r="A267">
        <v>5209</v>
      </c>
      <c r="B267" t="str">
        <f ca="1">IF(OFFSET(الصفوف!E$2,MID(A267,1,1),0,1,1)&gt;=(1*MID(A267,2,1)),OFFSET(الصفوف!D$2,MID(A267,1,1),0,1,1) &amp;MID(A267,2,1),"")</f>
        <v/>
      </c>
      <c r="C267" s="5" t="str">
        <f t="shared" ca="1" si="24"/>
        <v/>
      </c>
      <c r="D267" t="str">
        <f t="shared" ca="1" si="25"/>
        <v/>
      </c>
      <c r="F267" t="str">
        <f t="shared" ca="1" si="26"/>
        <v/>
      </c>
      <c r="G267">
        <f ca="1">COUNTIF(OFFSET(المعلمين!$D$3,0,0,COUNTA(المعلمين!$B$3:$B$41),12),F267)</f>
        <v>113</v>
      </c>
      <c r="H267" t="str">
        <f ca="1">IFERROR(D267-COUNTIF(OFFSET(الجدول!$C$3,0,0,COUNTA(المعلمين!$B$3:$B$41),40),F267),"")</f>
        <v/>
      </c>
      <c r="I267" t="str">
        <f t="shared" ca="1" si="27"/>
        <v/>
      </c>
      <c r="J267" t="str">
        <f t="shared" ca="1" si="28"/>
        <v/>
      </c>
      <c r="K267" t="str">
        <f t="shared" ca="1" si="29"/>
        <v/>
      </c>
    </row>
    <row r="268" spans="1:11" x14ac:dyDescent="0.2">
      <c r="A268">
        <v>5210</v>
      </c>
      <c r="B268" t="str">
        <f ca="1">IF(OFFSET(الصفوف!E$2,MID(A268,1,1),0,1,1)&gt;=(1*MID(A268,2,1)),OFFSET(الصفوف!D$2,MID(A268,1,1),0,1,1) &amp;MID(A268,2,1),"")</f>
        <v/>
      </c>
      <c r="C268" s="5" t="str">
        <f t="shared" ca="1" si="24"/>
        <v/>
      </c>
      <c r="D268" t="str">
        <f t="shared" ca="1" si="25"/>
        <v/>
      </c>
      <c r="F268" t="str">
        <f t="shared" ca="1" si="26"/>
        <v/>
      </c>
      <c r="G268">
        <f ca="1">COUNTIF(OFFSET(المعلمين!$D$3,0,0,COUNTA(المعلمين!$B$3:$B$41),12),F268)</f>
        <v>113</v>
      </c>
      <c r="H268" t="str">
        <f ca="1">IFERROR(D268-COUNTIF(OFFSET(الجدول!$C$3,0,0,COUNTA(المعلمين!$B$3:$B$41),40),F268),"")</f>
        <v/>
      </c>
      <c r="I268" t="str">
        <f t="shared" ca="1" si="27"/>
        <v/>
      </c>
      <c r="J268" t="str">
        <f t="shared" ca="1" si="28"/>
        <v/>
      </c>
      <c r="K268" t="str">
        <f t="shared" ca="1" si="29"/>
        <v/>
      </c>
    </row>
    <row r="269" spans="1:11" x14ac:dyDescent="0.2">
      <c r="A269">
        <v>5211</v>
      </c>
      <c r="B269" t="str">
        <f ca="1">IF(OFFSET(الصفوف!E$2,MID(A269,1,1),0,1,1)&gt;=(1*MID(A269,2,1)),OFFSET(الصفوف!D$2,MID(A269,1,1),0,1,1) &amp;MID(A269,2,1),"")</f>
        <v/>
      </c>
      <c r="C269" s="5" t="str">
        <f t="shared" ca="1" si="24"/>
        <v/>
      </c>
      <c r="D269" t="str">
        <f t="shared" ca="1" si="25"/>
        <v/>
      </c>
      <c r="F269" t="str">
        <f t="shared" ca="1" si="26"/>
        <v/>
      </c>
      <c r="G269">
        <f ca="1">COUNTIF(OFFSET(المعلمين!$D$3,0,0,COUNTA(المعلمين!$B$3:$B$41),12),F269)</f>
        <v>113</v>
      </c>
      <c r="H269" t="str">
        <f ca="1">IFERROR(D269-COUNTIF(OFFSET(الجدول!$C$3,0,0,COUNTA(المعلمين!$B$3:$B$41),40),F269),"")</f>
        <v/>
      </c>
      <c r="I269" t="str">
        <f t="shared" ca="1" si="27"/>
        <v/>
      </c>
      <c r="J269" t="str">
        <f t="shared" ca="1" si="28"/>
        <v/>
      </c>
      <c r="K269" t="str">
        <f t="shared" ca="1" si="29"/>
        <v/>
      </c>
    </row>
    <row r="270" spans="1:11" x14ac:dyDescent="0.2">
      <c r="A270">
        <v>5212</v>
      </c>
      <c r="B270" t="str">
        <f ca="1">IF(OFFSET(الصفوف!E$2,MID(A270,1,1),0,1,1)&gt;=(1*MID(A270,2,1)),OFFSET(الصفوف!D$2,MID(A270,1,1),0,1,1) &amp;MID(A270,2,1),"")</f>
        <v/>
      </c>
      <c r="C270" s="5" t="str">
        <f t="shared" ca="1" si="24"/>
        <v/>
      </c>
      <c r="D270" t="str">
        <f t="shared" ca="1" si="25"/>
        <v/>
      </c>
      <c r="F270" t="str">
        <f t="shared" ca="1" si="26"/>
        <v/>
      </c>
      <c r="G270">
        <f ca="1">COUNTIF(OFFSET(المعلمين!$D$3,0,0,COUNTA(المعلمين!$B$3:$B$41),12),F270)</f>
        <v>113</v>
      </c>
      <c r="H270" t="str">
        <f ca="1">IFERROR(D270-COUNTIF(OFFSET(الجدول!$C$3,0,0,COUNTA(المعلمين!$B$3:$B$41),40),F270),"")</f>
        <v/>
      </c>
      <c r="I270" t="str">
        <f t="shared" ca="1" si="27"/>
        <v/>
      </c>
      <c r="J270" t="str">
        <f t="shared" ca="1" si="28"/>
        <v/>
      </c>
      <c r="K270" t="str">
        <f t="shared" ca="1" si="29"/>
        <v/>
      </c>
    </row>
    <row r="271" spans="1:11" x14ac:dyDescent="0.2">
      <c r="A271">
        <v>5213</v>
      </c>
      <c r="B271" t="str">
        <f ca="1">IF(OFFSET(الصفوف!E$2,MID(A271,1,1),0,1,1)&gt;=(1*MID(A271,2,1)),OFFSET(الصفوف!D$2,MID(A271,1,1),0,1,1) &amp;MID(A271,2,1),"")</f>
        <v/>
      </c>
      <c r="C271" s="5" t="str">
        <f t="shared" ca="1" si="24"/>
        <v/>
      </c>
      <c r="D271" t="str">
        <f t="shared" ca="1" si="25"/>
        <v/>
      </c>
      <c r="F271" t="str">
        <f t="shared" ca="1" si="26"/>
        <v/>
      </c>
      <c r="G271">
        <f ca="1">COUNTIF(OFFSET(المعلمين!$D$3,0,0,COUNTA(المعلمين!$B$3:$B$41),12),F271)</f>
        <v>113</v>
      </c>
      <c r="H271" t="str">
        <f ca="1">IFERROR(D271-COUNTIF(OFFSET(الجدول!$C$3,0,0,COUNTA(المعلمين!$B$3:$B$41),40),F271),"")</f>
        <v/>
      </c>
      <c r="I271" t="str">
        <f t="shared" ca="1" si="27"/>
        <v/>
      </c>
      <c r="J271" t="str">
        <f t="shared" ca="1" si="28"/>
        <v/>
      </c>
      <c r="K271" t="str">
        <f t="shared" ca="1" si="29"/>
        <v/>
      </c>
    </row>
    <row r="272" spans="1:11" x14ac:dyDescent="0.2">
      <c r="A272">
        <v>5214</v>
      </c>
      <c r="B272" t="str">
        <f ca="1">IF(OFFSET(الصفوف!E$2,MID(A272,1,1),0,1,1)&gt;=(1*MID(A272,2,1)),OFFSET(الصفوف!D$2,MID(A272,1,1),0,1,1) &amp;MID(A272,2,1),"")</f>
        <v/>
      </c>
      <c r="C272" s="5" t="str">
        <f t="shared" ca="1" si="24"/>
        <v/>
      </c>
      <c r="D272" t="str">
        <f t="shared" ca="1" si="25"/>
        <v/>
      </c>
      <c r="F272" t="str">
        <f t="shared" ca="1" si="26"/>
        <v/>
      </c>
      <c r="G272">
        <f ca="1">COUNTIF(OFFSET(المعلمين!$D$3,0,0,COUNTA(المعلمين!$B$3:$B$41),12),F272)</f>
        <v>113</v>
      </c>
      <c r="H272" t="str">
        <f ca="1">IFERROR(D272-COUNTIF(OFFSET(الجدول!$C$3,0,0,COUNTA(المعلمين!$B$3:$B$41),40),F272),"")</f>
        <v/>
      </c>
      <c r="I272" t="str">
        <f t="shared" ca="1" si="27"/>
        <v/>
      </c>
      <c r="J272" t="str">
        <f t="shared" ca="1" si="28"/>
        <v/>
      </c>
      <c r="K272" t="str">
        <f t="shared" ca="1" si="29"/>
        <v/>
      </c>
    </row>
    <row r="273" spans="1:11" x14ac:dyDescent="0.2">
      <c r="A273">
        <v>5215</v>
      </c>
      <c r="B273" t="str">
        <f ca="1">IF(OFFSET(الصفوف!E$2,MID(A273,1,1),0,1,1)&gt;=(1*MID(A273,2,1)),OFFSET(الصفوف!D$2,MID(A273,1,1),0,1,1) &amp;MID(A273,2,1),"")</f>
        <v/>
      </c>
      <c r="C273" s="5" t="str">
        <f t="shared" ca="1" si="24"/>
        <v/>
      </c>
      <c r="D273" t="str">
        <f t="shared" ca="1" si="25"/>
        <v/>
      </c>
      <c r="F273" t="str">
        <f t="shared" ca="1" si="26"/>
        <v/>
      </c>
      <c r="G273">
        <f ca="1">COUNTIF(OFFSET(المعلمين!$D$3,0,0,COUNTA(المعلمين!$B$3:$B$41),12),F273)</f>
        <v>113</v>
      </c>
      <c r="H273" t="str">
        <f ca="1">IFERROR(D273-COUNTIF(OFFSET(الجدول!$C$3,0,0,COUNTA(المعلمين!$B$3:$B$41),40),F273),"")</f>
        <v/>
      </c>
      <c r="I273" t="str">
        <f t="shared" ca="1" si="27"/>
        <v/>
      </c>
      <c r="J273" t="str">
        <f t="shared" ca="1" si="28"/>
        <v/>
      </c>
      <c r="K273" t="str">
        <f t="shared" ca="1" si="29"/>
        <v/>
      </c>
    </row>
    <row r="274" spans="1:11" x14ac:dyDescent="0.2">
      <c r="A274">
        <v>5301</v>
      </c>
      <c r="B274" t="str">
        <f ca="1">IF(OFFSET(الصفوف!E$2,MID(A274,1,1),0,1,1)&gt;=(1*MID(A274,2,1)),OFFSET(الصفوف!D$2,MID(A274,1,1),0,1,1) &amp;MID(A274,2,1),"")</f>
        <v/>
      </c>
      <c r="C274" s="5" t="str">
        <f t="shared" ca="1" si="24"/>
        <v/>
      </c>
      <c r="D274" t="str">
        <f t="shared" ca="1" si="25"/>
        <v/>
      </c>
      <c r="F274" t="str">
        <f t="shared" ca="1" si="26"/>
        <v/>
      </c>
      <c r="G274">
        <f ca="1">COUNTIF(OFFSET(المعلمين!$D$3,0,0,COUNTA(المعلمين!$B$3:$B$41),12),F274)</f>
        <v>113</v>
      </c>
      <c r="H274" t="str">
        <f ca="1">IFERROR(D274-COUNTIF(OFFSET(الجدول!$C$3,0,0,COUNTA(المعلمين!$B$3:$B$41),40),F274),"")</f>
        <v/>
      </c>
      <c r="I274" t="str">
        <f t="shared" ca="1" si="27"/>
        <v/>
      </c>
      <c r="J274" t="str">
        <f t="shared" ca="1" si="28"/>
        <v/>
      </c>
      <c r="K274" t="str">
        <f t="shared" ca="1" si="29"/>
        <v/>
      </c>
    </row>
    <row r="275" spans="1:11" x14ac:dyDescent="0.2">
      <c r="A275">
        <v>5302</v>
      </c>
      <c r="B275" t="str">
        <f ca="1">IF(OFFSET(الصفوف!E$2,MID(A275,1,1),0,1,1)&gt;=(1*MID(A275,2,1)),OFFSET(الصفوف!D$2,MID(A275,1,1),0,1,1) &amp;MID(A275,2,1),"")</f>
        <v/>
      </c>
      <c r="C275" s="5" t="str">
        <f t="shared" ca="1" si="24"/>
        <v/>
      </c>
      <c r="D275" t="str">
        <f t="shared" ca="1" si="25"/>
        <v/>
      </c>
      <c r="F275" t="str">
        <f t="shared" ca="1" si="26"/>
        <v/>
      </c>
      <c r="G275">
        <f ca="1">COUNTIF(OFFSET(المعلمين!$D$3,0,0,COUNTA(المعلمين!$B$3:$B$41),12),F275)</f>
        <v>113</v>
      </c>
      <c r="H275" t="str">
        <f ca="1">IFERROR(D275-COUNTIF(OFFSET(الجدول!$C$3,0,0,COUNTA(المعلمين!$B$3:$B$41),40),F275),"")</f>
        <v/>
      </c>
      <c r="I275" t="str">
        <f t="shared" ca="1" si="27"/>
        <v/>
      </c>
      <c r="J275" t="str">
        <f t="shared" ca="1" si="28"/>
        <v/>
      </c>
      <c r="K275" t="str">
        <f t="shared" ca="1" si="29"/>
        <v/>
      </c>
    </row>
    <row r="276" spans="1:11" x14ac:dyDescent="0.2">
      <c r="A276">
        <v>5303</v>
      </c>
      <c r="B276" t="str">
        <f ca="1">IF(OFFSET(الصفوف!E$2,MID(A276,1,1),0,1,1)&gt;=(1*MID(A276,2,1)),OFFSET(الصفوف!D$2,MID(A276,1,1),0,1,1) &amp;MID(A276,2,1),"")</f>
        <v/>
      </c>
      <c r="C276" s="5" t="str">
        <f t="shared" ca="1" si="24"/>
        <v/>
      </c>
      <c r="D276" t="str">
        <f t="shared" ca="1" si="25"/>
        <v/>
      </c>
      <c r="F276" t="str">
        <f t="shared" ca="1" si="26"/>
        <v/>
      </c>
      <c r="G276">
        <f ca="1">COUNTIF(OFFSET(المعلمين!$D$3,0,0,COUNTA(المعلمين!$B$3:$B$41),12),F276)</f>
        <v>113</v>
      </c>
      <c r="H276" t="str">
        <f ca="1">IFERROR(D276-COUNTIF(OFFSET(الجدول!$C$3,0,0,COUNTA(المعلمين!$B$3:$B$41),40),F276),"")</f>
        <v/>
      </c>
      <c r="I276" t="str">
        <f t="shared" ca="1" si="27"/>
        <v/>
      </c>
      <c r="J276" t="str">
        <f t="shared" ca="1" si="28"/>
        <v/>
      </c>
      <c r="K276" t="str">
        <f t="shared" ca="1" si="29"/>
        <v/>
      </c>
    </row>
    <row r="277" spans="1:11" x14ac:dyDescent="0.2">
      <c r="A277">
        <v>5304</v>
      </c>
      <c r="B277" t="str">
        <f ca="1">IF(OFFSET(الصفوف!E$2,MID(A277,1,1),0,1,1)&gt;=(1*MID(A277,2,1)),OFFSET(الصفوف!D$2,MID(A277,1,1),0,1,1) &amp;MID(A277,2,1),"")</f>
        <v/>
      </c>
      <c r="C277" s="5" t="str">
        <f t="shared" ca="1" si="24"/>
        <v/>
      </c>
      <c r="D277" t="str">
        <f t="shared" ca="1" si="25"/>
        <v/>
      </c>
      <c r="F277" t="str">
        <f t="shared" ca="1" si="26"/>
        <v/>
      </c>
      <c r="G277">
        <f ca="1">COUNTIF(OFFSET(المعلمين!$D$3,0,0,COUNTA(المعلمين!$B$3:$B$41),12),F277)</f>
        <v>113</v>
      </c>
      <c r="H277" t="str">
        <f ca="1">IFERROR(D277-COUNTIF(OFFSET(الجدول!$C$3,0,0,COUNTA(المعلمين!$B$3:$B$41),40),F277),"")</f>
        <v/>
      </c>
      <c r="I277" t="str">
        <f t="shared" ca="1" si="27"/>
        <v/>
      </c>
      <c r="J277" t="str">
        <f t="shared" ca="1" si="28"/>
        <v/>
      </c>
      <c r="K277" t="str">
        <f t="shared" ca="1" si="29"/>
        <v/>
      </c>
    </row>
    <row r="278" spans="1:11" x14ac:dyDescent="0.2">
      <c r="A278">
        <v>5305</v>
      </c>
      <c r="B278" t="str">
        <f ca="1">IF(OFFSET(الصفوف!E$2,MID(A278,1,1),0,1,1)&gt;=(1*MID(A278,2,1)),OFFSET(الصفوف!D$2,MID(A278,1,1),0,1,1) &amp;MID(A278,2,1),"")</f>
        <v/>
      </c>
      <c r="C278" s="5" t="str">
        <f t="shared" ca="1" si="24"/>
        <v/>
      </c>
      <c r="D278" t="str">
        <f t="shared" ca="1" si="25"/>
        <v/>
      </c>
      <c r="F278" t="str">
        <f t="shared" ca="1" si="26"/>
        <v/>
      </c>
      <c r="G278">
        <f ca="1">COUNTIF(OFFSET(المعلمين!$D$3,0,0,COUNTA(المعلمين!$B$3:$B$41),12),F278)</f>
        <v>113</v>
      </c>
      <c r="H278" t="str">
        <f ca="1">IFERROR(D278-COUNTIF(OFFSET(الجدول!$C$3,0,0,COUNTA(المعلمين!$B$3:$B$41),40),F278),"")</f>
        <v/>
      </c>
      <c r="I278" t="str">
        <f t="shared" ca="1" si="27"/>
        <v/>
      </c>
      <c r="J278" t="str">
        <f t="shared" ca="1" si="28"/>
        <v/>
      </c>
      <c r="K278" t="str">
        <f t="shared" ca="1" si="29"/>
        <v/>
      </c>
    </row>
    <row r="279" spans="1:11" x14ac:dyDescent="0.2">
      <c r="A279">
        <v>5306</v>
      </c>
      <c r="B279" t="str">
        <f ca="1">IF(OFFSET(الصفوف!E$2,MID(A279,1,1),0,1,1)&gt;=(1*MID(A279,2,1)),OFFSET(الصفوف!D$2,MID(A279,1,1),0,1,1) &amp;MID(A279,2,1),"")</f>
        <v/>
      </c>
      <c r="C279" s="5" t="str">
        <f t="shared" ca="1" si="24"/>
        <v/>
      </c>
      <c r="D279" t="str">
        <f t="shared" ca="1" si="25"/>
        <v/>
      </c>
      <c r="F279" t="str">
        <f t="shared" ca="1" si="26"/>
        <v/>
      </c>
      <c r="G279">
        <f ca="1">COUNTIF(OFFSET(المعلمين!$D$3,0,0,COUNTA(المعلمين!$B$3:$B$41),12),F279)</f>
        <v>113</v>
      </c>
      <c r="H279" t="str">
        <f ca="1">IFERROR(D279-COUNTIF(OFFSET(الجدول!$C$3,0,0,COUNTA(المعلمين!$B$3:$B$41),40),F279),"")</f>
        <v/>
      </c>
      <c r="I279" t="str">
        <f t="shared" ca="1" si="27"/>
        <v/>
      </c>
      <c r="J279" t="str">
        <f t="shared" ca="1" si="28"/>
        <v/>
      </c>
      <c r="K279" t="str">
        <f t="shared" ca="1" si="29"/>
        <v/>
      </c>
    </row>
    <row r="280" spans="1:11" x14ac:dyDescent="0.2">
      <c r="A280">
        <v>5307</v>
      </c>
      <c r="B280" t="str">
        <f ca="1">IF(OFFSET(الصفوف!E$2,MID(A280,1,1),0,1,1)&gt;=(1*MID(A280,2,1)),OFFSET(الصفوف!D$2,MID(A280,1,1),0,1,1) &amp;MID(A280,2,1),"")</f>
        <v/>
      </c>
      <c r="C280" s="5" t="str">
        <f t="shared" ca="1" si="24"/>
        <v/>
      </c>
      <c r="D280" t="str">
        <f t="shared" ca="1" si="25"/>
        <v/>
      </c>
      <c r="F280" t="str">
        <f t="shared" ca="1" si="26"/>
        <v/>
      </c>
      <c r="G280">
        <f ca="1">COUNTIF(OFFSET(المعلمين!$D$3,0,0,COUNTA(المعلمين!$B$3:$B$41),12),F280)</f>
        <v>113</v>
      </c>
      <c r="H280" t="str">
        <f ca="1">IFERROR(D280-COUNTIF(OFFSET(الجدول!$C$3,0,0,COUNTA(المعلمين!$B$3:$B$41),40),F280),"")</f>
        <v/>
      </c>
      <c r="I280" t="str">
        <f t="shared" ca="1" si="27"/>
        <v/>
      </c>
      <c r="J280" t="str">
        <f t="shared" ca="1" si="28"/>
        <v/>
      </c>
      <c r="K280" t="str">
        <f t="shared" ca="1" si="29"/>
        <v/>
      </c>
    </row>
    <row r="281" spans="1:11" x14ac:dyDescent="0.2">
      <c r="A281">
        <v>5308</v>
      </c>
      <c r="B281" t="str">
        <f ca="1">IF(OFFSET(الصفوف!E$2,MID(A281,1,1),0,1,1)&gt;=(1*MID(A281,2,1)),OFFSET(الصفوف!D$2,MID(A281,1,1),0,1,1) &amp;MID(A281,2,1),"")</f>
        <v/>
      </c>
      <c r="C281" s="5" t="str">
        <f t="shared" ca="1" si="24"/>
        <v/>
      </c>
      <c r="D281" t="str">
        <f t="shared" ca="1" si="25"/>
        <v/>
      </c>
      <c r="F281" t="str">
        <f t="shared" ca="1" si="26"/>
        <v/>
      </c>
      <c r="G281">
        <f ca="1">COUNTIF(OFFSET(المعلمين!$D$3,0,0,COUNTA(المعلمين!$B$3:$B$41),12),F281)</f>
        <v>113</v>
      </c>
      <c r="H281" t="str">
        <f ca="1">IFERROR(D281-COUNTIF(OFFSET(الجدول!$C$3,0,0,COUNTA(المعلمين!$B$3:$B$41),40),F281),"")</f>
        <v/>
      </c>
      <c r="I281" t="str">
        <f t="shared" ca="1" si="27"/>
        <v/>
      </c>
      <c r="J281" t="str">
        <f t="shared" ca="1" si="28"/>
        <v/>
      </c>
      <c r="K281" t="str">
        <f t="shared" ca="1" si="29"/>
        <v/>
      </c>
    </row>
    <row r="282" spans="1:11" x14ac:dyDescent="0.2">
      <c r="A282">
        <v>5309</v>
      </c>
      <c r="B282" t="str">
        <f ca="1">IF(OFFSET(الصفوف!E$2,MID(A282,1,1),0,1,1)&gt;=(1*MID(A282,2,1)),OFFSET(الصفوف!D$2,MID(A282,1,1),0,1,1) &amp;MID(A282,2,1),"")</f>
        <v/>
      </c>
      <c r="C282" s="5" t="str">
        <f t="shared" ca="1" si="24"/>
        <v/>
      </c>
      <c r="D282" t="str">
        <f t="shared" ca="1" si="25"/>
        <v/>
      </c>
      <c r="F282" t="str">
        <f t="shared" ca="1" si="26"/>
        <v/>
      </c>
      <c r="G282">
        <f ca="1">COUNTIF(OFFSET(المعلمين!$D$3,0,0,COUNTA(المعلمين!$B$3:$B$41),12),F282)</f>
        <v>113</v>
      </c>
      <c r="H282" t="str">
        <f ca="1">IFERROR(D282-COUNTIF(OFFSET(الجدول!$C$3,0,0,COUNTA(المعلمين!$B$3:$B$41),40),F282),"")</f>
        <v/>
      </c>
      <c r="I282" t="str">
        <f t="shared" ca="1" si="27"/>
        <v/>
      </c>
      <c r="J282" t="str">
        <f t="shared" ca="1" si="28"/>
        <v/>
      </c>
      <c r="K282" t="str">
        <f t="shared" ca="1" si="29"/>
        <v/>
      </c>
    </row>
    <row r="283" spans="1:11" x14ac:dyDescent="0.2">
      <c r="A283">
        <v>5310</v>
      </c>
      <c r="B283" t="str">
        <f ca="1">IF(OFFSET(الصفوف!E$2,MID(A283,1,1),0,1,1)&gt;=(1*MID(A283,2,1)),OFFSET(الصفوف!D$2,MID(A283,1,1),0,1,1) &amp;MID(A283,2,1),"")</f>
        <v/>
      </c>
      <c r="C283" s="5" t="str">
        <f t="shared" ca="1" si="24"/>
        <v/>
      </c>
      <c r="D283" t="str">
        <f t="shared" ca="1" si="25"/>
        <v/>
      </c>
      <c r="F283" t="str">
        <f t="shared" ca="1" si="26"/>
        <v/>
      </c>
      <c r="G283">
        <f ca="1">COUNTIF(OFFSET(المعلمين!$D$3,0,0,COUNTA(المعلمين!$B$3:$B$41),12),F283)</f>
        <v>113</v>
      </c>
      <c r="H283" t="str">
        <f ca="1">IFERROR(D283-COUNTIF(OFFSET(الجدول!$C$3,0,0,COUNTA(المعلمين!$B$3:$B$41),40),F283),"")</f>
        <v/>
      </c>
      <c r="I283" t="str">
        <f t="shared" ca="1" si="27"/>
        <v/>
      </c>
      <c r="J283" t="str">
        <f t="shared" ca="1" si="28"/>
        <v/>
      </c>
      <c r="K283" t="str">
        <f t="shared" ca="1" si="29"/>
        <v/>
      </c>
    </row>
    <row r="284" spans="1:11" x14ac:dyDescent="0.2">
      <c r="A284">
        <v>5311</v>
      </c>
      <c r="B284" t="str">
        <f ca="1">IF(OFFSET(الصفوف!E$2,MID(A284,1,1),0,1,1)&gt;=(1*MID(A284,2,1)),OFFSET(الصفوف!D$2,MID(A284,1,1),0,1,1) &amp;MID(A284,2,1),"")</f>
        <v/>
      </c>
      <c r="C284" s="5" t="str">
        <f t="shared" ca="1" si="24"/>
        <v/>
      </c>
      <c r="D284" t="str">
        <f t="shared" ca="1" si="25"/>
        <v/>
      </c>
      <c r="F284" t="str">
        <f t="shared" ca="1" si="26"/>
        <v/>
      </c>
      <c r="G284">
        <f ca="1">COUNTIF(OFFSET(المعلمين!$D$3,0,0,COUNTA(المعلمين!$B$3:$B$41),12),F284)</f>
        <v>113</v>
      </c>
      <c r="H284" t="str">
        <f ca="1">IFERROR(D284-COUNTIF(OFFSET(الجدول!$C$3,0,0,COUNTA(المعلمين!$B$3:$B$41),40),F284),"")</f>
        <v/>
      </c>
      <c r="I284" t="str">
        <f t="shared" ca="1" si="27"/>
        <v/>
      </c>
      <c r="J284" t="str">
        <f t="shared" ca="1" si="28"/>
        <v/>
      </c>
      <c r="K284" t="str">
        <f t="shared" ca="1" si="29"/>
        <v/>
      </c>
    </row>
    <row r="285" spans="1:11" x14ac:dyDescent="0.2">
      <c r="A285">
        <v>5312</v>
      </c>
      <c r="B285" t="str">
        <f ca="1">IF(OFFSET(الصفوف!E$2,MID(A285,1,1),0,1,1)&gt;=(1*MID(A285,2,1)),OFFSET(الصفوف!D$2,MID(A285,1,1),0,1,1) &amp;MID(A285,2,1),"")</f>
        <v/>
      </c>
      <c r="C285" s="5" t="str">
        <f t="shared" ca="1" si="24"/>
        <v/>
      </c>
      <c r="D285" t="str">
        <f t="shared" ca="1" si="25"/>
        <v/>
      </c>
      <c r="F285" t="str">
        <f t="shared" ca="1" si="26"/>
        <v/>
      </c>
      <c r="G285">
        <f ca="1">COUNTIF(OFFSET(المعلمين!$D$3,0,0,COUNTA(المعلمين!$B$3:$B$41),12),F285)</f>
        <v>113</v>
      </c>
      <c r="H285" t="str">
        <f ca="1">IFERROR(D285-COUNTIF(OFFSET(الجدول!$C$3,0,0,COUNTA(المعلمين!$B$3:$B$41),40),F285),"")</f>
        <v/>
      </c>
      <c r="I285" t="str">
        <f t="shared" ca="1" si="27"/>
        <v/>
      </c>
      <c r="J285" t="str">
        <f t="shared" ca="1" si="28"/>
        <v/>
      </c>
      <c r="K285" t="str">
        <f t="shared" ca="1" si="29"/>
        <v/>
      </c>
    </row>
    <row r="286" spans="1:11" x14ac:dyDescent="0.2">
      <c r="A286">
        <v>5313</v>
      </c>
      <c r="B286" t="str">
        <f ca="1">IF(OFFSET(الصفوف!E$2,MID(A286,1,1),0,1,1)&gt;=(1*MID(A286,2,1)),OFFSET(الصفوف!D$2,MID(A286,1,1),0,1,1) &amp;MID(A286,2,1),"")</f>
        <v/>
      </c>
      <c r="C286" s="5" t="str">
        <f t="shared" ca="1" si="24"/>
        <v/>
      </c>
      <c r="D286" t="str">
        <f t="shared" ca="1" si="25"/>
        <v/>
      </c>
      <c r="F286" t="str">
        <f t="shared" ca="1" si="26"/>
        <v/>
      </c>
      <c r="G286">
        <f ca="1">COUNTIF(OFFSET(المعلمين!$D$3,0,0,COUNTA(المعلمين!$B$3:$B$41),12),F286)</f>
        <v>113</v>
      </c>
      <c r="H286" t="str">
        <f ca="1">IFERROR(D286-COUNTIF(OFFSET(الجدول!$C$3,0,0,COUNTA(المعلمين!$B$3:$B$41),40),F286),"")</f>
        <v/>
      </c>
      <c r="I286" t="str">
        <f t="shared" ca="1" si="27"/>
        <v/>
      </c>
      <c r="J286" t="str">
        <f t="shared" ca="1" si="28"/>
        <v/>
      </c>
      <c r="K286" t="str">
        <f t="shared" ca="1" si="29"/>
        <v/>
      </c>
    </row>
    <row r="287" spans="1:11" x14ac:dyDescent="0.2">
      <c r="A287">
        <v>5314</v>
      </c>
      <c r="B287" t="str">
        <f ca="1">IF(OFFSET(الصفوف!E$2,MID(A287,1,1),0,1,1)&gt;=(1*MID(A287,2,1)),OFFSET(الصفوف!D$2,MID(A287,1,1),0,1,1) &amp;MID(A287,2,1),"")</f>
        <v/>
      </c>
      <c r="C287" s="5" t="str">
        <f t="shared" ca="1" si="24"/>
        <v/>
      </c>
      <c r="D287" t="str">
        <f t="shared" ca="1" si="25"/>
        <v/>
      </c>
      <c r="F287" t="str">
        <f t="shared" ca="1" si="26"/>
        <v/>
      </c>
      <c r="G287">
        <f ca="1">COUNTIF(OFFSET(المعلمين!$D$3,0,0,COUNTA(المعلمين!$B$3:$B$41),12),F287)</f>
        <v>113</v>
      </c>
      <c r="H287" t="str">
        <f ca="1">IFERROR(D287-COUNTIF(OFFSET(الجدول!$C$3,0,0,COUNTA(المعلمين!$B$3:$B$41),40),F287),"")</f>
        <v/>
      </c>
      <c r="I287" t="str">
        <f t="shared" ca="1" si="27"/>
        <v/>
      </c>
      <c r="J287" t="str">
        <f t="shared" ca="1" si="28"/>
        <v/>
      </c>
      <c r="K287" t="str">
        <f t="shared" ca="1" si="29"/>
        <v/>
      </c>
    </row>
    <row r="288" spans="1:11" x14ac:dyDescent="0.2">
      <c r="A288">
        <v>5315</v>
      </c>
      <c r="B288" t="str">
        <f ca="1">IF(OFFSET(الصفوف!E$2,MID(A288,1,1),0,1,1)&gt;=(1*MID(A288,2,1)),OFFSET(الصفوف!D$2,MID(A288,1,1),0,1,1) &amp;MID(A288,2,1),"")</f>
        <v/>
      </c>
      <c r="C288" s="5" t="str">
        <f t="shared" ca="1" si="24"/>
        <v/>
      </c>
      <c r="D288" t="str">
        <f t="shared" ca="1" si="25"/>
        <v/>
      </c>
      <c r="F288" t="str">
        <f t="shared" ca="1" si="26"/>
        <v/>
      </c>
      <c r="G288">
        <f ca="1">COUNTIF(OFFSET(المعلمين!$D$3,0,0,COUNTA(المعلمين!$B$3:$B$41),12),F288)</f>
        <v>113</v>
      </c>
      <c r="H288" t="str">
        <f ca="1">IFERROR(D288-COUNTIF(OFFSET(الجدول!$C$3,0,0,COUNTA(المعلمين!$B$3:$B$41),40),F288),"")</f>
        <v/>
      </c>
      <c r="I288" t="str">
        <f t="shared" ca="1" si="27"/>
        <v/>
      </c>
      <c r="J288" t="str">
        <f t="shared" ca="1" si="28"/>
        <v/>
      </c>
      <c r="K288" t="str">
        <f t="shared" ca="1" si="29"/>
        <v/>
      </c>
    </row>
    <row r="289" spans="1:11" x14ac:dyDescent="0.2">
      <c r="A289">
        <v>5401</v>
      </c>
      <c r="B289" t="str">
        <f ca="1">IF(OFFSET(الصفوف!E$2,MID(A289,1,1),0,1,1)&gt;=(1*MID(A289,2,1)),OFFSET(الصفوف!D$2,MID(A289,1,1),0,1,1) &amp;MID(A289,2,1),"")</f>
        <v/>
      </c>
      <c r="C289" s="5" t="str">
        <f t="shared" ca="1" si="24"/>
        <v/>
      </c>
      <c r="D289" t="str">
        <f t="shared" ca="1" si="25"/>
        <v/>
      </c>
      <c r="F289" t="str">
        <f t="shared" ca="1" si="26"/>
        <v/>
      </c>
      <c r="G289">
        <f ca="1">COUNTIF(OFFSET(المعلمين!$D$3,0,0,COUNTA(المعلمين!$B$3:$B$41),12),F289)</f>
        <v>113</v>
      </c>
      <c r="H289" t="str">
        <f ca="1">IFERROR(D289-COUNTIF(OFFSET(الجدول!$C$3,0,0,COUNTA(المعلمين!$B$3:$B$41),40),F289),"")</f>
        <v/>
      </c>
      <c r="I289" t="str">
        <f t="shared" ca="1" si="27"/>
        <v/>
      </c>
      <c r="J289" t="str">
        <f t="shared" ca="1" si="28"/>
        <v/>
      </c>
      <c r="K289" t="str">
        <f t="shared" ca="1" si="29"/>
        <v/>
      </c>
    </row>
    <row r="290" spans="1:11" x14ac:dyDescent="0.2">
      <c r="A290">
        <v>5402</v>
      </c>
      <c r="B290" t="str">
        <f ca="1">IF(OFFSET(الصفوف!E$2,MID(A290,1,1),0,1,1)&gt;=(1*MID(A290,2,1)),OFFSET(الصفوف!D$2,MID(A290,1,1),0,1,1) &amp;MID(A290,2,1),"")</f>
        <v/>
      </c>
      <c r="C290" s="5" t="str">
        <f t="shared" ca="1" si="24"/>
        <v/>
      </c>
      <c r="D290" t="str">
        <f t="shared" ca="1" si="25"/>
        <v/>
      </c>
      <c r="F290" t="str">
        <f t="shared" ca="1" si="26"/>
        <v/>
      </c>
      <c r="G290">
        <f ca="1">COUNTIF(OFFSET(المعلمين!$D$3,0,0,COUNTA(المعلمين!$B$3:$B$41),12),F290)</f>
        <v>113</v>
      </c>
      <c r="H290" t="str">
        <f ca="1">IFERROR(D290-COUNTIF(OFFSET(الجدول!$C$3,0,0,COUNTA(المعلمين!$B$3:$B$41),40),F290),"")</f>
        <v/>
      </c>
      <c r="I290" t="str">
        <f t="shared" ca="1" si="27"/>
        <v/>
      </c>
      <c r="J290" t="str">
        <f t="shared" ca="1" si="28"/>
        <v/>
      </c>
      <c r="K290" t="str">
        <f t="shared" ca="1" si="29"/>
        <v/>
      </c>
    </row>
    <row r="291" spans="1:11" x14ac:dyDescent="0.2">
      <c r="A291">
        <v>5403</v>
      </c>
      <c r="B291" t="str">
        <f ca="1">IF(OFFSET(الصفوف!E$2,MID(A291,1,1),0,1,1)&gt;=(1*MID(A291,2,1)),OFFSET(الصفوف!D$2,MID(A291,1,1),0,1,1) &amp;MID(A291,2,1),"")</f>
        <v/>
      </c>
      <c r="C291" s="5" t="str">
        <f t="shared" ca="1" si="24"/>
        <v/>
      </c>
      <c r="D291" t="str">
        <f t="shared" ca="1" si="25"/>
        <v/>
      </c>
      <c r="F291" t="str">
        <f t="shared" ca="1" si="26"/>
        <v/>
      </c>
      <c r="G291">
        <f ca="1">COUNTIF(OFFSET(المعلمين!$D$3,0,0,COUNTA(المعلمين!$B$3:$B$41),12),F291)</f>
        <v>113</v>
      </c>
      <c r="H291" t="str">
        <f ca="1">IFERROR(D291-COUNTIF(OFFSET(الجدول!$C$3,0,0,COUNTA(المعلمين!$B$3:$B$41),40),F291),"")</f>
        <v/>
      </c>
      <c r="I291" t="str">
        <f t="shared" ca="1" si="27"/>
        <v/>
      </c>
      <c r="J291" t="str">
        <f t="shared" ca="1" si="28"/>
        <v/>
      </c>
      <c r="K291" t="str">
        <f t="shared" ca="1" si="29"/>
        <v/>
      </c>
    </row>
    <row r="292" spans="1:11" x14ac:dyDescent="0.2">
      <c r="A292">
        <v>5404</v>
      </c>
      <c r="B292" t="str">
        <f ca="1">IF(OFFSET(الصفوف!E$2,MID(A292,1,1),0,1,1)&gt;=(1*MID(A292,2,1)),OFFSET(الصفوف!D$2,MID(A292,1,1),0,1,1) &amp;MID(A292,2,1),"")</f>
        <v/>
      </c>
      <c r="C292" s="5" t="str">
        <f t="shared" ca="1" si="24"/>
        <v/>
      </c>
      <c r="D292" t="str">
        <f t="shared" ca="1" si="25"/>
        <v/>
      </c>
      <c r="F292" t="str">
        <f t="shared" ca="1" si="26"/>
        <v/>
      </c>
      <c r="G292">
        <f ca="1">COUNTIF(OFFSET(المعلمين!$D$3,0,0,COUNTA(المعلمين!$B$3:$B$41),12),F292)</f>
        <v>113</v>
      </c>
      <c r="H292" t="str">
        <f ca="1">IFERROR(D292-COUNTIF(OFFSET(الجدول!$C$3,0,0,COUNTA(المعلمين!$B$3:$B$41),40),F292),"")</f>
        <v/>
      </c>
      <c r="I292" t="str">
        <f t="shared" ca="1" si="27"/>
        <v/>
      </c>
      <c r="J292" t="str">
        <f t="shared" ca="1" si="28"/>
        <v/>
      </c>
      <c r="K292" t="str">
        <f t="shared" ca="1" si="29"/>
        <v/>
      </c>
    </row>
    <row r="293" spans="1:11" x14ac:dyDescent="0.2">
      <c r="A293">
        <v>5405</v>
      </c>
      <c r="B293" t="str">
        <f ca="1">IF(OFFSET(الصفوف!E$2,MID(A293,1,1),0,1,1)&gt;=(1*MID(A293,2,1)),OFFSET(الصفوف!D$2,MID(A293,1,1),0,1,1) &amp;MID(A293,2,1),"")</f>
        <v/>
      </c>
      <c r="C293" s="5" t="str">
        <f t="shared" ca="1" si="24"/>
        <v/>
      </c>
      <c r="D293" t="str">
        <f t="shared" ca="1" si="25"/>
        <v/>
      </c>
      <c r="F293" t="str">
        <f t="shared" ca="1" si="26"/>
        <v/>
      </c>
      <c r="G293">
        <f ca="1">COUNTIF(OFFSET(المعلمين!$D$3,0,0,COUNTA(المعلمين!$B$3:$B$41),12),F293)</f>
        <v>113</v>
      </c>
      <c r="H293" t="str">
        <f ca="1">IFERROR(D293-COUNTIF(OFFSET(الجدول!$C$3,0,0,COUNTA(المعلمين!$B$3:$B$41),40),F293),"")</f>
        <v/>
      </c>
      <c r="I293" t="str">
        <f t="shared" ca="1" si="27"/>
        <v/>
      </c>
      <c r="J293" t="str">
        <f t="shared" ca="1" si="28"/>
        <v/>
      </c>
      <c r="K293" t="str">
        <f t="shared" ca="1" si="29"/>
        <v/>
      </c>
    </row>
    <row r="294" spans="1:11" x14ac:dyDescent="0.2">
      <c r="A294">
        <v>5406</v>
      </c>
      <c r="B294" t="str">
        <f ca="1">IF(OFFSET(الصفوف!E$2,MID(A294,1,1),0,1,1)&gt;=(1*MID(A294,2,1)),OFFSET(الصفوف!D$2,MID(A294,1,1),0,1,1) &amp;MID(A294,2,1),"")</f>
        <v/>
      </c>
      <c r="C294" s="5" t="str">
        <f t="shared" ca="1" si="24"/>
        <v/>
      </c>
      <c r="D294" t="str">
        <f t="shared" ca="1" si="25"/>
        <v/>
      </c>
      <c r="F294" t="str">
        <f t="shared" ca="1" si="26"/>
        <v/>
      </c>
      <c r="G294">
        <f ca="1">COUNTIF(OFFSET(المعلمين!$D$3,0,0,COUNTA(المعلمين!$B$3:$B$41),12),F294)</f>
        <v>113</v>
      </c>
      <c r="H294" t="str">
        <f ca="1">IFERROR(D294-COUNTIF(OFFSET(الجدول!$C$3,0,0,COUNTA(المعلمين!$B$3:$B$41),40),F294),"")</f>
        <v/>
      </c>
      <c r="I294" t="str">
        <f t="shared" ca="1" si="27"/>
        <v/>
      </c>
      <c r="J294" t="str">
        <f t="shared" ca="1" si="28"/>
        <v/>
      </c>
      <c r="K294" t="str">
        <f t="shared" ca="1" si="29"/>
        <v/>
      </c>
    </row>
    <row r="295" spans="1:11" x14ac:dyDescent="0.2">
      <c r="A295">
        <v>5407</v>
      </c>
      <c r="B295" t="str">
        <f ca="1">IF(OFFSET(الصفوف!E$2,MID(A295,1,1),0,1,1)&gt;=(1*MID(A295,2,1)),OFFSET(الصفوف!D$2,MID(A295,1,1),0,1,1) &amp;MID(A295,2,1),"")</f>
        <v/>
      </c>
      <c r="C295" s="5" t="str">
        <f t="shared" ca="1" si="24"/>
        <v/>
      </c>
      <c r="D295" t="str">
        <f t="shared" ca="1" si="25"/>
        <v/>
      </c>
      <c r="F295" t="str">
        <f t="shared" ca="1" si="26"/>
        <v/>
      </c>
      <c r="G295">
        <f ca="1">COUNTIF(OFFSET(المعلمين!$D$3,0,0,COUNTA(المعلمين!$B$3:$B$41),12),F295)</f>
        <v>113</v>
      </c>
      <c r="H295" t="str">
        <f ca="1">IFERROR(D295-COUNTIF(OFFSET(الجدول!$C$3,0,0,COUNTA(المعلمين!$B$3:$B$41),40),F295),"")</f>
        <v/>
      </c>
      <c r="I295" t="str">
        <f t="shared" ca="1" si="27"/>
        <v/>
      </c>
      <c r="J295" t="str">
        <f t="shared" ca="1" si="28"/>
        <v/>
      </c>
      <c r="K295" t="str">
        <f t="shared" ca="1" si="29"/>
        <v/>
      </c>
    </row>
    <row r="296" spans="1:11" x14ac:dyDescent="0.2">
      <c r="A296">
        <v>5408</v>
      </c>
      <c r="B296" t="str">
        <f ca="1">IF(OFFSET(الصفوف!E$2,MID(A296,1,1),0,1,1)&gt;=(1*MID(A296,2,1)),OFFSET(الصفوف!D$2,MID(A296,1,1),0,1,1) &amp;MID(A296,2,1),"")</f>
        <v/>
      </c>
      <c r="C296" s="5" t="str">
        <f t="shared" ca="1" si="24"/>
        <v/>
      </c>
      <c r="D296" t="str">
        <f t="shared" ca="1" si="25"/>
        <v/>
      </c>
      <c r="F296" t="str">
        <f t="shared" ca="1" si="26"/>
        <v/>
      </c>
      <c r="G296">
        <f ca="1">COUNTIF(OFFSET(المعلمين!$D$3,0,0,COUNTA(المعلمين!$B$3:$B$41),12),F296)</f>
        <v>113</v>
      </c>
      <c r="H296" t="str">
        <f ca="1">IFERROR(D296-COUNTIF(OFFSET(الجدول!$C$3,0,0,COUNTA(المعلمين!$B$3:$B$41),40),F296),"")</f>
        <v/>
      </c>
      <c r="I296" t="str">
        <f t="shared" ca="1" si="27"/>
        <v/>
      </c>
      <c r="J296" t="str">
        <f t="shared" ca="1" si="28"/>
        <v/>
      </c>
      <c r="K296" t="str">
        <f t="shared" ca="1" si="29"/>
        <v/>
      </c>
    </row>
    <row r="297" spans="1:11" x14ac:dyDescent="0.2">
      <c r="A297">
        <v>5409</v>
      </c>
      <c r="B297" t="str">
        <f ca="1">IF(OFFSET(الصفوف!E$2,MID(A297,1,1),0,1,1)&gt;=(1*MID(A297,2,1)),OFFSET(الصفوف!D$2,MID(A297,1,1),0,1,1) &amp;MID(A297,2,1),"")</f>
        <v/>
      </c>
      <c r="C297" s="5" t="str">
        <f t="shared" ca="1" si="24"/>
        <v/>
      </c>
      <c r="D297" t="str">
        <f t="shared" ca="1" si="25"/>
        <v/>
      </c>
      <c r="F297" t="str">
        <f t="shared" ca="1" si="26"/>
        <v/>
      </c>
      <c r="G297">
        <f ca="1">COUNTIF(OFFSET(المعلمين!$D$3,0,0,COUNTA(المعلمين!$B$3:$B$41),12),F297)</f>
        <v>113</v>
      </c>
      <c r="H297" t="str">
        <f ca="1">IFERROR(D297-COUNTIF(OFFSET(الجدول!$C$3,0,0,COUNTA(المعلمين!$B$3:$B$41),40),F297),"")</f>
        <v/>
      </c>
      <c r="I297" t="str">
        <f t="shared" ca="1" si="27"/>
        <v/>
      </c>
      <c r="J297" t="str">
        <f t="shared" ca="1" si="28"/>
        <v/>
      </c>
      <c r="K297" t="str">
        <f t="shared" ca="1" si="29"/>
        <v/>
      </c>
    </row>
    <row r="298" spans="1:11" x14ac:dyDescent="0.2">
      <c r="A298">
        <v>5410</v>
      </c>
      <c r="B298" t="str">
        <f ca="1">IF(OFFSET(الصفوف!E$2,MID(A298,1,1),0,1,1)&gt;=(1*MID(A298,2,1)),OFFSET(الصفوف!D$2,MID(A298,1,1),0,1,1) &amp;MID(A298,2,1),"")</f>
        <v/>
      </c>
      <c r="C298" s="5" t="str">
        <f t="shared" ca="1" si="24"/>
        <v/>
      </c>
      <c r="D298" t="str">
        <f t="shared" ca="1" si="25"/>
        <v/>
      </c>
      <c r="F298" t="str">
        <f t="shared" ca="1" si="26"/>
        <v/>
      </c>
      <c r="G298">
        <f ca="1">COUNTIF(OFFSET(المعلمين!$D$3,0,0,COUNTA(المعلمين!$B$3:$B$41),12),F298)</f>
        <v>113</v>
      </c>
      <c r="H298" t="str">
        <f ca="1">IFERROR(D298-COUNTIF(OFFSET(الجدول!$C$3,0,0,COUNTA(المعلمين!$B$3:$B$41),40),F298),"")</f>
        <v/>
      </c>
      <c r="I298" t="str">
        <f t="shared" ca="1" si="27"/>
        <v/>
      </c>
      <c r="J298" t="str">
        <f t="shared" ca="1" si="28"/>
        <v/>
      </c>
      <c r="K298" t="str">
        <f t="shared" ca="1" si="29"/>
        <v/>
      </c>
    </row>
    <row r="299" spans="1:11" x14ac:dyDescent="0.2">
      <c r="A299">
        <v>5411</v>
      </c>
      <c r="B299" t="str">
        <f ca="1">IF(OFFSET(الصفوف!E$2,MID(A299,1,1),0,1,1)&gt;=(1*MID(A299,2,1)),OFFSET(الصفوف!D$2,MID(A299,1,1),0,1,1) &amp;MID(A299,2,1),"")</f>
        <v/>
      </c>
      <c r="C299" s="5" t="str">
        <f t="shared" ca="1" si="24"/>
        <v/>
      </c>
      <c r="D299" t="str">
        <f t="shared" ca="1" si="25"/>
        <v/>
      </c>
      <c r="F299" t="str">
        <f t="shared" ca="1" si="26"/>
        <v/>
      </c>
      <c r="G299">
        <f ca="1">COUNTIF(OFFSET(المعلمين!$D$3,0,0,COUNTA(المعلمين!$B$3:$B$41),12),F299)</f>
        <v>113</v>
      </c>
      <c r="H299" t="str">
        <f ca="1">IFERROR(D299-COUNTIF(OFFSET(الجدول!$C$3,0,0,COUNTA(المعلمين!$B$3:$B$41),40),F299),"")</f>
        <v/>
      </c>
      <c r="I299" t="str">
        <f t="shared" ca="1" si="27"/>
        <v/>
      </c>
      <c r="J299" t="str">
        <f t="shared" ca="1" si="28"/>
        <v/>
      </c>
      <c r="K299" t="str">
        <f t="shared" ca="1" si="29"/>
        <v/>
      </c>
    </row>
    <row r="300" spans="1:11" x14ac:dyDescent="0.2">
      <c r="A300">
        <v>5412</v>
      </c>
      <c r="B300" t="str">
        <f ca="1">IF(OFFSET(الصفوف!E$2,MID(A300,1,1),0,1,1)&gt;=(1*MID(A300,2,1)),OFFSET(الصفوف!D$2,MID(A300,1,1),0,1,1) &amp;MID(A300,2,1),"")</f>
        <v/>
      </c>
      <c r="C300" s="5" t="str">
        <f t="shared" ca="1" si="24"/>
        <v/>
      </c>
      <c r="D300" t="str">
        <f t="shared" ca="1" si="25"/>
        <v/>
      </c>
      <c r="F300" t="str">
        <f t="shared" ca="1" si="26"/>
        <v/>
      </c>
      <c r="G300">
        <f ca="1">COUNTIF(OFFSET(المعلمين!$D$3,0,0,COUNTA(المعلمين!$B$3:$B$41),12),F300)</f>
        <v>113</v>
      </c>
      <c r="H300" t="str">
        <f ca="1">IFERROR(D300-COUNTIF(OFFSET(الجدول!$C$3,0,0,COUNTA(المعلمين!$B$3:$B$41),40),F300),"")</f>
        <v/>
      </c>
      <c r="I300" t="str">
        <f t="shared" ca="1" si="27"/>
        <v/>
      </c>
      <c r="J300" t="str">
        <f t="shared" ca="1" si="28"/>
        <v/>
      </c>
      <c r="K300" t="str">
        <f t="shared" ca="1" si="29"/>
        <v/>
      </c>
    </row>
    <row r="301" spans="1:11" x14ac:dyDescent="0.2">
      <c r="A301">
        <v>5413</v>
      </c>
      <c r="B301" t="str">
        <f ca="1">IF(OFFSET(الصفوف!E$2,MID(A301,1,1),0,1,1)&gt;=(1*MID(A301,2,1)),OFFSET(الصفوف!D$2,MID(A301,1,1),0,1,1) &amp;MID(A301,2,1),"")</f>
        <v/>
      </c>
      <c r="C301" s="5" t="str">
        <f t="shared" ca="1" si="24"/>
        <v/>
      </c>
      <c r="D301" t="str">
        <f t="shared" ca="1" si="25"/>
        <v/>
      </c>
      <c r="F301" t="str">
        <f t="shared" ca="1" si="26"/>
        <v/>
      </c>
      <c r="G301">
        <f ca="1">COUNTIF(OFFSET(المعلمين!$D$3,0,0,COUNTA(المعلمين!$B$3:$B$41),12),F301)</f>
        <v>113</v>
      </c>
      <c r="H301" t="str">
        <f ca="1">IFERROR(D301-COUNTIF(OFFSET(الجدول!$C$3,0,0,COUNTA(المعلمين!$B$3:$B$41),40),F301),"")</f>
        <v/>
      </c>
      <c r="I301" t="str">
        <f t="shared" ca="1" si="27"/>
        <v/>
      </c>
      <c r="J301" t="str">
        <f t="shared" ca="1" si="28"/>
        <v/>
      </c>
      <c r="K301" t="str">
        <f t="shared" ca="1" si="29"/>
        <v/>
      </c>
    </row>
    <row r="302" spans="1:11" x14ac:dyDescent="0.2">
      <c r="A302">
        <v>5414</v>
      </c>
      <c r="B302" t="str">
        <f ca="1">IF(OFFSET(الصفوف!E$2,MID(A302,1,1),0,1,1)&gt;=(1*MID(A302,2,1)),OFFSET(الصفوف!D$2,MID(A302,1,1),0,1,1) &amp;MID(A302,2,1),"")</f>
        <v/>
      </c>
      <c r="C302" s="5" t="str">
        <f t="shared" ca="1" si="24"/>
        <v/>
      </c>
      <c r="D302" t="str">
        <f t="shared" ca="1" si="25"/>
        <v/>
      </c>
      <c r="F302" t="str">
        <f t="shared" ca="1" si="26"/>
        <v/>
      </c>
      <c r="G302">
        <f ca="1">COUNTIF(OFFSET(المعلمين!$D$3,0,0,COUNTA(المعلمين!$B$3:$B$41),12),F302)</f>
        <v>113</v>
      </c>
      <c r="H302" t="str">
        <f ca="1">IFERROR(D302-COUNTIF(OFFSET(الجدول!$C$3,0,0,COUNTA(المعلمين!$B$3:$B$41),40),F302),"")</f>
        <v/>
      </c>
      <c r="I302" t="str">
        <f t="shared" ca="1" si="27"/>
        <v/>
      </c>
      <c r="J302" t="str">
        <f t="shared" ca="1" si="28"/>
        <v/>
      </c>
      <c r="K302" t="str">
        <f t="shared" ca="1" si="29"/>
        <v/>
      </c>
    </row>
    <row r="303" spans="1:11" x14ac:dyDescent="0.2">
      <c r="A303">
        <v>5415</v>
      </c>
      <c r="B303" t="str">
        <f ca="1">IF(OFFSET(الصفوف!E$2,MID(A303,1,1),0,1,1)&gt;=(1*MID(A303,2,1)),OFFSET(الصفوف!D$2,MID(A303,1,1),0,1,1) &amp;MID(A303,2,1),"")</f>
        <v/>
      </c>
      <c r="C303" s="5" t="str">
        <f t="shared" ca="1" si="24"/>
        <v/>
      </c>
      <c r="D303" t="str">
        <f t="shared" ca="1" si="25"/>
        <v/>
      </c>
      <c r="F303" t="str">
        <f t="shared" ca="1" si="26"/>
        <v/>
      </c>
      <c r="G303">
        <f ca="1">COUNTIF(OFFSET(المعلمين!$D$3,0,0,COUNTA(المعلمين!$B$3:$B$41),12),F303)</f>
        <v>113</v>
      </c>
      <c r="H303" t="str">
        <f ca="1">IFERROR(D303-COUNTIF(OFFSET(الجدول!$C$3,0,0,COUNTA(المعلمين!$B$3:$B$41),40),F303),"")</f>
        <v/>
      </c>
      <c r="I303" t="str">
        <f t="shared" ca="1" si="27"/>
        <v/>
      </c>
      <c r="J303" t="str">
        <f t="shared" ca="1" si="28"/>
        <v/>
      </c>
      <c r="K303" t="str">
        <f t="shared" ca="1" si="29"/>
        <v/>
      </c>
    </row>
    <row r="304" spans="1:11" x14ac:dyDescent="0.2">
      <c r="A304">
        <v>6101</v>
      </c>
      <c r="B304" t="str">
        <f ca="1">IF(OFFSET(الصفوف!E$2,MID(A304,1,1),0,1,1)&gt;=(1*MID(A304,2,1)),OFFSET(الصفوف!D$2,MID(A304,1,1),0,1,1) &amp;MID(A304,2,1),"")</f>
        <v>سادس1</v>
      </c>
      <c r="C304" s="5" t="str">
        <f t="shared" ca="1" si="24"/>
        <v>رياضيات</v>
      </c>
      <c r="D304">
        <f t="shared" ca="1" si="25"/>
        <v>2</v>
      </c>
      <c r="F304" t="str">
        <f t="shared" ca="1" si="26"/>
        <v>سادس1
رياضيات</v>
      </c>
      <c r="G304">
        <f ca="1">COUNTIF(OFFSET(المعلمين!$D$3,0,0,COUNTA(المعلمين!$B$3:$B$41),12),F304)</f>
        <v>1</v>
      </c>
      <c r="H304">
        <f ca="1">IFERROR(D304-COUNTIF(OFFSET(الجدول!$C$3,0,0,COUNTA(المعلمين!$B$3:$B$41),40),F304),"")</f>
        <v>0</v>
      </c>
      <c r="I304" t="str">
        <f t="shared" ca="1" si="27"/>
        <v/>
      </c>
      <c r="J304" t="str">
        <f t="shared" ca="1" si="28"/>
        <v/>
      </c>
      <c r="K304" t="str">
        <f t="shared" ca="1" si="29"/>
        <v/>
      </c>
    </row>
    <row r="305" spans="1:11" x14ac:dyDescent="0.2">
      <c r="A305">
        <v>6102</v>
      </c>
      <c r="B305" t="str">
        <f ca="1">IF(OFFSET(الصفوف!E$2,MID(A305,1,1),0,1,1)&gt;=(1*MID(A305,2,1)),OFFSET(الصفوف!D$2,MID(A305,1,1),0,1,1) &amp;MID(A305,2,1),"")</f>
        <v>سادس1</v>
      </c>
      <c r="C305" s="5" t="str">
        <f t="shared" ca="1" si="24"/>
        <v>أحيا</v>
      </c>
      <c r="D305">
        <f t="shared" ca="1" si="25"/>
        <v>2</v>
      </c>
      <c r="F305" t="str">
        <f t="shared" ca="1" si="26"/>
        <v>سادس1
أحيا</v>
      </c>
      <c r="G305">
        <f ca="1">COUNTIF(OFFSET(المعلمين!$D$3,0,0,COUNTA(المعلمين!$B$3:$B$41),12),F305)</f>
        <v>1</v>
      </c>
      <c r="H305">
        <f ca="1">IFERROR(D305-COUNTIF(OFFSET(الجدول!$C$3,0,0,COUNTA(المعلمين!$B$3:$B$41),40),F305),"")</f>
        <v>0</v>
      </c>
      <c r="I305" t="str">
        <f t="shared" ca="1" si="27"/>
        <v/>
      </c>
      <c r="J305" t="str">
        <f t="shared" ca="1" si="28"/>
        <v/>
      </c>
      <c r="K305" t="str">
        <f t="shared" ca="1" si="29"/>
        <v/>
      </c>
    </row>
    <row r="306" spans="1:11" x14ac:dyDescent="0.2">
      <c r="A306">
        <v>6103</v>
      </c>
      <c r="B306" t="str">
        <f ca="1">IF(OFFSET(الصفوف!E$2,MID(A306,1,1),0,1,1)&gt;=(1*MID(A306,2,1)),OFFSET(الصفوف!D$2,MID(A306,1,1),0,1,1) &amp;MID(A306,2,1),"")</f>
        <v>سادس1</v>
      </c>
      <c r="C306" s="5" t="str">
        <f t="shared" ca="1" si="24"/>
        <v>قرآن</v>
      </c>
      <c r="D306">
        <f t="shared" ca="1" si="25"/>
        <v>2</v>
      </c>
      <c r="F306" t="str">
        <f t="shared" ca="1" si="26"/>
        <v>سادس1
قرآن</v>
      </c>
      <c r="G306">
        <f ca="1">COUNTIF(OFFSET(المعلمين!$D$3,0,0,COUNTA(المعلمين!$B$3:$B$41),12),F306)</f>
        <v>1</v>
      </c>
      <c r="H306">
        <f ca="1">IFERROR(D306-COUNTIF(OFFSET(الجدول!$C$3,0,0,COUNTA(المعلمين!$B$3:$B$41),40),F306),"")</f>
        <v>0</v>
      </c>
      <c r="I306" t="str">
        <f t="shared" ca="1" si="27"/>
        <v/>
      </c>
      <c r="J306" t="str">
        <f t="shared" ca="1" si="28"/>
        <v/>
      </c>
      <c r="K306" t="str">
        <f t="shared" ca="1" si="29"/>
        <v/>
      </c>
    </row>
    <row r="307" spans="1:11" x14ac:dyDescent="0.2">
      <c r="A307">
        <v>6104</v>
      </c>
      <c r="B307" t="str">
        <f ca="1">IF(OFFSET(الصفوف!E$2,MID(A307,1,1),0,1,1)&gt;=(1*MID(A307,2,1)),OFFSET(الصفوف!D$2,MID(A307,1,1),0,1,1) &amp;MID(A307,2,1),"")</f>
        <v>سادس1</v>
      </c>
      <c r="C307" s="5" t="str">
        <f t="shared" ca="1" si="24"/>
        <v>انجليزي</v>
      </c>
      <c r="D307">
        <f t="shared" ca="1" si="25"/>
        <v>7</v>
      </c>
      <c r="F307" t="str">
        <f t="shared" ca="1" si="26"/>
        <v>سادس1
انجليزي</v>
      </c>
      <c r="G307">
        <f ca="1">COUNTIF(OFFSET(المعلمين!$D$3,0,0,COUNTA(المعلمين!$B$3:$B$41),12),F307)</f>
        <v>1</v>
      </c>
      <c r="H307">
        <f ca="1">IFERROR(D307-COUNTIF(OFFSET(الجدول!$C$3,0,0,COUNTA(المعلمين!$B$3:$B$41),40),F307),"")</f>
        <v>0</v>
      </c>
      <c r="I307" t="str">
        <f t="shared" ca="1" si="27"/>
        <v/>
      </c>
      <c r="J307" t="str">
        <f t="shared" ca="1" si="28"/>
        <v/>
      </c>
      <c r="K307" t="str">
        <f t="shared" ca="1" si="29"/>
        <v/>
      </c>
    </row>
    <row r="308" spans="1:11" x14ac:dyDescent="0.2">
      <c r="A308">
        <v>6105</v>
      </c>
      <c r="B308" t="str">
        <f ca="1">IF(OFFSET(الصفوف!E$2,MID(A308,1,1),0,1,1)&gt;=(1*MID(A308,2,1)),OFFSET(الصفوف!D$2,MID(A308,1,1),0,1,1) &amp;MID(A308,2,1),"")</f>
        <v>سادس1</v>
      </c>
      <c r="C308" s="5" t="str">
        <f t="shared" ca="1" si="24"/>
        <v>تقنية</v>
      </c>
      <c r="D308">
        <f t="shared" ca="1" si="25"/>
        <v>2</v>
      </c>
      <c r="F308" t="str">
        <f t="shared" ca="1" si="26"/>
        <v>سادس1
تقنية</v>
      </c>
      <c r="G308">
        <f ca="1">COUNTIF(OFFSET(المعلمين!$D$3,0,0,COUNTA(المعلمين!$B$3:$B$41),12),F308)</f>
        <v>1</v>
      </c>
      <c r="H308">
        <f ca="1">IFERROR(D308-COUNTIF(OFFSET(الجدول!$C$3,0,0,COUNTA(المعلمين!$B$3:$B$41),40),F308),"")</f>
        <v>0</v>
      </c>
      <c r="I308" t="str">
        <f t="shared" ca="1" si="27"/>
        <v/>
      </c>
      <c r="J308" t="str">
        <f t="shared" ca="1" si="28"/>
        <v/>
      </c>
      <c r="K308" t="str">
        <f t="shared" ca="1" si="29"/>
        <v/>
      </c>
    </row>
    <row r="309" spans="1:11" x14ac:dyDescent="0.2">
      <c r="A309">
        <v>6106</v>
      </c>
      <c r="B309" t="str">
        <f ca="1">IF(OFFSET(الصفوف!E$2,MID(A309,1,1),0,1,1)&gt;=(1*MID(A309,2,1)),OFFSET(الصفوف!D$2,MID(A309,1,1),0,1,1) &amp;MID(A309,2,1),"")</f>
        <v>سادس1</v>
      </c>
      <c r="C309" s="5" t="str">
        <f t="shared" ca="1" si="24"/>
        <v>عربي</v>
      </c>
      <c r="D309">
        <f t="shared" ca="1" si="25"/>
        <v>5</v>
      </c>
      <c r="F309" t="str">
        <f t="shared" ca="1" si="26"/>
        <v>سادس1
عربي</v>
      </c>
      <c r="G309">
        <f ca="1">COUNTIF(OFFSET(المعلمين!$D$3,0,0,COUNTA(المعلمين!$B$3:$B$41),12),F309)</f>
        <v>1</v>
      </c>
      <c r="H309">
        <f ca="1">IFERROR(D309-COUNTIF(OFFSET(الجدول!$C$3,0,0,COUNTA(المعلمين!$B$3:$B$41),40),F309),"")</f>
        <v>0</v>
      </c>
      <c r="I309" t="str">
        <f t="shared" ca="1" si="27"/>
        <v/>
      </c>
      <c r="J309" t="str">
        <f t="shared" ca="1" si="28"/>
        <v/>
      </c>
      <c r="K309" t="str">
        <f t="shared" ca="1" si="29"/>
        <v/>
      </c>
    </row>
    <row r="310" spans="1:11" x14ac:dyDescent="0.2">
      <c r="A310">
        <v>6107</v>
      </c>
      <c r="B310" t="str">
        <f ca="1">IF(OFFSET(الصفوف!E$2,MID(A310,1,1),0,1,1)&gt;=(1*MID(A310,2,1)),OFFSET(الصفوف!D$2,MID(A310,1,1),0,1,1) &amp;MID(A310,2,1),"")</f>
        <v>سادس1</v>
      </c>
      <c r="C310" s="5" t="str">
        <f t="shared" ca="1" si="24"/>
        <v>إسلامية</v>
      </c>
      <c r="D310">
        <f t="shared" ca="1" si="25"/>
        <v>6</v>
      </c>
      <c r="F310" t="str">
        <f t="shared" ca="1" si="26"/>
        <v>سادس1
إسلامية</v>
      </c>
      <c r="G310">
        <f ca="1">COUNTIF(OFFSET(المعلمين!$D$3,0,0,COUNTA(المعلمين!$B$3:$B$41),12),F310)</f>
        <v>1</v>
      </c>
      <c r="H310">
        <f ca="1">IFERROR(D310-COUNTIF(OFFSET(الجدول!$C$3,0,0,COUNTA(المعلمين!$B$3:$B$41),40),F310),"")</f>
        <v>0</v>
      </c>
      <c r="I310" t="str">
        <f t="shared" ca="1" si="27"/>
        <v/>
      </c>
      <c r="J310" t="str">
        <f t="shared" ca="1" si="28"/>
        <v/>
      </c>
      <c r="K310" t="str">
        <f t="shared" ca="1" si="29"/>
        <v/>
      </c>
    </row>
    <row r="311" spans="1:11" x14ac:dyDescent="0.2">
      <c r="A311">
        <v>6108</v>
      </c>
      <c r="B311" t="str">
        <f ca="1">IF(OFFSET(الصفوف!E$2,MID(A311,1,1),0,1,1)&gt;=(1*MID(A311,2,1)),OFFSET(الصفوف!D$2,MID(A311,1,1),0,1,1) &amp;MID(A311,2,1),"")</f>
        <v>سادس1</v>
      </c>
      <c r="C311" s="5" t="str">
        <f t="shared" ca="1" si="24"/>
        <v>علوم</v>
      </c>
      <c r="D311">
        <f t="shared" ca="1" si="25"/>
        <v>6</v>
      </c>
      <c r="F311" t="str">
        <f t="shared" ca="1" si="26"/>
        <v>سادس1
علوم</v>
      </c>
      <c r="G311">
        <f ca="1">COUNTIF(OFFSET(المعلمين!$D$3,0,0,COUNTA(المعلمين!$B$3:$B$41),12),F311)</f>
        <v>1</v>
      </c>
      <c r="H311">
        <f ca="1">IFERROR(D311-COUNTIF(OFFSET(الجدول!$C$3,0,0,COUNTA(المعلمين!$B$3:$B$41),40),F311),"")</f>
        <v>0</v>
      </c>
      <c r="I311" t="str">
        <f t="shared" ca="1" si="27"/>
        <v/>
      </c>
      <c r="J311" t="str">
        <f t="shared" ca="1" si="28"/>
        <v/>
      </c>
      <c r="K311" t="str">
        <f t="shared" ca="1" si="29"/>
        <v/>
      </c>
    </row>
    <row r="312" spans="1:11" x14ac:dyDescent="0.2">
      <c r="A312">
        <v>6109</v>
      </c>
      <c r="B312" t="str">
        <f ca="1">IF(OFFSET(الصفوف!E$2,MID(A312,1,1),0,1,1)&gt;=(1*MID(A312,2,1)),OFFSET(الصفوف!D$2,MID(A312,1,1),0,1,1) &amp;MID(A312,2,1),"")</f>
        <v>سادس1</v>
      </c>
      <c r="C312" s="5" t="str">
        <f t="shared" ca="1" si="24"/>
        <v/>
      </c>
      <c r="D312" t="str">
        <f t="shared" ca="1" si="25"/>
        <v/>
      </c>
      <c r="F312" t="str">
        <f t="shared" ca="1" si="26"/>
        <v/>
      </c>
      <c r="G312">
        <f ca="1">COUNTIF(OFFSET(المعلمين!$D$3,0,0,COUNTA(المعلمين!$B$3:$B$41),12),F312)</f>
        <v>113</v>
      </c>
      <c r="H312" t="str">
        <f ca="1">IFERROR(D312-COUNTIF(OFFSET(الجدول!$C$3,0,0,COUNTA(المعلمين!$B$3:$B$41),40),F312),"")</f>
        <v/>
      </c>
      <c r="I312" t="str">
        <f t="shared" ca="1" si="27"/>
        <v/>
      </c>
      <c r="J312" t="str">
        <f t="shared" ca="1" si="28"/>
        <v/>
      </c>
      <c r="K312" t="str">
        <f t="shared" ca="1" si="29"/>
        <v/>
      </c>
    </row>
    <row r="313" spans="1:11" x14ac:dyDescent="0.2">
      <c r="A313">
        <v>6110</v>
      </c>
      <c r="B313" t="str">
        <f ca="1">IF(OFFSET(الصفوف!E$2,MID(A313,1,1),0,1,1)&gt;=(1*MID(A313,2,1)),OFFSET(الصفوف!D$2,MID(A313,1,1),0,1,1) &amp;MID(A313,2,1),"")</f>
        <v>سادس1</v>
      </c>
      <c r="C313" s="5" t="str">
        <f t="shared" ca="1" si="24"/>
        <v/>
      </c>
      <c r="D313" t="str">
        <f t="shared" ca="1" si="25"/>
        <v/>
      </c>
      <c r="F313" t="str">
        <f t="shared" ca="1" si="26"/>
        <v/>
      </c>
      <c r="G313">
        <f ca="1">COUNTIF(OFFSET(المعلمين!$D$3,0,0,COUNTA(المعلمين!$B$3:$B$41),12),F313)</f>
        <v>113</v>
      </c>
      <c r="H313" t="str">
        <f ca="1">IFERROR(D313-COUNTIF(OFFSET(الجدول!$C$3,0,0,COUNTA(المعلمين!$B$3:$B$41),40),F313),"")</f>
        <v/>
      </c>
      <c r="I313" t="str">
        <f t="shared" ca="1" si="27"/>
        <v/>
      </c>
      <c r="J313" t="str">
        <f t="shared" ca="1" si="28"/>
        <v/>
      </c>
      <c r="K313" t="str">
        <f t="shared" ca="1" si="29"/>
        <v/>
      </c>
    </row>
    <row r="314" spans="1:11" x14ac:dyDescent="0.2">
      <c r="A314">
        <v>6111</v>
      </c>
      <c r="B314" t="str">
        <f ca="1">IF(OFFSET(الصفوف!E$2,MID(A314,1,1),0,1,1)&gt;=(1*MID(A314,2,1)),OFFSET(الصفوف!D$2,MID(A314,1,1),0,1,1) &amp;MID(A314,2,1),"")</f>
        <v>سادس1</v>
      </c>
      <c r="C314" s="5" t="str">
        <f t="shared" ca="1" si="24"/>
        <v/>
      </c>
      <c r="D314" t="str">
        <f t="shared" ca="1" si="25"/>
        <v/>
      </c>
      <c r="F314" t="str">
        <f t="shared" ca="1" si="26"/>
        <v/>
      </c>
      <c r="G314">
        <f ca="1">COUNTIF(OFFSET(المعلمين!$D$3,0,0,COUNTA(المعلمين!$B$3:$B$41),12),F314)</f>
        <v>113</v>
      </c>
      <c r="H314" t="str">
        <f ca="1">IFERROR(D314-COUNTIF(OFFSET(الجدول!$C$3,0,0,COUNTA(المعلمين!$B$3:$B$41),40),F314),"")</f>
        <v/>
      </c>
      <c r="I314" t="str">
        <f t="shared" ca="1" si="27"/>
        <v/>
      </c>
      <c r="J314" t="str">
        <f t="shared" ca="1" si="28"/>
        <v/>
      </c>
      <c r="K314" t="str">
        <f t="shared" ca="1" si="29"/>
        <v/>
      </c>
    </row>
    <row r="315" spans="1:11" x14ac:dyDescent="0.2">
      <c r="A315">
        <v>6112</v>
      </c>
      <c r="B315" t="str">
        <f ca="1">IF(OFFSET(الصفوف!E$2,MID(A315,1,1),0,1,1)&gt;=(1*MID(A315,2,1)),OFFSET(الصفوف!D$2,MID(A315,1,1),0,1,1) &amp;MID(A315,2,1),"")</f>
        <v>سادس1</v>
      </c>
      <c r="C315" s="5" t="str">
        <f t="shared" ca="1" si="24"/>
        <v/>
      </c>
      <c r="D315" t="str">
        <f t="shared" ca="1" si="25"/>
        <v/>
      </c>
      <c r="F315" t="str">
        <f t="shared" ca="1" si="26"/>
        <v/>
      </c>
      <c r="G315">
        <f ca="1">COUNTIF(OFFSET(المعلمين!$D$3,0,0,COUNTA(المعلمين!$B$3:$B$41),12),F315)</f>
        <v>113</v>
      </c>
      <c r="H315" t="str">
        <f ca="1">IFERROR(D315-COUNTIF(OFFSET(الجدول!$C$3,0,0,COUNTA(المعلمين!$B$3:$B$41),40),F315),"")</f>
        <v/>
      </c>
      <c r="I315" t="str">
        <f t="shared" ca="1" si="27"/>
        <v/>
      </c>
      <c r="J315" t="str">
        <f t="shared" ca="1" si="28"/>
        <v/>
      </c>
      <c r="K315" t="str">
        <f t="shared" ca="1" si="29"/>
        <v/>
      </c>
    </row>
    <row r="316" spans="1:11" x14ac:dyDescent="0.2">
      <c r="A316">
        <v>6113</v>
      </c>
      <c r="B316" t="str">
        <f ca="1">IF(OFFSET(الصفوف!E$2,MID(A316,1,1),0,1,1)&gt;=(1*MID(A316,2,1)),OFFSET(الصفوف!D$2,MID(A316,1,1),0,1,1) &amp;MID(A316,2,1),"")</f>
        <v>سادس1</v>
      </c>
      <c r="C316" s="5" t="str">
        <f t="shared" ca="1" si="24"/>
        <v/>
      </c>
      <c r="D316" t="str">
        <f t="shared" ca="1" si="25"/>
        <v/>
      </c>
      <c r="F316" t="str">
        <f t="shared" ca="1" si="26"/>
        <v/>
      </c>
      <c r="G316">
        <f ca="1">COUNTIF(OFFSET(المعلمين!$D$3,0,0,COUNTA(المعلمين!$B$3:$B$41),12),F316)</f>
        <v>113</v>
      </c>
      <c r="H316" t="str">
        <f ca="1">IFERROR(D316-COUNTIF(OFFSET(الجدول!$C$3,0,0,COUNTA(المعلمين!$B$3:$B$41),40),F316),"")</f>
        <v/>
      </c>
      <c r="I316" t="str">
        <f t="shared" ca="1" si="27"/>
        <v/>
      </c>
      <c r="J316" t="str">
        <f t="shared" ca="1" si="28"/>
        <v/>
      </c>
      <c r="K316" t="str">
        <f t="shared" ca="1" si="29"/>
        <v/>
      </c>
    </row>
    <row r="317" spans="1:11" x14ac:dyDescent="0.2">
      <c r="A317">
        <v>6114</v>
      </c>
      <c r="B317" t="str">
        <f ca="1">IF(OFFSET(الصفوف!E$2,MID(A317,1,1),0,1,1)&gt;=(1*MID(A317,2,1)),OFFSET(الصفوف!D$2,MID(A317,1,1),0,1,1) &amp;MID(A317,2,1),"")</f>
        <v>سادس1</v>
      </c>
      <c r="C317" s="5" t="str">
        <f t="shared" ca="1" si="24"/>
        <v/>
      </c>
      <c r="D317" t="str">
        <f t="shared" ca="1" si="25"/>
        <v/>
      </c>
      <c r="F317" t="str">
        <f t="shared" ca="1" si="26"/>
        <v/>
      </c>
      <c r="G317">
        <f ca="1">COUNTIF(OFFSET(المعلمين!$D$3,0,0,COUNTA(المعلمين!$B$3:$B$41),12),F317)</f>
        <v>113</v>
      </c>
      <c r="H317" t="str">
        <f ca="1">IFERROR(D317-COUNTIF(OFFSET(الجدول!$C$3,0,0,COUNTA(المعلمين!$B$3:$B$41),40),F317),"")</f>
        <v/>
      </c>
      <c r="I317" t="str">
        <f t="shared" ca="1" si="27"/>
        <v/>
      </c>
      <c r="J317" t="str">
        <f t="shared" ca="1" si="28"/>
        <v/>
      </c>
      <c r="K317" t="str">
        <f t="shared" ca="1" si="29"/>
        <v/>
      </c>
    </row>
    <row r="318" spans="1:11" x14ac:dyDescent="0.2">
      <c r="A318">
        <v>6115</v>
      </c>
      <c r="B318" t="str">
        <f ca="1">IF(OFFSET(الصفوف!E$2,MID(A318,1,1),0,1,1)&gt;=(1*MID(A318,2,1)),OFFSET(الصفوف!D$2,MID(A318,1,1),0,1,1) &amp;MID(A318,2,1),"")</f>
        <v>سادس1</v>
      </c>
      <c r="C318" s="5" t="str">
        <f t="shared" ca="1" si="24"/>
        <v/>
      </c>
      <c r="D318" t="str">
        <f t="shared" ca="1" si="25"/>
        <v/>
      </c>
      <c r="F318" t="str">
        <f t="shared" ca="1" si="26"/>
        <v/>
      </c>
      <c r="G318">
        <f ca="1">COUNTIF(OFFSET(المعلمين!$D$3,0,0,COUNTA(المعلمين!$B$3:$B$41),12),F318)</f>
        <v>113</v>
      </c>
      <c r="H318" t="str">
        <f ca="1">IFERROR(D318-COUNTIF(OFFSET(الجدول!$C$3,0,0,COUNTA(المعلمين!$B$3:$B$41),40),F318),"")</f>
        <v/>
      </c>
      <c r="I318" t="str">
        <f t="shared" ca="1" si="27"/>
        <v/>
      </c>
      <c r="J318" t="str">
        <f t="shared" ca="1" si="28"/>
        <v/>
      </c>
      <c r="K318" t="str">
        <f t="shared" ca="1" si="29"/>
        <v/>
      </c>
    </row>
    <row r="319" spans="1:11" x14ac:dyDescent="0.2">
      <c r="A319">
        <v>6201</v>
      </c>
      <c r="B319" t="str">
        <f ca="1">IF(OFFSET(الصفوف!E$2,MID(A319,1,1),0,1,1)&gt;=(1*MID(A319,2,1)),OFFSET(الصفوف!D$2,MID(A319,1,1),0,1,1) &amp;MID(A319,2,1),"")</f>
        <v/>
      </c>
      <c r="C319" s="5" t="str">
        <f t="shared" ca="1" si="24"/>
        <v/>
      </c>
      <c r="D319" t="str">
        <f t="shared" ca="1" si="25"/>
        <v/>
      </c>
      <c r="F319" t="str">
        <f t="shared" ca="1" si="26"/>
        <v/>
      </c>
      <c r="G319">
        <f ca="1">COUNTIF(OFFSET(المعلمين!$D$3,0,0,COUNTA(المعلمين!$B$3:$B$41),12),F319)</f>
        <v>113</v>
      </c>
      <c r="H319" t="str">
        <f ca="1">IFERROR(D319-COUNTIF(OFFSET(الجدول!$C$3,0,0,COUNTA(المعلمين!$B$3:$B$41),40),F319),"")</f>
        <v/>
      </c>
      <c r="I319" t="str">
        <f t="shared" ca="1" si="27"/>
        <v/>
      </c>
      <c r="J319" t="str">
        <f t="shared" ca="1" si="28"/>
        <v/>
      </c>
      <c r="K319" t="str">
        <f t="shared" ca="1" si="29"/>
        <v/>
      </c>
    </row>
    <row r="320" spans="1:11" x14ac:dyDescent="0.2">
      <c r="A320">
        <v>6202</v>
      </c>
      <c r="B320" t="str">
        <f ca="1">IF(OFFSET(الصفوف!E$2,MID(A320,1,1),0,1,1)&gt;=(1*MID(A320,2,1)),OFFSET(الصفوف!D$2,MID(A320,1,1),0,1,1) &amp;MID(A320,2,1),"")</f>
        <v/>
      </c>
      <c r="C320" s="5" t="str">
        <f t="shared" ca="1" si="24"/>
        <v/>
      </c>
      <c r="D320" t="str">
        <f t="shared" ca="1" si="25"/>
        <v/>
      </c>
      <c r="F320" t="str">
        <f t="shared" ca="1" si="26"/>
        <v/>
      </c>
      <c r="G320">
        <f ca="1">COUNTIF(OFFSET(المعلمين!$D$3,0,0,COUNTA(المعلمين!$B$3:$B$41),12),F320)</f>
        <v>113</v>
      </c>
      <c r="H320" t="str">
        <f ca="1">IFERROR(D320-COUNTIF(OFFSET(الجدول!$C$3,0,0,COUNTA(المعلمين!$B$3:$B$41),40),F320),"")</f>
        <v/>
      </c>
      <c r="I320" t="str">
        <f t="shared" ca="1" si="27"/>
        <v/>
      </c>
      <c r="J320" t="str">
        <f t="shared" ca="1" si="28"/>
        <v/>
      </c>
      <c r="K320" t="str">
        <f t="shared" ca="1" si="29"/>
        <v/>
      </c>
    </row>
    <row r="321" spans="1:11" x14ac:dyDescent="0.2">
      <c r="A321">
        <v>6203</v>
      </c>
      <c r="B321" t="str">
        <f ca="1">IF(OFFSET(الصفوف!E$2,MID(A321,1,1),0,1,1)&gt;=(1*MID(A321,2,1)),OFFSET(الصفوف!D$2,MID(A321,1,1),0,1,1) &amp;MID(A321,2,1),"")</f>
        <v/>
      </c>
      <c r="C321" s="5" t="str">
        <f t="shared" ca="1" si="24"/>
        <v/>
      </c>
      <c r="D321" t="str">
        <f t="shared" ca="1" si="25"/>
        <v/>
      </c>
      <c r="F321" t="str">
        <f t="shared" ca="1" si="26"/>
        <v/>
      </c>
      <c r="G321">
        <f ca="1">COUNTIF(OFFSET(المعلمين!$D$3,0,0,COUNTA(المعلمين!$B$3:$B$41),12),F321)</f>
        <v>113</v>
      </c>
      <c r="H321" t="str">
        <f ca="1">IFERROR(D321-COUNTIF(OFFSET(الجدول!$C$3,0,0,COUNTA(المعلمين!$B$3:$B$41),40),F321),"")</f>
        <v/>
      </c>
      <c r="I321" t="str">
        <f t="shared" ca="1" si="27"/>
        <v/>
      </c>
      <c r="J321" t="str">
        <f t="shared" ca="1" si="28"/>
        <v/>
      </c>
      <c r="K321" t="str">
        <f t="shared" ca="1" si="29"/>
        <v/>
      </c>
    </row>
    <row r="322" spans="1:11" x14ac:dyDescent="0.2">
      <c r="A322">
        <v>6204</v>
      </c>
      <c r="B322" t="str">
        <f ca="1">IF(OFFSET(الصفوف!E$2,MID(A322,1,1),0,1,1)&gt;=(1*MID(A322,2,1)),OFFSET(الصفوف!D$2,MID(A322,1,1),0,1,1) &amp;MID(A322,2,1),"")</f>
        <v/>
      </c>
      <c r="C322" s="5" t="str">
        <f t="shared" ca="1" si="24"/>
        <v/>
      </c>
      <c r="D322" t="str">
        <f t="shared" ca="1" si="25"/>
        <v/>
      </c>
      <c r="F322" t="str">
        <f t="shared" ca="1" si="26"/>
        <v/>
      </c>
      <c r="G322">
        <f ca="1">COUNTIF(OFFSET(المعلمين!$D$3,0,0,COUNTA(المعلمين!$B$3:$B$41),12),F322)</f>
        <v>113</v>
      </c>
      <c r="H322" t="str">
        <f ca="1">IFERROR(D322-COUNTIF(OFFSET(الجدول!$C$3,0,0,COUNTA(المعلمين!$B$3:$B$41),40),F322),"")</f>
        <v/>
      </c>
      <c r="I322" t="str">
        <f t="shared" ca="1" si="27"/>
        <v/>
      </c>
      <c r="J322" t="str">
        <f t="shared" ca="1" si="28"/>
        <v/>
      </c>
      <c r="K322" t="str">
        <f t="shared" ca="1" si="29"/>
        <v/>
      </c>
    </row>
    <row r="323" spans="1:11" x14ac:dyDescent="0.2">
      <c r="A323">
        <v>6205</v>
      </c>
      <c r="B323" t="str">
        <f ca="1">IF(OFFSET(الصفوف!E$2,MID(A323,1,1),0,1,1)&gt;=(1*MID(A323,2,1)),OFFSET(الصفوف!D$2,MID(A323,1,1),0,1,1) &amp;MID(A323,2,1),"")</f>
        <v/>
      </c>
      <c r="C323" s="5" t="str">
        <f t="shared" ca="1" si="24"/>
        <v/>
      </c>
      <c r="D323" t="str">
        <f t="shared" ca="1" si="25"/>
        <v/>
      </c>
      <c r="F323" t="str">
        <f t="shared" ca="1" si="26"/>
        <v/>
      </c>
      <c r="G323">
        <f ca="1">COUNTIF(OFFSET(المعلمين!$D$3,0,0,COUNTA(المعلمين!$B$3:$B$41),12),F323)</f>
        <v>113</v>
      </c>
      <c r="H323" t="str">
        <f ca="1">IFERROR(D323-COUNTIF(OFFSET(الجدول!$C$3,0,0,COUNTA(المعلمين!$B$3:$B$41),40),F323),"")</f>
        <v/>
      </c>
      <c r="I323" t="str">
        <f t="shared" ca="1" si="27"/>
        <v/>
      </c>
      <c r="J323" t="str">
        <f t="shared" ca="1" si="28"/>
        <v/>
      </c>
      <c r="K323" t="str">
        <f t="shared" ca="1" si="29"/>
        <v/>
      </c>
    </row>
    <row r="324" spans="1:11" x14ac:dyDescent="0.2">
      <c r="A324">
        <v>6206</v>
      </c>
      <c r="B324" t="str">
        <f ca="1">IF(OFFSET(الصفوف!E$2,MID(A324,1,1),0,1,1)&gt;=(1*MID(A324,2,1)),OFFSET(الصفوف!D$2,MID(A324,1,1),0,1,1) &amp;MID(A324,2,1),"")</f>
        <v/>
      </c>
      <c r="C324" s="5" t="str">
        <f t="shared" ref="C324:C363" ca="1" si="30">IFERROR(IF(B324&lt;&gt;"",INDEX(المادة,MATCH(MID(A324,1,1)&amp;MID(A324,3,2),تسلسل_المادة,0),1),""),"")</f>
        <v/>
      </c>
      <c r="D324" t="str">
        <f t="shared" ref="D324:D363" ca="1" si="31">IFERROR(IF(B324&lt;&gt;"",INDEX(عدد_الحصص,MATCH(MID(A324,1,1)&amp;MID(A324,3,2),تسلسل_المادة,0),1),""),"")</f>
        <v/>
      </c>
      <c r="F324" t="str">
        <f t="shared" ca="1" si="26"/>
        <v/>
      </c>
      <c r="G324">
        <f ca="1">COUNTIF(OFFSET(المعلمين!$D$3,0,0,COUNTA(المعلمين!$B$3:$B$41),12),F324)</f>
        <v>113</v>
      </c>
      <c r="H324" t="str">
        <f ca="1">IFERROR(D324-COUNTIF(OFFSET(الجدول!$C$3,0,0,COUNTA(المعلمين!$B$3:$B$41),40),F324),"")</f>
        <v/>
      </c>
      <c r="I324" t="str">
        <f t="shared" ca="1" si="27"/>
        <v/>
      </c>
      <c r="J324" t="str">
        <f t="shared" ca="1" si="28"/>
        <v/>
      </c>
      <c r="K324" t="str">
        <f t="shared" ca="1" si="29"/>
        <v/>
      </c>
    </row>
    <row r="325" spans="1:11" x14ac:dyDescent="0.2">
      <c r="A325">
        <v>6207</v>
      </c>
      <c r="B325" t="str">
        <f ca="1">IF(OFFSET(الصفوف!E$2,MID(A325,1,1),0,1,1)&gt;=(1*MID(A325,2,1)),OFFSET(الصفوف!D$2,MID(A325,1,1),0,1,1) &amp;MID(A325,2,1),"")</f>
        <v/>
      </c>
      <c r="C325" s="5" t="str">
        <f t="shared" ca="1" si="30"/>
        <v/>
      </c>
      <c r="D325" t="str">
        <f t="shared" ca="1" si="31"/>
        <v/>
      </c>
      <c r="F325" t="str">
        <f t="shared" ref="F325:F363" ca="1" si="32">IF(AND(B325&lt;&gt;"",C325&lt;&gt;""),B325&amp;CHAR(10)&amp;C325,"")</f>
        <v/>
      </c>
      <c r="G325">
        <f ca="1">COUNTIF(OFFSET(المعلمين!$D$3,0,0,COUNTA(المعلمين!$B$3:$B$41),12),F325)</f>
        <v>113</v>
      </c>
      <c r="H325" t="str">
        <f ca="1">IFERROR(D325-COUNTIF(OFFSET(الجدول!$C$3,0,0,COUNTA(المعلمين!$B$3:$B$41),40),F325),"")</f>
        <v/>
      </c>
      <c r="I325" t="str">
        <f t="shared" ref="I325:I363" ca="1" si="33">IF(AND(G325=0,F325&lt;&gt;""),ROW(),"")</f>
        <v/>
      </c>
      <c r="J325" t="str">
        <f t="shared" ref="J325:J363" ca="1" si="34">IFERROR(SMALL($I$4:$I$363,ROW(A322)),"")</f>
        <v/>
      </c>
      <c r="K325" t="str">
        <f t="shared" ref="K325:K362" ca="1" si="35">IFERROR(INDEX($F$4:$F$363,J325-3,1),"")</f>
        <v/>
      </c>
    </row>
    <row r="326" spans="1:11" x14ac:dyDescent="0.2">
      <c r="A326">
        <v>6208</v>
      </c>
      <c r="B326" t="str">
        <f ca="1">IF(OFFSET(الصفوف!E$2,MID(A326,1,1),0,1,1)&gt;=(1*MID(A326,2,1)),OFFSET(الصفوف!D$2,MID(A326,1,1),0,1,1) &amp;MID(A326,2,1),"")</f>
        <v/>
      </c>
      <c r="C326" s="5" t="str">
        <f t="shared" ca="1" si="30"/>
        <v/>
      </c>
      <c r="D326" t="str">
        <f t="shared" ca="1" si="31"/>
        <v/>
      </c>
      <c r="F326" t="str">
        <f t="shared" ca="1" si="32"/>
        <v/>
      </c>
      <c r="G326">
        <f ca="1">COUNTIF(OFFSET(المعلمين!$D$3,0,0,COUNTA(المعلمين!$B$3:$B$41),12),F326)</f>
        <v>113</v>
      </c>
      <c r="H326" t="str">
        <f ca="1">IFERROR(D326-COUNTIF(OFFSET(الجدول!$C$3,0,0,COUNTA(المعلمين!$B$3:$B$41),40),F326),"")</f>
        <v/>
      </c>
      <c r="I326" t="str">
        <f t="shared" ca="1" si="33"/>
        <v/>
      </c>
      <c r="J326" t="str">
        <f t="shared" ca="1" si="34"/>
        <v/>
      </c>
      <c r="K326" t="str">
        <f t="shared" ca="1" si="35"/>
        <v/>
      </c>
    </row>
    <row r="327" spans="1:11" x14ac:dyDescent="0.2">
      <c r="A327">
        <v>6209</v>
      </c>
      <c r="B327" t="str">
        <f ca="1">IF(OFFSET(الصفوف!E$2,MID(A327,1,1),0,1,1)&gt;=(1*MID(A327,2,1)),OFFSET(الصفوف!D$2,MID(A327,1,1),0,1,1) &amp;MID(A327,2,1),"")</f>
        <v/>
      </c>
      <c r="C327" s="5" t="str">
        <f t="shared" ca="1" si="30"/>
        <v/>
      </c>
      <c r="D327" t="str">
        <f t="shared" ca="1" si="31"/>
        <v/>
      </c>
      <c r="F327" t="str">
        <f t="shared" ca="1" si="32"/>
        <v/>
      </c>
      <c r="G327">
        <f ca="1">COUNTIF(OFFSET(المعلمين!$D$3,0,0,COUNTA(المعلمين!$B$3:$B$41),12),F327)</f>
        <v>113</v>
      </c>
      <c r="H327" t="str">
        <f ca="1">IFERROR(D327-COUNTIF(OFFSET(الجدول!$C$3,0,0,COUNTA(المعلمين!$B$3:$B$41),40),F327),"")</f>
        <v/>
      </c>
      <c r="I327" t="str">
        <f t="shared" ca="1" si="33"/>
        <v/>
      </c>
      <c r="J327" t="str">
        <f t="shared" ca="1" si="34"/>
        <v/>
      </c>
      <c r="K327" t="str">
        <f t="shared" ca="1" si="35"/>
        <v/>
      </c>
    </row>
    <row r="328" spans="1:11" x14ac:dyDescent="0.2">
      <c r="A328">
        <v>6210</v>
      </c>
      <c r="B328" t="str">
        <f ca="1">IF(OFFSET(الصفوف!E$2,MID(A328,1,1),0,1,1)&gt;=(1*MID(A328,2,1)),OFFSET(الصفوف!D$2,MID(A328,1,1),0,1,1) &amp;MID(A328,2,1),"")</f>
        <v/>
      </c>
      <c r="C328" s="5" t="str">
        <f t="shared" ca="1" si="30"/>
        <v/>
      </c>
      <c r="D328" t="str">
        <f t="shared" ca="1" si="31"/>
        <v/>
      </c>
      <c r="F328" t="str">
        <f t="shared" ca="1" si="32"/>
        <v/>
      </c>
      <c r="G328">
        <f ca="1">COUNTIF(OFFSET(المعلمين!$D$3,0,0,COUNTA(المعلمين!$B$3:$B$41),12),F328)</f>
        <v>113</v>
      </c>
      <c r="H328" t="str">
        <f ca="1">IFERROR(D328-COUNTIF(OFFSET(الجدول!$C$3,0,0,COUNTA(المعلمين!$B$3:$B$41),40),F328),"")</f>
        <v/>
      </c>
      <c r="I328" t="str">
        <f t="shared" ca="1" si="33"/>
        <v/>
      </c>
      <c r="J328" t="str">
        <f t="shared" ca="1" si="34"/>
        <v/>
      </c>
      <c r="K328" t="str">
        <f t="shared" ca="1" si="35"/>
        <v/>
      </c>
    </row>
    <row r="329" spans="1:11" x14ac:dyDescent="0.2">
      <c r="A329">
        <v>6211</v>
      </c>
      <c r="B329" t="str">
        <f ca="1">IF(OFFSET(الصفوف!E$2,MID(A329,1,1),0,1,1)&gt;=(1*MID(A329,2,1)),OFFSET(الصفوف!D$2,MID(A329,1,1),0,1,1) &amp;MID(A329,2,1),"")</f>
        <v/>
      </c>
      <c r="C329" s="5" t="str">
        <f t="shared" ca="1" si="30"/>
        <v/>
      </c>
      <c r="D329" t="str">
        <f t="shared" ca="1" si="31"/>
        <v/>
      </c>
      <c r="F329" t="str">
        <f t="shared" ca="1" si="32"/>
        <v/>
      </c>
      <c r="G329">
        <f ca="1">COUNTIF(OFFSET(المعلمين!$D$3,0,0,COUNTA(المعلمين!$B$3:$B$41),12),F329)</f>
        <v>113</v>
      </c>
      <c r="H329" t="str">
        <f ca="1">IFERROR(D329-COUNTIF(OFFSET(الجدول!$C$3,0,0,COUNTA(المعلمين!$B$3:$B$41),40),F329),"")</f>
        <v/>
      </c>
      <c r="I329" t="str">
        <f t="shared" ca="1" si="33"/>
        <v/>
      </c>
      <c r="J329" t="str">
        <f t="shared" ca="1" si="34"/>
        <v/>
      </c>
      <c r="K329" t="str">
        <f t="shared" ca="1" si="35"/>
        <v/>
      </c>
    </row>
    <row r="330" spans="1:11" x14ac:dyDescent="0.2">
      <c r="A330">
        <v>6212</v>
      </c>
      <c r="B330" t="str">
        <f ca="1">IF(OFFSET(الصفوف!E$2,MID(A330,1,1),0,1,1)&gt;=(1*MID(A330,2,1)),OFFSET(الصفوف!D$2,MID(A330,1,1),0,1,1) &amp;MID(A330,2,1),"")</f>
        <v/>
      </c>
      <c r="C330" s="5" t="str">
        <f t="shared" ca="1" si="30"/>
        <v/>
      </c>
      <c r="D330" t="str">
        <f t="shared" ca="1" si="31"/>
        <v/>
      </c>
      <c r="F330" t="str">
        <f t="shared" ca="1" si="32"/>
        <v/>
      </c>
      <c r="G330">
        <f ca="1">COUNTIF(OFFSET(المعلمين!$D$3,0,0,COUNTA(المعلمين!$B$3:$B$41),12),F330)</f>
        <v>113</v>
      </c>
      <c r="H330" t="str">
        <f ca="1">IFERROR(D330-COUNTIF(OFFSET(الجدول!$C$3,0,0,COUNTA(المعلمين!$B$3:$B$41),40),F330),"")</f>
        <v/>
      </c>
      <c r="I330" t="str">
        <f t="shared" ca="1" si="33"/>
        <v/>
      </c>
      <c r="J330" t="str">
        <f t="shared" ca="1" si="34"/>
        <v/>
      </c>
      <c r="K330" t="str">
        <f t="shared" ca="1" si="35"/>
        <v/>
      </c>
    </row>
    <row r="331" spans="1:11" x14ac:dyDescent="0.2">
      <c r="A331">
        <v>6213</v>
      </c>
      <c r="B331" t="str">
        <f ca="1">IF(OFFSET(الصفوف!E$2,MID(A331,1,1),0,1,1)&gt;=(1*MID(A331,2,1)),OFFSET(الصفوف!D$2,MID(A331,1,1),0,1,1) &amp;MID(A331,2,1),"")</f>
        <v/>
      </c>
      <c r="C331" s="5" t="str">
        <f t="shared" ca="1" si="30"/>
        <v/>
      </c>
      <c r="D331" t="str">
        <f t="shared" ca="1" si="31"/>
        <v/>
      </c>
      <c r="F331" t="str">
        <f t="shared" ca="1" si="32"/>
        <v/>
      </c>
      <c r="G331">
        <f ca="1">COUNTIF(OFFSET(المعلمين!$D$3,0,0,COUNTA(المعلمين!$B$3:$B$41),12),F331)</f>
        <v>113</v>
      </c>
      <c r="H331" t="str">
        <f ca="1">IFERROR(D331-COUNTIF(OFFSET(الجدول!$C$3,0,0,COUNTA(المعلمين!$B$3:$B$41),40),F331),"")</f>
        <v/>
      </c>
      <c r="I331" t="str">
        <f t="shared" ca="1" si="33"/>
        <v/>
      </c>
      <c r="J331" t="str">
        <f t="shared" ca="1" si="34"/>
        <v/>
      </c>
      <c r="K331" t="str">
        <f t="shared" ca="1" si="35"/>
        <v/>
      </c>
    </row>
    <row r="332" spans="1:11" x14ac:dyDescent="0.2">
      <c r="A332">
        <v>6214</v>
      </c>
      <c r="B332" t="str">
        <f ca="1">IF(OFFSET(الصفوف!E$2,MID(A332,1,1),0,1,1)&gt;=(1*MID(A332,2,1)),OFFSET(الصفوف!D$2,MID(A332,1,1),0,1,1) &amp;MID(A332,2,1),"")</f>
        <v/>
      </c>
      <c r="C332" s="5" t="str">
        <f t="shared" ca="1" si="30"/>
        <v/>
      </c>
      <c r="D332" t="str">
        <f t="shared" ca="1" si="31"/>
        <v/>
      </c>
      <c r="F332" t="str">
        <f t="shared" ca="1" si="32"/>
        <v/>
      </c>
      <c r="G332">
        <f ca="1">COUNTIF(OFFSET(المعلمين!$D$3,0,0,COUNTA(المعلمين!$B$3:$B$41),12),F332)</f>
        <v>113</v>
      </c>
      <c r="H332" t="str">
        <f ca="1">IFERROR(D332-COUNTIF(OFFSET(الجدول!$C$3,0,0,COUNTA(المعلمين!$B$3:$B$41),40),F332),"")</f>
        <v/>
      </c>
      <c r="I332" t="str">
        <f t="shared" ca="1" si="33"/>
        <v/>
      </c>
      <c r="J332" t="str">
        <f t="shared" ca="1" si="34"/>
        <v/>
      </c>
      <c r="K332" t="str">
        <f t="shared" ca="1" si="35"/>
        <v/>
      </c>
    </row>
    <row r="333" spans="1:11" x14ac:dyDescent="0.2">
      <c r="A333">
        <v>6215</v>
      </c>
      <c r="B333" t="str">
        <f ca="1">IF(OFFSET(الصفوف!E$2,MID(A333,1,1),0,1,1)&gt;=(1*MID(A333,2,1)),OFFSET(الصفوف!D$2,MID(A333,1,1),0,1,1) &amp;MID(A333,2,1),"")</f>
        <v/>
      </c>
      <c r="C333" s="5" t="str">
        <f t="shared" ca="1" si="30"/>
        <v/>
      </c>
      <c r="D333" t="str">
        <f t="shared" ca="1" si="31"/>
        <v/>
      </c>
      <c r="F333" t="str">
        <f t="shared" ca="1" si="32"/>
        <v/>
      </c>
      <c r="G333">
        <f ca="1">COUNTIF(OFFSET(المعلمين!$D$3,0,0,COUNTA(المعلمين!$B$3:$B$41),12),F333)</f>
        <v>113</v>
      </c>
      <c r="H333" t="str">
        <f ca="1">IFERROR(D333-COUNTIF(OFFSET(الجدول!$C$3,0,0,COUNTA(المعلمين!$B$3:$B$41),40),F333),"")</f>
        <v/>
      </c>
      <c r="I333" t="str">
        <f t="shared" ca="1" si="33"/>
        <v/>
      </c>
      <c r="J333" t="str">
        <f t="shared" ca="1" si="34"/>
        <v/>
      </c>
      <c r="K333" t="str">
        <f t="shared" ca="1" si="35"/>
        <v/>
      </c>
    </row>
    <row r="334" spans="1:11" x14ac:dyDescent="0.2">
      <c r="A334">
        <v>6301</v>
      </c>
      <c r="B334" t="str">
        <f ca="1">IF(OFFSET(الصفوف!E$2,MID(A334,1,1),0,1,1)&gt;=(1*MID(A334,2,1)),OFFSET(الصفوف!D$2,MID(A334,1,1),0,1,1) &amp;MID(A334,2,1),"")</f>
        <v/>
      </c>
      <c r="C334" s="5" t="str">
        <f t="shared" ca="1" si="30"/>
        <v/>
      </c>
      <c r="D334" t="str">
        <f t="shared" ca="1" si="31"/>
        <v/>
      </c>
      <c r="F334" t="str">
        <f t="shared" ca="1" si="32"/>
        <v/>
      </c>
      <c r="G334">
        <f ca="1">COUNTIF(OFFSET(المعلمين!$D$3,0,0,COUNTA(المعلمين!$B$3:$B$41),12),F334)</f>
        <v>113</v>
      </c>
      <c r="H334" t="str">
        <f ca="1">IFERROR(D334-COUNTIF(OFFSET(الجدول!$C$3,0,0,COUNTA(المعلمين!$B$3:$B$41),40),F334),"")</f>
        <v/>
      </c>
      <c r="I334" t="str">
        <f t="shared" ca="1" si="33"/>
        <v/>
      </c>
      <c r="J334" t="str">
        <f t="shared" ca="1" si="34"/>
        <v/>
      </c>
      <c r="K334" t="str">
        <f t="shared" ca="1" si="35"/>
        <v/>
      </c>
    </row>
    <row r="335" spans="1:11" x14ac:dyDescent="0.2">
      <c r="A335">
        <v>6302</v>
      </c>
      <c r="B335" t="str">
        <f ca="1">IF(OFFSET(الصفوف!E$2,MID(A335,1,1),0,1,1)&gt;=(1*MID(A335,2,1)),OFFSET(الصفوف!D$2,MID(A335,1,1),0,1,1) &amp;MID(A335,2,1),"")</f>
        <v/>
      </c>
      <c r="C335" s="5" t="str">
        <f t="shared" ca="1" si="30"/>
        <v/>
      </c>
      <c r="D335" t="str">
        <f t="shared" ca="1" si="31"/>
        <v/>
      </c>
      <c r="F335" t="str">
        <f t="shared" ca="1" si="32"/>
        <v/>
      </c>
      <c r="G335">
        <f ca="1">COUNTIF(OFFSET(المعلمين!$D$3,0,0,COUNTA(المعلمين!$B$3:$B$41),12),F335)</f>
        <v>113</v>
      </c>
      <c r="H335" t="str">
        <f ca="1">IFERROR(D335-COUNTIF(OFFSET(الجدول!$C$3,0,0,COUNTA(المعلمين!$B$3:$B$41),40),F335),"")</f>
        <v/>
      </c>
      <c r="I335" t="str">
        <f t="shared" ca="1" si="33"/>
        <v/>
      </c>
      <c r="J335" t="str">
        <f t="shared" ca="1" si="34"/>
        <v/>
      </c>
      <c r="K335" t="str">
        <f t="shared" ca="1" si="35"/>
        <v/>
      </c>
    </row>
    <row r="336" spans="1:11" x14ac:dyDescent="0.2">
      <c r="A336">
        <v>6303</v>
      </c>
      <c r="B336" t="str">
        <f ca="1">IF(OFFSET(الصفوف!E$2,MID(A336,1,1),0,1,1)&gt;=(1*MID(A336,2,1)),OFFSET(الصفوف!D$2,MID(A336,1,1),0,1,1) &amp;MID(A336,2,1),"")</f>
        <v/>
      </c>
      <c r="C336" s="5" t="str">
        <f t="shared" ca="1" si="30"/>
        <v/>
      </c>
      <c r="D336" t="str">
        <f t="shared" ca="1" si="31"/>
        <v/>
      </c>
      <c r="F336" t="str">
        <f t="shared" ca="1" si="32"/>
        <v/>
      </c>
      <c r="G336">
        <f ca="1">COUNTIF(OFFSET(المعلمين!$D$3,0,0,COUNTA(المعلمين!$B$3:$B$41),12),F336)</f>
        <v>113</v>
      </c>
      <c r="H336" t="str">
        <f ca="1">IFERROR(D336-COUNTIF(OFFSET(الجدول!$C$3,0,0,COUNTA(المعلمين!$B$3:$B$41),40),F336),"")</f>
        <v/>
      </c>
      <c r="I336" t="str">
        <f t="shared" ca="1" si="33"/>
        <v/>
      </c>
      <c r="J336" t="str">
        <f t="shared" ca="1" si="34"/>
        <v/>
      </c>
      <c r="K336" t="str">
        <f t="shared" ca="1" si="35"/>
        <v/>
      </c>
    </row>
    <row r="337" spans="1:11" x14ac:dyDescent="0.2">
      <c r="A337">
        <v>6304</v>
      </c>
      <c r="B337" t="str">
        <f ca="1">IF(OFFSET(الصفوف!E$2,MID(A337,1,1),0,1,1)&gt;=(1*MID(A337,2,1)),OFFSET(الصفوف!D$2,MID(A337,1,1),0,1,1) &amp;MID(A337,2,1),"")</f>
        <v/>
      </c>
      <c r="C337" s="5" t="str">
        <f t="shared" ca="1" si="30"/>
        <v/>
      </c>
      <c r="D337" t="str">
        <f t="shared" ca="1" si="31"/>
        <v/>
      </c>
      <c r="F337" t="str">
        <f t="shared" ca="1" si="32"/>
        <v/>
      </c>
      <c r="G337">
        <f ca="1">COUNTIF(OFFSET(المعلمين!$D$3,0,0,COUNTA(المعلمين!$B$3:$B$41),12),F337)</f>
        <v>113</v>
      </c>
      <c r="H337" t="str">
        <f ca="1">IFERROR(D337-COUNTIF(OFFSET(الجدول!$C$3,0,0,COUNTA(المعلمين!$B$3:$B$41),40),F337),"")</f>
        <v/>
      </c>
      <c r="I337" t="str">
        <f t="shared" ca="1" si="33"/>
        <v/>
      </c>
      <c r="J337" t="str">
        <f t="shared" ca="1" si="34"/>
        <v/>
      </c>
      <c r="K337" t="str">
        <f t="shared" ca="1" si="35"/>
        <v/>
      </c>
    </row>
    <row r="338" spans="1:11" x14ac:dyDescent="0.2">
      <c r="A338">
        <v>6305</v>
      </c>
      <c r="B338" t="str">
        <f ca="1">IF(OFFSET(الصفوف!E$2,MID(A338,1,1),0,1,1)&gt;=(1*MID(A338,2,1)),OFFSET(الصفوف!D$2,MID(A338,1,1),0,1,1) &amp;MID(A338,2,1),"")</f>
        <v/>
      </c>
      <c r="C338" s="5" t="str">
        <f t="shared" ca="1" si="30"/>
        <v/>
      </c>
      <c r="D338" t="str">
        <f t="shared" ca="1" si="31"/>
        <v/>
      </c>
      <c r="F338" t="str">
        <f t="shared" ca="1" si="32"/>
        <v/>
      </c>
      <c r="G338">
        <f ca="1">COUNTIF(OFFSET(المعلمين!$D$3,0,0,COUNTA(المعلمين!$B$3:$B$41),12),F338)</f>
        <v>113</v>
      </c>
      <c r="H338" t="str">
        <f ca="1">IFERROR(D338-COUNTIF(OFFSET(الجدول!$C$3,0,0,COUNTA(المعلمين!$B$3:$B$41),40),F338),"")</f>
        <v/>
      </c>
      <c r="I338" t="str">
        <f t="shared" ca="1" si="33"/>
        <v/>
      </c>
      <c r="J338" t="str">
        <f t="shared" ca="1" si="34"/>
        <v/>
      </c>
      <c r="K338" t="str">
        <f t="shared" ca="1" si="35"/>
        <v/>
      </c>
    </row>
    <row r="339" spans="1:11" x14ac:dyDescent="0.2">
      <c r="A339">
        <v>6306</v>
      </c>
      <c r="B339" t="str">
        <f ca="1">IF(OFFSET(الصفوف!E$2,MID(A339,1,1),0,1,1)&gt;=(1*MID(A339,2,1)),OFFSET(الصفوف!D$2,MID(A339,1,1),0,1,1) &amp;MID(A339,2,1),"")</f>
        <v/>
      </c>
      <c r="C339" s="5" t="str">
        <f t="shared" ca="1" si="30"/>
        <v/>
      </c>
      <c r="D339" t="str">
        <f t="shared" ca="1" si="31"/>
        <v/>
      </c>
      <c r="F339" t="str">
        <f t="shared" ca="1" si="32"/>
        <v/>
      </c>
      <c r="G339">
        <f ca="1">COUNTIF(OFFSET(المعلمين!$D$3,0,0,COUNTA(المعلمين!$B$3:$B$41),12),F339)</f>
        <v>113</v>
      </c>
      <c r="H339" t="str">
        <f ca="1">IFERROR(D339-COUNTIF(OFFSET(الجدول!$C$3,0,0,COUNTA(المعلمين!$B$3:$B$41),40),F339),"")</f>
        <v/>
      </c>
      <c r="I339" t="str">
        <f t="shared" ca="1" si="33"/>
        <v/>
      </c>
      <c r="J339" t="str">
        <f t="shared" ca="1" si="34"/>
        <v/>
      </c>
      <c r="K339" t="str">
        <f t="shared" ca="1" si="35"/>
        <v/>
      </c>
    </row>
    <row r="340" spans="1:11" x14ac:dyDescent="0.2">
      <c r="A340">
        <v>6307</v>
      </c>
      <c r="B340" t="str">
        <f ca="1">IF(OFFSET(الصفوف!E$2,MID(A340,1,1),0,1,1)&gt;=(1*MID(A340,2,1)),OFFSET(الصفوف!D$2,MID(A340,1,1),0,1,1) &amp;MID(A340,2,1),"")</f>
        <v/>
      </c>
      <c r="C340" s="5" t="str">
        <f t="shared" ca="1" si="30"/>
        <v/>
      </c>
      <c r="D340" t="str">
        <f t="shared" ca="1" si="31"/>
        <v/>
      </c>
      <c r="F340" t="str">
        <f t="shared" ca="1" si="32"/>
        <v/>
      </c>
      <c r="G340">
        <f ca="1">COUNTIF(OFFSET(المعلمين!$D$3,0,0,COUNTA(المعلمين!$B$3:$B$41),12),F340)</f>
        <v>113</v>
      </c>
      <c r="H340" t="str">
        <f ca="1">IFERROR(D340-COUNTIF(OFFSET(الجدول!$C$3,0,0,COUNTA(المعلمين!$B$3:$B$41),40),F340),"")</f>
        <v/>
      </c>
      <c r="I340" t="str">
        <f t="shared" ca="1" si="33"/>
        <v/>
      </c>
      <c r="J340" t="str">
        <f t="shared" ca="1" si="34"/>
        <v/>
      </c>
      <c r="K340" t="str">
        <f t="shared" ca="1" si="35"/>
        <v/>
      </c>
    </row>
    <row r="341" spans="1:11" x14ac:dyDescent="0.2">
      <c r="A341">
        <v>6308</v>
      </c>
      <c r="B341" t="str">
        <f ca="1">IF(OFFSET(الصفوف!E$2,MID(A341,1,1),0,1,1)&gt;=(1*MID(A341,2,1)),OFFSET(الصفوف!D$2,MID(A341,1,1),0,1,1) &amp;MID(A341,2,1),"")</f>
        <v/>
      </c>
      <c r="C341" s="5" t="str">
        <f t="shared" ca="1" si="30"/>
        <v/>
      </c>
      <c r="D341" t="str">
        <f t="shared" ca="1" si="31"/>
        <v/>
      </c>
      <c r="F341" t="str">
        <f t="shared" ca="1" si="32"/>
        <v/>
      </c>
      <c r="G341">
        <f ca="1">COUNTIF(OFFSET(المعلمين!$D$3,0,0,COUNTA(المعلمين!$B$3:$B$41),12),F341)</f>
        <v>113</v>
      </c>
      <c r="H341" t="str">
        <f ca="1">IFERROR(D341-COUNTIF(OFFSET(الجدول!$C$3,0,0,COUNTA(المعلمين!$B$3:$B$41),40),F341),"")</f>
        <v/>
      </c>
      <c r="I341" t="str">
        <f t="shared" ca="1" si="33"/>
        <v/>
      </c>
      <c r="J341" t="str">
        <f t="shared" ca="1" si="34"/>
        <v/>
      </c>
      <c r="K341" t="str">
        <f t="shared" ca="1" si="35"/>
        <v/>
      </c>
    </row>
    <row r="342" spans="1:11" x14ac:dyDescent="0.2">
      <c r="A342">
        <v>6309</v>
      </c>
      <c r="B342" t="str">
        <f ca="1">IF(OFFSET(الصفوف!E$2,MID(A342,1,1),0,1,1)&gt;=(1*MID(A342,2,1)),OFFSET(الصفوف!D$2,MID(A342,1,1),0,1,1) &amp;MID(A342,2,1),"")</f>
        <v/>
      </c>
      <c r="C342" s="5" t="str">
        <f t="shared" ca="1" si="30"/>
        <v/>
      </c>
      <c r="D342" t="str">
        <f t="shared" ca="1" si="31"/>
        <v/>
      </c>
      <c r="F342" t="str">
        <f t="shared" ca="1" si="32"/>
        <v/>
      </c>
      <c r="G342">
        <f ca="1">COUNTIF(OFFSET(المعلمين!$D$3,0,0,COUNTA(المعلمين!$B$3:$B$41),12),F342)</f>
        <v>113</v>
      </c>
      <c r="H342" t="str">
        <f ca="1">IFERROR(D342-COUNTIF(OFFSET(الجدول!$C$3,0,0,COUNTA(المعلمين!$B$3:$B$41),40),F342),"")</f>
        <v/>
      </c>
      <c r="I342" t="str">
        <f t="shared" ca="1" si="33"/>
        <v/>
      </c>
      <c r="J342" t="str">
        <f t="shared" ca="1" si="34"/>
        <v/>
      </c>
      <c r="K342" t="str">
        <f t="shared" ca="1" si="35"/>
        <v/>
      </c>
    </row>
    <row r="343" spans="1:11" x14ac:dyDescent="0.2">
      <c r="A343">
        <v>6310</v>
      </c>
      <c r="B343" t="str">
        <f ca="1">IF(OFFSET(الصفوف!E$2,MID(A343,1,1),0,1,1)&gt;=(1*MID(A343,2,1)),OFFSET(الصفوف!D$2,MID(A343,1,1),0,1,1) &amp;MID(A343,2,1),"")</f>
        <v/>
      </c>
      <c r="C343" s="5" t="str">
        <f t="shared" ca="1" si="30"/>
        <v/>
      </c>
      <c r="D343" t="str">
        <f t="shared" ca="1" si="31"/>
        <v/>
      </c>
      <c r="F343" t="str">
        <f t="shared" ca="1" si="32"/>
        <v/>
      </c>
      <c r="G343">
        <f ca="1">COUNTIF(OFFSET(المعلمين!$D$3,0,0,COUNTA(المعلمين!$B$3:$B$41),12),F343)</f>
        <v>113</v>
      </c>
      <c r="H343" t="str">
        <f ca="1">IFERROR(D343-COUNTIF(OFFSET(الجدول!$C$3,0,0,COUNTA(المعلمين!$B$3:$B$41),40),F343),"")</f>
        <v/>
      </c>
      <c r="I343" t="str">
        <f t="shared" ca="1" si="33"/>
        <v/>
      </c>
      <c r="J343" t="str">
        <f t="shared" ca="1" si="34"/>
        <v/>
      </c>
      <c r="K343" t="str">
        <f t="shared" ca="1" si="35"/>
        <v/>
      </c>
    </row>
    <row r="344" spans="1:11" x14ac:dyDescent="0.2">
      <c r="A344">
        <v>6311</v>
      </c>
      <c r="B344" t="str">
        <f ca="1">IF(OFFSET(الصفوف!E$2,MID(A344,1,1),0,1,1)&gt;=(1*MID(A344,2,1)),OFFSET(الصفوف!D$2,MID(A344,1,1),0,1,1) &amp;MID(A344,2,1),"")</f>
        <v/>
      </c>
      <c r="C344" s="5" t="str">
        <f t="shared" ca="1" si="30"/>
        <v/>
      </c>
      <c r="D344" t="str">
        <f t="shared" ca="1" si="31"/>
        <v/>
      </c>
      <c r="F344" t="str">
        <f t="shared" ca="1" si="32"/>
        <v/>
      </c>
      <c r="G344">
        <f ca="1">COUNTIF(OFFSET(المعلمين!$D$3,0,0,COUNTA(المعلمين!$B$3:$B$41),12),F344)</f>
        <v>113</v>
      </c>
      <c r="H344" t="str">
        <f ca="1">IFERROR(D344-COUNTIF(OFFSET(الجدول!$C$3,0,0,COUNTA(المعلمين!$B$3:$B$41),40),F344),"")</f>
        <v/>
      </c>
      <c r="I344" t="str">
        <f t="shared" ca="1" si="33"/>
        <v/>
      </c>
      <c r="J344" t="str">
        <f t="shared" ca="1" si="34"/>
        <v/>
      </c>
      <c r="K344" t="str">
        <f t="shared" ca="1" si="35"/>
        <v/>
      </c>
    </row>
    <row r="345" spans="1:11" x14ac:dyDescent="0.2">
      <c r="A345">
        <v>6312</v>
      </c>
      <c r="B345" t="str">
        <f ca="1">IF(OFFSET(الصفوف!E$2,MID(A345,1,1),0,1,1)&gt;=(1*MID(A345,2,1)),OFFSET(الصفوف!D$2,MID(A345,1,1),0,1,1) &amp;MID(A345,2,1),"")</f>
        <v/>
      </c>
      <c r="C345" s="5" t="str">
        <f t="shared" ca="1" si="30"/>
        <v/>
      </c>
      <c r="D345" t="str">
        <f t="shared" ca="1" si="31"/>
        <v/>
      </c>
      <c r="F345" t="str">
        <f t="shared" ca="1" si="32"/>
        <v/>
      </c>
      <c r="G345">
        <f ca="1">COUNTIF(OFFSET(المعلمين!$D$3,0,0,COUNTA(المعلمين!$B$3:$B$41),12),F345)</f>
        <v>113</v>
      </c>
      <c r="H345" t="str">
        <f ca="1">IFERROR(D345-COUNTIF(OFFSET(الجدول!$C$3,0,0,COUNTA(المعلمين!$B$3:$B$41),40),F345),"")</f>
        <v/>
      </c>
      <c r="I345" t="str">
        <f t="shared" ca="1" si="33"/>
        <v/>
      </c>
      <c r="J345" t="str">
        <f t="shared" ca="1" si="34"/>
        <v/>
      </c>
      <c r="K345" t="str">
        <f t="shared" ca="1" si="35"/>
        <v/>
      </c>
    </row>
    <row r="346" spans="1:11" x14ac:dyDescent="0.2">
      <c r="A346">
        <v>6313</v>
      </c>
      <c r="B346" t="str">
        <f ca="1">IF(OFFSET(الصفوف!E$2,MID(A346,1,1),0,1,1)&gt;=(1*MID(A346,2,1)),OFFSET(الصفوف!D$2,MID(A346,1,1),0,1,1) &amp;MID(A346,2,1),"")</f>
        <v/>
      </c>
      <c r="C346" s="5" t="str">
        <f t="shared" ca="1" si="30"/>
        <v/>
      </c>
      <c r="D346" t="str">
        <f t="shared" ca="1" si="31"/>
        <v/>
      </c>
      <c r="F346" t="str">
        <f t="shared" ca="1" si="32"/>
        <v/>
      </c>
      <c r="G346">
        <f ca="1">COUNTIF(OFFSET(المعلمين!$D$3,0,0,COUNTA(المعلمين!$B$3:$B$41),12),F346)</f>
        <v>113</v>
      </c>
      <c r="H346" t="str">
        <f ca="1">IFERROR(D346-COUNTIF(OFFSET(الجدول!$C$3,0,0,COUNTA(المعلمين!$B$3:$B$41),40),F346),"")</f>
        <v/>
      </c>
      <c r="I346" t="str">
        <f t="shared" ca="1" si="33"/>
        <v/>
      </c>
      <c r="J346" t="str">
        <f t="shared" ca="1" si="34"/>
        <v/>
      </c>
      <c r="K346" t="str">
        <f t="shared" ca="1" si="35"/>
        <v/>
      </c>
    </row>
    <row r="347" spans="1:11" x14ac:dyDescent="0.2">
      <c r="A347">
        <v>6314</v>
      </c>
      <c r="B347" t="str">
        <f ca="1">IF(OFFSET(الصفوف!E$2,MID(A347,1,1),0,1,1)&gt;=(1*MID(A347,2,1)),OFFSET(الصفوف!D$2,MID(A347,1,1),0,1,1) &amp;MID(A347,2,1),"")</f>
        <v/>
      </c>
      <c r="C347" s="5" t="str">
        <f t="shared" ca="1" si="30"/>
        <v/>
      </c>
      <c r="D347" t="str">
        <f t="shared" ca="1" si="31"/>
        <v/>
      </c>
      <c r="F347" t="str">
        <f t="shared" ca="1" si="32"/>
        <v/>
      </c>
      <c r="G347">
        <f ca="1">COUNTIF(OFFSET(المعلمين!$D$3,0,0,COUNTA(المعلمين!$B$3:$B$41),12),F347)</f>
        <v>113</v>
      </c>
      <c r="H347" t="str">
        <f ca="1">IFERROR(D347-COUNTIF(OFFSET(الجدول!$C$3,0,0,COUNTA(المعلمين!$B$3:$B$41),40),F347),"")</f>
        <v/>
      </c>
      <c r="I347" t="str">
        <f t="shared" ca="1" si="33"/>
        <v/>
      </c>
      <c r="J347" t="str">
        <f t="shared" ca="1" si="34"/>
        <v/>
      </c>
      <c r="K347" t="str">
        <f t="shared" ca="1" si="35"/>
        <v/>
      </c>
    </row>
    <row r="348" spans="1:11" x14ac:dyDescent="0.2">
      <c r="A348">
        <v>6315</v>
      </c>
      <c r="B348" t="str">
        <f ca="1">IF(OFFSET(الصفوف!E$2,MID(A348,1,1),0,1,1)&gt;=(1*MID(A348,2,1)),OFFSET(الصفوف!D$2,MID(A348,1,1),0,1,1) &amp;MID(A348,2,1),"")</f>
        <v/>
      </c>
      <c r="C348" s="5" t="str">
        <f t="shared" ca="1" si="30"/>
        <v/>
      </c>
      <c r="D348" t="str">
        <f t="shared" ca="1" si="31"/>
        <v/>
      </c>
      <c r="F348" t="str">
        <f t="shared" ca="1" si="32"/>
        <v/>
      </c>
      <c r="G348">
        <f ca="1">COUNTIF(OFFSET(المعلمين!$D$3,0,0,COUNTA(المعلمين!$B$3:$B$41),12),F348)</f>
        <v>113</v>
      </c>
      <c r="H348" t="str">
        <f ca="1">IFERROR(D348-COUNTIF(OFFSET(الجدول!$C$3,0,0,COUNTA(المعلمين!$B$3:$B$41),40),F348),"")</f>
        <v/>
      </c>
      <c r="I348" t="str">
        <f t="shared" ca="1" si="33"/>
        <v/>
      </c>
      <c r="J348" t="str">
        <f t="shared" ca="1" si="34"/>
        <v/>
      </c>
      <c r="K348" t="str">
        <f t="shared" ca="1" si="35"/>
        <v/>
      </c>
    </row>
    <row r="349" spans="1:11" x14ac:dyDescent="0.2">
      <c r="A349">
        <v>6401</v>
      </c>
      <c r="B349" t="str">
        <f ca="1">IF(OFFSET(الصفوف!E$2,MID(A349,1,1),0,1,1)&gt;=(1*MID(A349,2,1)),OFFSET(الصفوف!D$2,MID(A349,1,1),0,1,1) &amp;MID(A349,2,1),"")</f>
        <v/>
      </c>
      <c r="C349" s="5" t="str">
        <f t="shared" ca="1" si="30"/>
        <v/>
      </c>
      <c r="D349" t="str">
        <f t="shared" ca="1" si="31"/>
        <v/>
      </c>
      <c r="F349" t="str">
        <f t="shared" ca="1" si="32"/>
        <v/>
      </c>
      <c r="G349">
        <f ca="1">COUNTIF(OFFSET(المعلمين!$D$3,0,0,COUNTA(المعلمين!$B$3:$B$41),12),F349)</f>
        <v>113</v>
      </c>
      <c r="H349" t="str">
        <f ca="1">IFERROR(D349-COUNTIF(OFFSET(الجدول!$C$3,0,0,COUNTA(المعلمين!$B$3:$B$41),40),F349),"")</f>
        <v/>
      </c>
      <c r="I349" t="str">
        <f t="shared" ca="1" si="33"/>
        <v/>
      </c>
      <c r="J349" t="str">
        <f t="shared" ca="1" si="34"/>
        <v/>
      </c>
      <c r="K349" t="str">
        <f t="shared" ca="1" si="35"/>
        <v/>
      </c>
    </row>
    <row r="350" spans="1:11" x14ac:dyDescent="0.2">
      <c r="A350">
        <v>6402</v>
      </c>
      <c r="B350" t="str">
        <f ca="1">IF(OFFSET(الصفوف!E$2,MID(A350,1,1),0,1,1)&gt;=(1*MID(A350,2,1)),OFFSET(الصفوف!D$2,MID(A350,1,1),0,1,1) &amp;MID(A350,2,1),"")</f>
        <v/>
      </c>
      <c r="C350" s="5" t="str">
        <f t="shared" ca="1" si="30"/>
        <v/>
      </c>
      <c r="D350" t="str">
        <f t="shared" ca="1" si="31"/>
        <v/>
      </c>
      <c r="F350" t="str">
        <f t="shared" ca="1" si="32"/>
        <v/>
      </c>
      <c r="G350">
        <f ca="1">COUNTIF(OFFSET(المعلمين!$D$3,0,0,COUNTA(المعلمين!$B$3:$B$41),12),F350)</f>
        <v>113</v>
      </c>
      <c r="H350" t="str">
        <f ca="1">IFERROR(D350-COUNTIF(OFFSET(الجدول!$C$3,0,0,COUNTA(المعلمين!$B$3:$B$41),40),F350),"")</f>
        <v/>
      </c>
      <c r="I350" t="str">
        <f t="shared" ca="1" si="33"/>
        <v/>
      </c>
      <c r="J350" t="str">
        <f t="shared" ca="1" si="34"/>
        <v/>
      </c>
      <c r="K350" t="str">
        <f t="shared" ca="1" si="35"/>
        <v/>
      </c>
    </row>
    <row r="351" spans="1:11" x14ac:dyDescent="0.2">
      <c r="A351">
        <v>6403</v>
      </c>
      <c r="B351" t="str">
        <f ca="1">IF(OFFSET(الصفوف!E$2,MID(A351,1,1),0,1,1)&gt;=(1*MID(A351,2,1)),OFFSET(الصفوف!D$2,MID(A351,1,1),0,1,1) &amp;MID(A351,2,1),"")</f>
        <v/>
      </c>
      <c r="C351" s="5" t="str">
        <f t="shared" ca="1" si="30"/>
        <v/>
      </c>
      <c r="D351" t="str">
        <f t="shared" ca="1" si="31"/>
        <v/>
      </c>
      <c r="F351" t="str">
        <f t="shared" ca="1" si="32"/>
        <v/>
      </c>
      <c r="G351">
        <f ca="1">COUNTIF(OFFSET(المعلمين!$D$3,0,0,COUNTA(المعلمين!$B$3:$B$41),12),F351)</f>
        <v>113</v>
      </c>
      <c r="H351" t="str">
        <f ca="1">IFERROR(D351-COUNTIF(OFFSET(الجدول!$C$3,0,0,COUNTA(المعلمين!$B$3:$B$41),40),F351),"")</f>
        <v/>
      </c>
      <c r="I351" t="str">
        <f t="shared" ca="1" si="33"/>
        <v/>
      </c>
      <c r="J351" t="str">
        <f t="shared" ca="1" si="34"/>
        <v/>
      </c>
      <c r="K351" t="str">
        <f t="shared" ca="1" si="35"/>
        <v/>
      </c>
    </row>
    <row r="352" spans="1:11" x14ac:dyDescent="0.2">
      <c r="A352">
        <v>6404</v>
      </c>
      <c r="B352" t="str">
        <f ca="1">IF(OFFSET(الصفوف!E$2,MID(A352,1,1),0,1,1)&gt;=(1*MID(A352,2,1)),OFFSET(الصفوف!D$2,MID(A352,1,1),0,1,1) &amp;MID(A352,2,1),"")</f>
        <v/>
      </c>
      <c r="C352" s="5" t="str">
        <f t="shared" ca="1" si="30"/>
        <v/>
      </c>
      <c r="D352" t="str">
        <f t="shared" ca="1" si="31"/>
        <v/>
      </c>
      <c r="F352" t="str">
        <f t="shared" ca="1" si="32"/>
        <v/>
      </c>
      <c r="G352">
        <f ca="1">COUNTIF(OFFSET(المعلمين!$D$3,0,0,COUNTA(المعلمين!$B$3:$B$41),12),F352)</f>
        <v>113</v>
      </c>
      <c r="H352" t="str">
        <f ca="1">IFERROR(D352-COUNTIF(OFFSET(الجدول!$C$3,0,0,COUNTA(المعلمين!$B$3:$B$41),40),F352),"")</f>
        <v/>
      </c>
      <c r="I352" t="str">
        <f t="shared" ca="1" si="33"/>
        <v/>
      </c>
      <c r="J352" t="str">
        <f t="shared" ca="1" si="34"/>
        <v/>
      </c>
      <c r="K352" t="str">
        <f t="shared" ca="1" si="35"/>
        <v/>
      </c>
    </row>
    <row r="353" spans="1:11" x14ac:dyDescent="0.2">
      <c r="A353">
        <v>6405</v>
      </c>
      <c r="B353" t="str">
        <f ca="1">IF(OFFSET(الصفوف!E$2,MID(A353,1,1),0,1,1)&gt;=(1*MID(A353,2,1)),OFFSET(الصفوف!D$2,MID(A353,1,1),0,1,1) &amp;MID(A353,2,1),"")</f>
        <v/>
      </c>
      <c r="C353" s="5" t="str">
        <f t="shared" ca="1" si="30"/>
        <v/>
      </c>
      <c r="D353" t="str">
        <f t="shared" ca="1" si="31"/>
        <v/>
      </c>
      <c r="F353" t="str">
        <f t="shared" ca="1" si="32"/>
        <v/>
      </c>
      <c r="G353">
        <f ca="1">COUNTIF(OFFSET(المعلمين!$D$3,0,0,COUNTA(المعلمين!$B$3:$B$41),12),F353)</f>
        <v>113</v>
      </c>
      <c r="H353" t="str">
        <f ca="1">IFERROR(D353-COUNTIF(OFFSET(الجدول!$C$3,0,0,COUNTA(المعلمين!$B$3:$B$41),40),F353),"")</f>
        <v/>
      </c>
      <c r="I353" t="str">
        <f t="shared" ca="1" si="33"/>
        <v/>
      </c>
      <c r="J353" t="str">
        <f t="shared" ca="1" si="34"/>
        <v/>
      </c>
      <c r="K353" t="str">
        <f t="shared" ca="1" si="35"/>
        <v/>
      </c>
    </row>
    <row r="354" spans="1:11" x14ac:dyDescent="0.2">
      <c r="A354">
        <v>6406</v>
      </c>
      <c r="B354" t="str">
        <f ca="1">IF(OFFSET(الصفوف!E$2,MID(A354,1,1),0,1,1)&gt;=(1*MID(A354,2,1)),OFFSET(الصفوف!D$2,MID(A354,1,1),0,1,1) &amp;MID(A354,2,1),"")</f>
        <v/>
      </c>
      <c r="C354" s="5" t="str">
        <f t="shared" ca="1" si="30"/>
        <v/>
      </c>
      <c r="D354" t="str">
        <f t="shared" ca="1" si="31"/>
        <v/>
      </c>
      <c r="F354" t="str">
        <f t="shared" ca="1" si="32"/>
        <v/>
      </c>
      <c r="G354">
        <f ca="1">COUNTIF(OFFSET(المعلمين!$D$3,0,0,COUNTA(المعلمين!$B$3:$B$41),12),F354)</f>
        <v>113</v>
      </c>
      <c r="H354" t="str">
        <f ca="1">IFERROR(D354-COUNTIF(OFFSET(الجدول!$C$3,0,0,COUNTA(المعلمين!$B$3:$B$41),40),F354),"")</f>
        <v/>
      </c>
      <c r="I354" t="str">
        <f t="shared" ca="1" si="33"/>
        <v/>
      </c>
      <c r="J354" t="str">
        <f t="shared" ca="1" si="34"/>
        <v/>
      </c>
      <c r="K354" t="str">
        <f t="shared" ca="1" si="35"/>
        <v/>
      </c>
    </row>
    <row r="355" spans="1:11" x14ac:dyDescent="0.2">
      <c r="A355">
        <v>6407</v>
      </c>
      <c r="B355" t="str">
        <f ca="1">IF(OFFSET(الصفوف!E$2,MID(A355,1,1),0,1,1)&gt;=(1*MID(A355,2,1)),OFFSET(الصفوف!D$2,MID(A355,1,1),0,1,1) &amp;MID(A355,2,1),"")</f>
        <v/>
      </c>
      <c r="C355" s="5" t="str">
        <f t="shared" ca="1" si="30"/>
        <v/>
      </c>
      <c r="D355" t="str">
        <f t="shared" ca="1" si="31"/>
        <v/>
      </c>
      <c r="F355" t="str">
        <f t="shared" ca="1" si="32"/>
        <v/>
      </c>
      <c r="G355">
        <f ca="1">COUNTIF(OFFSET(المعلمين!$D$3,0,0,COUNTA(المعلمين!$B$3:$B$41),12),F355)</f>
        <v>113</v>
      </c>
      <c r="H355" t="str">
        <f ca="1">IFERROR(D355-COUNTIF(OFFSET(الجدول!$C$3,0,0,COUNTA(المعلمين!$B$3:$B$41),40),F355),"")</f>
        <v/>
      </c>
      <c r="I355" t="str">
        <f t="shared" ca="1" si="33"/>
        <v/>
      </c>
      <c r="J355" t="str">
        <f t="shared" ca="1" si="34"/>
        <v/>
      </c>
      <c r="K355" t="str">
        <f t="shared" ca="1" si="35"/>
        <v/>
      </c>
    </row>
    <row r="356" spans="1:11" x14ac:dyDescent="0.2">
      <c r="A356">
        <v>6408</v>
      </c>
      <c r="B356" t="str">
        <f ca="1">IF(OFFSET(الصفوف!E$2,MID(A356,1,1),0,1,1)&gt;=(1*MID(A356,2,1)),OFFSET(الصفوف!D$2,MID(A356,1,1),0,1,1) &amp;MID(A356,2,1),"")</f>
        <v/>
      </c>
      <c r="C356" s="5" t="str">
        <f t="shared" ca="1" si="30"/>
        <v/>
      </c>
      <c r="D356" t="str">
        <f t="shared" ca="1" si="31"/>
        <v/>
      </c>
      <c r="F356" t="str">
        <f t="shared" ca="1" si="32"/>
        <v/>
      </c>
      <c r="G356">
        <f ca="1">COUNTIF(OFFSET(المعلمين!$D$3,0,0,COUNTA(المعلمين!$B$3:$B$41),12),F356)</f>
        <v>113</v>
      </c>
      <c r="H356" t="str">
        <f ca="1">IFERROR(D356-COUNTIF(OFFSET(الجدول!$C$3,0,0,COUNTA(المعلمين!$B$3:$B$41),40),F356),"")</f>
        <v/>
      </c>
      <c r="I356" t="str">
        <f t="shared" ca="1" si="33"/>
        <v/>
      </c>
      <c r="J356" t="str">
        <f t="shared" ca="1" si="34"/>
        <v/>
      </c>
      <c r="K356" t="str">
        <f t="shared" ca="1" si="35"/>
        <v/>
      </c>
    </row>
    <row r="357" spans="1:11" x14ac:dyDescent="0.2">
      <c r="A357">
        <v>6409</v>
      </c>
      <c r="B357" t="str">
        <f ca="1">IF(OFFSET(الصفوف!E$2,MID(A357,1,1),0,1,1)&gt;=(1*MID(A357,2,1)),OFFSET(الصفوف!D$2,MID(A357,1,1),0,1,1) &amp;MID(A357,2,1),"")</f>
        <v/>
      </c>
      <c r="C357" s="5" t="str">
        <f t="shared" ca="1" si="30"/>
        <v/>
      </c>
      <c r="D357" t="str">
        <f t="shared" ca="1" si="31"/>
        <v/>
      </c>
      <c r="F357" t="str">
        <f t="shared" ca="1" si="32"/>
        <v/>
      </c>
      <c r="G357">
        <f ca="1">COUNTIF(OFFSET(المعلمين!$D$3,0,0,COUNTA(المعلمين!$B$3:$B$41),12),F357)</f>
        <v>113</v>
      </c>
      <c r="H357" t="str">
        <f ca="1">IFERROR(D357-COUNTIF(OFFSET(الجدول!$C$3,0,0,COUNTA(المعلمين!$B$3:$B$41),40),F357),"")</f>
        <v/>
      </c>
      <c r="I357" t="str">
        <f t="shared" ca="1" si="33"/>
        <v/>
      </c>
      <c r="J357" t="str">
        <f t="shared" ca="1" si="34"/>
        <v/>
      </c>
      <c r="K357" t="str">
        <f t="shared" ca="1" si="35"/>
        <v/>
      </c>
    </row>
    <row r="358" spans="1:11" x14ac:dyDescent="0.2">
      <c r="A358">
        <v>6410</v>
      </c>
      <c r="B358" t="str">
        <f ca="1">IF(OFFSET(الصفوف!E$2,MID(A358,1,1),0,1,1)&gt;=(1*MID(A358,2,1)),OFFSET(الصفوف!D$2,MID(A358,1,1),0,1,1) &amp;MID(A358,2,1),"")</f>
        <v/>
      </c>
      <c r="C358" s="5" t="str">
        <f t="shared" ca="1" si="30"/>
        <v/>
      </c>
      <c r="D358" t="str">
        <f t="shared" ca="1" si="31"/>
        <v/>
      </c>
      <c r="F358" t="str">
        <f t="shared" ca="1" si="32"/>
        <v/>
      </c>
      <c r="G358">
        <f ca="1">COUNTIF(OFFSET(المعلمين!$D$3,0,0,COUNTA(المعلمين!$B$3:$B$41),12),F358)</f>
        <v>113</v>
      </c>
      <c r="H358" t="str">
        <f ca="1">IFERROR(D358-COUNTIF(OFFSET(الجدول!$C$3,0,0,COUNTA(المعلمين!$B$3:$B$41),40),F358),"")</f>
        <v/>
      </c>
      <c r="I358" t="str">
        <f t="shared" ca="1" si="33"/>
        <v/>
      </c>
      <c r="J358" t="str">
        <f t="shared" ca="1" si="34"/>
        <v/>
      </c>
      <c r="K358" t="str">
        <f t="shared" ca="1" si="35"/>
        <v/>
      </c>
    </row>
    <row r="359" spans="1:11" x14ac:dyDescent="0.2">
      <c r="A359">
        <v>6411</v>
      </c>
      <c r="B359" t="str">
        <f ca="1">IF(OFFSET(الصفوف!E$2,MID(A359,1,1),0,1,1)&gt;=(1*MID(A359,2,1)),OFFSET(الصفوف!D$2,MID(A359,1,1),0,1,1) &amp;MID(A359,2,1),"")</f>
        <v/>
      </c>
      <c r="C359" s="5" t="str">
        <f t="shared" ca="1" si="30"/>
        <v/>
      </c>
      <c r="D359" t="str">
        <f t="shared" ca="1" si="31"/>
        <v/>
      </c>
      <c r="F359" t="str">
        <f t="shared" ca="1" si="32"/>
        <v/>
      </c>
      <c r="G359">
        <f ca="1">COUNTIF(OFFSET(المعلمين!$D$3,0,0,COUNTA(المعلمين!$B$3:$B$41),12),F359)</f>
        <v>113</v>
      </c>
      <c r="H359" t="str">
        <f ca="1">IFERROR(D359-COUNTIF(OFFSET(الجدول!$C$3,0,0,COUNTA(المعلمين!$B$3:$B$41),40),F359),"")</f>
        <v/>
      </c>
      <c r="I359" t="str">
        <f t="shared" ca="1" si="33"/>
        <v/>
      </c>
      <c r="J359" t="str">
        <f t="shared" ca="1" si="34"/>
        <v/>
      </c>
      <c r="K359" t="str">
        <f t="shared" ca="1" si="35"/>
        <v/>
      </c>
    </row>
    <row r="360" spans="1:11" x14ac:dyDescent="0.2">
      <c r="A360">
        <v>6412</v>
      </c>
      <c r="B360" t="str">
        <f ca="1">IF(OFFSET(الصفوف!E$2,MID(A360,1,1),0,1,1)&gt;=(1*MID(A360,2,1)),OFFSET(الصفوف!D$2,MID(A360,1,1),0,1,1) &amp;MID(A360,2,1),"")</f>
        <v/>
      </c>
      <c r="C360" s="5" t="str">
        <f t="shared" ca="1" si="30"/>
        <v/>
      </c>
      <c r="D360" t="str">
        <f t="shared" ca="1" si="31"/>
        <v/>
      </c>
      <c r="F360" t="str">
        <f t="shared" ca="1" si="32"/>
        <v/>
      </c>
      <c r="G360">
        <f ca="1">COUNTIF(OFFSET(المعلمين!$D$3,0,0,COUNTA(المعلمين!$B$3:$B$41),12),F360)</f>
        <v>113</v>
      </c>
      <c r="H360" t="str">
        <f ca="1">IFERROR(D360-COUNTIF(OFFSET(الجدول!$C$3,0,0,COUNTA(المعلمين!$B$3:$B$41),40),F360),"")</f>
        <v/>
      </c>
      <c r="I360" t="str">
        <f t="shared" ca="1" si="33"/>
        <v/>
      </c>
      <c r="J360" t="str">
        <f t="shared" ca="1" si="34"/>
        <v/>
      </c>
      <c r="K360" t="str">
        <f t="shared" ca="1" si="35"/>
        <v/>
      </c>
    </row>
    <row r="361" spans="1:11" x14ac:dyDescent="0.2">
      <c r="A361">
        <v>6413</v>
      </c>
      <c r="B361" t="str">
        <f ca="1">IF(OFFSET(الصفوف!E$2,MID(A361,1,1),0,1,1)&gt;=(1*MID(A361,2,1)),OFFSET(الصفوف!D$2,MID(A361,1,1),0,1,1) &amp;MID(A361,2,1),"")</f>
        <v/>
      </c>
      <c r="C361" s="5" t="str">
        <f t="shared" ca="1" si="30"/>
        <v/>
      </c>
      <c r="D361" t="str">
        <f t="shared" ca="1" si="31"/>
        <v/>
      </c>
      <c r="F361" t="str">
        <f t="shared" ca="1" si="32"/>
        <v/>
      </c>
      <c r="G361">
        <f ca="1">COUNTIF(OFFSET(المعلمين!$D$3,0,0,COUNTA(المعلمين!$B$3:$B$41),12),F361)</f>
        <v>113</v>
      </c>
      <c r="H361" t="str">
        <f ca="1">IFERROR(D361-COUNTIF(OFFSET(الجدول!$C$3,0,0,COUNTA(المعلمين!$B$3:$B$41),40),F361),"")</f>
        <v/>
      </c>
      <c r="I361" t="str">
        <f t="shared" ca="1" si="33"/>
        <v/>
      </c>
      <c r="J361" t="str">
        <f t="shared" ca="1" si="34"/>
        <v/>
      </c>
      <c r="K361" t="str">
        <f t="shared" ca="1" si="35"/>
        <v/>
      </c>
    </row>
    <row r="362" spans="1:11" x14ac:dyDescent="0.2">
      <c r="A362">
        <v>6414</v>
      </c>
      <c r="B362" t="str">
        <f ca="1">IF(OFFSET(الصفوف!E$2,MID(A362,1,1),0,1,1)&gt;=(1*MID(A362,2,1)),OFFSET(الصفوف!D$2,MID(A362,1,1),0,1,1) &amp;MID(A362,2,1),"")</f>
        <v/>
      </c>
      <c r="C362" s="5" t="str">
        <f t="shared" ca="1" si="30"/>
        <v/>
      </c>
      <c r="D362" t="str">
        <f t="shared" ca="1" si="31"/>
        <v/>
      </c>
      <c r="F362" t="str">
        <f t="shared" ca="1" si="32"/>
        <v/>
      </c>
      <c r="G362">
        <f ca="1">COUNTIF(OFFSET(المعلمين!$D$3,0,0,COUNTA(المعلمين!$B$3:$B$41),12),F362)</f>
        <v>113</v>
      </c>
      <c r="H362" t="str">
        <f ca="1">IFERROR(D362-COUNTIF(OFFSET(الجدول!$C$3,0,0,COUNTA(المعلمين!$B$3:$B$41),40),F362),"")</f>
        <v/>
      </c>
      <c r="I362" t="str">
        <f t="shared" ca="1" si="33"/>
        <v/>
      </c>
      <c r="J362" t="str">
        <f t="shared" ca="1" si="34"/>
        <v/>
      </c>
      <c r="K362" t="str">
        <f t="shared" ca="1" si="35"/>
        <v/>
      </c>
    </row>
    <row r="363" spans="1:11" x14ac:dyDescent="0.2">
      <c r="A363">
        <v>6415</v>
      </c>
      <c r="B363" t="str">
        <f ca="1">IF(OFFSET(الصفوف!E$2,MID(A363,1,1),0,1,1)&gt;=(1*MID(A363,2,1)),OFFSET(الصفوف!D$2,MID(A363,1,1),0,1,1) &amp;MID(A363,2,1),"")</f>
        <v/>
      </c>
      <c r="C363" s="5" t="str">
        <f t="shared" ca="1" si="30"/>
        <v/>
      </c>
      <c r="D363" t="str">
        <f t="shared" ca="1" si="31"/>
        <v/>
      </c>
      <c r="F363" t="str">
        <f t="shared" ca="1" si="32"/>
        <v/>
      </c>
      <c r="G363">
        <f ca="1">COUNTIF(OFFSET(المعلمين!$D$3,0,0,COUNTA(المعلمين!$B$3:$B$41),12),F363)</f>
        <v>113</v>
      </c>
      <c r="H363" t="str">
        <f ca="1">IFERROR(D363-COUNTIF(OFFSET(الجدول!$C$3,0,0,COUNTA(المعلمين!$B$3:$B$41),40),F363),"")</f>
        <v/>
      </c>
      <c r="I363" t="str">
        <f t="shared" ca="1" si="33"/>
        <v/>
      </c>
      <c r="J363" t="str">
        <f t="shared" ca="1" si="34"/>
        <v/>
      </c>
      <c r="K363" t="str">
        <f ca="1">IFERROR(INDEX($F$4:$F$363,J363-3,1),"")</f>
        <v/>
      </c>
    </row>
  </sheetData>
  <sheetProtection algorithmName="SHA-512" hashValue="fQkmnKsxoUerRyNs69dSVpcuN4mzASz6b5gb+0I3AACgTXDVUL2xl3h0SljEYfyjpwG310FLHTC3AxfRXW4YaQ==" saltValue="QqOcearKNUFmF1RU3JmQKw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A2CE-ECA3-4854-B3AA-8622CE7E2DBE}">
  <sheetPr codeName="ورقة9">
    <tabColor rgb="FFC00000"/>
  </sheetPr>
  <dimension ref="A1:AR28"/>
  <sheetViews>
    <sheetView rightToLeft="1" zoomScale="235" zoomScaleNormal="235" workbookViewId="0">
      <selection activeCell="D2" sqref="D2:AR2"/>
    </sheetView>
  </sheetViews>
  <sheetFormatPr defaultRowHeight="14.25" x14ac:dyDescent="0.2"/>
  <cols>
    <col min="1" max="1" width="5.75" bestFit="1" customWidth="1"/>
    <col min="2" max="2" width="2.875" bestFit="1" customWidth="1"/>
    <col min="3" max="3" width="2.75" style="31" customWidth="1"/>
    <col min="4" max="4" width="10.375" bestFit="1" customWidth="1"/>
    <col min="5" max="5" width="10.125" bestFit="1" customWidth="1"/>
    <col min="6" max="6" width="11.125" bestFit="1" customWidth="1"/>
    <col min="7" max="7" width="9.875" bestFit="1" customWidth="1"/>
    <col min="8" max="8" width="10.125" bestFit="1" customWidth="1"/>
    <col min="9" max="9" width="9" bestFit="1" customWidth="1"/>
    <col min="10" max="10" width="8.875" bestFit="1" customWidth="1"/>
    <col min="11" max="11" width="10.25" bestFit="1" customWidth="1"/>
    <col min="12" max="12" width="7.625" bestFit="1" customWidth="1"/>
    <col min="13" max="13" width="10.375" bestFit="1" customWidth="1"/>
    <col min="14" max="14" width="11.125" bestFit="1" customWidth="1"/>
    <col min="15" max="15" width="9" bestFit="1" customWidth="1"/>
    <col min="16" max="16" width="9.125" customWidth="1"/>
    <col min="17" max="17" width="10.375" bestFit="1" customWidth="1"/>
    <col min="18" max="18" width="9.875" bestFit="1" customWidth="1"/>
    <col min="19" max="19" width="10.25" bestFit="1" customWidth="1"/>
    <col min="20" max="20" width="7.625" bestFit="1" customWidth="1"/>
    <col min="21" max="21" width="10.25" bestFit="1" customWidth="1"/>
    <col min="22" max="22" width="11.125" bestFit="1" customWidth="1"/>
    <col min="23" max="23" width="10.125" bestFit="1" customWidth="1"/>
    <col min="24" max="24" width="9.5" bestFit="1" customWidth="1"/>
    <col min="25" max="25" width="11" bestFit="1" customWidth="1"/>
    <col min="26" max="26" width="9" bestFit="1" customWidth="1"/>
    <col min="27" max="28" width="7.625" bestFit="1" customWidth="1"/>
    <col min="29" max="29" width="9" bestFit="1" customWidth="1"/>
    <col min="30" max="30" width="11.125" bestFit="1" customWidth="1"/>
    <col min="31" max="31" width="9.875" bestFit="1" customWidth="1"/>
    <col min="32" max="32" width="10.375" bestFit="1" customWidth="1"/>
    <col min="33" max="33" width="10.25" bestFit="1" customWidth="1"/>
    <col min="34" max="34" width="9.875" bestFit="1" customWidth="1"/>
    <col min="35" max="36" width="7.625" bestFit="1" customWidth="1"/>
    <col min="37" max="37" width="9.5" bestFit="1" customWidth="1"/>
    <col min="38" max="38" width="11.125" bestFit="1" customWidth="1"/>
    <col min="39" max="39" width="10.25" bestFit="1" customWidth="1"/>
    <col min="40" max="40" width="10" bestFit="1" customWidth="1"/>
    <col min="41" max="42" width="10.25" bestFit="1" customWidth="1"/>
    <col min="43" max="44" width="7.625" bestFit="1" customWidth="1"/>
  </cols>
  <sheetData>
    <row r="1" spans="1:44" ht="21" thickBot="1" x14ac:dyDescent="0.25">
      <c r="C1" s="32" t="s">
        <v>69</v>
      </c>
      <c r="E1" s="91" t="s">
        <v>2</v>
      </c>
      <c r="F1" s="91"/>
      <c r="G1" s="91"/>
      <c r="H1" s="91"/>
      <c r="I1" s="91"/>
      <c r="J1" s="91"/>
      <c r="K1" s="91"/>
      <c r="L1" s="91"/>
      <c r="M1" s="93" t="s">
        <v>3</v>
      </c>
      <c r="N1" s="93"/>
      <c r="O1" s="93"/>
      <c r="P1" s="93"/>
      <c r="Q1" s="93"/>
      <c r="R1" s="93"/>
      <c r="S1" s="93"/>
      <c r="T1" s="93"/>
      <c r="U1" s="91" t="s">
        <v>4</v>
      </c>
      <c r="V1" s="91"/>
      <c r="W1" s="91"/>
      <c r="X1" s="91"/>
      <c r="Y1" s="91"/>
      <c r="Z1" s="91"/>
      <c r="AA1" s="91"/>
      <c r="AB1" s="91"/>
      <c r="AC1" s="93" t="s">
        <v>5</v>
      </c>
      <c r="AD1" s="93"/>
      <c r="AE1" s="93"/>
      <c r="AF1" s="93"/>
      <c r="AG1" s="93"/>
      <c r="AH1" s="93"/>
      <c r="AI1" s="93"/>
      <c r="AJ1" s="93"/>
      <c r="AK1" s="91" t="s">
        <v>6</v>
      </c>
      <c r="AL1" s="91"/>
      <c r="AM1" s="91"/>
      <c r="AN1" s="91"/>
      <c r="AO1" s="91"/>
      <c r="AP1" s="91"/>
      <c r="AQ1" s="91"/>
      <c r="AR1" s="91"/>
    </row>
    <row r="2" spans="1:44" ht="18" x14ac:dyDescent="0.2">
      <c r="D2" s="5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</row>
    <row r="3" spans="1:44" ht="15" x14ac:dyDescent="0.25">
      <c r="A3" s="3" t="str">
        <f ca="1">IF(OFFSET(الصفوف!E$2,MID(C3,1,1),0,1,1)&gt;=(1*MID(C3,2,1)),OFFSET(الصفوف!D$2,MID(C3,1,1),0,1,1) &amp;MID(C3,2,1),"")</f>
        <v>أول1</v>
      </c>
      <c r="B3" s="3">
        <f ca="1">IF(A3&lt;&gt;"",ROW(),"")</f>
        <v>3</v>
      </c>
      <c r="C3" s="31">
        <v>11</v>
      </c>
      <c r="D3" t="str">
        <f ca="1">IFERROR(INDEX($A$3:$A$26,SMALL($B$3:$B$26,ROW(A1))-2,1),"-")</f>
        <v>أول1</v>
      </c>
      <c r="E3" t="str">
        <f ca="1">IFERROR(VLOOKUP($D3&amp;"*",الجدول!C$3:C$37,1,FALSE),"")</f>
        <v>أول1
علوم</v>
      </c>
      <c r="F3" t="str">
        <f ca="1">IFERROR(VLOOKUP($D3&amp;"*",الجدول!D$3:D$37,1,FALSE),"")</f>
        <v>أول1
علوم</v>
      </c>
      <c r="G3" t="str">
        <f ca="1">IFERROR(VLOOKUP($D3&amp;"*",الجدول!E$3:E$37,1,FALSE),"")</f>
        <v>أول1
علوم</v>
      </c>
      <c r="H3" t="str">
        <f ca="1">IFERROR(VLOOKUP($D3&amp;"*",الجدول!F$3:F$37,1,FALSE),"")</f>
        <v>أول1
إسلامية</v>
      </c>
      <c r="I3" t="str">
        <f ca="1">IFERROR(VLOOKUP($D3&amp;"*",الجدول!G$3:G$37,1,FALSE),"")</f>
        <v>أول1
إسلامية</v>
      </c>
      <c r="J3" t="str">
        <f ca="1">IFERROR(VLOOKUP($D3&amp;"*",الجدول!H$3:H$37,1,FALSE),"")</f>
        <v>أول1
تجويد</v>
      </c>
      <c r="K3" t="str">
        <f ca="1">IFERROR(VLOOKUP($D3&amp;"*",الجدول!I$3:I$37,1,FALSE),"")</f>
        <v/>
      </c>
      <c r="L3" t="str">
        <f ca="1">IFERROR(VLOOKUP($D3&amp;"*",الجدول!J$3:J$37,1,FALSE),"")</f>
        <v/>
      </c>
      <c r="M3" t="str">
        <f ca="1">IFERROR(VLOOKUP($D3&amp;"*",الجدول!K$3:K$37,1,FALSE),"")</f>
        <v>أول1
قرآن</v>
      </c>
      <c r="N3" t="str">
        <f ca="1">IFERROR(VLOOKUP($D3&amp;"*",الجدول!L$3:L$37,1,FALSE),"")</f>
        <v>أول1
علوم</v>
      </c>
      <c r="O3" t="str">
        <f ca="1">IFERROR(VLOOKUP($D3&amp;"*",الجدول!M$3:M$37,1,FALSE),"")</f>
        <v>أول1
انجليزي</v>
      </c>
      <c r="P3" t="str">
        <f ca="1">IFERROR(VLOOKUP($D3&amp;"*",الجدول!N$3:N$37,1,FALSE),"")</f>
        <v>أول1
علوم</v>
      </c>
      <c r="Q3" t="str">
        <f ca="1">IFERROR(VLOOKUP($D3&amp;"*",الجدول!O$3:O$37,1,FALSE),"")</f>
        <v>أول1
أسرية</v>
      </c>
      <c r="R3" t="str">
        <f ca="1">IFERROR(VLOOKUP($D3&amp;"*",الجدول!P$3:P$37,1,FALSE),"")</f>
        <v>أول1
تقنية</v>
      </c>
      <c r="S3" t="str">
        <f ca="1">IFERROR(VLOOKUP($D3&amp;"*",الجدول!Q$3:Q$37,1,FALSE),"")</f>
        <v/>
      </c>
      <c r="T3" t="str">
        <f ca="1">IFERROR(VLOOKUP($D3&amp;"*",الجدول!R$3:R$37,1,FALSE),"")</f>
        <v/>
      </c>
      <c r="U3" t="str">
        <f ca="1">IFERROR(VLOOKUP($D3&amp;"*",الجدول!S$3:S$37,1,FALSE),"")</f>
        <v>أول1
تقنية</v>
      </c>
      <c r="V3" t="str">
        <f ca="1">IFERROR(VLOOKUP($D3&amp;"*",الجدول!T$3:T$37,1,FALSE),"")</f>
        <v>أول1
قرآن</v>
      </c>
      <c r="W3" t="str">
        <f ca="1">IFERROR(VLOOKUP($D3&amp;"*",الجدول!U$3:U$37,1,FALSE),"")</f>
        <v>أول1
انجليزي</v>
      </c>
      <c r="X3" t="str">
        <f ca="1">IFERROR(VLOOKUP($D3&amp;"*",الجدول!V$3:V$37,1,FALSE),"")</f>
        <v>أول1
تجويد</v>
      </c>
      <c r="Y3" t="str">
        <f ca="1">IFERROR(VLOOKUP($D3&amp;"*",الجدول!W$3:W$37,1,FALSE),"")</f>
        <v>أول1
قرآن</v>
      </c>
      <c r="Z3" t="str">
        <f ca="1">IFERROR(VLOOKUP($D3&amp;"*",الجدول!X$3:X$37,1,FALSE),"")</f>
        <v>أول1
أسرية</v>
      </c>
      <c r="AA3" t="str">
        <f ca="1">IFERROR(VLOOKUP($D3&amp;"*",الجدول!Y$3:Y$37,1,FALSE),"")</f>
        <v/>
      </c>
      <c r="AB3" t="str">
        <f ca="1">IFERROR(VLOOKUP($D3&amp;"*",الجدول!Z$3:Z$37,1,FALSE),"")</f>
        <v/>
      </c>
      <c r="AC3" t="str">
        <f ca="1">IFERROR(VLOOKUP($D3&amp;"*",الجدول!AA$3:AA$37,1,FALSE),"")</f>
        <v>أول1
إسلامية</v>
      </c>
      <c r="AD3" t="str">
        <f ca="1">IFERROR(VLOOKUP($D3&amp;"*",الجدول!AB$3:AB$37,1,FALSE),"")</f>
        <v>أول1
انجليزي</v>
      </c>
      <c r="AE3" t="str">
        <f ca="1">IFERROR(VLOOKUP($D3&amp;"*",الجدول!AC$3:AC$37,1,FALSE),"")</f>
        <v>أول1
عربي</v>
      </c>
      <c r="AF3" t="str">
        <f ca="1">IFERROR(VLOOKUP($D3&amp;"*",الجدول!AD$3:AD$37,1,FALSE),"")</f>
        <v>أول1
إسلامية</v>
      </c>
      <c r="AG3" t="str">
        <f ca="1">IFERROR(VLOOKUP($D3&amp;"*",الجدول!AE$3:AE$37,1,FALSE),"")</f>
        <v>أول1
عربي</v>
      </c>
      <c r="AH3" t="str">
        <f ca="1">IFERROR(VLOOKUP($D3&amp;"*",الجدول!AF$3:AF$37,1,FALSE),"")</f>
        <v>أول1
قرآن</v>
      </c>
      <c r="AI3" t="str">
        <f ca="1">IFERROR(VLOOKUP($D3&amp;"*",الجدول!AG$3:AG$37,1,FALSE),"")</f>
        <v/>
      </c>
      <c r="AJ3" t="str">
        <f ca="1">IFERROR(VLOOKUP($D3&amp;"*",الجدول!AH$3:AH$37,1,FALSE),"")</f>
        <v/>
      </c>
      <c r="AK3" t="str">
        <f ca="1">IFERROR(VLOOKUP($D3&amp;"*",الجدول!AI$3:AI$37,1,FALSE),"")</f>
        <v>أول1
عربي</v>
      </c>
      <c r="AL3" t="str">
        <f ca="1">IFERROR(VLOOKUP($D3&amp;"*",الجدول!AJ$3:AJ$37,1,FALSE),"")</f>
        <v>أول1
إسلامية</v>
      </c>
      <c r="AM3" t="str">
        <f ca="1">IFERROR(VLOOKUP($D3&amp;"*",الجدول!AK$3:AK$37,1,FALSE),"")</f>
        <v>أول1
انجليزي</v>
      </c>
      <c r="AN3" t="str">
        <f ca="1">IFERROR(VLOOKUP($D3&amp;"*",الجدول!AL$3:AL$37,1,FALSE),"")</f>
        <v>أول1
عربي</v>
      </c>
      <c r="AO3" t="str">
        <f ca="1">IFERROR(VLOOKUP($D3&amp;"*",الجدول!AM$3:AM$37,1,FALSE),"")</f>
        <v>أول1
قرآن</v>
      </c>
      <c r="AP3" t="str">
        <f ca="1">IFERROR(VLOOKUP($D3&amp;"*",الجدول!AN$3:AN$37,1,FALSE),"")</f>
        <v>أول1
انجليزي</v>
      </c>
      <c r="AQ3" t="str">
        <f ca="1">IFERROR(VLOOKUP($D3&amp;"*",الجدول!AO$3:AO$37,1,FALSE),"")</f>
        <v/>
      </c>
      <c r="AR3" t="str">
        <f ca="1">IFERROR(VLOOKUP($D3&amp;"*",الجدول!AP$3:AP$37,1,FALSE),"")</f>
        <v/>
      </c>
    </row>
    <row r="4" spans="1:44" ht="15" x14ac:dyDescent="0.25">
      <c r="A4" s="3" t="str">
        <f ca="1">IF(OFFSET(الصفوف!E$2,MID(C4,1,1),0,1,1)&gt;=(1*MID(C4,2,1)),OFFSET(الصفوف!D$2,MID(C4,1,1),0,1,1) &amp;MID(C4,2,1),"")</f>
        <v>أول2</v>
      </c>
      <c r="B4" s="3">
        <f t="shared" ref="B4:B26" ca="1" si="0">IF(A4&lt;&gt;"",ROW(),"")</f>
        <v>4</v>
      </c>
      <c r="C4" s="31">
        <v>12</v>
      </c>
      <c r="D4" t="str">
        <f t="shared" ref="D4:D26" ca="1" si="1">IFERROR(INDEX($A$3:$A$26,SMALL($B$3:$B$26,ROW(A2))-2,1),"-")</f>
        <v>أول2</v>
      </c>
      <c r="E4" t="str">
        <f ca="1">IFERROR(VLOOKUP($D4&amp;"*",الجدول!C$3:C$37,1,FALSE),"")</f>
        <v>أول2
أسرية</v>
      </c>
      <c r="F4" t="str">
        <f ca="1">IFERROR(VLOOKUP($D4&amp;"*",الجدول!D$3:D$37,1,FALSE),"")</f>
        <v>أول2
تجويد</v>
      </c>
      <c r="G4" t="str">
        <f ca="1">IFERROR(VLOOKUP($D4&amp;"*",الجدول!E$3:E$37,1,FALSE),"")</f>
        <v>أول2
عربي</v>
      </c>
      <c r="H4" t="str">
        <f ca="1">IFERROR(VLOOKUP($D4&amp;"*",الجدول!F$3:F$37,1,FALSE),"")</f>
        <v>أول2
انجليزي</v>
      </c>
      <c r="I4" t="str">
        <f ca="1">IFERROR(VLOOKUP($D4&amp;"*",الجدول!G$3:G$37,1,FALSE),"")</f>
        <v>أول2
قرآن</v>
      </c>
      <c r="J4" t="str">
        <f ca="1">IFERROR(VLOOKUP($D4&amp;"*",الجدول!H$3:H$37,1,FALSE),"")</f>
        <v>أول2
أسرية</v>
      </c>
      <c r="K4" t="str">
        <f ca="1">IFERROR(VLOOKUP($D4&amp;"*",الجدول!I$3:I$37,1,FALSE),"")</f>
        <v/>
      </c>
      <c r="L4" t="str">
        <f ca="1">IFERROR(VLOOKUP($D4&amp;"*",الجدول!J$3:J$37,1,FALSE),"")</f>
        <v/>
      </c>
      <c r="M4" t="str">
        <f ca="1">IFERROR(VLOOKUP($D4&amp;"*",الجدول!K$3:K$37,1,FALSE),"")</f>
        <v>أول2
إسلامية</v>
      </c>
      <c r="N4" t="str">
        <f ca="1">IFERROR(VLOOKUP($D4&amp;"*",الجدول!L$3:L$37,1,FALSE),"")</f>
        <v>أول2
علوم</v>
      </c>
      <c r="O4" t="str">
        <f ca="1">IFERROR(VLOOKUP($D4&amp;"*",الجدول!M$3:M$37,1,FALSE),"")</f>
        <v>أول2
قرآن</v>
      </c>
      <c r="P4" t="str">
        <f ca="1">IFERROR(VLOOKUP($D4&amp;"*",الجدول!N$3:N$37,1,FALSE),"")</f>
        <v>أول2
عربي</v>
      </c>
      <c r="Q4" t="str">
        <f ca="1">IFERROR(VLOOKUP($D4&amp;"*",الجدول!O$3:O$37,1,FALSE),"")</f>
        <v>أول2
عربي</v>
      </c>
      <c r="R4" t="str">
        <f ca="1">IFERROR(VLOOKUP($D4&amp;"*",الجدول!P$3:P$37,1,FALSE),"")</f>
        <v>أول2
علوم</v>
      </c>
      <c r="S4" t="str">
        <f ca="1">IFERROR(VLOOKUP($D4&amp;"*",الجدول!Q$3:Q$37,1,FALSE),"")</f>
        <v/>
      </c>
      <c r="T4" t="str">
        <f ca="1">IFERROR(VLOOKUP($D4&amp;"*",الجدول!R$3:R$37,1,FALSE),"")</f>
        <v/>
      </c>
      <c r="U4" t="str">
        <f ca="1">IFERROR(VLOOKUP($D4&amp;"*",الجدول!S$3:S$37,1,FALSE),"")</f>
        <v>أول2
إسلامية</v>
      </c>
      <c r="V4" t="str">
        <f ca="1">IFERROR(VLOOKUP($D4&amp;"*",الجدول!T$3:T$37,1,FALSE),"")</f>
        <v>أول2
علوم</v>
      </c>
      <c r="W4" t="str">
        <f ca="1">IFERROR(VLOOKUP($D4&amp;"*",الجدول!U$3:U$37,1,FALSE),"")</f>
        <v>أول2
علوم</v>
      </c>
      <c r="X4" t="str">
        <f ca="1">IFERROR(VLOOKUP($D4&amp;"*",الجدول!V$3:V$37,1,FALSE),"")</f>
        <v>أول2
عربي</v>
      </c>
      <c r="Y4" t="str">
        <f ca="1">IFERROR(VLOOKUP($D4&amp;"*",الجدول!W$3:W$37,1,FALSE),"")</f>
        <v>أول2
تجويد</v>
      </c>
      <c r="Z4" t="str">
        <f ca="1">IFERROR(VLOOKUP($D4&amp;"*",الجدول!X$3:X$37,1,FALSE),"")</f>
        <v>أول2
قرآن</v>
      </c>
      <c r="AA4" t="str">
        <f ca="1">IFERROR(VLOOKUP($D4&amp;"*",الجدول!Y$3:Y$37,1,FALSE),"")</f>
        <v/>
      </c>
      <c r="AB4" t="str">
        <f ca="1">IFERROR(VLOOKUP($D4&amp;"*",الجدول!Z$3:Z$37,1,FALSE),"")</f>
        <v/>
      </c>
      <c r="AC4" t="str">
        <f ca="1">IFERROR(VLOOKUP($D4&amp;"*",الجدول!AA$3:AA$37,1,FALSE),"")</f>
        <v>أول2
انجليزي</v>
      </c>
      <c r="AD4" t="str">
        <f ca="1">IFERROR(VLOOKUP($D4&amp;"*",الجدول!AB$3:AB$37,1,FALSE),"")</f>
        <v>أول2
قرآن</v>
      </c>
      <c r="AE4" t="str">
        <f ca="1">IFERROR(VLOOKUP($D4&amp;"*",الجدول!AC$3:AC$37,1,FALSE),"")</f>
        <v>أول2
تقنية</v>
      </c>
      <c r="AF4" t="str">
        <f ca="1">IFERROR(VLOOKUP($D4&amp;"*",الجدول!AD$3:AD$37,1,FALSE),"")</f>
        <v>أول2
إسلامية</v>
      </c>
      <c r="AG4" t="str">
        <f ca="1">IFERROR(VLOOKUP($D4&amp;"*",الجدول!AE$3:AE$37,1,FALSE),"")</f>
        <v>أول2
تقنية</v>
      </c>
      <c r="AH4" t="str">
        <f ca="1">IFERROR(VLOOKUP($D4&amp;"*",الجدول!AF$3:AF$37,1,FALSE),"")</f>
        <v>أول2
علوم</v>
      </c>
      <c r="AI4" t="str">
        <f ca="1">IFERROR(VLOOKUP($D4&amp;"*",الجدول!AG$3:AG$37,1,FALSE),"")</f>
        <v/>
      </c>
      <c r="AJ4" t="str">
        <f ca="1">IFERROR(VLOOKUP($D4&amp;"*",الجدول!AH$3:AH$37,1,FALSE),"")</f>
        <v/>
      </c>
      <c r="AK4" t="str">
        <f ca="1">IFERROR(VLOOKUP($D4&amp;"*",الجدول!AI$3:AI$37,1,FALSE),"")</f>
        <v>أول2
إسلامية</v>
      </c>
      <c r="AL4" t="str">
        <f ca="1">IFERROR(VLOOKUP($D4&amp;"*",الجدول!AJ$3:AJ$37,1,FALSE),"")</f>
        <v>أول2
انجليزي</v>
      </c>
      <c r="AM4" t="str">
        <f ca="1">IFERROR(VLOOKUP($D4&amp;"*",الجدول!AK$3:AK$37,1,FALSE),"")</f>
        <v>أول2
قرآن</v>
      </c>
      <c r="AN4" t="str">
        <f ca="1">IFERROR(VLOOKUP($D4&amp;"*",الجدول!AL$3:AL$37,1,FALSE),"")</f>
        <v>أول2
انجليزي</v>
      </c>
      <c r="AO4" t="str">
        <f ca="1">IFERROR(VLOOKUP($D4&amp;"*",الجدول!AM$3:AM$37,1,FALSE),"")</f>
        <v>أول2
إسلامية</v>
      </c>
      <c r="AP4" t="str">
        <f ca="1">IFERROR(VLOOKUP($D4&amp;"*",الجدول!AN$3:AN$37,1,FALSE),"")</f>
        <v>أول2
انجليزي</v>
      </c>
      <c r="AQ4" t="str">
        <f ca="1">IFERROR(VLOOKUP($D4&amp;"*",الجدول!AO$3:AO$37,1,FALSE),"")</f>
        <v/>
      </c>
      <c r="AR4" t="str">
        <f ca="1">IFERROR(VLOOKUP($D4&amp;"*",الجدول!AP$3:AP$37,1,FALSE),"")</f>
        <v/>
      </c>
    </row>
    <row r="5" spans="1:44" ht="15" x14ac:dyDescent="0.25">
      <c r="A5" s="3" t="str">
        <f ca="1">IF(OFFSET(الصفوف!E$2,MID(C5,1,1),0,1,1)&gt;=(1*MID(C5,2,1)),OFFSET(الصفوف!D$2,MID(C5,1,1),0,1,1) &amp;MID(C5,2,1),"")</f>
        <v>أول3</v>
      </c>
      <c r="B5" s="3">
        <f t="shared" ca="1" si="0"/>
        <v>5</v>
      </c>
      <c r="C5" s="31">
        <v>13</v>
      </c>
      <c r="D5" t="str">
        <f t="shared" ca="1" si="1"/>
        <v>أول3</v>
      </c>
      <c r="E5" t="str">
        <f ca="1">IFERROR(VLOOKUP($D5&amp;"*",الجدول!C$3:C$37,1,FALSE),"")</f>
        <v>أول3
تجويد</v>
      </c>
      <c r="F5" t="str">
        <f ca="1">IFERROR(VLOOKUP($D5&amp;"*",الجدول!D$3:D$37,1,FALSE),"")</f>
        <v>أول3
تقنية</v>
      </c>
      <c r="G5" t="str">
        <f ca="1">IFERROR(VLOOKUP($D5&amp;"*",الجدول!E$3:E$37,1,FALSE),"")</f>
        <v>أول3
عربي</v>
      </c>
      <c r="H5" t="str">
        <f ca="1">IFERROR(VLOOKUP($D5&amp;"*",الجدول!F$3:F$37,1,FALSE),"")</f>
        <v>أول3
انجليزي</v>
      </c>
      <c r="I5" t="str">
        <f ca="1">IFERROR(VLOOKUP($D5&amp;"*",الجدول!G$3:G$37,1,FALSE),"")</f>
        <v>أول3
قرآن</v>
      </c>
      <c r="J5" t="str">
        <f ca="1">IFERROR(VLOOKUP($D5&amp;"*",الجدول!H$3:H$37,1,FALSE),"")</f>
        <v>أول3
انجليزي</v>
      </c>
      <c r="K5" t="str">
        <f ca="1">IFERROR(VLOOKUP($D5&amp;"*",الجدول!I$3:I$37,1,FALSE),"")</f>
        <v/>
      </c>
      <c r="L5" t="str">
        <f ca="1">IFERROR(VLOOKUP($D5&amp;"*",الجدول!J$3:J$37,1,FALSE),"")</f>
        <v/>
      </c>
      <c r="M5" t="str">
        <f ca="1">IFERROR(VLOOKUP($D5&amp;"*",الجدول!K$3:K$37,1,FALSE),"")</f>
        <v>أول3
تجويد</v>
      </c>
      <c r="N5" t="str">
        <f ca="1">IFERROR(VLOOKUP($D5&amp;"*",الجدول!L$3:L$37,1,FALSE),"")</f>
        <v>أول3
عربي</v>
      </c>
      <c r="O5" t="str">
        <f ca="1">IFERROR(VLOOKUP($D5&amp;"*",الجدول!M$3:M$37,1,FALSE),"")</f>
        <v>أول3
قرآن</v>
      </c>
      <c r="P5" t="str">
        <f ca="1">IFERROR(VLOOKUP($D5&amp;"*",الجدول!N$3:N$37,1,FALSE),"")</f>
        <v>أول3
عربي</v>
      </c>
      <c r="Q5" t="str">
        <f ca="1">IFERROR(VLOOKUP($D5&amp;"*",الجدول!O$3:O$37,1,FALSE),"")</f>
        <v>أول3
انجليزي</v>
      </c>
      <c r="R5" t="str">
        <f ca="1">IFERROR(VLOOKUP($D5&amp;"*",الجدول!P$3:P$37,1,FALSE),"")</f>
        <v>أول3
انجليزي</v>
      </c>
      <c r="S5" t="str">
        <f ca="1">IFERROR(VLOOKUP($D5&amp;"*",الجدول!Q$3:Q$37,1,FALSE),"")</f>
        <v/>
      </c>
      <c r="T5" t="str">
        <f ca="1">IFERROR(VLOOKUP($D5&amp;"*",الجدول!R$3:R$37,1,FALSE),"")</f>
        <v/>
      </c>
      <c r="U5" t="str">
        <f ca="1">IFERROR(VLOOKUP($D5&amp;"*",الجدول!S$3:S$37,1,FALSE),"")</f>
        <v>أول3
إسلامية</v>
      </c>
      <c r="V5" t="str">
        <f ca="1">IFERROR(VLOOKUP($D5&amp;"*",الجدول!T$3:T$37,1,FALSE),"")</f>
        <v>أول3
انجليزي</v>
      </c>
      <c r="W5" t="str">
        <f ca="1">IFERROR(VLOOKUP($D5&amp;"*",الجدول!U$3:U$37,1,FALSE),"")</f>
        <v>أول3
إسلامية</v>
      </c>
      <c r="X5" t="str">
        <f ca="1">IFERROR(VLOOKUP($D5&amp;"*",الجدول!V$3:V$37,1,FALSE),"")</f>
        <v>أول3
تقنية</v>
      </c>
      <c r="Y5" t="str">
        <f ca="1">IFERROR(VLOOKUP($D5&amp;"*",الجدول!W$3:W$37,1,FALSE),"")</f>
        <v>أول3
علوم</v>
      </c>
      <c r="Z5" t="str">
        <f ca="1">IFERROR(VLOOKUP($D5&amp;"*",الجدول!X$3:X$37,1,FALSE),"")</f>
        <v>أول3
علوم</v>
      </c>
      <c r="AA5" t="str">
        <f ca="1">IFERROR(VLOOKUP($D5&amp;"*",الجدول!Y$3:Y$37,1,FALSE),"")</f>
        <v/>
      </c>
      <c r="AB5" t="str">
        <f ca="1">IFERROR(VLOOKUP($D5&amp;"*",الجدول!Z$3:Z$37,1,FALSE),"")</f>
        <v/>
      </c>
      <c r="AC5" t="str">
        <f ca="1">IFERROR(VLOOKUP($D5&amp;"*",الجدول!AA$3:AA$37,1,FALSE),"")</f>
        <v>أول3
أسرية</v>
      </c>
      <c r="AD5" t="str">
        <f ca="1">IFERROR(VLOOKUP($D5&amp;"*",الجدول!AB$3:AB$37,1,FALSE),"")</f>
        <v>أول3
علوم</v>
      </c>
      <c r="AE5" t="str">
        <f ca="1">IFERROR(VLOOKUP($D5&amp;"*",الجدول!AC$3:AC$37,1,FALSE),"")</f>
        <v>أول3
قرآن</v>
      </c>
      <c r="AF5" t="str">
        <f ca="1">IFERROR(VLOOKUP($D5&amp;"*",الجدول!AD$3:AD$37,1,FALSE),"")</f>
        <v>أول3
قرآن</v>
      </c>
      <c r="AG5" t="str">
        <f ca="1">IFERROR(VLOOKUP($D5&amp;"*",الجدول!AE$3:AE$37,1,FALSE),"")</f>
        <v>أول3
علوم</v>
      </c>
      <c r="AH5" t="str">
        <f ca="1">IFERROR(VLOOKUP($D5&amp;"*",الجدول!AF$3:AF$37,1,FALSE),"")</f>
        <v>أول3
أسرية</v>
      </c>
      <c r="AI5" t="str">
        <f ca="1">IFERROR(VLOOKUP($D5&amp;"*",الجدول!AG$3:AG$37,1,FALSE),"")</f>
        <v/>
      </c>
      <c r="AJ5" t="str">
        <f ca="1">IFERROR(VLOOKUP($D5&amp;"*",الجدول!AH$3:AH$37,1,FALSE),"")</f>
        <v/>
      </c>
      <c r="AK5" t="str">
        <f ca="1">IFERROR(VLOOKUP($D5&amp;"*",الجدول!AI$3:AI$37,1,FALSE),"")</f>
        <v>أول3
إسلامية</v>
      </c>
      <c r="AL5" t="str">
        <f ca="1">IFERROR(VLOOKUP($D5&amp;"*",الجدول!AJ$3:AJ$37,1,FALSE),"")</f>
        <v>أول3
عربي</v>
      </c>
      <c r="AM5" t="str">
        <f ca="1">IFERROR(VLOOKUP($D5&amp;"*",الجدول!AK$3:AK$37,1,FALSE),"")</f>
        <v>أول3
قرآن</v>
      </c>
      <c r="AN5" t="str">
        <f ca="1">IFERROR(VLOOKUP($D5&amp;"*",الجدول!AL$3:AL$37,1,FALSE),"")</f>
        <v>أول3
إسلامية</v>
      </c>
      <c r="AO5" t="str">
        <f ca="1">IFERROR(VLOOKUP($D5&amp;"*",الجدول!AM$3:AM$37,1,FALSE),"")</f>
        <v>أول3
علوم</v>
      </c>
      <c r="AP5" t="str">
        <f ca="1">IFERROR(VLOOKUP($D5&amp;"*",الجدول!AN$3:AN$37,1,FALSE),"")</f>
        <v>أول3
إسلامية</v>
      </c>
      <c r="AQ5" t="str">
        <f ca="1">IFERROR(VLOOKUP($D5&amp;"*",الجدول!AO$3:AO$37,1,FALSE),"")</f>
        <v/>
      </c>
      <c r="AR5" t="str">
        <f ca="1">IFERROR(VLOOKUP($D5&amp;"*",الجدول!AP$3:AP$37,1,FALSE),"")</f>
        <v/>
      </c>
    </row>
    <row r="6" spans="1:44" ht="15" x14ac:dyDescent="0.25">
      <c r="A6" s="3" t="str">
        <f ca="1">IF(OFFSET(الصفوف!E$2,MID(C6,1,1),0,1,1)&gt;=(1*MID(C6,2,1)),OFFSET(الصفوف!D$2,MID(C6,1,1),0,1,1) &amp;MID(C6,2,1),"")</f>
        <v/>
      </c>
      <c r="B6" s="3" t="str">
        <f t="shared" ca="1" si="0"/>
        <v/>
      </c>
      <c r="C6" s="31">
        <v>14</v>
      </c>
      <c r="D6" t="str">
        <f t="shared" ca="1" si="1"/>
        <v>ثاني1</v>
      </c>
      <c r="E6" t="str">
        <f ca="1">IFERROR(VLOOKUP($D6&amp;"*",الجدول!C$3:C$37,1,FALSE),"")</f>
        <v>ثاني1
علوم</v>
      </c>
      <c r="F6" t="str">
        <f ca="1">IFERROR(VLOOKUP($D6&amp;"*",الجدول!D$3:D$37,1,FALSE),"")</f>
        <v>ثاني1
علوم</v>
      </c>
      <c r="G6" t="str">
        <f ca="1">IFERROR(VLOOKUP($D6&amp;"*",الجدول!E$3:E$37,1,FALSE),"")</f>
        <v>ثاني1
فنية</v>
      </c>
      <c r="H6" t="str">
        <f ca="1">IFERROR(VLOOKUP($D6&amp;"*",الجدول!F$3:F$37,1,FALSE),"")</f>
        <v>ثاني1
عربي</v>
      </c>
      <c r="I6" t="str">
        <f ca="1">IFERROR(VLOOKUP($D6&amp;"*",الجدول!G$3:G$37,1,FALSE),"")</f>
        <v>ثاني1
عربي</v>
      </c>
      <c r="J6" t="str">
        <f ca="1">IFERROR(VLOOKUP($D6&amp;"*",الجدول!H$3:H$37,1,FALSE),"")</f>
        <v>ثاني1
إسلامية</v>
      </c>
      <c r="K6" t="str">
        <f ca="1">IFERROR(VLOOKUP($D6&amp;"*",الجدول!I$3:I$37,1,FALSE),"")</f>
        <v/>
      </c>
      <c r="L6" t="str">
        <f ca="1">IFERROR(VLOOKUP($D6&amp;"*",الجدول!J$3:J$37,1,FALSE),"")</f>
        <v/>
      </c>
      <c r="M6" t="str">
        <f ca="1">IFERROR(VLOOKUP($D6&amp;"*",الجدول!K$3:K$37,1,FALSE),"")</f>
        <v>ثاني1
قرآن</v>
      </c>
      <c r="N6" t="str">
        <f ca="1">IFERROR(VLOOKUP($D6&amp;"*",الجدول!L$3:L$37,1,FALSE),"")</f>
        <v>ثاني1
علوم</v>
      </c>
      <c r="O6" t="str">
        <f ca="1">IFERROR(VLOOKUP($D6&amp;"*",الجدول!M$3:M$37,1,FALSE),"")</f>
        <v>ثاني1
إسلامية</v>
      </c>
      <c r="P6" t="str">
        <f ca="1">IFERROR(VLOOKUP($D6&amp;"*",الجدول!N$3:N$37,1,FALSE),"")</f>
        <v>ثاني1
قرآن</v>
      </c>
      <c r="Q6" t="str">
        <f ca="1">IFERROR(VLOOKUP($D6&amp;"*",الجدول!O$3:O$37,1,FALSE),"")</f>
        <v>ثاني1
إسلامية</v>
      </c>
      <c r="R6" t="str">
        <f ca="1">IFERROR(VLOOKUP($D6&amp;"*",الجدول!P$3:P$37,1,FALSE),"")</f>
        <v>ثاني1
عربي</v>
      </c>
      <c r="S6" t="str">
        <f ca="1">IFERROR(VLOOKUP($D6&amp;"*",الجدول!Q$3:Q$37,1,FALSE),"")</f>
        <v/>
      </c>
      <c r="T6" t="str">
        <f ca="1">IFERROR(VLOOKUP($D6&amp;"*",الجدول!R$3:R$37,1,FALSE),"")</f>
        <v/>
      </c>
      <c r="U6" t="str">
        <f ca="1">IFERROR(VLOOKUP($D6&amp;"*",الجدول!S$3:S$37,1,FALSE),"")</f>
        <v>ثاني1
بدنية</v>
      </c>
      <c r="V6" t="str">
        <f ca="1">IFERROR(VLOOKUP($D6&amp;"*",الجدول!T$3:T$37,1,FALSE),"")</f>
        <v>ثاني1
إسلامية</v>
      </c>
      <c r="W6" t="str">
        <f ca="1">IFERROR(VLOOKUP($D6&amp;"*",الجدول!U$3:U$37,1,FALSE),"")</f>
        <v>ثاني1
فنية</v>
      </c>
      <c r="X6" t="str">
        <f ca="1">IFERROR(VLOOKUP($D6&amp;"*",الجدول!V$3:V$37,1,FALSE),"")</f>
        <v>ثاني1
فنية</v>
      </c>
      <c r="Y6" t="str">
        <f ca="1">IFERROR(VLOOKUP($D6&amp;"*",الجدول!W$3:W$37,1,FALSE),"")</f>
        <v>ثاني1
بدنية</v>
      </c>
      <c r="Z6" t="str">
        <f ca="1">IFERROR(VLOOKUP($D6&amp;"*",الجدول!X$3:X$37,1,FALSE),"")</f>
        <v>ثاني1
فنية</v>
      </c>
      <c r="AA6" t="str">
        <f ca="1">IFERROR(VLOOKUP($D6&amp;"*",الجدول!Y$3:Y$37,1,FALSE),"")</f>
        <v/>
      </c>
      <c r="AB6" t="str">
        <f ca="1">IFERROR(VLOOKUP($D6&amp;"*",الجدول!Z$3:Z$37,1,FALSE),"")</f>
        <v/>
      </c>
      <c r="AC6" t="str">
        <f ca="1">IFERROR(VLOOKUP($D6&amp;"*",الجدول!AA$3:AA$37,1,FALSE),"")</f>
        <v>ثاني1
قرآن</v>
      </c>
      <c r="AD6" t="str">
        <f ca="1">IFERROR(VLOOKUP($D6&amp;"*",الجدول!AB$3:AB$37,1,FALSE),"")</f>
        <v>ثاني1
فنية</v>
      </c>
      <c r="AE6" t="str">
        <f ca="1">IFERROR(VLOOKUP($D6&amp;"*",الجدول!AC$3:AC$37,1,FALSE),"")</f>
        <v>ثاني1
فلك</v>
      </c>
      <c r="AF6" t="str">
        <f ca="1">IFERROR(VLOOKUP($D6&amp;"*",الجدول!AD$3:AD$37,1,FALSE),"")</f>
        <v>ثاني1
قرآن</v>
      </c>
      <c r="AG6" t="str">
        <f ca="1">IFERROR(VLOOKUP($D6&amp;"*",الجدول!AE$3:AE$37,1,FALSE),"")</f>
        <v>ثاني1
فنية</v>
      </c>
      <c r="AH6" t="str">
        <f ca="1">IFERROR(VLOOKUP($D6&amp;"*",الجدول!AF$3:AF$37,1,FALSE),"")</f>
        <v>ثاني1
فلك</v>
      </c>
      <c r="AI6" t="str">
        <f ca="1">IFERROR(VLOOKUP($D6&amp;"*",الجدول!AG$3:AG$37,1,FALSE),"")</f>
        <v/>
      </c>
      <c r="AJ6" t="str">
        <f ca="1">IFERROR(VLOOKUP($D6&amp;"*",الجدول!AH$3:AH$37,1,FALSE),"")</f>
        <v/>
      </c>
      <c r="AK6" t="str">
        <f ca="1">IFERROR(VLOOKUP($D6&amp;"*",الجدول!AI$3:AI$37,1,FALSE),"")</f>
        <v>ثاني1
فنية</v>
      </c>
      <c r="AL6" t="str">
        <f ca="1">IFERROR(VLOOKUP($D6&amp;"*",الجدول!AJ$3:AJ$37,1,FALSE),"")</f>
        <v>ثاني1
قرآن</v>
      </c>
      <c r="AM6" t="str">
        <f ca="1">IFERROR(VLOOKUP($D6&amp;"*",الجدول!AK$3:AK$37,1,FALSE),"")</f>
        <v>ثاني1
فلك</v>
      </c>
      <c r="AN6" t="str">
        <f ca="1">IFERROR(VLOOKUP($D6&amp;"*",الجدول!AL$3:AL$37,1,FALSE),"")</f>
        <v>ثاني1
فنية</v>
      </c>
      <c r="AO6" t="str">
        <f ca="1">IFERROR(VLOOKUP($D6&amp;"*",الجدول!AM$3:AM$37,1,FALSE),"")</f>
        <v>ثاني1
فنية</v>
      </c>
      <c r="AP6" t="str">
        <f ca="1">IFERROR(VLOOKUP($D6&amp;"*",الجدول!AN$3:AN$37,1,FALSE),"")</f>
        <v>ثاني1
فنية</v>
      </c>
      <c r="AQ6" t="str">
        <f ca="1">IFERROR(VLOOKUP($D6&amp;"*",الجدول!AO$3:AO$37,1,FALSE),"")</f>
        <v/>
      </c>
      <c r="AR6" t="str">
        <f ca="1">IFERROR(VLOOKUP($D6&amp;"*",الجدول!AP$3:AP$37,1,FALSE),"")</f>
        <v/>
      </c>
    </row>
    <row r="7" spans="1:44" ht="15" x14ac:dyDescent="0.25">
      <c r="A7" s="3" t="str">
        <f ca="1">IF(OFFSET(الصفوف!E$2,MID(C7,1,1),0,1,1)&gt;=(1*MID(C7,2,1)),OFFSET(الصفوف!D$2,MID(C7,1,1),0,1,1) &amp;MID(C7,2,1),"")</f>
        <v>ثاني1</v>
      </c>
      <c r="B7" s="3">
        <f t="shared" ca="1" si="0"/>
        <v>7</v>
      </c>
      <c r="C7" s="31">
        <v>21</v>
      </c>
      <c r="D7" t="str">
        <f t="shared" ca="1" si="1"/>
        <v>ثاني2</v>
      </c>
      <c r="E7" t="str">
        <f ca="1">IFERROR(VLOOKUP($D7&amp;"*",الجدول!C$3:C$37,1,FALSE),"")</f>
        <v>ثاني2
قرآن</v>
      </c>
      <c r="F7" t="str">
        <f ca="1">IFERROR(VLOOKUP($D7&amp;"*",الجدول!D$3:D$37,1,FALSE),"")</f>
        <v>ثاني2
إسلامية</v>
      </c>
      <c r="G7" t="str">
        <f ca="1">IFERROR(VLOOKUP($D7&amp;"*",الجدول!E$3:E$37,1,FALSE),"")</f>
        <v>ثاني2
بدنية</v>
      </c>
      <c r="H7" t="str">
        <f ca="1">IFERROR(VLOOKUP($D7&amp;"*",الجدول!F$3:F$37,1,FALSE),"")</f>
        <v>ثاني2
قرآن</v>
      </c>
      <c r="I7" t="str">
        <f ca="1">IFERROR(VLOOKUP($D7&amp;"*",الجدول!G$3:G$37,1,FALSE),"")</f>
        <v>ثاني2
قرآن</v>
      </c>
      <c r="J7" t="str">
        <f ca="1">IFERROR(VLOOKUP($D7&amp;"*",الجدول!H$3:H$37,1,FALSE),"")</f>
        <v>ثاني2
عربي</v>
      </c>
      <c r="K7" t="str">
        <f ca="1">IFERROR(VLOOKUP($D7&amp;"*",الجدول!I$3:I$37,1,FALSE),"")</f>
        <v/>
      </c>
      <c r="L7" t="str">
        <f ca="1">IFERROR(VLOOKUP($D7&amp;"*",الجدول!J$3:J$37,1,FALSE),"")</f>
        <v/>
      </c>
      <c r="M7" t="str">
        <f ca="1">IFERROR(VLOOKUP($D7&amp;"*",الجدول!K$3:K$37,1,FALSE),"")</f>
        <v>ثاني2
بدنية</v>
      </c>
      <c r="N7" t="str">
        <f ca="1">IFERROR(VLOOKUP($D7&amp;"*",الجدول!L$3:L$37,1,FALSE),"")</f>
        <v>ثاني2
علوم</v>
      </c>
      <c r="O7" t="str">
        <f ca="1">IFERROR(VLOOKUP($D7&amp;"*",الجدول!M$3:M$37,1,FALSE),"")</f>
        <v>ثاني2
إسلامية</v>
      </c>
      <c r="P7" t="str">
        <f ca="1">IFERROR(VLOOKUP($D7&amp;"*",الجدول!N$3:N$37,1,FALSE),"")</f>
        <v>ثاني2
علوم</v>
      </c>
      <c r="Q7" t="str">
        <f ca="1">IFERROR(VLOOKUP($D7&amp;"*",الجدول!O$3:O$37,1,FALSE),"")</f>
        <v>ثاني2
عربي</v>
      </c>
      <c r="R7" t="str">
        <f ca="1">IFERROR(VLOOKUP($D7&amp;"*",الجدول!P$3:P$37,1,FALSE),"")</f>
        <v>ثاني2
قرآن</v>
      </c>
      <c r="S7" t="str">
        <f ca="1">IFERROR(VLOOKUP($D7&amp;"*",الجدول!Q$3:Q$37,1,FALSE),"")</f>
        <v/>
      </c>
      <c r="T7" t="str">
        <f ca="1">IFERROR(VLOOKUP($D7&amp;"*",الجدول!R$3:R$37,1,FALSE),"")</f>
        <v/>
      </c>
      <c r="U7" t="str">
        <f ca="1">IFERROR(VLOOKUP($D7&amp;"*",الجدول!S$3:S$37,1,FALSE),"")</f>
        <v>ثاني2
قرآن</v>
      </c>
      <c r="V7" t="str">
        <f ca="1">IFERROR(VLOOKUP($D7&amp;"*",الجدول!T$3:T$37,1,FALSE),"")</f>
        <v>ثاني2
علوم</v>
      </c>
      <c r="W7" t="str">
        <f ca="1">IFERROR(VLOOKUP($D7&amp;"*",الجدول!U$3:U$37,1,FALSE),"")</f>
        <v>ثاني2
إسلامية</v>
      </c>
      <c r="X7" t="str">
        <f ca="1">IFERROR(VLOOKUP($D7&amp;"*",الجدول!V$3:V$37,1,FALSE),"")</f>
        <v>ثاني2
عربي</v>
      </c>
      <c r="Y7" t="str">
        <f ca="1">IFERROR(VLOOKUP($D7&amp;"*",الجدول!W$3:W$37,1,FALSE),"")</f>
        <v>ثاني2
فلك</v>
      </c>
      <c r="Z7" t="str">
        <f ca="1">IFERROR(VLOOKUP($D7&amp;"*",الجدول!X$3:X$37,1,FALSE),"")</f>
        <v>ثاني2
فنية</v>
      </c>
      <c r="AA7" t="str">
        <f ca="1">IFERROR(VLOOKUP($D7&amp;"*",الجدول!Y$3:Y$37,1,FALSE),"")</f>
        <v/>
      </c>
      <c r="AB7" t="str">
        <f ca="1">IFERROR(VLOOKUP($D7&amp;"*",الجدول!Z$3:Z$37,1,FALSE),"")</f>
        <v/>
      </c>
      <c r="AC7" t="str">
        <f ca="1">IFERROR(VLOOKUP($D7&amp;"*",الجدول!AA$3:AA$37,1,FALSE),"")</f>
        <v>ثاني2
فنية</v>
      </c>
      <c r="AD7" t="str">
        <f ca="1">IFERROR(VLOOKUP($D7&amp;"*",الجدول!AB$3:AB$37,1,FALSE),"")</f>
        <v>ثاني2
فلك</v>
      </c>
      <c r="AE7" t="str">
        <f ca="1">IFERROR(VLOOKUP($D7&amp;"*",الجدول!AC$3:AC$37,1,FALSE),"")</f>
        <v>ثاني2
فلك</v>
      </c>
      <c r="AF7" t="str">
        <f ca="1">IFERROR(VLOOKUP($D7&amp;"*",الجدول!AD$3:AD$37,1,FALSE),"")</f>
        <v>ثاني2
فنية</v>
      </c>
      <c r="AG7" t="str">
        <f ca="1">IFERROR(VLOOKUP($D7&amp;"*",الجدول!AE$3:AE$37,1,FALSE),"")</f>
        <v>ثاني2
إسلامية</v>
      </c>
      <c r="AH7" t="str">
        <f ca="1">IFERROR(VLOOKUP($D7&amp;"*",الجدول!AF$3:AF$37,1,FALSE),"")</f>
        <v>ثاني2
فنية</v>
      </c>
      <c r="AI7" t="str">
        <f ca="1">IFERROR(VLOOKUP($D7&amp;"*",الجدول!AG$3:AG$37,1,FALSE),"")</f>
        <v/>
      </c>
      <c r="AJ7" t="str">
        <f ca="1">IFERROR(VLOOKUP($D7&amp;"*",الجدول!AH$3:AH$37,1,FALSE),"")</f>
        <v/>
      </c>
      <c r="AK7" t="str">
        <f ca="1">IFERROR(VLOOKUP($D7&amp;"*",الجدول!AI$3:AI$37,1,FALSE),"")</f>
        <v>ثاني2
فنية</v>
      </c>
      <c r="AL7" t="str">
        <f ca="1">IFERROR(VLOOKUP($D7&amp;"*",الجدول!AJ$3:AJ$37,1,FALSE),"")</f>
        <v>ثاني2
فنية</v>
      </c>
      <c r="AM7" t="str">
        <f ca="1">IFERROR(VLOOKUP($D7&amp;"*",الجدول!AK$3:AK$37,1,FALSE),"")</f>
        <v>ثاني2
فنية</v>
      </c>
      <c r="AN7" t="str">
        <f ca="1">IFERROR(VLOOKUP($D7&amp;"*",الجدول!AL$3:AL$37,1,FALSE),"")</f>
        <v>ثاني2
فنية</v>
      </c>
      <c r="AO7" t="str">
        <f ca="1">IFERROR(VLOOKUP($D7&amp;"*",الجدول!AM$3:AM$37,1,FALSE),"")</f>
        <v>ثاني2
فنية</v>
      </c>
      <c r="AP7" t="str">
        <f ca="1">IFERROR(VLOOKUP($D7&amp;"*",الجدول!AN$3:AN$37,1,FALSE),"")</f>
        <v>ثاني2
فنية</v>
      </c>
      <c r="AQ7" t="str">
        <f ca="1">IFERROR(VLOOKUP($D7&amp;"*",الجدول!AO$3:AO$37,1,FALSE),"")</f>
        <v/>
      </c>
      <c r="AR7" t="str">
        <f ca="1">IFERROR(VLOOKUP($D7&amp;"*",الجدول!AP$3:AP$37,1,FALSE),"")</f>
        <v/>
      </c>
    </row>
    <row r="8" spans="1:44" ht="15" x14ac:dyDescent="0.25">
      <c r="A8" s="3" t="str">
        <f ca="1">IF(OFFSET(الصفوف!E$2,MID(C8,1,1),0,1,1)&gt;=(1*MID(C8,2,1)),OFFSET(الصفوف!D$2,MID(C8,1,1),0,1,1) &amp;MID(C8,2,1),"")</f>
        <v>ثاني2</v>
      </c>
      <c r="B8" s="3">
        <f t="shared" ca="1" si="0"/>
        <v>8</v>
      </c>
      <c r="C8" s="31">
        <v>22</v>
      </c>
      <c r="D8" t="str">
        <f t="shared" ca="1" si="1"/>
        <v>ثاني3</v>
      </c>
      <c r="E8" t="str">
        <f ca="1">IFERROR(VLOOKUP($D8&amp;"*",الجدول!C$3:C$37,1,FALSE),"")</f>
        <v>ثاني3
قرآن</v>
      </c>
      <c r="F8" t="str">
        <f ca="1">IFERROR(VLOOKUP($D8&amp;"*",الجدول!D$3:D$37,1,FALSE),"")</f>
        <v>ثاني3
علوم</v>
      </c>
      <c r="G8" t="str">
        <f ca="1">IFERROR(VLOOKUP($D8&amp;"*",الجدول!E$3:E$37,1,FALSE),"")</f>
        <v>ثاني3
فلك</v>
      </c>
      <c r="H8" t="str">
        <f ca="1">IFERROR(VLOOKUP($D8&amp;"*",الجدول!F$3:F$37,1,FALSE),"")</f>
        <v>ثاني3
علوم</v>
      </c>
      <c r="I8" t="str">
        <f ca="1">IFERROR(VLOOKUP($D8&amp;"*",الجدول!G$3:G$37,1,FALSE),"")</f>
        <v>ثاني3
قرآن</v>
      </c>
      <c r="J8" t="str">
        <f ca="1">IFERROR(VLOOKUP($D8&amp;"*",الجدول!H$3:H$37,1,FALSE),"")</f>
        <v>ثاني3
علوم</v>
      </c>
      <c r="K8" t="str">
        <f ca="1">IFERROR(VLOOKUP($D8&amp;"*",الجدول!I$3:I$37,1,FALSE),"")</f>
        <v/>
      </c>
      <c r="L8" t="str">
        <f ca="1">IFERROR(VLOOKUP($D8&amp;"*",الجدول!J$3:J$37,1,FALSE),"")</f>
        <v/>
      </c>
      <c r="M8" t="str">
        <f ca="1">IFERROR(VLOOKUP($D8&amp;"*",الجدول!K$3:K$37,1,FALSE),"")</f>
        <v>ثاني3
بدنية</v>
      </c>
      <c r="N8" t="str">
        <f ca="1">IFERROR(VLOOKUP($D8&amp;"*",الجدول!L$3:L$37,1,FALSE),"")</f>
        <v>ثاني3
فنية</v>
      </c>
      <c r="O8" t="str">
        <f ca="1">IFERROR(VLOOKUP($D8&amp;"*",الجدول!M$3:M$37,1,FALSE),"")</f>
        <v>ثاني3
إسلامية</v>
      </c>
      <c r="P8" t="str">
        <f ca="1">IFERROR(VLOOKUP($D8&amp;"*",الجدول!N$3:N$37,1,FALSE),"")</f>
        <v>ثاني3
فنية</v>
      </c>
      <c r="Q8" t="str">
        <f ca="1">IFERROR(VLOOKUP($D8&amp;"*",الجدول!O$3:O$37,1,FALSE),"")</f>
        <v>ثاني3
إسلامية</v>
      </c>
      <c r="R8" t="str">
        <f ca="1">IFERROR(VLOOKUP($D8&amp;"*",الجدول!P$3:P$37,1,FALSE),"")</f>
        <v>ثاني3
بدنية</v>
      </c>
      <c r="S8" t="str">
        <f ca="1">IFERROR(VLOOKUP($D8&amp;"*",الجدول!Q$3:Q$37,1,FALSE),"")</f>
        <v/>
      </c>
      <c r="T8" t="str">
        <f ca="1">IFERROR(VLOOKUP($D8&amp;"*",الجدول!R$3:R$37,1,FALSE),"")</f>
        <v/>
      </c>
      <c r="U8" t="str">
        <f ca="1">IFERROR(VLOOKUP($D8&amp;"*",الجدول!S$3:S$37,1,FALSE),"")</f>
        <v>ثاني3
فلك</v>
      </c>
      <c r="V8" t="str">
        <f ca="1">IFERROR(VLOOKUP($D8&amp;"*",الجدول!T$3:T$37,1,FALSE),"")</f>
        <v>ثاني3
إسلامية</v>
      </c>
      <c r="W8" t="str">
        <f ca="1">IFERROR(VLOOKUP($D8&amp;"*",الجدول!U$3:U$37,1,FALSE),"")</f>
        <v>ثاني3
فلك</v>
      </c>
      <c r="X8" t="str">
        <f ca="1">IFERROR(VLOOKUP($D8&amp;"*",الجدول!V$3:V$37,1,FALSE),"")</f>
        <v>ثاني3
إسلامية</v>
      </c>
      <c r="Y8" t="str">
        <f ca="1">IFERROR(VLOOKUP($D8&amp;"*",الجدول!W$3:W$37,1,FALSE),"")</f>
        <v>ثاني3
عربي</v>
      </c>
      <c r="Z8" t="str">
        <f ca="1">IFERROR(VLOOKUP($D8&amp;"*",الجدول!X$3:X$37,1,FALSE),"")</f>
        <v>ثاني3
عربي</v>
      </c>
      <c r="AA8" t="str">
        <f ca="1">IFERROR(VLOOKUP($D8&amp;"*",الجدول!Y$3:Y$37,1,FALSE),"")</f>
        <v/>
      </c>
      <c r="AB8" t="str">
        <f ca="1">IFERROR(VLOOKUP($D8&amp;"*",الجدول!Z$3:Z$37,1,FALSE),"")</f>
        <v/>
      </c>
      <c r="AC8" t="str">
        <f ca="1">IFERROR(VLOOKUP($D8&amp;"*",الجدول!AA$3:AA$37,1,FALSE),"")</f>
        <v>ثاني3
فنية</v>
      </c>
      <c r="AD8" t="str">
        <f ca="1">IFERROR(VLOOKUP($D8&amp;"*",الجدول!AB$3:AB$37,1,FALSE),"")</f>
        <v>ثاني3
فنية</v>
      </c>
      <c r="AE8" t="str">
        <f ca="1">IFERROR(VLOOKUP($D8&amp;"*",الجدول!AC$3:AC$37,1,FALSE),"")</f>
        <v>ثاني3
قرآن</v>
      </c>
      <c r="AF8" t="str">
        <f ca="1">IFERROR(VLOOKUP($D8&amp;"*",الجدول!AD$3:AD$37,1,FALSE),"")</f>
        <v>ثاني3
عربي</v>
      </c>
      <c r="AG8" t="str">
        <f ca="1">IFERROR(VLOOKUP($D8&amp;"*",الجدول!AE$3:AE$37,1,FALSE),"")</f>
        <v>ثاني3
قرآن</v>
      </c>
      <c r="AH8" t="str">
        <f ca="1">IFERROR(VLOOKUP($D8&amp;"*",الجدول!AF$3:AF$37,1,FALSE),"")</f>
        <v>ثاني3
فنية</v>
      </c>
      <c r="AI8" t="str">
        <f ca="1">IFERROR(VLOOKUP($D8&amp;"*",الجدول!AG$3:AG$37,1,FALSE),"")</f>
        <v/>
      </c>
      <c r="AJ8" t="str">
        <f ca="1">IFERROR(VLOOKUP($D8&amp;"*",الجدول!AH$3:AH$37,1,FALSE),"")</f>
        <v/>
      </c>
      <c r="AK8" t="str">
        <f ca="1">IFERROR(VLOOKUP($D8&amp;"*",الجدول!AI$3:AI$37,1,FALSE),"")</f>
        <v>ثاني3
قرآن</v>
      </c>
      <c r="AL8" t="str">
        <f ca="1">IFERROR(VLOOKUP($D8&amp;"*",الجدول!AJ$3:AJ$37,1,FALSE),"")</f>
        <v>ثاني3
فنية</v>
      </c>
      <c r="AM8" t="str">
        <f ca="1">IFERROR(VLOOKUP($D8&amp;"*",الجدول!AK$3:AK$37,1,FALSE),"")</f>
        <v>ثاني3
فنية</v>
      </c>
      <c r="AN8" t="str">
        <f ca="1">IFERROR(VLOOKUP($D8&amp;"*",الجدول!AL$3:AL$37,1,FALSE),"")</f>
        <v>ثاني3
فنية</v>
      </c>
      <c r="AO8" t="str">
        <f ca="1">IFERROR(VLOOKUP($D8&amp;"*",الجدول!AM$3:AM$37,1,FALSE),"")</f>
        <v>ثاني3
فنية</v>
      </c>
      <c r="AP8" t="str">
        <f ca="1">IFERROR(VLOOKUP($D8&amp;"*",الجدول!AN$3:AN$37,1,FALSE),"")</f>
        <v>ثاني3
فنية</v>
      </c>
      <c r="AQ8" t="str">
        <f ca="1">IFERROR(VLOOKUP($D8&amp;"*",الجدول!AO$3:AO$37,1,FALSE),"")</f>
        <v/>
      </c>
      <c r="AR8" t="str">
        <f ca="1">IFERROR(VLOOKUP($D8&amp;"*",الجدول!AP$3:AP$37,1,FALSE),"")</f>
        <v/>
      </c>
    </row>
    <row r="9" spans="1:44" ht="15" x14ac:dyDescent="0.25">
      <c r="A9" s="3" t="str">
        <f ca="1">IF(OFFSET(الصفوف!E$2,MID(C9,1,1),0,1,1)&gt;=(1*MID(C9,2,1)),OFFSET(الصفوف!D$2,MID(C9,1,1),0,1,1) &amp;MID(C9,2,1),"")</f>
        <v>ثاني3</v>
      </c>
      <c r="B9" s="3">
        <f t="shared" ca="1" si="0"/>
        <v>9</v>
      </c>
      <c r="C9" s="31">
        <v>23</v>
      </c>
      <c r="D9" t="str">
        <f t="shared" ca="1" si="1"/>
        <v>ثالث1</v>
      </c>
      <c r="E9" t="str">
        <f ca="1">IFERROR(VLOOKUP($D9&amp;"*",الجدول!C$3:C$37,1,FALSE),"")</f>
        <v>ثالث1
أسرية</v>
      </c>
      <c r="F9" t="str">
        <f ca="1">IFERROR(VLOOKUP($D9&amp;"*",الجدول!D$3:D$37,1,FALSE),"")</f>
        <v>ثالث1
أسرية</v>
      </c>
      <c r="G9" t="str">
        <f ca="1">IFERROR(VLOOKUP($D9&amp;"*",الجدول!E$3:E$37,1,FALSE),"")</f>
        <v>ثالث1
قرآن</v>
      </c>
      <c r="H9" t="str">
        <f ca="1">IFERROR(VLOOKUP($D9&amp;"*",الجدول!F$3:F$37,1,FALSE),"")</f>
        <v>ثالث1
فنية</v>
      </c>
      <c r="I9" t="str">
        <f ca="1">IFERROR(VLOOKUP($D9&amp;"*",الجدول!G$3:G$37,1,FALSE),"")</f>
        <v>ثالث1
علوم</v>
      </c>
      <c r="J9" t="str">
        <f ca="1">IFERROR(VLOOKUP($D9&amp;"*",الجدول!H$3:H$37,1,FALSE),"")</f>
        <v>ثالث1
عربي</v>
      </c>
      <c r="K9" t="str">
        <f ca="1">IFERROR(VLOOKUP($D9&amp;"*",الجدول!I$3:I$37,1,FALSE),"")</f>
        <v/>
      </c>
      <c r="L9" t="str">
        <f ca="1">IFERROR(VLOOKUP($D9&amp;"*",الجدول!J$3:J$37,1,FALSE),"")</f>
        <v/>
      </c>
      <c r="M9" t="str">
        <f ca="1">IFERROR(VLOOKUP($D9&amp;"*",الجدول!K$3:K$37,1,FALSE),"")</f>
        <v>ثالث1
فنية</v>
      </c>
      <c r="N9" t="str">
        <f ca="1">IFERROR(VLOOKUP($D9&amp;"*",الجدول!L$3:L$37,1,FALSE),"")</f>
        <v>ثالث1
قرآن</v>
      </c>
      <c r="O9" t="str">
        <f ca="1">IFERROR(VLOOKUP($D9&amp;"*",الجدول!M$3:M$37,1,FALSE),"")</f>
        <v>ثالث1
علوم</v>
      </c>
      <c r="P9" t="str">
        <f ca="1">IFERROR(VLOOKUP($D9&amp;"*",الجدول!N$3:N$37,1,FALSE),"")</f>
        <v>ثالث1
عربي</v>
      </c>
      <c r="Q9" t="str">
        <f ca="1">IFERROR(VLOOKUP($D9&amp;"*",الجدول!O$3:O$37,1,FALSE),"")</f>
        <v>ثالث1
أسرية</v>
      </c>
      <c r="R9" t="str">
        <f ca="1">IFERROR(VLOOKUP($D9&amp;"*",الجدول!P$3:P$37,1,FALSE),"")</f>
        <v>ثالث1
اجتماع</v>
      </c>
      <c r="S9" t="str">
        <f ca="1">IFERROR(VLOOKUP($D9&amp;"*",الجدول!Q$3:Q$37,1,FALSE),"")</f>
        <v/>
      </c>
      <c r="T9" t="str">
        <f ca="1">IFERROR(VLOOKUP($D9&amp;"*",الجدول!R$3:R$37,1,FALSE),"")</f>
        <v/>
      </c>
      <c r="U9" t="str">
        <f ca="1">IFERROR(VLOOKUP($D9&amp;"*",الجدول!S$3:S$37,1,FALSE),"")</f>
        <v>ثالث1
إسلامية</v>
      </c>
      <c r="V9" t="str">
        <f ca="1">IFERROR(VLOOKUP($D9&amp;"*",الجدول!T$3:T$37,1,FALSE),"")</f>
        <v>ثالث1
اجتماع</v>
      </c>
      <c r="W9" t="str">
        <f ca="1">IFERROR(VLOOKUP($D9&amp;"*",الجدول!U$3:U$37,1,FALSE),"")</f>
        <v>ثالث1
إسلامية</v>
      </c>
      <c r="X9" t="str">
        <f ca="1">IFERROR(VLOOKUP($D9&amp;"*",الجدول!V$3:V$37,1,FALSE),"")</f>
        <v>ثالث1
إسلامية</v>
      </c>
      <c r="Y9" t="str">
        <f ca="1">IFERROR(VLOOKUP($D9&amp;"*",الجدول!W$3:W$37,1,FALSE),"")</f>
        <v>ثالث1
علوم</v>
      </c>
      <c r="Z9" t="str">
        <f ca="1">IFERROR(VLOOKUP($D9&amp;"*",الجدول!X$3:X$37,1,FALSE),"")</f>
        <v>ثالث1
إسلامية</v>
      </c>
      <c r="AA9" t="str">
        <f ca="1">IFERROR(VLOOKUP($D9&amp;"*",الجدول!Y$3:Y$37,1,FALSE),"")</f>
        <v/>
      </c>
      <c r="AB9" t="str">
        <f ca="1">IFERROR(VLOOKUP($D9&amp;"*",الجدول!Z$3:Z$37,1,FALSE),"")</f>
        <v/>
      </c>
      <c r="AC9" t="str">
        <f ca="1">IFERROR(VLOOKUP($D9&amp;"*",الجدول!AA$3:AA$37,1,FALSE),"")</f>
        <v>ثالث1
اجتماع</v>
      </c>
      <c r="AD9" t="str">
        <f ca="1">IFERROR(VLOOKUP($D9&amp;"*",الجدول!AB$3:AB$37,1,FALSE),"")</f>
        <v>ثالث1
قرآن</v>
      </c>
      <c r="AE9" t="str">
        <f ca="1">IFERROR(VLOOKUP($D9&amp;"*",الجدول!AC$3:AC$37,1,FALSE),"")</f>
        <v>ثالث1
عربي</v>
      </c>
      <c r="AF9" t="str">
        <f ca="1">IFERROR(VLOOKUP($D9&amp;"*",الجدول!AD$3:AD$37,1,FALSE),"")</f>
        <v>ثالث1
إسلامية</v>
      </c>
      <c r="AG9" t="str">
        <f ca="1">IFERROR(VLOOKUP($D9&amp;"*",الجدول!AE$3:AE$37,1,FALSE),"")</f>
        <v>ثالث1
اجتماع</v>
      </c>
      <c r="AH9" t="str">
        <f ca="1">IFERROR(VLOOKUP($D9&amp;"*",الجدول!AF$3:AF$37,1,FALSE),"")</f>
        <v>ثالث1
قرآن</v>
      </c>
      <c r="AI9" t="str">
        <f ca="1">IFERROR(VLOOKUP($D9&amp;"*",الجدول!AG$3:AG$37,1,FALSE),"")</f>
        <v/>
      </c>
      <c r="AJ9" t="str">
        <f ca="1">IFERROR(VLOOKUP($D9&amp;"*",الجدول!AH$3:AH$37,1,FALSE),"")</f>
        <v/>
      </c>
      <c r="AK9" t="str">
        <f ca="1">IFERROR(VLOOKUP($D9&amp;"*",الجدول!AI$3:AI$37,1,FALSE),"")</f>
        <v>ثالث1
اجتماع</v>
      </c>
      <c r="AL9" t="str">
        <f ca="1">IFERROR(VLOOKUP($D9&amp;"*",الجدول!AJ$3:AJ$37,1,FALSE),"")</f>
        <v>ثالث1
اجتماع</v>
      </c>
      <c r="AM9" t="str">
        <f ca="1">IFERROR(VLOOKUP($D9&amp;"*",الجدول!AK$3:AK$37,1,FALSE),"")</f>
        <v>ثالث1
اجتماع</v>
      </c>
      <c r="AN9" t="str">
        <f ca="1">IFERROR(VLOOKUP($D9&amp;"*",الجدول!AL$3:AL$37,1,FALSE),"")</f>
        <v>ثالث1
اجتماع</v>
      </c>
      <c r="AO9" t="str">
        <f ca="1">IFERROR(VLOOKUP($D9&amp;"*",الجدول!AM$3:AM$37,1,FALSE),"")</f>
        <v>ثالث1
اجتماع</v>
      </c>
      <c r="AP9" t="str">
        <f ca="1">IFERROR(VLOOKUP($D9&amp;"*",الجدول!AN$3:AN$37,1,FALSE),"")</f>
        <v>ثالث1
قرآن</v>
      </c>
      <c r="AQ9" t="str">
        <f ca="1">IFERROR(VLOOKUP($D9&amp;"*",الجدول!AO$3:AO$37,1,FALSE),"")</f>
        <v/>
      </c>
      <c r="AR9" t="str">
        <f ca="1">IFERROR(VLOOKUP($D9&amp;"*",الجدول!AP$3:AP$37,1,FALSE),"")</f>
        <v/>
      </c>
    </row>
    <row r="10" spans="1:44" ht="15" x14ac:dyDescent="0.25">
      <c r="A10" s="3" t="str">
        <f ca="1">IF(OFFSET(الصفوف!E$2,MID(C10,1,1),0,1,1)&gt;=(1*MID(C10,2,1)),OFFSET(الصفوف!D$2,MID(C10,1,1),0,1,1) &amp;MID(C10,2,1),"")</f>
        <v/>
      </c>
      <c r="B10" s="3" t="str">
        <f t="shared" ca="1" si="0"/>
        <v/>
      </c>
      <c r="C10" s="31">
        <v>24</v>
      </c>
      <c r="D10" t="str">
        <f t="shared" ca="1" si="1"/>
        <v>ثالث2</v>
      </c>
      <c r="E10" t="str">
        <f ca="1">IFERROR(VLOOKUP($D10&amp;"*",الجدول!C$3:C$37,1,FALSE),"")</f>
        <v>ثالث2
قرآن</v>
      </c>
      <c r="F10" t="str">
        <f ca="1">IFERROR(VLOOKUP($D10&amp;"*",الجدول!D$3:D$37,1,FALSE),"")</f>
        <v>ثالث2
فنية</v>
      </c>
      <c r="G10" t="str">
        <f ca="1">IFERROR(VLOOKUP($D10&amp;"*",الجدول!E$3:E$37,1,FALSE),"")</f>
        <v>ثالث2
قرآن</v>
      </c>
      <c r="H10" t="str">
        <f ca="1">IFERROR(VLOOKUP($D10&amp;"*",الجدول!F$3:F$37,1,FALSE),"")</f>
        <v>ثالث2
علوم</v>
      </c>
      <c r="I10" t="str">
        <f ca="1">IFERROR(VLOOKUP($D10&amp;"*",الجدول!G$3:G$37,1,FALSE),"")</f>
        <v>ثالث2
قرآن</v>
      </c>
      <c r="J10" t="str">
        <f ca="1">IFERROR(VLOOKUP($D10&amp;"*",الجدول!H$3:H$37,1,FALSE),"")</f>
        <v>ثالث2
فنية</v>
      </c>
      <c r="K10" t="str">
        <f ca="1">IFERROR(VLOOKUP($D10&amp;"*",الجدول!I$3:I$37,1,FALSE),"")</f>
        <v/>
      </c>
      <c r="L10" t="str">
        <f ca="1">IFERROR(VLOOKUP($D10&amp;"*",الجدول!J$3:J$37,1,FALSE),"")</f>
        <v/>
      </c>
      <c r="M10" t="str">
        <f ca="1">IFERROR(VLOOKUP($D10&amp;"*",الجدول!K$3:K$37,1,FALSE),"")</f>
        <v>ثالث2
قرآن</v>
      </c>
      <c r="N10" t="str">
        <f ca="1">IFERROR(VLOOKUP($D10&amp;"*",الجدول!L$3:L$37,1,FALSE),"")</f>
        <v>ثالث2
أسرية</v>
      </c>
      <c r="O10" t="str">
        <f ca="1">IFERROR(VLOOKUP($D10&amp;"*",الجدول!M$3:M$37,1,FALSE),"")</f>
        <v>ثالث2
علوم</v>
      </c>
      <c r="P10" t="str">
        <f ca="1">IFERROR(VLOOKUP($D10&amp;"*",الجدول!N$3:N$37,1,FALSE),"")</f>
        <v>ثالث2
قرآن</v>
      </c>
      <c r="Q10" t="str">
        <f ca="1">IFERROR(VLOOKUP($D10&amp;"*",الجدول!O$3:O$37,1,FALSE),"")</f>
        <v>ثالث2
علوم</v>
      </c>
      <c r="R10" t="str">
        <f ca="1">IFERROR(VLOOKUP($D10&amp;"*",الجدول!P$3:P$37,1,FALSE),"")</f>
        <v>ثالث2
اجتماع</v>
      </c>
      <c r="S10" t="str">
        <f ca="1">IFERROR(VLOOKUP($D10&amp;"*",الجدول!Q$3:Q$37,1,FALSE),"")</f>
        <v/>
      </c>
      <c r="T10" t="str">
        <f ca="1">IFERROR(VLOOKUP($D10&amp;"*",الجدول!R$3:R$37,1,FALSE),"")</f>
        <v/>
      </c>
      <c r="U10" t="str">
        <f ca="1">IFERROR(VLOOKUP($D10&amp;"*",الجدول!S$3:S$37,1,FALSE),"")</f>
        <v>ثالث2
اجتماع</v>
      </c>
      <c r="V10" t="str">
        <f ca="1">IFERROR(VLOOKUP($D10&amp;"*",الجدول!T$3:T$37,1,FALSE),"")</f>
        <v>ثالث2
اجتماع</v>
      </c>
      <c r="W10" t="str">
        <f ca="1">IFERROR(VLOOKUP($D10&amp;"*",الجدول!U$3:U$37,1,FALSE),"")</f>
        <v>ثالث2
إسلامية</v>
      </c>
      <c r="X10" t="str">
        <f ca="1">IFERROR(VLOOKUP($D10&amp;"*",الجدول!V$3:V$37,1,FALSE),"")</f>
        <v>ثالث2
اجتماع</v>
      </c>
      <c r="Y10" t="str">
        <f ca="1">IFERROR(VLOOKUP($D10&amp;"*",الجدول!W$3:W$37,1,FALSE),"")</f>
        <v>ثالث2
اجتماع</v>
      </c>
      <c r="Z10" t="str">
        <f ca="1">IFERROR(VLOOKUP($D10&amp;"*",الجدول!X$3:X$37,1,FALSE),"")</f>
        <v>ثالث2
عربي</v>
      </c>
      <c r="AA10" t="str">
        <f ca="1">IFERROR(VLOOKUP($D10&amp;"*",الجدول!Y$3:Y$37,1,FALSE),"")</f>
        <v/>
      </c>
      <c r="AB10" t="str">
        <f ca="1">IFERROR(VLOOKUP($D10&amp;"*",الجدول!Z$3:Z$37,1,FALSE),"")</f>
        <v/>
      </c>
      <c r="AC10" t="str">
        <f ca="1">IFERROR(VLOOKUP($D10&amp;"*",الجدول!AA$3:AA$37,1,FALSE),"")</f>
        <v>ثالث2
عربي</v>
      </c>
      <c r="AD10" t="str">
        <f ca="1">IFERROR(VLOOKUP($D10&amp;"*",الجدول!AB$3:AB$37,1,FALSE),"")</f>
        <v>ثالث2
اجتماع</v>
      </c>
      <c r="AE10" t="str">
        <f ca="1">IFERROR(VLOOKUP($D10&amp;"*",الجدول!AC$3:AC$37,1,FALSE),"")</f>
        <v>ثالث2
اجتماع</v>
      </c>
      <c r="AF10" t="str">
        <f ca="1">IFERROR(VLOOKUP($D10&amp;"*",الجدول!AD$3:AD$37,1,FALSE),"")</f>
        <v>ثالث2
اجتماع</v>
      </c>
      <c r="AG10" t="str">
        <f ca="1">IFERROR(VLOOKUP($D10&amp;"*",الجدول!AE$3:AE$37,1,FALSE),"")</f>
        <v>ثالث2
أسرية</v>
      </c>
      <c r="AH10" t="str">
        <f ca="1">IFERROR(VLOOKUP($D10&amp;"*",الجدول!AF$3:AF$37,1,FALSE),"")</f>
        <v>ثالث2
إسلامية</v>
      </c>
      <c r="AI10" t="str">
        <f ca="1">IFERROR(VLOOKUP($D10&amp;"*",الجدول!AG$3:AG$37,1,FALSE),"")</f>
        <v/>
      </c>
      <c r="AJ10" t="str">
        <f ca="1">IFERROR(VLOOKUP($D10&amp;"*",الجدول!AH$3:AH$37,1,FALSE),"")</f>
        <v/>
      </c>
      <c r="AK10" t="str">
        <f ca="1">IFERROR(VLOOKUP($D10&amp;"*",الجدول!AI$3:AI$37,1,FALSE),"")</f>
        <v>ثالث2
اجتماع</v>
      </c>
      <c r="AL10" t="str">
        <f ca="1">IFERROR(VLOOKUP($D10&amp;"*",الجدول!AJ$3:AJ$37,1,FALSE),"")</f>
        <v>ثالث2
أسرية</v>
      </c>
      <c r="AM10" t="str">
        <f ca="1">IFERROR(VLOOKUP($D10&amp;"*",الجدول!AK$3:AK$37,1,FALSE),"")</f>
        <v>ثالث2
إسلامية</v>
      </c>
      <c r="AN10" t="str">
        <f ca="1">IFERROR(VLOOKUP($D10&amp;"*",الجدول!AL$3:AL$37,1,FALSE),"")</f>
        <v>ثالث2
عربي</v>
      </c>
      <c r="AO10" t="str">
        <f ca="1">IFERROR(VLOOKUP($D10&amp;"*",الجدول!AM$3:AM$37,1,FALSE),"")</f>
        <v>ثالث2
إسلامية</v>
      </c>
      <c r="AP10" t="str">
        <f ca="1">IFERROR(VLOOKUP($D10&amp;"*",الجدول!AN$3:AN$37,1,FALSE),"")</f>
        <v>ثالث2
إسلامية</v>
      </c>
      <c r="AQ10" t="str">
        <f ca="1">IFERROR(VLOOKUP($D10&amp;"*",الجدول!AO$3:AO$37,1,FALSE),"")</f>
        <v/>
      </c>
      <c r="AR10" t="str">
        <f ca="1">IFERROR(VLOOKUP($D10&amp;"*",الجدول!AP$3:AP$37,1,FALSE),"")</f>
        <v/>
      </c>
    </row>
    <row r="11" spans="1:44" ht="15" x14ac:dyDescent="0.25">
      <c r="A11" s="3" t="str">
        <f ca="1">IF(OFFSET(الصفوف!E$2,MID(C11,1,1),0,1,1)&gt;=(1*MID(C11,2,1)),OFFSET(الصفوف!D$2,MID(C11,1,1),0,1,1) &amp;MID(C11,2,1),"")</f>
        <v>ثالث1</v>
      </c>
      <c r="B11" s="3">
        <f t="shared" ca="1" si="0"/>
        <v>11</v>
      </c>
      <c r="C11" s="31">
        <v>31</v>
      </c>
      <c r="D11" t="str">
        <f t="shared" ca="1" si="1"/>
        <v>رابع1</v>
      </c>
      <c r="E11" t="str">
        <f ca="1">IFERROR(VLOOKUP($D11&amp;"*",الجدول!C$3:C$37,1,FALSE),"")</f>
        <v>رابع1
تجويد</v>
      </c>
      <c r="F11" t="str">
        <f ca="1">IFERROR(VLOOKUP($D11&amp;"*",الجدول!D$3:D$37,1,FALSE),"")</f>
        <v>رابع1
قرآن</v>
      </c>
      <c r="G11" t="str">
        <f ca="1">IFERROR(VLOOKUP($D11&amp;"*",الجدول!E$3:E$37,1,FALSE),"")</f>
        <v>رابع1
عربي</v>
      </c>
      <c r="H11" t="str">
        <f ca="1">IFERROR(VLOOKUP($D11&amp;"*",الجدول!F$3:F$37,1,FALSE),"")</f>
        <v>رابع1
قرآن</v>
      </c>
      <c r="I11" t="str">
        <f ca="1">IFERROR(VLOOKUP($D11&amp;"*",الجدول!G$3:G$37,1,FALSE),"")</f>
        <v>رابع1
إسلامية</v>
      </c>
      <c r="J11" t="str">
        <f ca="1">IFERROR(VLOOKUP($D11&amp;"*",الجدول!H$3:H$37,1,FALSE),"")</f>
        <v>رابع1
قرآن</v>
      </c>
      <c r="K11" t="str">
        <f ca="1">IFERROR(VLOOKUP($D11&amp;"*",الجدول!I$3:I$37,1,FALSE),"")</f>
        <v>رابع1
فيزيا</v>
      </c>
      <c r="L11" t="str">
        <f ca="1">IFERROR(VLOOKUP($D11&amp;"*",الجدول!J$3:J$37,1,FALSE),"")</f>
        <v/>
      </c>
      <c r="M11" t="str">
        <f ca="1">IFERROR(VLOOKUP($D11&amp;"*",الجدول!K$3:K$37,1,FALSE),"")</f>
        <v>رابع1
رياضيات</v>
      </c>
      <c r="N11" t="str">
        <f ca="1">IFERROR(VLOOKUP($D11&amp;"*",الجدول!L$3:L$37,1,FALSE),"")</f>
        <v>رابع1
إسلامية</v>
      </c>
      <c r="O11" t="str">
        <f ca="1">IFERROR(VLOOKUP($D11&amp;"*",الجدول!M$3:M$37,1,FALSE),"")</f>
        <v>رابع1
قرآن</v>
      </c>
      <c r="P11" t="str">
        <f ca="1">IFERROR(VLOOKUP($D11&amp;"*",الجدول!N$3:N$37,1,FALSE),"")</f>
        <v>رابع1
عربي</v>
      </c>
      <c r="Q11" t="str">
        <f ca="1">IFERROR(VLOOKUP($D11&amp;"*",الجدول!O$3:O$37,1,FALSE),"")</f>
        <v>رابع1
عربي</v>
      </c>
      <c r="R11" t="str">
        <f ca="1">IFERROR(VLOOKUP($D11&amp;"*",الجدول!P$3:P$37,1,FALSE),"")</f>
        <v>رابع1
إسلامية</v>
      </c>
      <c r="S11" t="str">
        <f ca="1">IFERROR(VLOOKUP($D11&amp;"*",الجدول!Q$3:Q$37,1,FALSE),"")</f>
        <v>رابع1
بدنية</v>
      </c>
      <c r="T11" t="str">
        <f ca="1">IFERROR(VLOOKUP($D11&amp;"*",الجدول!R$3:R$37,1,FALSE),"")</f>
        <v/>
      </c>
      <c r="U11" t="str">
        <f ca="1">IFERROR(VLOOKUP($D11&amp;"*",الجدول!S$3:S$37,1,FALSE),"")</f>
        <v>رابع1
إسلامية</v>
      </c>
      <c r="V11" t="str">
        <f ca="1">IFERROR(VLOOKUP($D11&amp;"*",الجدول!T$3:T$37,1,FALSE),"")</f>
        <v>رابع1
قرآن</v>
      </c>
      <c r="W11" t="str">
        <f ca="1">IFERROR(VLOOKUP($D11&amp;"*",الجدول!U$3:U$37,1,FALSE),"")</f>
        <v>رابع1
رياضيات</v>
      </c>
      <c r="X11" t="str">
        <f ca="1">IFERROR(VLOOKUP($D11&amp;"*",الجدول!V$3:V$37,1,FALSE),"")</f>
        <v>رابع1
فيزيا</v>
      </c>
      <c r="Y11" t="str">
        <f ca="1">IFERROR(VLOOKUP($D11&amp;"*",الجدول!W$3:W$37,1,FALSE),"")</f>
        <v>رابع1
بدنية</v>
      </c>
      <c r="Z11" t="str">
        <f ca="1">IFERROR(VLOOKUP($D11&amp;"*",الجدول!X$3:X$37,1,FALSE),"")</f>
        <v>رابع1
إسلامية</v>
      </c>
      <c r="AA11" t="str">
        <f ca="1">IFERROR(VLOOKUP($D11&amp;"*",الجدول!Y$3:Y$37,1,FALSE),"")</f>
        <v/>
      </c>
      <c r="AB11" t="str">
        <f ca="1">IFERROR(VLOOKUP($D11&amp;"*",الجدول!Z$3:Z$37,1,FALSE),"")</f>
        <v/>
      </c>
      <c r="AC11" t="str">
        <f ca="1">IFERROR(VLOOKUP($D11&amp;"*",الجدول!AA$3:AA$37,1,FALSE),"")</f>
        <v>رابع1
بدنية</v>
      </c>
      <c r="AD11" t="str">
        <f ca="1">IFERROR(VLOOKUP($D11&amp;"*",الجدول!AB$3:AB$37,1,FALSE),"")</f>
        <v>رابع1
عربي</v>
      </c>
      <c r="AE11" t="str">
        <f ca="1">IFERROR(VLOOKUP($D11&amp;"*",الجدول!AC$3:AC$37,1,FALSE),"")</f>
        <v>رابع1
عربي</v>
      </c>
      <c r="AF11" t="str">
        <f ca="1">IFERROR(VLOOKUP($D11&amp;"*",الجدول!AD$3:AD$37,1,FALSE),"")</f>
        <v>رابع1
عربي</v>
      </c>
      <c r="AG11" t="str">
        <f ca="1">IFERROR(VLOOKUP($D11&amp;"*",الجدول!AE$3:AE$37,1,FALSE),"")</f>
        <v>رابع1
فنية</v>
      </c>
      <c r="AH11" t="str">
        <f ca="1">IFERROR(VLOOKUP($D11&amp;"*",الجدول!AF$3:AF$37,1,FALSE),"")</f>
        <v>رابع1
فنية</v>
      </c>
      <c r="AI11" t="str">
        <f ca="1">IFERROR(VLOOKUP($D11&amp;"*",الجدول!AG$3:AG$37,1,FALSE),"")</f>
        <v/>
      </c>
      <c r="AJ11" t="str">
        <f ca="1">IFERROR(VLOOKUP($D11&amp;"*",الجدول!AH$3:AH$37,1,FALSE),"")</f>
        <v/>
      </c>
      <c r="AK11" t="str">
        <f ca="1">IFERROR(VLOOKUP($D11&amp;"*",الجدول!AI$3:AI$37,1,FALSE),"")</f>
        <v>رابع1
فنية</v>
      </c>
      <c r="AL11" t="str">
        <f ca="1">IFERROR(VLOOKUP($D11&amp;"*",الجدول!AJ$3:AJ$37,1,FALSE),"")</f>
        <v>رابع1
إسلامية</v>
      </c>
      <c r="AM11" t="str">
        <f ca="1">IFERROR(VLOOKUP($D11&amp;"*",الجدول!AK$3:AK$37,1,FALSE),"")</f>
        <v>رابع1
تجويد</v>
      </c>
      <c r="AN11" t="str">
        <f ca="1">IFERROR(VLOOKUP($D11&amp;"*",الجدول!AL$3:AL$37,1,FALSE),"")</f>
        <v>رابع1
بدنية</v>
      </c>
      <c r="AO11" t="str">
        <f ca="1">IFERROR(VLOOKUP($D11&amp;"*",الجدول!AM$3:AM$37,1,FALSE),"")</f>
        <v>رابع1
بدنية</v>
      </c>
      <c r="AP11" t="str">
        <f ca="1">IFERROR(VLOOKUP($D11&amp;"*",الجدول!AN$3:AN$37,1,FALSE),"")</f>
        <v>رابع1
رياضيات</v>
      </c>
      <c r="AQ11" t="str">
        <f ca="1">IFERROR(VLOOKUP($D11&amp;"*",الجدول!AO$3:AO$37,1,FALSE),"")</f>
        <v/>
      </c>
      <c r="AR11" t="str">
        <f ca="1">IFERROR(VLOOKUP($D11&amp;"*",الجدول!AP$3:AP$37,1,FALSE),"")</f>
        <v/>
      </c>
    </row>
    <row r="12" spans="1:44" ht="15" x14ac:dyDescent="0.25">
      <c r="A12" s="3" t="str">
        <f ca="1">IF(OFFSET(الصفوف!E$2,MID(C12,1,1),0,1,1)&gt;=(1*MID(C12,2,1)),OFFSET(الصفوف!D$2,MID(C12,1,1),0,1,1) &amp;MID(C12,2,1),"")</f>
        <v>ثالث2</v>
      </c>
      <c r="B12" s="3">
        <f t="shared" ca="1" si="0"/>
        <v>12</v>
      </c>
      <c r="C12" s="31">
        <v>32</v>
      </c>
      <c r="D12" t="str">
        <f t="shared" ca="1" si="1"/>
        <v>رابع2</v>
      </c>
      <c r="E12" t="str">
        <f ca="1">IFERROR(VLOOKUP($D12&amp;"*",الجدول!C$3:C$37,1,FALSE),"")</f>
        <v>رابع2
رياضيات</v>
      </c>
      <c r="F12" t="str">
        <f ca="1">IFERROR(VLOOKUP($D12&amp;"*",الجدول!D$3:D$37,1,FALSE),"")</f>
        <v>رابع2
إسلامية</v>
      </c>
      <c r="G12" t="str">
        <f ca="1">IFERROR(VLOOKUP($D12&amp;"*",الجدول!E$3:E$37,1,FALSE),"")</f>
        <v>رابع2
عربي</v>
      </c>
      <c r="H12" t="str">
        <f ca="1">IFERROR(VLOOKUP($D12&amp;"*",الجدول!F$3:F$37,1,FALSE),"")</f>
        <v>رابع2
رياضيات</v>
      </c>
      <c r="I12" t="str">
        <f ca="1">IFERROR(VLOOKUP($D12&amp;"*",الجدول!G$3:G$37,1,FALSE),"")</f>
        <v>رابع2
بدنية</v>
      </c>
      <c r="J12" t="str">
        <f ca="1">IFERROR(VLOOKUP($D12&amp;"*",الجدول!H$3:H$37,1,FALSE),"")</f>
        <v>رابع2
تجويد</v>
      </c>
      <c r="K12" t="str">
        <f ca="1">IFERROR(VLOOKUP($D12&amp;"*",الجدول!I$3:I$37,1,FALSE),"")</f>
        <v>رابع2
عربي</v>
      </c>
      <c r="L12" t="str">
        <f ca="1">IFERROR(VLOOKUP($D12&amp;"*",الجدول!J$3:J$37,1,FALSE),"")</f>
        <v/>
      </c>
      <c r="M12" t="str">
        <f ca="1">IFERROR(VLOOKUP($D12&amp;"*",الجدول!K$3:K$37,1,FALSE),"")</f>
        <v>رابع2
رياضيات</v>
      </c>
      <c r="N12" t="str">
        <f ca="1">IFERROR(VLOOKUP($D12&amp;"*",الجدول!L$3:L$37,1,FALSE),"")</f>
        <v>رابع2
فيزيا</v>
      </c>
      <c r="O12" t="str">
        <f ca="1">IFERROR(VLOOKUP($D12&amp;"*",الجدول!M$3:M$37,1,FALSE),"")</f>
        <v>رابع2
إسلامية</v>
      </c>
      <c r="P12" t="str">
        <f ca="1">IFERROR(VLOOKUP($D12&amp;"*",الجدول!N$3:N$37,1,FALSE),"")</f>
        <v>رابع2
قرآن</v>
      </c>
      <c r="Q12" t="str">
        <f ca="1">IFERROR(VLOOKUP($D12&amp;"*",الجدول!O$3:O$37,1,FALSE),"")</f>
        <v>رابع2
تجويد</v>
      </c>
      <c r="R12" t="str">
        <f ca="1">IFERROR(VLOOKUP($D12&amp;"*",الجدول!P$3:P$37,1,FALSE),"")</f>
        <v>رابع2
إسلامية</v>
      </c>
      <c r="S12" t="str">
        <f ca="1">IFERROR(VLOOKUP($D12&amp;"*",الجدول!Q$3:Q$37,1,FALSE),"")</f>
        <v>رابع2
قرآن</v>
      </c>
      <c r="T12" t="str">
        <f ca="1">IFERROR(VLOOKUP($D12&amp;"*",الجدول!R$3:R$37,1,FALSE),"")</f>
        <v/>
      </c>
      <c r="U12" t="str">
        <f ca="1">IFERROR(VLOOKUP($D12&amp;"*",الجدول!S$3:S$37,1,FALSE),"")</f>
        <v>رابع2
إسلامية</v>
      </c>
      <c r="V12" t="str">
        <f ca="1">IFERROR(VLOOKUP($D12&amp;"*",الجدول!T$3:T$37,1,FALSE),"")</f>
        <v>رابع2
قرآن</v>
      </c>
      <c r="W12" t="str">
        <f ca="1">IFERROR(VLOOKUP($D12&amp;"*",الجدول!U$3:U$37,1,FALSE),"")</f>
        <v>رابع2
إسلامية</v>
      </c>
      <c r="X12" t="str">
        <f ca="1">IFERROR(VLOOKUP($D12&amp;"*",الجدول!V$3:V$37,1,FALSE),"")</f>
        <v>رابع2
قرآن</v>
      </c>
      <c r="Y12" t="str">
        <f ca="1">IFERROR(VLOOKUP($D12&amp;"*",الجدول!W$3:W$37,1,FALSE),"")</f>
        <v>رابع2
عربي</v>
      </c>
      <c r="Z12" t="str">
        <f ca="1">IFERROR(VLOOKUP($D12&amp;"*",الجدول!X$3:X$37,1,FALSE),"")</f>
        <v>رابع2
فنية</v>
      </c>
      <c r="AA12" t="str">
        <f ca="1">IFERROR(VLOOKUP($D12&amp;"*",الجدول!Y$3:Y$37,1,FALSE),"")</f>
        <v/>
      </c>
      <c r="AB12" t="str">
        <f ca="1">IFERROR(VLOOKUP($D12&amp;"*",الجدول!Z$3:Z$37,1,FALSE),"")</f>
        <v/>
      </c>
      <c r="AC12" t="str">
        <f ca="1">IFERROR(VLOOKUP($D12&amp;"*",الجدول!AA$3:AA$37,1,FALSE),"")</f>
        <v>رابع2
عربي</v>
      </c>
      <c r="AD12" t="str">
        <f ca="1">IFERROR(VLOOKUP($D12&amp;"*",الجدول!AB$3:AB$37,1,FALSE),"")</f>
        <v>رابع2
بدنية</v>
      </c>
      <c r="AE12" t="str">
        <f ca="1">IFERROR(VLOOKUP($D12&amp;"*",الجدول!AC$3:AC$37,1,FALSE),"")</f>
        <v>رابع2
عربي</v>
      </c>
      <c r="AF12" t="str">
        <f ca="1">IFERROR(VLOOKUP($D12&amp;"*",الجدول!AD$3:AD$37,1,FALSE),"")</f>
        <v>رابع2
بدنية</v>
      </c>
      <c r="AG12" t="str">
        <f ca="1">IFERROR(VLOOKUP($D12&amp;"*",الجدول!AE$3:AE$37,1,FALSE),"")</f>
        <v>رابع2
بدنية</v>
      </c>
      <c r="AH12" t="str">
        <f ca="1">IFERROR(VLOOKUP($D12&amp;"*",الجدول!AF$3:AF$37,1,FALSE),"")</f>
        <v>رابع2
فنية</v>
      </c>
      <c r="AI12" t="str">
        <f ca="1">IFERROR(VLOOKUP($D12&amp;"*",الجدول!AG$3:AG$37,1,FALSE),"")</f>
        <v/>
      </c>
      <c r="AJ12" t="str">
        <f ca="1">IFERROR(VLOOKUP($D12&amp;"*",الجدول!AH$3:AH$37,1,FALSE),"")</f>
        <v/>
      </c>
      <c r="AK12" t="str">
        <f ca="1">IFERROR(VLOOKUP($D12&amp;"*",الجدول!AI$3:AI$37,1,FALSE),"")</f>
        <v>رابع2
بدنية</v>
      </c>
      <c r="AL12" t="str">
        <f ca="1">IFERROR(VLOOKUP($D12&amp;"*",الجدول!AJ$3:AJ$37,1,FALSE),"")</f>
        <v>رابع2
فيزيا</v>
      </c>
      <c r="AM12" t="str">
        <f ca="1">IFERROR(VLOOKUP($D12&amp;"*",الجدول!AK$3:AK$37,1,FALSE),"")</f>
        <v>رابع2
فنية</v>
      </c>
      <c r="AN12" t="str">
        <f ca="1">IFERROR(VLOOKUP($D12&amp;"*",الجدول!AL$3:AL$37,1,FALSE),"")</f>
        <v>رابع2
عربي</v>
      </c>
      <c r="AO12" t="str">
        <f ca="1">IFERROR(VLOOKUP($D12&amp;"*",الجدول!AM$3:AM$37,1,FALSE),"")</f>
        <v>رابع2
قرآن</v>
      </c>
      <c r="AP12" t="str">
        <f ca="1">IFERROR(VLOOKUP($D12&amp;"*",الجدول!AN$3:AN$37,1,FALSE),"")</f>
        <v>رابع2
إسلامية</v>
      </c>
      <c r="AQ12" t="str">
        <f ca="1">IFERROR(VLOOKUP($D12&amp;"*",الجدول!AO$3:AO$37,1,FALSE),"")</f>
        <v/>
      </c>
      <c r="AR12" t="str">
        <f ca="1">IFERROR(VLOOKUP($D12&amp;"*",الجدول!AP$3:AP$37,1,FALSE),"")</f>
        <v/>
      </c>
    </row>
    <row r="13" spans="1:44" ht="15" x14ac:dyDescent="0.25">
      <c r="A13" s="3" t="str">
        <f ca="1">IF(OFFSET(الصفوف!E$2,MID(C13,1,1),0,1,1)&gt;=(1*MID(C13,2,1)),OFFSET(الصفوف!D$2,MID(C13,1,1),0,1,1) &amp;MID(C13,2,1),"")</f>
        <v/>
      </c>
      <c r="B13" s="3" t="str">
        <f t="shared" ca="1" si="0"/>
        <v/>
      </c>
      <c r="C13" s="31">
        <v>33</v>
      </c>
      <c r="D13" t="str">
        <f t="shared" ca="1" si="1"/>
        <v>خامس1</v>
      </c>
      <c r="E13" t="str">
        <f ca="1">IFERROR(VLOOKUP($D13&amp;"*",الجدول!C$3:C$37,1,FALSE),"")</f>
        <v>خامس1
فنية</v>
      </c>
      <c r="F13" t="str">
        <f ca="1">IFERROR(VLOOKUP($D13&amp;"*",الجدول!D$3:D$37,1,FALSE),"")</f>
        <v>خامس1
انجليزي</v>
      </c>
      <c r="G13" t="str">
        <f ca="1">IFERROR(VLOOKUP($D13&amp;"*",الجدول!E$3:E$37,1,FALSE),"")</f>
        <v>خامس1
أحيا</v>
      </c>
      <c r="H13" t="str">
        <f ca="1">IFERROR(VLOOKUP($D13&amp;"*",الجدول!F$3:F$37,1,FALSE),"")</f>
        <v>خامس1
إسلامية</v>
      </c>
      <c r="I13" t="str">
        <f ca="1">IFERROR(VLOOKUP($D13&amp;"*",الجدول!G$3:G$37,1,FALSE),"")</f>
        <v>خامس1
كيميا</v>
      </c>
      <c r="J13" t="str">
        <f ca="1">IFERROR(VLOOKUP($D13&amp;"*",الجدول!H$3:H$37,1,FALSE),"")</f>
        <v>خامس1
فيزيا</v>
      </c>
      <c r="K13" t="str">
        <f ca="1">IFERROR(VLOOKUP($D13&amp;"*",الجدول!I$3:I$37,1,FALSE),"")</f>
        <v>خامس1
كيميا</v>
      </c>
      <c r="L13" t="str">
        <f ca="1">IFERROR(VLOOKUP($D13&amp;"*",الجدول!J$3:J$37,1,FALSE),"")</f>
        <v/>
      </c>
      <c r="M13" t="str">
        <f ca="1">IFERROR(VLOOKUP($D13&amp;"*",الجدول!K$3:K$37,1,FALSE),"")</f>
        <v>خامس1
انجليزي</v>
      </c>
      <c r="N13" t="str">
        <f ca="1">IFERROR(VLOOKUP($D13&amp;"*",الجدول!L$3:L$37,1,FALSE),"")</f>
        <v>خامس1
فنية</v>
      </c>
      <c r="O13" t="str">
        <f ca="1">IFERROR(VLOOKUP($D13&amp;"*",الجدول!M$3:M$37,1,FALSE),"")</f>
        <v>خامس1
فيزيا</v>
      </c>
      <c r="P13" t="str">
        <f ca="1">IFERROR(VLOOKUP($D13&amp;"*",الجدول!N$3:N$37,1,FALSE),"")</f>
        <v>خامس1
أحيا</v>
      </c>
      <c r="Q13" t="str">
        <f ca="1">IFERROR(VLOOKUP($D13&amp;"*",الجدول!O$3:O$37,1,FALSE),"")</f>
        <v>خامس1
انجليزي</v>
      </c>
      <c r="R13" t="str">
        <f ca="1">IFERROR(VLOOKUP($D13&amp;"*",الجدول!P$3:P$37,1,FALSE),"")</f>
        <v>خامس1
كيميا</v>
      </c>
      <c r="S13" t="str">
        <f ca="1">IFERROR(VLOOKUP($D13&amp;"*",الجدول!Q$3:Q$37,1,FALSE),"")</f>
        <v>خامس1
إسلامية</v>
      </c>
      <c r="T13" t="str">
        <f ca="1">IFERROR(VLOOKUP($D13&amp;"*",الجدول!R$3:R$37,1,FALSE),"")</f>
        <v/>
      </c>
      <c r="U13" t="str">
        <f ca="1">IFERROR(VLOOKUP($D13&amp;"*",الجدول!S$3:S$37,1,FALSE),"")</f>
        <v>خامس1
كيميا</v>
      </c>
      <c r="V13" t="str">
        <f ca="1">IFERROR(VLOOKUP($D13&amp;"*",الجدول!T$3:T$37,1,FALSE),"")</f>
        <v>خامس1
إسلامية</v>
      </c>
      <c r="W13" t="str">
        <f ca="1">IFERROR(VLOOKUP($D13&amp;"*",الجدول!U$3:U$37,1,FALSE),"")</f>
        <v>خامس1
فنية</v>
      </c>
      <c r="X13" t="str">
        <f ca="1">IFERROR(VLOOKUP($D13&amp;"*",الجدول!V$3:V$37,1,FALSE),"")</f>
        <v>خامس1
اجتماع</v>
      </c>
      <c r="Y13" t="str">
        <f ca="1">IFERROR(VLOOKUP($D13&amp;"*",الجدول!W$3:W$37,1,FALSE),"")</f>
        <v>خامس1
بيئة</v>
      </c>
      <c r="Z13" t="str">
        <f ca="1">IFERROR(VLOOKUP($D13&amp;"*",الجدول!X$3:X$37,1,FALSE),"")</f>
        <v>خامس1
بيئة</v>
      </c>
      <c r="AA13" t="str">
        <f ca="1">IFERROR(VLOOKUP($D13&amp;"*",الجدول!Y$3:Y$37,1,FALSE),"")</f>
        <v/>
      </c>
      <c r="AB13" t="str">
        <f ca="1">IFERROR(VLOOKUP($D13&amp;"*",الجدول!Z$3:Z$37,1,FALSE),"")</f>
        <v/>
      </c>
      <c r="AC13" t="str">
        <f ca="1">IFERROR(VLOOKUP($D13&amp;"*",الجدول!AA$3:AA$37,1,FALSE),"")</f>
        <v>خامس1
بيئة</v>
      </c>
      <c r="AD13" t="str">
        <f ca="1">IFERROR(VLOOKUP($D13&amp;"*",الجدول!AB$3:AB$37,1,FALSE),"")</f>
        <v>خامس1
فنية</v>
      </c>
      <c r="AE13" t="str">
        <f ca="1">IFERROR(VLOOKUP($D13&amp;"*",الجدول!AC$3:AC$37,1,FALSE),"")</f>
        <v>خامس1
اجتماع</v>
      </c>
      <c r="AF13" t="str">
        <f ca="1">IFERROR(VLOOKUP($D13&amp;"*",الجدول!AD$3:AD$37,1,FALSE),"")</f>
        <v>خامس1
انجليزي</v>
      </c>
      <c r="AG13" t="str">
        <f ca="1">IFERROR(VLOOKUP($D13&amp;"*",الجدول!AE$3:AE$37,1,FALSE),"")</f>
        <v>خامس1
بيئة</v>
      </c>
      <c r="AH13" t="str">
        <f ca="1">IFERROR(VLOOKUP($D13&amp;"*",الجدول!AF$3:AF$37,1,FALSE),"")</f>
        <v>خامس1
كيميا</v>
      </c>
      <c r="AI13" t="str">
        <f ca="1">IFERROR(VLOOKUP($D13&amp;"*",الجدول!AG$3:AG$37,1,FALSE),"")</f>
        <v/>
      </c>
      <c r="AJ13" t="str">
        <f ca="1">IFERROR(VLOOKUP($D13&amp;"*",الجدول!AH$3:AH$37,1,FALSE),"")</f>
        <v/>
      </c>
      <c r="AK13" t="str">
        <f ca="1">IFERROR(VLOOKUP($D13&amp;"*",الجدول!AI$3:AI$37,1,FALSE),"")</f>
        <v>خامس1
اجتماع</v>
      </c>
      <c r="AL13" t="str">
        <f ca="1">IFERROR(VLOOKUP($D13&amp;"*",الجدول!AJ$3:AJ$37,1,FALSE),"")</f>
        <v>خامس1
فنية</v>
      </c>
      <c r="AM13" t="str">
        <f ca="1">IFERROR(VLOOKUP($D13&amp;"*",الجدول!AK$3:AK$37,1,FALSE),"")</f>
        <v>خامس1
بيئة</v>
      </c>
      <c r="AN13" t="str">
        <f ca="1">IFERROR(VLOOKUP($D13&amp;"*",الجدول!AL$3:AL$37,1,FALSE),"")</f>
        <v>خامس1
إسلامية</v>
      </c>
      <c r="AO13" t="str">
        <f ca="1">IFERROR(VLOOKUP($D13&amp;"*",الجدول!AM$3:AM$37,1,FALSE),"")</f>
        <v>خامس1
اجتماع</v>
      </c>
      <c r="AP13" t="str">
        <f ca="1">IFERROR(VLOOKUP($D13&amp;"*",الجدول!AN$3:AN$37,1,FALSE),"")</f>
        <v>خامس1
إسلامية</v>
      </c>
      <c r="AQ13" t="str">
        <f ca="1">IFERROR(VLOOKUP($D13&amp;"*",الجدول!AO$3:AO$37,1,FALSE),"")</f>
        <v/>
      </c>
      <c r="AR13" t="str">
        <f ca="1">IFERROR(VLOOKUP($D13&amp;"*",الجدول!AP$3:AP$37,1,FALSE),"")</f>
        <v/>
      </c>
    </row>
    <row r="14" spans="1:44" ht="15" x14ac:dyDescent="0.25">
      <c r="A14" s="3" t="str">
        <f ca="1">IF(OFFSET(الصفوف!E$2,MID(C14,1,1),0,1,1)&gt;=(1*MID(C14,2,1)),OFFSET(الصفوف!D$2,MID(C14,1,1),0,1,1) &amp;MID(C14,2,1),"")</f>
        <v/>
      </c>
      <c r="B14" s="3" t="str">
        <f t="shared" ca="1" si="0"/>
        <v/>
      </c>
      <c r="C14" s="31">
        <v>34</v>
      </c>
      <c r="D14" t="str">
        <f t="shared" ca="1" si="1"/>
        <v>سادس1</v>
      </c>
      <c r="E14" t="str">
        <f ca="1">IFERROR(VLOOKUP($D14&amp;"*",الجدول!C$3:C$37,1,FALSE),"")</f>
        <v>سادس1
قرآن</v>
      </c>
      <c r="F14" t="str">
        <f ca="1">IFERROR(VLOOKUP($D14&amp;"*",الجدول!D$3:D$37,1,FALSE),"")</f>
        <v>سادس1
قرآن</v>
      </c>
      <c r="G14" t="str">
        <f ca="1">IFERROR(VLOOKUP($D14&amp;"*",الجدول!E$3:E$37,1,FALSE),"")</f>
        <v>سادس1
إسلامية</v>
      </c>
      <c r="H14" t="str">
        <f ca="1">IFERROR(VLOOKUP($D14&amp;"*",الجدول!F$3:F$37,1,FALSE),"")</f>
        <v>سادس1
إسلامية</v>
      </c>
      <c r="I14" t="str">
        <f ca="1">IFERROR(VLOOKUP($D14&amp;"*",الجدول!G$3:G$37,1,FALSE),"")</f>
        <v>سادس1
أحيا</v>
      </c>
      <c r="J14" t="str">
        <f ca="1">IFERROR(VLOOKUP($D14&amp;"*",الجدول!H$3:H$37,1,FALSE),"")</f>
        <v>سادس1
تقنية</v>
      </c>
      <c r="K14" t="str">
        <f ca="1">IFERROR(VLOOKUP($D14&amp;"*",الجدول!I$3:I$37,1,FALSE),"")</f>
        <v>سادس1
انجليزي</v>
      </c>
      <c r="L14" t="str">
        <f ca="1">IFERROR(VLOOKUP($D14&amp;"*",الجدول!J$3:J$37,1,FALSE),"")</f>
        <v/>
      </c>
      <c r="M14" t="str">
        <f ca="1">IFERROR(VLOOKUP($D14&amp;"*",الجدول!K$3:K$37,1,FALSE),"")</f>
        <v>سادس1
عربي</v>
      </c>
      <c r="N14" t="str">
        <f ca="1">IFERROR(VLOOKUP($D14&amp;"*",الجدول!L$3:L$37,1,FALSE),"")</f>
        <v>سادس1
علوم</v>
      </c>
      <c r="O14" t="str">
        <f ca="1">IFERROR(VLOOKUP($D14&amp;"*",الجدول!M$3:M$37,1,FALSE),"")</f>
        <v>سادس1
عربي</v>
      </c>
      <c r="P14" t="str">
        <f ca="1">IFERROR(VLOOKUP($D14&amp;"*",الجدول!N$3:N$37,1,FALSE),"")</f>
        <v>سادس1
أحيا</v>
      </c>
      <c r="Q14" t="str">
        <f ca="1">IFERROR(VLOOKUP($D14&amp;"*",الجدول!O$3:O$37,1,FALSE),"")</f>
        <v>سادس1
تقنية</v>
      </c>
      <c r="R14" t="str">
        <f ca="1">IFERROR(VLOOKUP($D14&amp;"*",الجدول!P$3:P$37,1,FALSE),"")</f>
        <v>سادس1
إسلامية</v>
      </c>
      <c r="S14" t="str">
        <f ca="1">IFERROR(VLOOKUP($D14&amp;"*",الجدول!Q$3:Q$37,1,FALSE),"")</f>
        <v>سادس1
انجليزي</v>
      </c>
      <c r="T14" t="str">
        <f ca="1">IFERROR(VLOOKUP($D14&amp;"*",الجدول!R$3:R$37,1,FALSE),"")</f>
        <v/>
      </c>
      <c r="U14" t="str">
        <f ca="1">IFERROR(VLOOKUP($D14&amp;"*",الجدول!S$3:S$37,1,FALSE),"")</f>
        <v>سادس1
انجليزي</v>
      </c>
      <c r="V14" t="str">
        <f ca="1">IFERROR(VLOOKUP($D14&amp;"*",الجدول!T$3:T$37,1,FALSE),"")</f>
        <v>سادس1
رياضيات</v>
      </c>
      <c r="W14" t="str">
        <f ca="1">IFERROR(VLOOKUP($D14&amp;"*",الجدول!U$3:U$37,1,FALSE),"")</f>
        <v>سادس1
عربي</v>
      </c>
      <c r="X14" t="str">
        <f ca="1">IFERROR(VLOOKUP($D14&amp;"*",الجدول!V$3:V$37,1,FALSE),"")</f>
        <v>سادس1
علوم</v>
      </c>
      <c r="Y14" t="str">
        <f ca="1">IFERROR(VLOOKUP($D14&amp;"*",الجدول!W$3:W$37,1,FALSE),"")</f>
        <v>سادس1
رياضيات</v>
      </c>
      <c r="Z14" t="str">
        <f ca="1">IFERROR(VLOOKUP($D14&amp;"*",الجدول!X$3:X$37,1,FALSE),"")</f>
        <v>سادس1
علوم</v>
      </c>
      <c r="AA14" t="str">
        <f ca="1">IFERROR(VLOOKUP($D14&amp;"*",الجدول!Y$3:Y$37,1,FALSE),"")</f>
        <v/>
      </c>
      <c r="AB14" t="str">
        <f ca="1">IFERROR(VLOOKUP($D14&amp;"*",الجدول!Z$3:Z$37,1,FALSE),"")</f>
        <v/>
      </c>
      <c r="AC14" t="str">
        <f ca="1">IFERROR(VLOOKUP($D14&amp;"*",الجدول!AA$3:AA$37,1,FALSE),"")</f>
        <v>سادس1
علوم</v>
      </c>
      <c r="AD14" t="str">
        <f ca="1">IFERROR(VLOOKUP($D14&amp;"*",الجدول!AB$3:AB$37,1,FALSE),"")</f>
        <v>سادس1
عربي</v>
      </c>
      <c r="AE14" t="str">
        <f ca="1">IFERROR(VLOOKUP($D14&amp;"*",الجدول!AC$3:AC$37,1,FALSE),"")</f>
        <v>سادس1
إسلامية</v>
      </c>
      <c r="AF14" t="str">
        <f ca="1">IFERROR(VLOOKUP($D14&amp;"*",الجدول!AD$3:AD$37,1,FALSE),"")</f>
        <v>سادس1
إسلامية</v>
      </c>
      <c r="AG14" t="str">
        <f ca="1">IFERROR(VLOOKUP($D14&amp;"*",الجدول!AE$3:AE$37,1,FALSE),"")</f>
        <v>سادس1
انجليزي</v>
      </c>
      <c r="AH14" t="str">
        <f ca="1">IFERROR(VLOOKUP($D14&amp;"*",الجدول!AF$3:AF$37,1,FALSE),"")</f>
        <v>سادس1
إسلامية</v>
      </c>
      <c r="AI14" t="str">
        <f ca="1">IFERROR(VLOOKUP($D14&amp;"*",الجدول!AG$3:AG$37,1,FALSE),"")</f>
        <v/>
      </c>
      <c r="AJ14" t="str">
        <f ca="1">IFERROR(VLOOKUP($D14&amp;"*",الجدول!AH$3:AH$37,1,FALSE),"")</f>
        <v/>
      </c>
      <c r="AK14" t="str">
        <f ca="1">IFERROR(VLOOKUP($D14&amp;"*",الجدول!AI$3:AI$37,1,FALSE),"")</f>
        <v>سادس1
علوم</v>
      </c>
      <c r="AL14" t="str">
        <f ca="1">IFERROR(VLOOKUP($D14&amp;"*",الجدول!AJ$3:AJ$37,1,FALSE),"")</f>
        <v>سادس1
عربي</v>
      </c>
      <c r="AM14" t="str">
        <f ca="1">IFERROR(VLOOKUP($D14&amp;"*",الجدول!AK$3:AK$37,1,FALSE),"")</f>
        <v>سادس1
انجليزي</v>
      </c>
      <c r="AN14" t="str">
        <f ca="1">IFERROR(VLOOKUP($D14&amp;"*",الجدول!AL$3:AL$37,1,FALSE),"")</f>
        <v>سادس1
علوم</v>
      </c>
      <c r="AO14" t="str">
        <f ca="1">IFERROR(VLOOKUP($D14&amp;"*",الجدول!AM$3:AM$37,1,FALSE),"")</f>
        <v>سادس1
انجليزي</v>
      </c>
      <c r="AP14" t="str">
        <f ca="1">IFERROR(VLOOKUP($D14&amp;"*",الجدول!AN$3:AN$37,1,FALSE),"")</f>
        <v>سادس1
انجليزي</v>
      </c>
      <c r="AQ14" t="str">
        <f ca="1">IFERROR(VLOOKUP($D14&amp;"*",الجدول!AO$3:AO$37,1,FALSE),"")</f>
        <v/>
      </c>
      <c r="AR14" t="str">
        <f ca="1">IFERROR(VLOOKUP($D14&amp;"*",الجدول!AP$3:AP$37,1,FALSE),"")</f>
        <v/>
      </c>
    </row>
    <row r="15" spans="1:44" ht="15" x14ac:dyDescent="0.25">
      <c r="A15" s="3" t="str">
        <f ca="1">IF(OFFSET(الصفوف!E$2,MID(C15,1,1),0,1,1)&gt;=(1*MID(C15,2,1)),OFFSET(الصفوف!D$2,MID(C15,1,1),0,1,1) &amp;MID(C15,2,1),"")</f>
        <v>رابع1</v>
      </c>
      <c r="B15" s="3">
        <f t="shared" ca="1" si="0"/>
        <v>15</v>
      </c>
      <c r="C15" s="31">
        <v>41</v>
      </c>
      <c r="D15" t="str">
        <f t="shared" ca="1" si="1"/>
        <v>-</v>
      </c>
      <c r="E15" t="str">
        <f ca="1">IFERROR(VLOOKUP($D15&amp;"*",الجدول!C$3:C$37,1,FALSE),"")</f>
        <v/>
      </c>
      <c r="F15" t="str">
        <f ca="1">IFERROR(VLOOKUP($D15&amp;"*",الجدول!D$3:D$37,1,FALSE),"")</f>
        <v/>
      </c>
      <c r="G15" t="str">
        <f ca="1">IFERROR(VLOOKUP($D15&amp;"*",الجدول!E$3:E$37,1,FALSE),"")</f>
        <v/>
      </c>
      <c r="H15" t="str">
        <f ca="1">IFERROR(VLOOKUP($D15&amp;"*",الجدول!F$3:F$37,1,FALSE),"")</f>
        <v/>
      </c>
      <c r="I15" t="str">
        <f ca="1">IFERROR(VLOOKUP($D15&amp;"*",الجدول!G$3:G$37,1,FALSE),"")</f>
        <v/>
      </c>
      <c r="J15" t="str">
        <f ca="1">IFERROR(VLOOKUP($D15&amp;"*",الجدول!H$3:H$37,1,FALSE),"")</f>
        <v/>
      </c>
      <c r="K15" t="str">
        <f ca="1">IFERROR(VLOOKUP($D15&amp;"*",الجدول!I$3:I$37,1,FALSE),"")</f>
        <v/>
      </c>
      <c r="L15" t="str">
        <f ca="1">IFERROR(VLOOKUP($D15&amp;"*",الجدول!J$3:J$37,1,FALSE),"")</f>
        <v/>
      </c>
      <c r="M15" t="str">
        <f ca="1">IFERROR(VLOOKUP($D15&amp;"*",الجدول!K$3:K$37,1,FALSE),"")</f>
        <v/>
      </c>
      <c r="N15" t="str">
        <f ca="1">IFERROR(VLOOKUP($D15&amp;"*",الجدول!L$3:L$37,1,FALSE),"")</f>
        <v/>
      </c>
      <c r="O15" t="str">
        <f ca="1">IFERROR(VLOOKUP($D15&amp;"*",الجدول!M$3:M$37,1,FALSE),"")</f>
        <v/>
      </c>
      <c r="P15" t="str">
        <f ca="1">IFERROR(VLOOKUP($D15&amp;"*",الجدول!N$3:N$37,1,FALSE),"")</f>
        <v/>
      </c>
      <c r="Q15" t="str">
        <f ca="1">IFERROR(VLOOKUP($D15&amp;"*",الجدول!O$3:O$37,1,FALSE),"")</f>
        <v/>
      </c>
      <c r="R15" t="str">
        <f ca="1">IFERROR(VLOOKUP($D15&amp;"*",الجدول!P$3:P$37,1,FALSE),"")</f>
        <v/>
      </c>
      <c r="S15" t="str">
        <f ca="1">IFERROR(VLOOKUP($D15&amp;"*",الجدول!Q$3:Q$37,1,FALSE),"")</f>
        <v/>
      </c>
      <c r="T15" t="str">
        <f ca="1">IFERROR(VLOOKUP($D15&amp;"*",الجدول!R$3:R$37,1,FALSE),"")</f>
        <v/>
      </c>
      <c r="U15" t="str">
        <f ca="1">IFERROR(VLOOKUP($D15&amp;"*",الجدول!S$3:S$37,1,FALSE),"")</f>
        <v/>
      </c>
      <c r="V15" t="str">
        <f ca="1">IFERROR(VLOOKUP($D15&amp;"*",الجدول!T$3:T$37,1,FALSE),"")</f>
        <v/>
      </c>
      <c r="W15" t="str">
        <f ca="1">IFERROR(VLOOKUP($D15&amp;"*",الجدول!U$3:U$37,1,FALSE),"")</f>
        <v/>
      </c>
      <c r="X15" t="str">
        <f ca="1">IFERROR(VLOOKUP($D15&amp;"*",الجدول!V$3:V$37,1,FALSE),"")</f>
        <v/>
      </c>
      <c r="Y15" t="str">
        <f ca="1">IFERROR(VLOOKUP($D15&amp;"*",الجدول!W$3:W$37,1,FALSE),"")</f>
        <v/>
      </c>
      <c r="Z15" t="str">
        <f ca="1">IFERROR(VLOOKUP($D15&amp;"*",الجدول!X$3:X$37,1,FALSE),"")</f>
        <v/>
      </c>
      <c r="AA15" t="str">
        <f ca="1">IFERROR(VLOOKUP($D15&amp;"*",الجدول!Y$3:Y$37,1,FALSE),"")</f>
        <v/>
      </c>
      <c r="AB15" t="str">
        <f ca="1">IFERROR(VLOOKUP($D15&amp;"*",الجدول!Z$3:Z$37,1,FALSE),"")</f>
        <v/>
      </c>
      <c r="AC15" t="str">
        <f ca="1">IFERROR(VLOOKUP($D15&amp;"*",الجدول!AA$3:AA$37,1,FALSE),"")</f>
        <v/>
      </c>
      <c r="AD15" t="str">
        <f ca="1">IFERROR(VLOOKUP($D15&amp;"*",الجدول!AB$3:AB$37,1,FALSE),"")</f>
        <v/>
      </c>
      <c r="AE15" t="str">
        <f ca="1">IFERROR(VLOOKUP($D15&amp;"*",الجدول!AC$3:AC$37,1,FALSE),"")</f>
        <v/>
      </c>
      <c r="AF15" t="str">
        <f ca="1">IFERROR(VLOOKUP($D15&amp;"*",الجدول!AD$3:AD$37,1,FALSE),"")</f>
        <v/>
      </c>
      <c r="AG15" t="str">
        <f ca="1">IFERROR(VLOOKUP($D15&amp;"*",الجدول!AE$3:AE$37,1,FALSE),"")</f>
        <v/>
      </c>
      <c r="AH15" t="str">
        <f ca="1">IFERROR(VLOOKUP($D15&amp;"*",الجدول!AF$3:AF$37,1,FALSE),"")</f>
        <v/>
      </c>
      <c r="AI15" t="str">
        <f ca="1">IFERROR(VLOOKUP($D15&amp;"*",الجدول!AG$3:AG$37,1,FALSE),"")</f>
        <v/>
      </c>
      <c r="AJ15" t="str">
        <f ca="1">IFERROR(VLOOKUP($D15&amp;"*",الجدول!AH$3:AH$37,1,FALSE),"")</f>
        <v/>
      </c>
      <c r="AK15" t="str">
        <f ca="1">IFERROR(VLOOKUP($D15&amp;"*",الجدول!AI$3:AI$37,1,FALSE),"")</f>
        <v/>
      </c>
      <c r="AL15" t="str">
        <f ca="1">IFERROR(VLOOKUP($D15&amp;"*",الجدول!AJ$3:AJ$37,1,FALSE),"")</f>
        <v/>
      </c>
      <c r="AM15" t="str">
        <f ca="1">IFERROR(VLOOKUP($D15&amp;"*",الجدول!AK$3:AK$37,1,FALSE),"")</f>
        <v/>
      </c>
      <c r="AN15" t="str">
        <f ca="1">IFERROR(VLOOKUP($D15&amp;"*",الجدول!AL$3:AL$37,1,FALSE),"")</f>
        <v/>
      </c>
      <c r="AO15" t="str">
        <f ca="1">IFERROR(VLOOKUP($D15&amp;"*",الجدول!AM$3:AM$37,1,FALSE),"")</f>
        <v/>
      </c>
      <c r="AP15" t="str">
        <f ca="1">IFERROR(VLOOKUP($D15&amp;"*",الجدول!AN$3:AN$37,1,FALSE),"")</f>
        <v/>
      </c>
      <c r="AQ15" t="str">
        <f ca="1">IFERROR(VLOOKUP($D15&amp;"*",الجدول!AO$3:AO$37,1,FALSE),"")</f>
        <v/>
      </c>
      <c r="AR15" t="str">
        <f ca="1">IFERROR(VLOOKUP($D15&amp;"*",الجدول!AP$3:AP$37,1,FALSE),"")</f>
        <v/>
      </c>
    </row>
    <row r="16" spans="1:44" ht="15" x14ac:dyDescent="0.25">
      <c r="A16" s="3" t="str">
        <f ca="1">IF(OFFSET(الصفوف!E$2,MID(C16,1,1),0,1,1)&gt;=(1*MID(C16,2,1)),OFFSET(الصفوف!D$2,MID(C16,1,1),0,1,1) &amp;MID(C16,2,1),"")</f>
        <v>رابع2</v>
      </c>
      <c r="B16" s="3">
        <f t="shared" ca="1" si="0"/>
        <v>16</v>
      </c>
      <c r="C16" s="31">
        <v>42</v>
      </c>
      <c r="D16" t="str">
        <f t="shared" ca="1" si="1"/>
        <v>-</v>
      </c>
      <c r="E16" t="str">
        <f ca="1">IFERROR(VLOOKUP($D16&amp;"*",الجدول!C$3:C$37,1,FALSE),"")</f>
        <v/>
      </c>
      <c r="F16" t="str">
        <f ca="1">IFERROR(VLOOKUP($D16&amp;"*",الجدول!D$3:D$37,1,FALSE),"")</f>
        <v/>
      </c>
      <c r="G16" t="str">
        <f ca="1">IFERROR(VLOOKUP($D16&amp;"*",الجدول!E$3:E$37,1,FALSE),"")</f>
        <v/>
      </c>
      <c r="H16" t="str">
        <f ca="1">IFERROR(VLOOKUP($D16&amp;"*",الجدول!F$3:F$37,1,FALSE),"")</f>
        <v/>
      </c>
      <c r="I16" t="str">
        <f ca="1">IFERROR(VLOOKUP($D16&amp;"*",الجدول!G$3:G$37,1,FALSE),"")</f>
        <v/>
      </c>
      <c r="J16" t="str">
        <f ca="1">IFERROR(VLOOKUP($D16&amp;"*",الجدول!H$3:H$37,1,FALSE),"")</f>
        <v/>
      </c>
      <c r="K16" t="str">
        <f ca="1">IFERROR(VLOOKUP($D16&amp;"*",الجدول!I$3:I$37,1,FALSE),"")</f>
        <v/>
      </c>
      <c r="L16" t="str">
        <f ca="1">IFERROR(VLOOKUP($D16&amp;"*",الجدول!J$3:J$37,1,FALSE),"")</f>
        <v/>
      </c>
      <c r="M16" t="str">
        <f ca="1">IFERROR(VLOOKUP($D16&amp;"*",الجدول!K$3:K$37,1,FALSE),"")</f>
        <v/>
      </c>
      <c r="N16" t="str">
        <f ca="1">IFERROR(VLOOKUP($D16&amp;"*",الجدول!L$3:L$37,1,FALSE),"")</f>
        <v/>
      </c>
      <c r="O16" t="str">
        <f ca="1">IFERROR(VLOOKUP($D16&amp;"*",الجدول!M$3:M$37,1,FALSE),"")</f>
        <v/>
      </c>
      <c r="P16" t="str">
        <f ca="1">IFERROR(VLOOKUP($D16&amp;"*",الجدول!N$3:N$37,1,FALSE),"")</f>
        <v/>
      </c>
      <c r="Q16" t="str">
        <f ca="1">IFERROR(VLOOKUP($D16&amp;"*",الجدول!O$3:O$37,1,FALSE),"")</f>
        <v/>
      </c>
      <c r="R16" t="str">
        <f ca="1">IFERROR(VLOOKUP($D16&amp;"*",الجدول!P$3:P$37,1,FALSE),"")</f>
        <v/>
      </c>
      <c r="S16" t="str">
        <f ca="1">IFERROR(VLOOKUP($D16&amp;"*",الجدول!Q$3:Q$37,1,FALSE),"")</f>
        <v/>
      </c>
      <c r="T16" t="str">
        <f ca="1">IFERROR(VLOOKUP($D16&amp;"*",الجدول!R$3:R$37,1,FALSE),"")</f>
        <v/>
      </c>
      <c r="U16" t="str">
        <f ca="1">IFERROR(VLOOKUP($D16&amp;"*",الجدول!S$3:S$37,1,FALSE),"")</f>
        <v/>
      </c>
      <c r="V16" t="str">
        <f ca="1">IFERROR(VLOOKUP($D16&amp;"*",الجدول!T$3:T$37,1,FALSE),"")</f>
        <v/>
      </c>
      <c r="W16" t="str">
        <f ca="1">IFERROR(VLOOKUP($D16&amp;"*",الجدول!U$3:U$37,1,FALSE),"")</f>
        <v/>
      </c>
      <c r="X16" t="str">
        <f ca="1">IFERROR(VLOOKUP($D16&amp;"*",الجدول!V$3:V$37,1,FALSE),"")</f>
        <v/>
      </c>
      <c r="Y16" t="str">
        <f ca="1">IFERROR(VLOOKUP($D16&amp;"*",الجدول!W$3:W$37,1,FALSE),"")</f>
        <v/>
      </c>
      <c r="Z16" t="str">
        <f ca="1">IFERROR(VLOOKUP($D16&amp;"*",الجدول!X$3:X$37,1,FALSE),"")</f>
        <v/>
      </c>
      <c r="AA16" t="str">
        <f ca="1">IFERROR(VLOOKUP($D16&amp;"*",الجدول!Y$3:Y$37,1,FALSE),"")</f>
        <v/>
      </c>
      <c r="AB16" t="str">
        <f ca="1">IFERROR(VLOOKUP($D16&amp;"*",الجدول!Z$3:Z$37,1,FALSE),"")</f>
        <v/>
      </c>
      <c r="AC16" t="str">
        <f ca="1">IFERROR(VLOOKUP($D16&amp;"*",الجدول!AA$3:AA$37,1,FALSE),"")</f>
        <v/>
      </c>
      <c r="AD16" t="str">
        <f ca="1">IFERROR(VLOOKUP($D16&amp;"*",الجدول!AB$3:AB$37,1,FALSE),"")</f>
        <v/>
      </c>
      <c r="AE16" t="str">
        <f ca="1">IFERROR(VLOOKUP($D16&amp;"*",الجدول!AC$3:AC$37,1,FALSE),"")</f>
        <v/>
      </c>
      <c r="AF16" t="str">
        <f ca="1">IFERROR(VLOOKUP($D16&amp;"*",الجدول!AD$3:AD$37,1,FALSE),"")</f>
        <v/>
      </c>
      <c r="AG16" t="str">
        <f ca="1">IFERROR(VLOOKUP($D16&amp;"*",الجدول!AE$3:AE$37,1,FALSE),"")</f>
        <v/>
      </c>
      <c r="AH16" t="str">
        <f ca="1">IFERROR(VLOOKUP($D16&amp;"*",الجدول!AF$3:AF$37,1,FALSE),"")</f>
        <v/>
      </c>
      <c r="AI16" t="str">
        <f ca="1">IFERROR(VLOOKUP($D16&amp;"*",الجدول!AG$3:AG$37,1,FALSE),"")</f>
        <v/>
      </c>
      <c r="AJ16" t="str">
        <f ca="1">IFERROR(VLOOKUP($D16&amp;"*",الجدول!AH$3:AH$37,1,FALSE),"")</f>
        <v/>
      </c>
      <c r="AK16" t="str">
        <f ca="1">IFERROR(VLOOKUP($D16&amp;"*",الجدول!AI$3:AI$37,1,FALSE),"")</f>
        <v/>
      </c>
      <c r="AL16" t="str">
        <f ca="1">IFERROR(VLOOKUP($D16&amp;"*",الجدول!AJ$3:AJ$37,1,FALSE),"")</f>
        <v/>
      </c>
      <c r="AM16" t="str">
        <f ca="1">IFERROR(VLOOKUP($D16&amp;"*",الجدول!AK$3:AK$37,1,FALSE),"")</f>
        <v/>
      </c>
      <c r="AN16" t="str">
        <f ca="1">IFERROR(VLOOKUP($D16&amp;"*",الجدول!AL$3:AL$37,1,FALSE),"")</f>
        <v/>
      </c>
      <c r="AO16" t="str">
        <f ca="1">IFERROR(VLOOKUP($D16&amp;"*",الجدول!AM$3:AM$37,1,FALSE),"")</f>
        <v/>
      </c>
      <c r="AP16" t="str">
        <f ca="1">IFERROR(VLOOKUP($D16&amp;"*",الجدول!AN$3:AN$37,1,FALSE),"")</f>
        <v/>
      </c>
      <c r="AQ16" t="str">
        <f ca="1">IFERROR(VLOOKUP($D16&amp;"*",الجدول!AO$3:AO$37,1,FALSE),"")</f>
        <v/>
      </c>
      <c r="AR16" t="str">
        <f ca="1">IFERROR(VLOOKUP($D16&amp;"*",الجدول!AP$3:AP$37,1,FALSE),"")</f>
        <v/>
      </c>
    </row>
    <row r="17" spans="1:44" ht="15" x14ac:dyDescent="0.25">
      <c r="A17" s="3" t="str">
        <f ca="1">IF(OFFSET(الصفوف!E$2,MID(C17,1,1),0,1,1)&gt;=(1*MID(C17,2,1)),OFFSET(الصفوف!D$2,MID(C17,1,1),0,1,1) &amp;MID(C17,2,1),"")</f>
        <v/>
      </c>
      <c r="B17" s="3" t="str">
        <f t="shared" ca="1" si="0"/>
        <v/>
      </c>
      <c r="C17" s="31">
        <v>43</v>
      </c>
      <c r="D17" t="str">
        <f t="shared" ca="1" si="1"/>
        <v>-</v>
      </c>
      <c r="E17" t="str">
        <f ca="1">IFERROR(VLOOKUP($D17&amp;"*",الجدول!C$3:C$37,1,FALSE),"")</f>
        <v/>
      </c>
      <c r="F17" t="str">
        <f ca="1">IFERROR(VLOOKUP($D17&amp;"*",الجدول!D$3:D$37,1,FALSE),"")</f>
        <v/>
      </c>
      <c r="G17" t="str">
        <f ca="1">IFERROR(VLOOKUP($D17&amp;"*",الجدول!E$3:E$37,1,FALSE),"")</f>
        <v/>
      </c>
      <c r="H17" t="str">
        <f ca="1">IFERROR(VLOOKUP($D17&amp;"*",الجدول!F$3:F$37,1,FALSE),"")</f>
        <v/>
      </c>
      <c r="I17" t="str">
        <f ca="1">IFERROR(VLOOKUP($D17&amp;"*",الجدول!G$3:G$37,1,FALSE),"")</f>
        <v/>
      </c>
      <c r="J17" t="str">
        <f ca="1">IFERROR(VLOOKUP($D17&amp;"*",الجدول!H$3:H$37,1,FALSE),"")</f>
        <v/>
      </c>
      <c r="K17" t="str">
        <f ca="1">IFERROR(VLOOKUP($D17&amp;"*",الجدول!I$3:I$37,1,FALSE),"")</f>
        <v/>
      </c>
      <c r="L17" t="str">
        <f ca="1">IFERROR(VLOOKUP($D17&amp;"*",الجدول!J$3:J$37,1,FALSE),"")</f>
        <v/>
      </c>
      <c r="M17" t="str">
        <f ca="1">IFERROR(VLOOKUP($D17&amp;"*",الجدول!K$3:K$37,1,FALSE),"")</f>
        <v/>
      </c>
      <c r="N17" t="str">
        <f ca="1">IFERROR(VLOOKUP($D17&amp;"*",الجدول!L$3:L$37,1,FALSE),"")</f>
        <v/>
      </c>
      <c r="O17" t="str">
        <f ca="1">IFERROR(VLOOKUP($D17&amp;"*",الجدول!M$3:M$37,1,FALSE),"")</f>
        <v/>
      </c>
      <c r="P17" t="str">
        <f ca="1">IFERROR(VLOOKUP($D17&amp;"*",الجدول!N$3:N$37,1,FALSE),"")</f>
        <v/>
      </c>
      <c r="Q17" t="str">
        <f ca="1">IFERROR(VLOOKUP($D17&amp;"*",الجدول!O$3:O$37,1,FALSE),"")</f>
        <v/>
      </c>
      <c r="R17" t="str">
        <f ca="1">IFERROR(VLOOKUP($D17&amp;"*",الجدول!P$3:P$37,1,FALSE),"")</f>
        <v/>
      </c>
      <c r="S17" t="str">
        <f ca="1">IFERROR(VLOOKUP($D17&amp;"*",الجدول!Q$3:Q$37,1,FALSE),"")</f>
        <v/>
      </c>
      <c r="T17" t="str">
        <f ca="1">IFERROR(VLOOKUP($D17&amp;"*",الجدول!R$3:R$37,1,FALSE),"")</f>
        <v/>
      </c>
      <c r="U17" t="str">
        <f ca="1">IFERROR(VLOOKUP($D17&amp;"*",الجدول!S$3:S$37,1,FALSE),"")</f>
        <v/>
      </c>
      <c r="V17" t="str">
        <f ca="1">IFERROR(VLOOKUP($D17&amp;"*",الجدول!T$3:T$37,1,FALSE),"")</f>
        <v/>
      </c>
      <c r="W17" t="str">
        <f ca="1">IFERROR(VLOOKUP($D17&amp;"*",الجدول!U$3:U$37,1,FALSE),"")</f>
        <v/>
      </c>
      <c r="X17" t="str">
        <f ca="1">IFERROR(VLOOKUP($D17&amp;"*",الجدول!V$3:V$37,1,FALSE),"")</f>
        <v/>
      </c>
      <c r="Y17" t="str">
        <f ca="1">IFERROR(VLOOKUP($D17&amp;"*",الجدول!W$3:W$37,1,FALSE),"")</f>
        <v/>
      </c>
      <c r="Z17" t="str">
        <f ca="1">IFERROR(VLOOKUP($D17&amp;"*",الجدول!X$3:X$37,1,FALSE),"")</f>
        <v/>
      </c>
      <c r="AA17" t="str">
        <f ca="1">IFERROR(VLOOKUP($D17&amp;"*",الجدول!Y$3:Y$37,1,FALSE),"")</f>
        <v/>
      </c>
      <c r="AB17" t="str">
        <f ca="1">IFERROR(VLOOKUP($D17&amp;"*",الجدول!Z$3:Z$37,1,FALSE),"")</f>
        <v/>
      </c>
      <c r="AC17" t="str">
        <f ca="1">IFERROR(VLOOKUP($D17&amp;"*",الجدول!AA$3:AA$37,1,FALSE),"")</f>
        <v/>
      </c>
      <c r="AD17" t="str">
        <f ca="1">IFERROR(VLOOKUP($D17&amp;"*",الجدول!AB$3:AB$37,1,FALSE),"")</f>
        <v/>
      </c>
      <c r="AE17" t="str">
        <f ca="1">IFERROR(VLOOKUP($D17&amp;"*",الجدول!AC$3:AC$37,1,FALSE),"")</f>
        <v/>
      </c>
      <c r="AF17" t="str">
        <f ca="1">IFERROR(VLOOKUP($D17&amp;"*",الجدول!AD$3:AD$37,1,FALSE),"")</f>
        <v/>
      </c>
      <c r="AG17" t="str">
        <f ca="1">IFERROR(VLOOKUP($D17&amp;"*",الجدول!AE$3:AE$37,1,FALSE),"")</f>
        <v/>
      </c>
      <c r="AH17" t="str">
        <f ca="1">IFERROR(VLOOKUP($D17&amp;"*",الجدول!AF$3:AF$37,1,FALSE),"")</f>
        <v/>
      </c>
      <c r="AI17" t="str">
        <f ca="1">IFERROR(VLOOKUP($D17&amp;"*",الجدول!AG$3:AG$37,1,FALSE),"")</f>
        <v/>
      </c>
      <c r="AJ17" t="str">
        <f ca="1">IFERROR(VLOOKUP($D17&amp;"*",الجدول!AH$3:AH$37,1,FALSE),"")</f>
        <v/>
      </c>
      <c r="AK17" t="str">
        <f ca="1">IFERROR(VLOOKUP($D17&amp;"*",الجدول!AI$3:AI$37,1,FALSE),"")</f>
        <v/>
      </c>
      <c r="AL17" t="str">
        <f ca="1">IFERROR(VLOOKUP($D17&amp;"*",الجدول!AJ$3:AJ$37,1,FALSE),"")</f>
        <v/>
      </c>
      <c r="AM17" t="str">
        <f ca="1">IFERROR(VLOOKUP($D17&amp;"*",الجدول!AK$3:AK$37,1,FALSE),"")</f>
        <v/>
      </c>
      <c r="AN17" t="str">
        <f ca="1">IFERROR(VLOOKUP($D17&amp;"*",الجدول!AL$3:AL$37,1,FALSE),"")</f>
        <v/>
      </c>
      <c r="AO17" t="str">
        <f ca="1">IFERROR(VLOOKUP($D17&amp;"*",الجدول!AM$3:AM$37,1,FALSE),"")</f>
        <v/>
      </c>
      <c r="AP17" t="str">
        <f ca="1">IFERROR(VLOOKUP($D17&amp;"*",الجدول!AN$3:AN$37,1,FALSE),"")</f>
        <v/>
      </c>
      <c r="AQ17" t="str">
        <f ca="1">IFERROR(VLOOKUP($D17&amp;"*",الجدول!AO$3:AO$37,1,FALSE),"")</f>
        <v/>
      </c>
      <c r="AR17" t="str">
        <f ca="1">IFERROR(VLOOKUP($D17&amp;"*",الجدول!AP$3:AP$37,1,FALSE),"")</f>
        <v/>
      </c>
    </row>
    <row r="18" spans="1:44" ht="15" x14ac:dyDescent="0.25">
      <c r="A18" s="3" t="str">
        <f ca="1">IF(OFFSET(الصفوف!E$2,MID(C18,1,1),0,1,1)&gt;=(1*MID(C18,2,1)),OFFSET(الصفوف!D$2,MID(C18,1,1),0,1,1) &amp;MID(C18,2,1),"")</f>
        <v/>
      </c>
      <c r="B18" s="3" t="str">
        <f t="shared" ca="1" si="0"/>
        <v/>
      </c>
      <c r="C18" s="31">
        <v>44</v>
      </c>
      <c r="D18" t="str">
        <f t="shared" ca="1" si="1"/>
        <v>-</v>
      </c>
      <c r="E18" t="str">
        <f ca="1">IFERROR(VLOOKUP($D18&amp;"*",الجدول!C$3:C$37,1,FALSE),"")</f>
        <v/>
      </c>
      <c r="F18" t="str">
        <f ca="1">IFERROR(VLOOKUP($D18&amp;"*",الجدول!D$3:D$37,1,FALSE),"")</f>
        <v/>
      </c>
      <c r="G18" t="str">
        <f ca="1">IFERROR(VLOOKUP($D18&amp;"*",الجدول!E$3:E$37,1,FALSE),"")</f>
        <v/>
      </c>
      <c r="H18" t="str">
        <f ca="1">IFERROR(VLOOKUP($D18&amp;"*",الجدول!F$3:F$37,1,FALSE),"")</f>
        <v/>
      </c>
      <c r="I18" t="str">
        <f ca="1">IFERROR(VLOOKUP($D18&amp;"*",الجدول!G$3:G$37,1,FALSE),"")</f>
        <v/>
      </c>
      <c r="J18" t="str">
        <f ca="1">IFERROR(VLOOKUP($D18&amp;"*",الجدول!H$3:H$37,1,FALSE),"")</f>
        <v/>
      </c>
      <c r="K18" t="str">
        <f ca="1">IFERROR(VLOOKUP($D18&amp;"*",الجدول!I$3:I$37,1,FALSE),"")</f>
        <v/>
      </c>
      <c r="L18" t="str">
        <f ca="1">IFERROR(VLOOKUP($D18&amp;"*",الجدول!J$3:J$37,1,FALSE),"")</f>
        <v/>
      </c>
      <c r="M18" t="str">
        <f ca="1">IFERROR(VLOOKUP($D18&amp;"*",الجدول!K$3:K$37,1,FALSE),"")</f>
        <v/>
      </c>
      <c r="N18" t="str">
        <f ca="1">IFERROR(VLOOKUP($D18&amp;"*",الجدول!L$3:L$37,1,FALSE),"")</f>
        <v/>
      </c>
      <c r="O18" t="str">
        <f ca="1">IFERROR(VLOOKUP($D18&amp;"*",الجدول!M$3:M$37,1,FALSE),"")</f>
        <v/>
      </c>
      <c r="P18" t="str">
        <f ca="1">IFERROR(VLOOKUP($D18&amp;"*",الجدول!N$3:N$37,1,FALSE),"")</f>
        <v/>
      </c>
      <c r="Q18" t="str">
        <f ca="1">IFERROR(VLOOKUP($D18&amp;"*",الجدول!O$3:O$37,1,FALSE),"")</f>
        <v/>
      </c>
      <c r="R18" t="str">
        <f ca="1">IFERROR(VLOOKUP($D18&amp;"*",الجدول!P$3:P$37,1,FALSE),"")</f>
        <v/>
      </c>
      <c r="S18" t="str">
        <f ca="1">IFERROR(VLOOKUP($D18&amp;"*",الجدول!Q$3:Q$37,1,FALSE),"")</f>
        <v/>
      </c>
      <c r="T18" t="str">
        <f ca="1">IFERROR(VLOOKUP($D18&amp;"*",الجدول!R$3:R$37,1,FALSE),"")</f>
        <v/>
      </c>
      <c r="U18" t="str">
        <f ca="1">IFERROR(VLOOKUP($D18&amp;"*",الجدول!S$3:S$37,1,FALSE),"")</f>
        <v/>
      </c>
      <c r="V18" t="str">
        <f ca="1">IFERROR(VLOOKUP($D18&amp;"*",الجدول!T$3:T$37,1,FALSE),"")</f>
        <v/>
      </c>
      <c r="W18" t="str">
        <f ca="1">IFERROR(VLOOKUP($D18&amp;"*",الجدول!U$3:U$37,1,FALSE),"")</f>
        <v/>
      </c>
      <c r="X18" t="str">
        <f ca="1">IFERROR(VLOOKUP($D18&amp;"*",الجدول!V$3:V$37,1,FALSE),"")</f>
        <v/>
      </c>
      <c r="Y18" t="str">
        <f ca="1">IFERROR(VLOOKUP($D18&amp;"*",الجدول!W$3:W$37,1,FALSE),"")</f>
        <v/>
      </c>
      <c r="Z18" t="str">
        <f ca="1">IFERROR(VLOOKUP($D18&amp;"*",الجدول!X$3:X$37,1,FALSE),"")</f>
        <v/>
      </c>
      <c r="AA18" t="str">
        <f ca="1">IFERROR(VLOOKUP($D18&amp;"*",الجدول!Y$3:Y$37,1,FALSE),"")</f>
        <v/>
      </c>
      <c r="AB18" t="str">
        <f ca="1">IFERROR(VLOOKUP($D18&amp;"*",الجدول!Z$3:Z$37,1,FALSE),"")</f>
        <v/>
      </c>
      <c r="AC18" t="str">
        <f ca="1">IFERROR(VLOOKUP($D18&amp;"*",الجدول!AA$3:AA$37,1,FALSE),"")</f>
        <v/>
      </c>
      <c r="AD18" t="str">
        <f ca="1">IFERROR(VLOOKUP($D18&amp;"*",الجدول!AB$3:AB$37,1,FALSE),"")</f>
        <v/>
      </c>
      <c r="AE18" t="str">
        <f ca="1">IFERROR(VLOOKUP($D18&amp;"*",الجدول!AC$3:AC$37,1,FALSE),"")</f>
        <v/>
      </c>
      <c r="AF18" t="str">
        <f ca="1">IFERROR(VLOOKUP($D18&amp;"*",الجدول!AD$3:AD$37,1,FALSE),"")</f>
        <v/>
      </c>
      <c r="AG18" t="str">
        <f ca="1">IFERROR(VLOOKUP($D18&amp;"*",الجدول!AE$3:AE$37,1,FALSE),"")</f>
        <v/>
      </c>
      <c r="AH18" t="str">
        <f ca="1">IFERROR(VLOOKUP($D18&amp;"*",الجدول!AF$3:AF$37,1,FALSE),"")</f>
        <v/>
      </c>
      <c r="AI18" t="str">
        <f ca="1">IFERROR(VLOOKUP($D18&amp;"*",الجدول!AG$3:AG$37,1,FALSE),"")</f>
        <v/>
      </c>
      <c r="AJ18" t="str">
        <f ca="1">IFERROR(VLOOKUP($D18&amp;"*",الجدول!AH$3:AH$37,1,FALSE),"")</f>
        <v/>
      </c>
      <c r="AK18" t="str">
        <f ca="1">IFERROR(VLOOKUP($D18&amp;"*",الجدول!AI$3:AI$37,1,FALSE),"")</f>
        <v/>
      </c>
      <c r="AL18" t="str">
        <f ca="1">IFERROR(VLOOKUP($D18&amp;"*",الجدول!AJ$3:AJ$37,1,FALSE),"")</f>
        <v/>
      </c>
      <c r="AM18" t="str">
        <f ca="1">IFERROR(VLOOKUP($D18&amp;"*",الجدول!AK$3:AK$37,1,FALSE),"")</f>
        <v/>
      </c>
      <c r="AN18" t="str">
        <f ca="1">IFERROR(VLOOKUP($D18&amp;"*",الجدول!AL$3:AL$37,1,FALSE),"")</f>
        <v/>
      </c>
      <c r="AO18" t="str">
        <f ca="1">IFERROR(VLOOKUP($D18&amp;"*",الجدول!AM$3:AM$37,1,FALSE),"")</f>
        <v/>
      </c>
      <c r="AP18" t="str">
        <f ca="1">IFERROR(VLOOKUP($D18&amp;"*",الجدول!AN$3:AN$37,1,FALSE),"")</f>
        <v/>
      </c>
      <c r="AQ18" t="str">
        <f ca="1">IFERROR(VLOOKUP($D18&amp;"*",الجدول!AO$3:AO$37,1,FALSE),"")</f>
        <v/>
      </c>
      <c r="AR18" t="str">
        <f ca="1">IFERROR(VLOOKUP($D18&amp;"*",الجدول!AP$3:AP$37,1,FALSE),"")</f>
        <v/>
      </c>
    </row>
    <row r="19" spans="1:44" ht="15" x14ac:dyDescent="0.25">
      <c r="A19" s="3" t="str">
        <f ca="1">IF(OFFSET(الصفوف!E$2,MID(C19,1,1),0,1,1)&gt;=(1*MID(C19,2,1)),OFFSET(الصفوف!D$2,MID(C19,1,1),0,1,1) &amp;MID(C19,2,1),"")</f>
        <v>خامس1</v>
      </c>
      <c r="B19" s="3">
        <f t="shared" ca="1" si="0"/>
        <v>19</v>
      </c>
      <c r="C19" s="31">
        <v>51</v>
      </c>
      <c r="D19" t="str">
        <f t="shared" ca="1" si="1"/>
        <v>-</v>
      </c>
      <c r="E19" t="str">
        <f ca="1">IFERROR(VLOOKUP($D19&amp;"*",الجدول!C$3:C$37,1,FALSE),"")</f>
        <v/>
      </c>
      <c r="F19" t="str">
        <f ca="1">IFERROR(VLOOKUP($D19&amp;"*",الجدول!D$3:D$37,1,FALSE),"")</f>
        <v/>
      </c>
      <c r="G19" t="str">
        <f ca="1">IFERROR(VLOOKUP($D19&amp;"*",الجدول!E$3:E$37,1,FALSE),"")</f>
        <v/>
      </c>
      <c r="H19" t="str">
        <f ca="1">IFERROR(VLOOKUP($D19&amp;"*",الجدول!F$3:F$37,1,FALSE),"")</f>
        <v/>
      </c>
      <c r="I19" t="str">
        <f ca="1">IFERROR(VLOOKUP($D19&amp;"*",الجدول!G$3:G$37,1,FALSE),"")</f>
        <v/>
      </c>
      <c r="J19" t="str">
        <f ca="1">IFERROR(VLOOKUP($D19&amp;"*",الجدول!H$3:H$37,1,FALSE),"")</f>
        <v/>
      </c>
      <c r="K19" t="str">
        <f ca="1">IFERROR(VLOOKUP($D19&amp;"*",الجدول!I$3:I$37,1,FALSE),"")</f>
        <v/>
      </c>
      <c r="L19" t="str">
        <f ca="1">IFERROR(VLOOKUP($D19&amp;"*",الجدول!J$3:J$37,1,FALSE),"")</f>
        <v/>
      </c>
      <c r="M19" t="str">
        <f ca="1">IFERROR(VLOOKUP($D19&amp;"*",الجدول!K$3:K$37,1,FALSE),"")</f>
        <v/>
      </c>
      <c r="N19" t="str">
        <f ca="1">IFERROR(VLOOKUP($D19&amp;"*",الجدول!L$3:L$37,1,FALSE),"")</f>
        <v/>
      </c>
      <c r="O19" t="str">
        <f ca="1">IFERROR(VLOOKUP($D19&amp;"*",الجدول!M$3:M$37,1,FALSE),"")</f>
        <v/>
      </c>
      <c r="P19" t="str">
        <f ca="1">IFERROR(VLOOKUP($D19&amp;"*",الجدول!N$3:N$37,1,FALSE),"")</f>
        <v/>
      </c>
      <c r="Q19" t="str">
        <f ca="1">IFERROR(VLOOKUP($D19&amp;"*",الجدول!O$3:O$37,1,FALSE),"")</f>
        <v/>
      </c>
      <c r="R19" t="str">
        <f ca="1">IFERROR(VLOOKUP($D19&amp;"*",الجدول!P$3:P$37,1,FALSE),"")</f>
        <v/>
      </c>
      <c r="S19" t="str">
        <f ca="1">IFERROR(VLOOKUP($D19&amp;"*",الجدول!Q$3:Q$37,1,FALSE),"")</f>
        <v/>
      </c>
      <c r="T19" t="str">
        <f ca="1">IFERROR(VLOOKUP($D19&amp;"*",الجدول!R$3:R$37,1,FALSE),"")</f>
        <v/>
      </c>
      <c r="U19" t="str">
        <f ca="1">IFERROR(VLOOKUP($D19&amp;"*",الجدول!S$3:S$37,1,FALSE),"")</f>
        <v/>
      </c>
      <c r="V19" t="str">
        <f ca="1">IFERROR(VLOOKUP($D19&amp;"*",الجدول!T$3:T$37,1,FALSE),"")</f>
        <v/>
      </c>
      <c r="W19" t="str">
        <f ca="1">IFERROR(VLOOKUP($D19&amp;"*",الجدول!U$3:U$37,1,FALSE),"")</f>
        <v/>
      </c>
      <c r="X19" t="str">
        <f ca="1">IFERROR(VLOOKUP($D19&amp;"*",الجدول!V$3:V$37,1,FALSE),"")</f>
        <v/>
      </c>
      <c r="Y19" t="str">
        <f ca="1">IFERROR(VLOOKUP($D19&amp;"*",الجدول!W$3:W$37,1,FALSE),"")</f>
        <v/>
      </c>
      <c r="Z19" t="str">
        <f ca="1">IFERROR(VLOOKUP($D19&amp;"*",الجدول!X$3:X$37,1,FALSE),"")</f>
        <v/>
      </c>
      <c r="AA19" t="str">
        <f ca="1">IFERROR(VLOOKUP($D19&amp;"*",الجدول!Y$3:Y$37,1,FALSE),"")</f>
        <v/>
      </c>
      <c r="AB19" t="str">
        <f ca="1">IFERROR(VLOOKUP($D19&amp;"*",الجدول!Z$3:Z$37,1,FALSE),"")</f>
        <v/>
      </c>
      <c r="AC19" t="str">
        <f ca="1">IFERROR(VLOOKUP($D19&amp;"*",الجدول!AA$3:AA$37,1,FALSE),"")</f>
        <v/>
      </c>
      <c r="AD19" t="str">
        <f ca="1">IFERROR(VLOOKUP($D19&amp;"*",الجدول!AB$3:AB$37,1,FALSE),"")</f>
        <v/>
      </c>
      <c r="AE19" t="str">
        <f ca="1">IFERROR(VLOOKUP($D19&amp;"*",الجدول!AC$3:AC$37,1,FALSE),"")</f>
        <v/>
      </c>
      <c r="AF19" t="str">
        <f ca="1">IFERROR(VLOOKUP($D19&amp;"*",الجدول!AD$3:AD$37,1,FALSE),"")</f>
        <v/>
      </c>
      <c r="AG19" t="str">
        <f ca="1">IFERROR(VLOOKUP($D19&amp;"*",الجدول!AE$3:AE$37,1,FALSE),"")</f>
        <v/>
      </c>
      <c r="AH19" t="str">
        <f ca="1">IFERROR(VLOOKUP($D19&amp;"*",الجدول!AF$3:AF$37,1,FALSE),"")</f>
        <v/>
      </c>
      <c r="AI19" t="str">
        <f ca="1">IFERROR(VLOOKUP($D19&amp;"*",الجدول!AG$3:AG$37,1,FALSE),"")</f>
        <v/>
      </c>
      <c r="AJ19" t="str">
        <f ca="1">IFERROR(VLOOKUP($D19&amp;"*",الجدول!AH$3:AH$37,1,FALSE),"")</f>
        <v/>
      </c>
      <c r="AK19" t="str">
        <f ca="1">IFERROR(VLOOKUP($D19&amp;"*",الجدول!AI$3:AI$37,1,FALSE),"")</f>
        <v/>
      </c>
      <c r="AL19" t="str">
        <f ca="1">IFERROR(VLOOKUP($D19&amp;"*",الجدول!AJ$3:AJ$37,1,FALSE),"")</f>
        <v/>
      </c>
      <c r="AM19" t="str">
        <f ca="1">IFERROR(VLOOKUP($D19&amp;"*",الجدول!AK$3:AK$37,1,FALSE),"")</f>
        <v/>
      </c>
      <c r="AN19" t="str">
        <f ca="1">IFERROR(VLOOKUP($D19&amp;"*",الجدول!AL$3:AL$37,1,FALSE),"")</f>
        <v/>
      </c>
      <c r="AO19" t="str">
        <f ca="1">IFERROR(VLOOKUP($D19&amp;"*",الجدول!AM$3:AM$37,1,FALSE),"")</f>
        <v/>
      </c>
      <c r="AP19" t="str">
        <f ca="1">IFERROR(VLOOKUP($D19&amp;"*",الجدول!AN$3:AN$37,1,FALSE),"")</f>
        <v/>
      </c>
      <c r="AQ19" t="str">
        <f ca="1">IFERROR(VLOOKUP($D19&amp;"*",الجدول!AO$3:AO$37,1,FALSE),"")</f>
        <v/>
      </c>
      <c r="AR19" t="str">
        <f ca="1">IFERROR(VLOOKUP($D19&amp;"*",الجدول!AP$3:AP$37,1,FALSE),"")</f>
        <v/>
      </c>
    </row>
    <row r="20" spans="1:44" ht="15" x14ac:dyDescent="0.25">
      <c r="A20" s="3" t="str">
        <f ca="1">IF(OFFSET(الصفوف!E$2,MID(C20,1,1),0,1,1)&gt;=(1*MID(C20,2,1)),OFFSET(الصفوف!D$2,MID(C20,1,1),0,1,1) &amp;MID(C20,2,1),"")</f>
        <v/>
      </c>
      <c r="B20" s="3" t="str">
        <f t="shared" ca="1" si="0"/>
        <v/>
      </c>
      <c r="C20" s="31">
        <v>52</v>
      </c>
      <c r="D20" t="str">
        <f t="shared" ca="1" si="1"/>
        <v>-</v>
      </c>
      <c r="E20" t="str">
        <f ca="1">IFERROR(VLOOKUP($D20&amp;"*",الجدول!C$3:C$37,1,FALSE),"")</f>
        <v/>
      </c>
      <c r="F20" t="str">
        <f ca="1">IFERROR(VLOOKUP($D20&amp;"*",الجدول!D$3:D$37,1,FALSE),"")</f>
        <v/>
      </c>
      <c r="G20" t="str">
        <f ca="1">IFERROR(VLOOKUP($D20&amp;"*",الجدول!E$3:E$37,1,FALSE),"")</f>
        <v/>
      </c>
      <c r="H20" t="str">
        <f ca="1">IFERROR(VLOOKUP($D20&amp;"*",الجدول!F$3:F$37,1,FALSE),"")</f>
        <v/>
      </c>
      <c r="I20" t="str">
        <f ca="1">IFERROR(VLOOKUP($D20&amp;"*",الجدول!G$3:G$37,1,FALSE),"")</f>
        <v/>
      </c>
      <c r="J20" t="str">
        <f ca="1">IFERROR(VLOOKUP($D20&amp;"*",الجدول!H$3:H$37,1,FALSE),"")</f>
        <v/>
      </c>
      <c r="K20" t="str">
        <f ca="1">IFERROR(VLOOKUP($D20&amp;"*",الجدول!I$3:I$37,1,FALSE),"")</f>
        <v/>
      </c>
      <c r="L20" t="str">
        <f ca="1">IFERROR(VLOOKUP($D20&amp;"*",الجدول!J$3:J$37,1,FALSE),"")</f>
        <v/>
      </c>
      <c r="M20" t="str">
        <f ca="1">IFERROR(VLOOKUP($D20&amp;"*",الجدول!K$3:K$37,1,FALSE),"")</f>
        <v/>
      </c>
      <c r="N20" t="str">
        <f ca="1">IFERROR(VLOOKUP($D20&amp;"*",الجدول!L$3:L$37,1,FALSE),"")</f>
        <v/>
      </c>
      <c r="O20" t="str">
        <f ca="1">IFERROR(VLOOKUP($D20&amp;"*",الجدول!M$3:M$37,1,FALSE),"")</f>
        <v/>
      </c>
      <c r="P20" t="str">
        <f ca="1">IFERROR(VLOOKUP($D20&amp;"*",الجدول!N$3:N$37,1,FALSE),"")</f>
        <v/>
      </c>
      <c r="Q20" t="str">
        <f ca="1">IFERROR(VLOOKUP($D20&amp;"*",الجدول!O$3:O$37,1,FALSE),"")</f>
        <v/>
      </c>
      <c r="R20" t="str">
        <f ca="1">IFERROR(VLOOKUP($D20&amp;"*",الجدول!P$3:P$37,1,FALSE),"")</f>
        <v/>
      </c>
      <c r="S20" t="str">
        <f ca="1">IFERROR(VLOOKUP($D20&amp;"*",الجدول!Q$3:Q$37,1,FALSE),"")</f>
        <v/>
      </c>
      <c r="T20" t="str">
        <f ca="1">IFERROR(VLOOKUP($D20&amp;"*",الجدول!R$3:R$37,1,FALSE),"")</f>
        <v/>
      </c>
      <c r="U20" t="str">
        <f ca="1">IFERROR(VLOOKUP($D20&amp;"*",الجدول!S$3:S$37,1,FALSE),"")</f>
        <v/>
      </c>
      <c r="V20" t="str">
        <f ca="1">IFERROR(VLOOKUP($D20&amp;"*",الجدول!T$3:T$37,1,FALSE),"")</f>
        <v/>
      </c>
      <c r="W20" t="str">
        <f ca="1">IFERROR(VLOOKUP($D20&amp;"*",الجدول!U$3:U$37,1,FALSE),"")</f>
        <v/>
      </c>
      <c r="X20" t="str">
        <f ca="1">IFERROR(VLOOKUP($D20&amp;"*",الجدول!V$3:V$37,1,FALSE),"")</f>
        <v/>
      </c>
      <c r="Y20" t="str">
        <f ca="1">IFERROR(VLOOKUP($D20&amp;"*",الجدول!W$3:W$37,1,FALSE),"")</f>
        <v/>
      </c>
      <c r="Z20" t="str">
        <f ca="1">IFERROR(VLOOKUP($D20&amp;"*",الجدول!X$3:X$37,1,FALSE),"")</f>
        <v/>
      </c>
      <c r="AA20" t="str">
        <f ca="1">IFERROR(VLOOKUP($D20&amp;"*",الجدول!Y$3:Y$37,1,FALSE),"")</f>
        <v/>
      </c>
      <c r="AB20" t="str">
        <f ca="1">IFERROR(VLOOKUP($D20&amp;"*",الجدول!Z$3:Z$37,1,FALSE),"")</f>
        <v/>
      </c>
      <c r="AC20" t="str">
        <f ca="1">IFERROR(VLOOKUP($D20&amp;"*",الجدول!AA$3:AA$37,1,FALSE),"")</f>
        <v/>
      </c>
      <c r="AD20" t="str">
        <f ca="1">IFERROR(VLOOKUP($D20&amp;"*",الجدول!AB$3:AB$37,1,FALSE),"")</f>
        <v/>
      </c>
      <c r="AE20" t="str">
        <f ca="1">IFERROR(VLOOKUP($D20&amp;"*",الجدول!AC$3:AC$37,1,FALSE),"")</f>
        <v/>
      </c>
      <c r="AF20" t="str">
        <f ca="1">IFERROR(VLOOKUP($D20&amp;"*",الجدول!AD$3:AD$37,1,FALSE),"")</f>
        <v/>
      </c>
      <c r="AG20" t="str">
        <f ca="1">IFERROR(VLOOKUP($D20&amp;"*",الجدول!AE$3:AE$37,1,FALSE),"")</f>
        <v/>
      </c>
      <c r="AH20" t="str">
        <f ca="1">IFERROR(VLOOKUP($D20&amp;"*",الجدول!AF$3:AF$37,1,FALSE),"")</f>
        <v/>
      </c>
      <c r="AI20" t="str">
        <f ca="1">IFERROR(VLOOKUP($D20&amp;"*",الجدول!AG$3:AG$37,1,FALSE),"")</f>
        <v/>
      </c>
      <c r="AJ20" t="str">
        <f ca="1">IFERROR(VLOOKUP($D20&amp;"*",الجدول!AH$3:AH$37,1,FALSE),"")</f>
        <v/>
      </c>
      <c r="AK20" t="str">
        <f ca="1">IFERROR(VLOOKUP($D20&amp;"*",الجدول!AI$3:AI$37,1,FALSE),"")</f>
        <v/>
      </c>
      <c r="AL20" t="str">
        <f ca="1">IFERROR(VLOOKUP($D20&amp;"*",الجدول!AJ$3:AJ$37,1,FALSE),"")</f>
        <v/>
      </c>
      <c r="AM20" t="str">
        <f ca="1">IFERROR(VLOOKUP($D20&amp;"*",الجدول!AK$3:AK$37,1,FALSE),"")</f>
        <v/>
      </c>
      <c r="AN20" t="str">
        <f ca="1">IFERROR(VLOOKUP($D20&amp;"*",الجدول!AL$3:AL$37,1,FALSE),"")</f>
        <v/>
      </c>
      <c r="AO20" t="str">
        <f ca="1">IFERROR(VLOOKUP($D20&amp;"*",الجدول!AM$3:AM$37,1,FALSE),"")</f>
        <v/>
      </c>
      <c r="AP20" t="str">
        <f ca="1">IFERROR(VLOOKUP($D20&amp;"*",الجدول!AN$3:AN$37,1,FALSE),"")</f>
        <v/>
      </c>
      <c r="AQ20" t="str">
        <f ca="1">IFERROR(VLOOKUP($D20&amp;"*",الجدول!AO$3:AO$37,1,FALSE),"")</f>
        <v/>
      </c>
      <c r="AR20" t="str">
        <f ca="1">IFERROR(VLOOKUP($D20&amp;"*",الجدول!AP$3:AP$37,1,FALSE),"")</f>
        <v/>
      </c>
    </row>
    <row r="21" spans="1:44" ht="15" x14ac:dyDescent="0.25">
      <c r="A21" s="3" t="str">
        <f ca="1">IF(OFFSET(الصفوف!E$2,MID(C21,1,1),0,1,1)&gt;=(1*MID(C21,2,1)),OFFSET(الصفوف!D$2,MID(C21,1,1),0,1,1) &amp;MID(C21,2,1),"")</f>
        <v/>
      </c>
      <c r="B21" s="3" t="str">
        <f t="shared" ca="1" si="0"/>
        <v/>
      </c>
      <c r="C21" s="31">
        <v>53</v>
      </c>
      <c r="D21" t="str">
        <f t="shared" ca="1" si="1"/>
        <v>-</v>
      </c>
      <c r="E21" t="str">
        <f ca="1">IFERROR(VLOOKUP($D21&amp;"*",الجدول!C$3:C$37,1,FALSE),"")</f>
        <v/>
      </c>
      <c r="F21" t="str">
        <f ca="1">IFERROR(VLOOKUP($D21&amp;"*",الجدول!D$3:D$37,1,FALSE),"")</f>
        <v/>
      </c>
      <c r="G21" t="str">
        <f ca="1">IFERROR(VLOOKUP($D21&amp;"*",الجدول!E$3:E$37,1,FALSE),"")</f>
        <v/>
      </c>
      <c r="H21" t="str">
        <f ca="1">IFERROR(VLOOKUP($D21&amp;"*",الجدول!F$3:F$37,1,FALSE),"")</f>
        <v/>
      </c>
      <c r="I21" t="str">
        <f ca="1">IFERROR(VLOOKUP($D21&amp;"*",الجدول!G$3:G$37,1,FALSE),"")</f>
        <v/>
      </c>
      <c r="J21" t="str">
        <f ca="1">IFERROR(VLOOKUP($D21&amp;"*",الجدول!H$3:H$37,1,FALSE),"")</f>
        <v/>
      </c>
      <c r="K21" t="str">
        <f ca="1">IFERROR(VLOOKUP($D21&amp;"*",الجدول!I$3:I$37,1,FALSE),"")</f>
        <v/>
      </c>
      <c r="L21" t="str">
        <f ca="1">IFERROR(VLOOKUP($D21&amp;"*",الجدول!J$3:J$37,1,FALSE),"")</f>
        <v/>
      </c>
      <c r="M21" t="str">
        <f ca="1">IFERROR(VLOOKUP($D21&amp;"*",الجدول!K$3:K$37,1,FALSE),"")</f>
        <v/>
      </c>
      <c r="N21" t="str">
        <f ca="1">IFERROR(VLOOKUP($D21&amp;"*",الجدول!L$3:L$37,1,FALSE),"")</f>
        <v/>
      </c>
      <c r="O21" t="str">
        <f ca="1">IFERROR(VLOOKUP($D21&amp;"*",الجدول!M$3:M$37,1,FALSE),"")</f>
        <v/>
      </c>
      <c r="P21" t="str">
        <f ca="1">IFERROR(VLOOKUP($D21&amp;"*",الجدول!N$3:N$37,1,FALSE),"")</f>
        <v/>
      </c>
      <c r="Q21" t="str">
        <f ca="1">IFERROR(VLOOKUP($D21&amp;"*",الجدول!O$3:O$37,1,FALSE),"")</f>
        <v/>
      </c>
      <c r="R21" t="str">
        <f ca="1">IFERROR(VLOOKUP($D21&amp;"*",الجدول!P$3:P$37,1,FALSE),"")</f>
        <v/>
      </c>
      <c r="S21" t="str">
        <f ca="1">IFERROR(VLOOKUP($D21&amp;"*",الجدول!Q$3:Q$37,1,FALSE),"")</f>
        <v/>
      </c>
      <c r="T21" t="str">
        <f ca="1">IFERROR(VLOOKUP($D21&amp;"*",الجدول!R$3:R$37,1,FALSE),"")</f>
        <v/>
      </c>
      <c r="U21" t="str">
        <f ca="1">IFERROR(VLOOKUP($D21&amp;"*",الجدول!S$3:S$37,1,FALSE),"")</f>
        <v/>
      </c>
      <c r="V21" t="str">
        <f ca="1">IFERROR(VLOOKUP($D21&amp;"*",الجدول!T$3:T$37,1,FALSE),"")</f>
        <v/>
      </c>
      <c r="W21" t="str">
        <f ca="1">IFERROR(VLOOKUP($D21&amp;"*",الجدول!U$3:U$37,1,FALSE),"")</f>
        <v/>
      </c>
      <c r="X21" t="str">
        <f ca="1">IFERROR(VLOOKUP($D21&amp;"*",الجدول!V$3:V$37,1,FALSE),"")</f>
        <v/>
      </c>
      <c r="Y21" t="str">
        <f ca="1">IFERROR(VLOOKUP($D21&amp;"*",الجدول!W$3:W$37,1,FALSE),"")</f>
        <v/>
      </c>
      <c r="Z21" t="str">
        <f ca="1">IFERROR(VLOOKUP($D21&amp;"*",الجدول!X$3:X$37,1,FALSE),"")</f>
        <v/>
      </c>
      <c r="AA21" t="str">
        <f ca="1">IFERROR(VLOOKUP($D21&amp;"*",الجدول!Y$3:Y$37,1,FALSE),"")</f>
        <v/>
      </c>
      <c r="AB21" t="str">
        <f ca="1">IFERROR(VLOOKUP($D21&amp;"*",الجدول!Z$3:Z$37,1,FALSE),"")</f>
        <v/>
      </c>
      <c r="AC21" t="str">
        <f ca="1">IFERROR(VLOOKUP($D21&amp;"*",الجدول!AA$3:AA$37,1,FALSE),"")</f>
        <v/>
      </c>
      <c r="AD21" t="str">
        <f ca="1">IFERROR(VLOOKUP($D21&amp;"*",الجدول!AB$3:AB$37,1,FALSE),"")</f>
        <v/>
      </c>
      <c r="AE21" t="str">
        <f ca="1">IFERROR(VLOOKUP($D21&amp;"*",الجدول!AC$3:AC$37,1,FALSE),"")</f>
        <v/>
      </c>
      <c r="AF21" t="str">
        <f ca="1">IFERROR(VLOOKUP($D21&amp;"*",الجدول!AD$3:AD$37,1,FALSE),"")</f>
        <v/>
      </c>
      <c r="AG21" t="str">
        <f ca="1">IFERROR(VLOOKUP($D21&amp;"*",الجدول!AE$3:AE$37,1,FALSE),"")</f>
        <v/>
      </c>
      <c r="AH21" t="str">
        <f ca="1">IFERROR(VLOOKUP($D21&amp;"*",الجدول!AF$3:AF$37,1,FALSE),"")</f>
        <v/>
      </c>
      <c r="AI21" t="str">
        <f ca="1">IFERROR(VLOOKUP($D21&amp;"*",الجدول!AG$3:AG$37,1,FALSE),"")</f>
        <v/>
      </c>
      <c r="AJ21" t="str">
        <f ca="1">IFERROR(VLOOKUP($D21&amp;"*",الجدول!AH$3:AH$37,1,FALSE),"")</f>
        <v/>
      </c>
      <c r="AK21" t="str">
        <f ca="1">IFERROR(VLOOKUP($D21&amp;"*",الجدول!AI$3:AI$37,1,FALSE),"")</f>
        <v/>
      </c>
      <c r="AL21" t="str">
        <f ca="1">IFERROR(VLOOKUP($D21&amp;"*",الجدول!AJ$3:AJ$37,1,FALSE),"")</f>
        <v/>
      </c>
      <c r="AM21" t="str">
        <f ca="1">IFERROR(VLOOKUP($D21&amp;"*",الجدول!AK$3:AK$37,1,FALSE),"")</f>
        <v/>
      </c>
      <c r="AN21" t="str">
        <f ca="1">IFERROR(VLOOKUP($D21&amp;"*",الجدول!AL$3:AL$37,1,FALSE),"")</f>
        <v/>
      </c>
      <c r="AO21" t="str">
        <f ca="1">IFERROR(VLOOKUP($D21&amp;"*",الجدول!AM$3:AM$37,1,FALSE),"")</f>
        <v/>
      </c>
      <c r="AP21" t="str">
        <f ca="1">IFERROR(VLOOKUP($D21&amp;"*",الجدول!AN$3:AN$37,1,FALSE),"")</f>
        <v/>
      </c>
      <c r="AQ21" t="str">
        <f ca="1">IFERROR(VLOOKUP($D21&amp;"*",الجدول!AO$3:AO$37,1,FALSE),"")</f>
        <v/>
      </c>
      <c r="AR21" t="str">
        <f ca="1">IFERROR(VLOOKUP($D21&amp;"*",الجدول!AP$3:AP$37,1,FALSE),"")</f>
        <v/>
      </c>
    </row>
    <row r="22" spans="1:44" ht="15" x14ac:dyDescent="0.25">
      <c r="A22" s="3" t="str">
        <f ca="1">IF(OFFSET(الصفوف!E$2,MID(C22,1,1),0,1,1)&gt;=(1*MID(C22,2,1)),OFFSET(الصفوف!D$2,MID(C22,1,1),0,1,1) &amp;MID(C22,2,1),"")</f>
        <v/>
      </c>
      <c r="B22" s="3" t="str">
        <f t="shared" ca="1" si="0"/>
        <v/>
      </c>
      <c r="C22" s="31">
        <v>54</v>
      </c>
      <c r="D22" t="str">
        <f t="shared" ca="1" si="1"/>
        <v>-</v>
      </c>
      <c r="E22" t="str">
        <f ca="1">IFERROR(VLOOKUP($D22&amp;"*",الجدول!C$3:C$37,1,FALSE),"")</f>
        <v/>
      </c>
      <c r="F22" t="str">
        <f ca="1">IFERROR(VLOOKUP($D22&amp;"*",الجدول!D$3:D$37,1,FALSE),"")</f>
        <v/>
      </c>
      <c r="G22" t="str">
        <f ca="1">IFERROR(VLOOKUP($D22&amp;"*",الجدول!E$3:E$37,1,FALSE),"")</f>
        <v/>
      </c>
      <c r="H22" t="str">
        <f ca="1">IFERROR(VLOOKUP($D22&amp;"*",الجدول!F$3:F$37,1,FALSE),"")</f>
        <v/>
      </c>
      <c r="I22" t="str">
        <f ca="1">IFERROR(VLOOKUP($D22&amp;"*",الجدول!G$3:G$37,1,FALSE),"")</f>
        <v/>
      </c>
      <c r="J22" t="str">
        <f ca="1">IFERROR(VLOOKUP($D22&amp;"*",الجدول!H$3:H$37,1,FALSE),"")</f>
        <v/>
      </c>
      <c r="K22" t="str">
        <f ca="1">IFERROR(VLOOKUP($D22&amp;"*",الجدول!I$3:I$37,1,FALSE),"")</f>
        <v/>
      </c>
      <c r="L22" t="str">
        <f ca="1">IFERROR(VLOOKUP($D22&amp;"*",الجدول!J$3:J$37,1,FALSE),"")</f>
        <v/>
      </c>
      <c r="M22" t="str">
        <f ca="1">IFERROR(VLOOKUP($D22&amp;"*",الجدول!K$3:K$37,1,FALSE),"")</f>
        <v/>
      </c>
      <c r="N22" t="str">
        <f ca="1">IFERROR(VLOOKUP($D22&amp;"*",الجدول!L$3:L$37,1,FALSE),"")</f>
        <v/>
      </c>
      <c r="O22" t="str">
        <f ca="1">IFERROR(VLOOKUP($D22&amp;"*",الجدول!M$3:M$37,1,FALSE),"")</f>
        <v/>
      </c>
      <c r="P22" t="str">
        <f ca="1">IFERROR(VLOOKUP($D22&amp;"*",الجدول!N$3:N$37,1,FALSE),"")</f>
        <v/>
      </c>
      <c r="Q22" t="str">
        <f ca="1">IFERROR(VLOOKUP($D22&amp;"*",الجدول!O$3:O$37,1,FALSE),"")</f>
        <v/>
      </c>
      <c r="R22" t="str">
        <f ca="1">IFERROR(VLOOKUP($D22&amp;"*",الجدول!P$3:P$37,1,FALSE),"")</f>
        <v/>
      </c>
      <c r="S22" t="str">
        <f ca="1">IFERROR(VLOOKUP($D22&amp;"*",الجدول!Q$3:Q$37,1,FALSE),"")</f>
        <v/>
      </c>
      <c r="T22" t="str">
        <f ca="1">IFERROR(VLOOKUP($D22&amp;"*",الجدول!R$3:R$37,1,FALSE),"")</f>
        <v/>
      </c>
      <c r="U22" t="str">
        <f ca="1">IFERROR(VLOOKUP($D22&amp;"*",الجدول!S$3:S$37,1,FALSE),"")</f>
        <v/>
      </c>
      <c r="V22" t="str">
        <f ca="1">IFERROR(VLOOKUP($D22&amp;"*",الجدول!T$3:T$37,1,FALSE),"")</f>
        <v/>
      </c>
      <c r="W22" t="str">
        <f ca="1">IFERROR(VLOOKUP($D22&amp;"*",الجدول!U$3:U$37,1,FALSE),"")</f>
        <v/>
      </c>
      <c r="X22" t="str">
        <f ca="1">IFERROR(VLOOKUP($D22&amp;"*",الجدول!V$3:V$37,1,FALSE),"")</f>
        <v/>
      </c>
      <c r="Y22" t="str">
        <f ca="1">IFERROR(VLOOKUP($D22&amp;"*",الجدول!W$3:W$37,1,FALSE),"")</f>
        <v/>
      </c>
      <c r="Z22" t="str">
        <f ca="1">IFERROR(VLOOKUP($D22&amp;"*",الجدول!X$3:X$37,1,FALSE),"")</f>
        <v/>
      </c>
      <c r="AA22" t="str">
        <f ca="1">IFERROR(VLOOKUP($D22&amp;"*",الجدول!Y$3:Y$37,1,FALSE),"")</f>
        <v/>
      </c>
      <c r="AB22" t="str">
        <f ca="1">IFERROR(VLOOKUP($D22&amp;"*",الجدول!Z$3:Z$37,1,FALSE),"")</f>
        <v/>
      </c>
      <c r="AC22" t="str">
        <f ca="1">IFERROR(VLOOKUP($D22&amp;"*",الجدول!AA$3:AA$37,1,FALSE),"")</f>
        <v/>
      </c>
      <c r="AD22" t="str">
        <f ca="1">IFERROR(VLOOKUP($D22&amp;"*",الجدول!AB$3:AB$37,1,FALSE),"")</f>
        <v/>
      </c>
      <c r="AE22" t="str">
        <f ca="1">IFERROR(VLOOKUP($D22&amp;"*",الجدول!AC$3:AC$37,1,FALSE),"")</f>
        <v/>
      </c>
      <c r="AF22" t="str">
        <f ca="1">IFERROR(VLOOKUP($D22&amp;"*",الجدول!AD$3:AD$37,1,FALSE),"")</f>
        <v/>
      </c>
      <c r="AG22" t="str">
        <f ca="1">IFERROR(VLOOKUP($D22&amp;"*",الجدول!AE$3:AE$37,1,FALSE),"")</f>
        <v/>
      </c>
      <c r="AH22" t="str">
        <f ca="1">IFERROR(VLOOKUP($D22&amp;"*",الجدول!AF$3:AF$37,1,FALSE),"")</f>
        <v/>
      </c>
      <c r="AI22" t="str">
        <f ca="1">IFERROR(VLOOKUP($D22&amp;"*",الجدول!AG$3:AG$37,1,FALSE),"")</f>
        <v/>
      </c>
      <c r="AJ22" t="str">
        <f ca="1">IFERROR(VLOOKUP($D22&amp;"*",الجدول!AH$3:AH$37,1,FALSE),"")</f>
        <v/>
      </c>
      <c r="AK22" t="str">
        <f ca="1">IFERROR(VLOOKUP($D22&amp;"*",الجدول!AI$3:AI$37,1,FALSE),"")</f>
        <v/>
      </c>
      <c r="AL22" t="str">
        <f ca="1">IFERROR(VLOOKUP($D22&amp;"*",الجدول!AJ$3:AJ$37,1,FALSE),"")</f>
        <v/>
      </c>
      <c r="AM22" t="str">
        <f ca="1">IFERROR(VLOOKUP($D22&amp;"*",الجدول!AK$3:AK$37,1,FALSE),"")</f>
        <v/>
      </c>
      <c r="AN22" t="str">
        <f ca="1">IFERROR(VLOOKUP($D22&amp;"*",الجدول!AL$3:AL$37,1,FALSE),"")</f>
        <v/>
      </c>
      <c r="AO22" t="str">
        <f ca="1">IFERROR(VLOOKUP($D22&amp;"*",الجدول!AM$3:AM$37,1,FALSE),"")</f>
        <v/>
      </c>
      <c r="AP22" t="str">
        <f ca="1">IFERROR(VLOOKUP($D22&amp;"*",الجدول!AN$3:AN$37,1,FALSE),"")</f>
        <v/>
      </c>
      <c r="AQ22" t="str">
        <f ca="1">IFERROR(VLOOKUP($D22&amp;"*",الجدول!AO$3:AO$37,1,FALSE),"")</f>
        <v/>
      </c>
      <c r="AR22" t="str">
        <f ca="1">IFERROR(VLOOKUP($D22&amp;"*",الجدول!AP$3:AP$37,1,FALSE),"")</f>
        <v/>
      </c>
    </row>
    <row r="23" spans="1:44" ht="15" x14ac:dyDescent="0.25">
      <c r="A23" s="3" t="str">
        <f ca="1">IF(OFFSET(الصفوف!E$2,MID(C23,1,1),0,1,1)&gt;=(1*MID(C23,2,1)),OFFSET(الصفوف!D$2,MID(C23,1,1),0,1,1) &amp;MID(C23,2,1),"")</f>
        <v>سادس1</v>
      </c>
      <c r="B23" s="3">
        <f t="shared" ca="1" si="0"/>
        <v>23</v>
      </c>
      <c r="C23" s="31">
        <v>61</v>
      </c>
      <c r="D23" t="str">
        <f t="shared" ca="1" si="1"/>
        <v>-</v>
      </c>
      <c r="E23" t="str">
        <f ca="1">IFERROR(VLOOKUP($D23&amp;"*",الجدول!C$3:C$37,1,FALSE),"")</f>
        <v/>
      </c>
      <c r="F23" t="str">
        <f ca="1">IFERROR(VLOOKUP($D23&amp;"*",الجدول!D$3:D$37,1,FALSE),"")</f>
        <v/>
      </c>
      <c r="G23" t="str">
        <f ca="1">IFERROR(VLOOKUP($D23&amp;"*",الجدول!E$3:E$37,1,FALSE),"")</f>
        <v/>
      </c>
      <c r="H23" t="str">
        <f ca="1">IFERROR(VLOOKUP($D23&amp;"*",الجدول!F$3:F$37,1,FALSE),"")</f>
        <v/>
      </c>
      <c r="I23" t="str">
        <f ca="1">IFERROR(VLOOKUP($D23&amp;"*",الجدول!G$3:G$37,1,FALSE),"")</f>
        <v/>
      </c>
      <c r="J23" t="str">
        <f ca="1">IFERROR(VLOOKUP($D23&amp;"*",الجدول!H$3:H$37,1,FALSE),"")</f>
        <v/>
      </c>
      <c r="K23" t="str">
        <f ca="1">IFERROR(VLOOKUP($D23&amp;"*",الجدول!I$3:I$37,1,FALSE),"")</f>
        <v/>
      </c>
      <c r="L23" t="str">
        <f ca="1">IFERROR(VLOOKUP($D23&amp;"*",الجدول!J$3:J$37,1,FALSE),"")</f>
        <v/>
      </c>
      <c r="M23" t="str">
        <f ca="1">IFERROR(VLOOKUP($D23&amp;"*",الجدول!K$3:K$37,1,FALSE),"")</f>
        <v/>
      </c>
      <c r="N23" t="str">
        <f ca="1">IFERROR(VLOOKUP($D23&amp;"*",الجدول!L$3:L$37,1,FALSE),"")</f>
        <v/>
      </c>
      <c r="O23" t="str">
        <f ca="1">IFERROR(VLOOKUP($D23&amp;"*",الجدول!M$3:M$37,1,FALSE),"")</f>
        <v/>
      </c>
      <c r="P23" t="str">
        <f ca="1">IFERROR(VLOOKUP($D23&amp;"*",الجدول!N$3:N$37,1,FALSE),"")</f>
        <v/>
      </c>
      <c r="Q23" t="str">
        <f ca="1">IFERROR(VLOOKUP($D23&amp;"*",الجدول!O$3:O$37,1,FALSE),"")</f>
        <v/>
      </c>
      <c r="R23" t="str">
        <f ca="1">IFERROR(VLOOKUP($D23&amp;"*",الجدول!P$3:P$37,1,FALSE),"")</f>
        <v/>
      </c>
      <c r="S23" t="str">
        <f ca="1">IFERROR(VLOOKUP($D23&amp;"*",الجدول!Q$3:Q$37,1,FALSE),"")</f>
        <v/>
      </c>
      <c r="T23" t="str">
        <f ca="1">IFERROR(VLOOKUP($D23&amp;"*",الجدول!R$3:R$37,1,FALSE),"")</f>
        <v/>
      </c>
      <c r="U23" t="str">
        <f ca="1">IFERROR(VLOOKUP($D23&amp;"*",الجدول!S$3:S$37,1,FALSE),"")</f>
        <v/>
      </c>
      <c r="V23" t="str">
        <f ca="1">IFERROR(VLOOKUP($D23&amp;"*",الجدول!T$3:T$37,1,FALSE),"")</f>
        <v/>
      </c>
      <c r="W23" t="str">
        <f ca="1">IFERROR(VLOOKUP($D23&amp;"*",الجدول!U$3:U$37,1,FALSE),"")</f>
        <v/>
      </c>
      <c r="X23" t="str">
        <f ca="1">IFERROR(VLOOKUP($D23&amp;"*",الجدول!V$3:V$37,1,FALSE),"")</f>
        <v/>
      </c>
      <c r="Y23" t="str">
        <f ca="1">IFERROR(VLOOKUP($D23&amp;"*",الجدول!W$3:W$37,1,FALSE),"")</f>
        <v/>
      </c>
      <c r="Z23" t="str">
        <f ca="1">IFERROR(VLOOKUP($D23&amp;"*",الجدول!X$3:X$37,1,FALSE),"")</f>
        <v/>
      </c>
      <c r="AA23" t="str">
        <f ca="1">IFERROR(VLOOKUP($D23&amp;"*",الجدول!Y$3:Y$37,1,FALSE),"")</f>
        <v/>
      </c>
      <c r="AB23" t="str">
        <f ca="1">IFERROR(VLOOKUP($D23&amp;"*",الجدول!Z$3:Z$37,1,FALSE),"")</f>
        <v/>
      </c>
      <c r="AC23" t="str">
        <f ca="1">IFERROR(VLOOKUP($D23&amp;"*",الجدول!AA$3:AA$37,1,FALSE),"")</f>
        <v/>
      </c>
      <c r="AD23" t="str">
        <f ca="1">IFERROR(VLOOKUP($D23&amp;"*",الجدول!AB$3:AB$37,1,FALSE),"")</f>
        <v/>
      </c>
      <c r="AE23" t="str">
        <f ca="1">IFERROR(VLOOKUP($D23&amp;"*",الجدول!AC$3:AC$37,1,FALSE),"")</f>
        <v/>
      </c>
      <c r="AF23" t="str">
        <f ca="1">IFERROR(VLOOKUP($D23&amp;"*",الجدول!AD$3:AD$37,1,FALSE),"")</f>
        <v/>
      </c>
      <c r="AG23" t="str">
        <f ca="1">IFERROR(VLOOKUP($D23&amp;"*",الجدول!AE$3:AE$37,1,FALSE),"")</f>
        <v/>
      </c>
      <c r="AH23" t="str">
        <f ca="1">IFERROR(VLOOKUP($D23&amp;"*",الجدول!AF$3:AF$37,1,FALSE),"")</f>
        <v/>
      </c>
      <c r="AI23" t="str">
        <f ca="1">IFERROR(VLOOKUP($D23&amp;"*",الجدول!AG$3:AG$37,1,FALSE),"")</f>
        <v/>
      </c>
      <c r="AJ23" t="str">
        <f ca="1">IFERROR(VLOOKUP($D23&amp;"*",الجدول!AH$3:AH$37,1,FALSE),"")</f>
        <v/>
      </c>
      <c r="AK23" t="str">
        <f ca="1">IFERROR(VLOOKUP($D23&amp;"*",الجدول!AI$3:AI$37,1,FALSE),"")</f>
        <v/>
      </c>
      <c r="AL23" t="str">
        <f ca="1">IFERROR(VLOOKUP($D23&amp;"*",الجدول!AJ$3:AJ$37,1,FALSE),"")</f>
        <v/>
      </c>
      <c r="AM23" t="str">
        <f ca="1">IFERROR(VLOOKUP($D23&amp;"*",الجدول!AK$3:AK$37,1,FALSE),"")</f>
        <v/>
      </c>
      <c r="AN23" t="str">
        <f ca="1">IFERROR(VLOOKUP($D23&amp;"*",الجدول!AL$3:AL$37,1,FALSE),"")</f>
        <v/>
      </c>
      <c r="AO23" t="str">
        <f ca="1">IFERROR(VLOOKUP($D23&amp;"*",الجدول!AM$3:AM$37,1,FALSE),"")</f>
        <v/>
      </c>
      <c r="AP23" t="str">
        <f ca="1">IFERROR(VLOOKUP($D23&amp;"*",الجدول!AN$3:AN$37,1,FALSE),"")</f>
        <v/>
      </c>
      <c r="AQ23" t="str">
        <f ca="1">IFERROR(VLOOKUP($D23&amp;"*",الجدول!AO$3:AO$37,1,FALSE),"")</f>
        <v/>
      </c>
      <c r="AR23" t="str">
        <f ca="1">IFERROR(VLOOKUP($D23&amp;"*",الجدول!AP$3:AP$37,1,FALSE),"")</f>
        <v/>
      </c>
    </row>
    <row r="24" spans="1:44" ht="15" x14ac:dyDescent="0.25">
      <c r="A24" s="3" t="str">
        <f ca="1">IF(OFFSET(الصفوف!E$2,MID(C24,1,1),0,1,1)&gt;=(1*MID(C24,2,1)),OFFSET(الصفوف!D$2,MID(C24,1,1),0,1,1) &amp;MID(C24,2,1),"")</f>
        <v/>
      </c>
      <c r="B24" s="3" t="str">
        <f t="shared" ca="1" si="0"/>
        <v/>
      </c>
      <c r="C24" s="31">
        <v>62</v>
      </c>
      <c r="D24" t="str">
        <f t="shared" ca="1" si="1"/>
        <v>-</v>
      </c>
      <c r="E24" t="str">
        <f ca="1">IFERROR(VLOOKUP($D24&amp;"*",الجدول!C$3:C$37,1,FALSE),"")</f>
        <v/>
      </c>
      <c r="F24" t="str">
        <f ca="1">IFERROR(VLOOKUP($D24&amp;"*",الجدول!D$3:D$37,1,FALSE),"")</f>
        <v/>
      </c>
      <c r="G24" t="str">
        <f ca="1">IFERROR(VLOOKUP($D24&amp;"*",الجدول!E$3:E$37,1,FALSE),"")</f>
        <v/>
      </c>
      <c r="H24" t="str">
        <f ca="1">IFERROR(VLOOKUP($D24&amp;"*",الجدول!F$3:F$37,1,FALSE),"")</f>
        <v/>
      </c>
      <c r="I24" t="str">
        <f ca="1">IFERROR(VLOOKUP($D24&amp;"*",الجدول!G$3:G$37,1,FALSE),"")</f>
        <v/>
      </c>
      <c r="J24" t="str">
        <f ca="1">IFERROR(VLOOKUP($D24&amp;"*",الجدول!H$3:H$37,1,FALSE),"")</f>
        <v/>
      </c>
      <c r="K24" t="str">
        <f ca="1">IFERROR(VLOOKUP($D24&amp;"*",الجدول!I$3:I$37,1,FALSE),"")</f>
        <v/>
      </c>
      <c r="L24" t="str">
        <f ca="1">IFERROR(VLOOKUP($D24&amp;"*",الجدول!J$3:J$37,1,FALSE),"")</f>
        <v/>
      </c>
      <c r="M24" t="str">
        <f ca="1">IFERROR(VLOOKUP($D24&amp;"*",الجدول!K$3:K$37,1,FALSE),"")</f>
        <v/>
      </c>
      <c r="N24" t="str">
        <f ca="1">IFERROR(VLOOKUP($D24&amp;"*",الجدول!L$3:L$37,1,FALSE),"")</f>
        <v/>
      </c>
      <c r="O24" t="str">
        <f ca="1">IFERROR(VLOOKUP($D24&amp;"*",الجدول!M$3:M$37,1,FALSE),"")</f>
        <v/>
      </c>
      <c r="P24" t="str">
        <f ca="1">IFERROR(VLOOKUP($D24&amp;"*",الجدول!N$3:N$37,1,FALSE),"")</f>
        <v/>
      </c>
      <c r="Q24" t="str">
        <f ca="1">IFERROR(VLOOKUP($D24&amp;"*",الجدول!O$3:O$37,1,FALSE),"")</f>
        <v/>
      </c>
      <c r="R24" t="str">
        <f ca="1">IFERROR(VLOOKUP($D24&amp;"*",الجدول!P$3:P$37,1,FALSE),"")</f>
        <v/>
      </c>
      <c r="S24" t="str">
        <f ca="1">IFERROR(VLOOKUP($D24&amp;"*",الجدول!Q$3:Q$37,1,FALSE),"")</f>
        <v/>
      </c>
      <c r="T24" t="str">
        <f ca="1">IFERROR(VLOOKUP($D24&amp;"*",الجدول!R$3:R$37,1,FALSE),"")</f>
        <v/>
      </c>
      <c r="U24" t="str">
        <f ca="1">IFERROR(VLOOKUP($D24&amp;"*",الجدول!S$3:S$37,1,FALSE),"")</f>
        <v/>
      </c>
      <c r="V24" t="str">
        <f ca="1">IFERROR(VLOOKUP($D24&amp;"*",الجدول!T$3:T$37,1,FALSE),"")</f>
        <v/>
      </c>
      <c r="W24" t="str">
        <f ca="1">IFERROR(VLOOKUP($D24&amp;"*",الجدول!U$3:U$37,1,FALSE),"")</f>
        <v/>
      </c>
      <c r="X24" t="str">
        <f ca="1">IFERROR(VLOOKUP($D24&amp;"*",الجدول!V$3:V$37,1,FALSE),"")</f>
        <v/>
      </c>
      <c r="Y24" t="str">
        <f ca="1">IFERROR(VLOOKUP($D24&amp;"*",الجدول!W$3:W$37,1,FALSE),"")</f>
        <v/>
      </c>
      <c r="Z24" t="str">
        <f ca="1">IFERROR(VLOOKUP($D24&amp;"*",الجدول!X$3:X$37,1,FALSE),"")</f>
        <v/>
      </c>
      <c r="AA24" t="str">
        <f ca="1">IFERROR(VLOOKUP($D24&amp;"*",الجدول!Y$3:Y$37,1,FALSE),"")</f>
        <v/>
      </c>
      <c r="AB24" t="str">
        <f ca="1">IFERROR(VLOOKUP($D24&amp;"*",الجدول!Z$3:Z$37,1,FALSE),"")</f>
        <v/>
      </c>
      <c r="AC24" t="str">
        <f ca="1">IFERROR(VLOOKUP($D24&amp;"*",الجدول!AA$3:AA$37,1,FALSE),"")</f>
        <v/>
      </c>
      <c r="AD24" t="str">
        <f ca="1">IFERROR(VLOOKUP($D24&amp;"*",الجدول!AB$3:AB$37,1,FALSE),"")</f>
        <v/>
      </c>
      <c r="AE24" t="str">
        <f ca="1">IFERROR(VLOOKUP($D24&amp;"*",الجدول!AC$3:AC$37,1,FALSE),"")</f>
        <v/>
      </c>
      <c r="AF24" t="str">
        <f ca="1">IFERROR(VLOOKUP($D24&amp;"*",الجدول!AD$3:AD$37,1,FALSE),"")</f>
        <v/>
      </c>
      <c r="AG24" t="str">
        <f ca="1">IFERROR(VLOOKUP($D24&amp;"*",الجدول!AE$3:AE$37,1,FALSE),"")</f>
        <v/>
      </c>
      <c r="AH24" t="str">
        <f ca="1">IFERROR(VLOOKUP($D24&amp;"*",الجدول!AF$3:AF$37,1,FALSE),"")</f>
        <v/>
      </c>
      <c r="AI24" t="str">
        <f ca="1">IFERROR(VLOOKUP($D24&amp;"*",الجدول!AG$3:AG$37,1,FALSE),"")</f>
        <v/>
      </c>
      <c r="AJ24" t="str">
        <f ca="1">IFERROR(VLOOKUP($D24&amp;"*",الجدول!AH$3:AH$37,1,FALSE),"")</f>
        <v/>
      </c>
      <c r="AK24" t="str">
        <f ca="1">IFERROR(VLOOKUP($D24&amp;"*",الجدول!AI$3:AI$37,1,FALSE),"")</f>
        <v/>
      </c>
      <c r="AL24" t="str">
        <f ca="1">IFERROR(VLOOKUP($D24&amp;"*",الجدول!AJ$3:AJ$37,1,FALSE),"")</f>
        <v/>
      </c>
      <c r="AM24" t="str">
        <f ca="1">IFERROR(VLOOKUP($D24&amp;"*",الجدول!AK$3:AK$37,1,FALSE),"")</f>
        <v/>
      </c>
      <c r="AN24" t="str">
        <f ca="1">IFERROR(VLOOKUP($D24&amp;"*",الجدول!AL$3:AL$37,1,FALSE),"")</f>
        <v/>
      </c>
      <c r="AO24" t="str">
        <f ca="1">IFERROR(VLOOKUP($D24&amp;"*",الجدول!AM$3:AM$37,1,FALSE),"")</f>
        <v/>
      </c>
      <c r="AP24" t="str">
        <f ca="1">IFERROR(VLOOKUP($D24&amp;"*",الجدول!AN$3:AN$37,1,FALSE),"")</f>
        <v/>
      </c>
      <c r="AQ24" t="str">
        <f ca="1">IFERROR(VLOOKUP($D24&amp;"*",الجدول!AO$3:AO$37,1,FALSE),"")</f>
        <v/>
      </c>
      <c r="AR24" t="str">
        <f ca="1">IFERROR(VLOOKUP($D24&amp;"*",الجدول!AP$3:AP$37,1,FALSE),"")</f>
        <v/>
      </c>
    </row>
    <row r="25" spans="1:44" ht="15" x14ac:dyDescent="0.25">
      <c r="A25" s="3" t="str">
        <f ca="1">IF(OFFSET(الصفوف!E$2,MID(C25,1,1),0,1,1)&gt;=(1*MID(C25,2,1)),OFFSET(الصفوف!D$2,MID(C25,1,1),0,1,1) &amp;MID(C25,2,1),"")</f>
        <v/>
      </c>
      <c r="B25" s="3" t="str">
        <f t="shared" ca="1" si="0"/>
        <v/>
      </c>
      <c r="C25" s="31">
        <v>63</v>
      </c>
      <c r="D25" t="str">
        <f t="shared" ca="1" si="1"/>
        <v>-</v>
      </c>
      <c r="E25" t="str">
        <f ca="1">IFERROR(VLOOKUP($D25&amp;"*",الجدول!C$3:C$37,1,FALSE),"")</f>
        <v/>
      </c>
      <c r="F25" t="str">
        <f ca="1">IFERROR(VLOOKUP($D25&amp;"*",الجدول!D$3:D$37,1,FALSE),"")</f>
        <v/>
      </c>
      <c r="G25" t="str">
        <f ca="1">IFERROR(VLOOKUP($D25&amp;"*",الجدول!E$3:E$37,1,FALSE),"")</f>
        <v/>
      </c>
      <c r="H25" t="str">
        <f ca="1">IFERROR(VLOOKUP($D25&amp;"*",الجدول!F$3:F$37,1,FALSE),"")</f>
        <v/>
      </c>
      <c r="I25" t="str">
        <f ca="1">IFERROR(VLOOKUP($D25&amp;"*",الجدول!G$3:G$37,1,FALSE),"")</f>
        <v/>
      </c>
      <c r="J25" t="str">
        <f ca="1">IFERROR(VLOOKUP($D25&amp;"*",الجدول!H$3:H$37,1,FALSE),"")</f>
        <v/>
      </c>
      <c r="K25" t="str">
        <f ca="1">IFERROR(VLOOKUP($D25&amp;"*",الجدول!I$3:I$37,1,FALSE),"")</f>
        <v/>
      </c>
      <c r="L25" t="str">
        <f ca="1">IFERROR(VLOOKUP($D25&amp;"*",الجدول!J$3:J$37,1,FALSE),"")</f>
        <v/>
      </c>
      <c r="M25" t="str">
        <f ca="1">IFERROR(VLOOKUP($D25&amp;"*",الجدول!K$3:K$37,1,FALSE),"")</f>
        <v/>
      </c>
      <c r="N25" t="str">
        <f ca="1">IFERROR(VLOOKUP($D25&amp;"*",الجدول!L$3:L$37,1,FALSE),"")</f>
        <v/>
      </c>
      <c r="O25" t="str">
        <f ca="1">IFERROR(VLOOKUP($D25&amp;"*",الجدول!M$3:M$37,1,FALSE),"")</f>
        <v/>
      </c>
      <c r="P25" t="str">
        <f ca="1">IFERROR(VLOOKUP($D25&amp;"*",الجدول!N$3:N$37,1,FALSE),"")</f>
        <v/>
      </c>
      <c r="Q25" t="str">
        <f ca="1">IFERROR(VLOOKUP($D25&amp;"*",الجدول!O$3:O$37,1,FALSE),"")</f>
        <v/>
      </c>
      <c r="R25" t="str">
        <f ca="1">IFERROR(VLOOKUP($D25&amp;"*",الجدول!P$3:P$37,1,FALSE),"")</f>
        <v/>
      </c>
      <c r="S25" t="str">
        <f ca="1">IFERROR(VLOOKUP($D25&amp;"*",الجدول!Q$3:Q$37,1,FALSE),"")</f>
        <v/>
      </c>
      <c r="T25" t="str">
        <f ca="1">IFERROR(VLOOKUP($D25&amp;"*",الجدول!R$3:R$37,1,FALSE),"")</f>
        <v/>
      </c>
      <c r="U25" t="str">
        <f ca="1">IFERROR(VLOOKUP($D25&amp;"*",الجدول!S$3:S$37,1,FALSE),"")</f>
        <v/>
      </c>
      <c r="V25" t="str">
        <f ca="1">IFERROR(VLOOKUP($D25&amp;"*",الجدول!T$3:T$37,1,FALSE),"")</f>
        <v/>
      </c>
      <c r="W25" t="str">
        <f ca="1">IFERROR(VLOOKUP($D25&amp;"*",الجدول!U$3:U$37,1,FALSE),"")</f>
        <v/>
      </c>
      <c r="X25" t="str">
        <f ca="1">IFERROR(VLOOKUP($D25&amp;"*",الجدول!V$3:V$37,1,FALSE),"")</f>
        <v/>
      </c>
      <c r="Y25" t="str">
        <f ca="1">IFERROR(VLOOKUP($D25&amp;"*",الجدول!W$3:W$37,1,FALSE),"")</f>
        <v/>
      </c>
      <c r="Z25" t="str">
        <f ca="1">IFERROR(VLOOKUP($D25&amp;"*",الجدول!X$3:X$37,1,FALSE),"")</f>
        <v/>
      </c>
      <c r="AA25" t="str">
        <f ca="1">IFERROR(VLOOKUP($D25&amp;"*",الجدول!Y$3:Y$37,1,FALSE),"")</f>
        <v/>
      </c>
      <c r="AB25" t="str">
        <f ca="1">IFERROR(VLOOKUP($D25&amp;"*",الجدول!Z$3:Z$37,1,FALSE),"")</f>
        <v/>
      </c>
      <c r="AC25" t="str">
        <f ca="1">IFERROR(VLOOKUP($D25&amp;"*",الجدول!AA$3:AA$37,1,FALSE),"")</f>
        <v/>
      </c>
      <c r="AD25" t="str">
        <f ca="1">IFERROR(VLOOKUP($D25&amp;"*",الجدول!AB$3:AB$37,1,FALSE),"")</f>
        <v/>
      </c>
      <c r="AE25" t="str">
        <f ca="1">IFERROR(VLOOKUP($D25&amp;"*",الجدول!AC$3:AC$37,1,FALSE),"")</f>
        <v/>
      </c>
      <c r="AF25" t="str">
        <f ca="1">IFERROR(VLOOKUP($D25&amp;"*",الجدول!AD$3:AD$37,1,FALSE),"")</f>
        <v/>
      </c>
      <c r="AG25" t="str">
        <f ca="1">IFERROR(VLOOKUP($D25&amp;"*",الجدول!AE$3:AE$37,1,FALSE),"")</f>
        <v/>
      </c>
      <c r="AH25" t="str">
        <f ca="1">IFERROR(VLOOKUP($D25&amp;"*",الجدول!AF$3:AF$37,1,FALSE),"")</f>
        <v/>
      </c>
      <c r="AI25" t="str">
        <f ca="1">IFERROR(VLOOKUP($D25&amp;"*",الجدول!AG$3:AG$37,1,FALSE),"")</f>
        <v/>
      </c>
      <c r="AJ25" t="str">
        <f ca="1">IFERROR(VLOOKUP($D25&amp;"*",الجدول!AH$3:AH$37,1,FALSE),"")</f>
        <v/>
      </c>
      <c r="AK25" t="str">
        <f ca="1">IFERROR(VLOOKUP($D25&amp;"*",الجدول!AI$3:AI$37,1,FALSE),"")</f>
        <v/>
      </c>
      <c r="AL25" t="str">
        <f ca="1">IFERROR(VLOOKUP($D25&amp;"*",الجدول!AJ$3:AJ$37,1,FALSE),"")</f>
        <v/>
      </c>
      <c r="AM25" t="str">
        <f ca="1">IFERROR(VLOOKUP($D25&amp;"*",الجدول!AK$3:AK$37,1,FALSE),"")</f>
        <v/>
      </c>
      <c r="AN25" t="str">
        <f ca="1">IFERROR(VLOOKUP($D25&amp;"*",الجدول!AL$3:AL$37,1,FALSE),"")</f>
        <v/>
      </c>
      <c r="AO25" t="str">
        <f ca="1">IFERROR(VLOOKUP($D25&amp;"*",الجدول!AM$3:AM$37,1,FALSE),"")</f>
        <v/>
      </c>
      <c r="AP25" t="str">
        <f ca="1">IFERROR(VLOOKUP($D25&amp;"*",الجدول!AN$3:AN$37,1,FALSE),"")</f>
        <v/>
      </c>
      <c r="AQ25" t="str">
        <f ca="1">IFERROR(VLOOKUP($D25&amp;"*",الجدول!AO$3:AO$37,1,FALSE),"")</f>
        <v/>
      </c>
      <c r="AR25" t="str">
        <f ca="1">IFERROR(VLOOKUP($D25&amp;"*",الجدول!AP$3:AP$37,1,FALSE),"")</f>
        <v/>
      </c>
    </row>
    <row r="26" spans="1:44" ht="15" x14ac:dyDescent="0.25">
      <c r="A26" s="3" t="str">
        <f ca="1">IF(OFFSET(الصفوف!E$2,MID(C26,1,1),0,1,1)&gt;=(1*MID(C26,2,1)),OFFSET(الصفوف!D$2,MID(C26,1,1),0,1,1) &amp;MID(C26,2,1),"")</f>
        <v/>
      </c>
      <c r="B26" s="3" t="str">
        <f t="shared" ca="1" si="0"/>
        <v/>
      </c>
      <c r="C26" s="31">
        <v>64</v>
      </c>
      <c r="D26" t="str">
        <f t="shared" ca="1" si="1"/>
        <v>-</v>
      </c>
      <c r="E26" t="str">
        <f ca="1">IFERROR(VLOOKUP($D26&amp;"*",الجدول!C$3:C$37,1,FALSE),"")</f>
        <v/>
      </c>
      <c r="F26" t="str">
        <f ca="1">IFERROR(VLOOKUP($D26&amp;"*",الجدول!D$3:D$37,1,FALSE),"")</f>
        <v/>
      </c>
      <c r="G26" t="str">
        <f ca="1">IFERROR(VLOOKUP($D26&amp;"*",الجدول!E$3:E$37,1,FALSE),"")</f>
        <v/>
      </c>
      <c r="H26" t="str">
        <f ca="1">IFERROR(VLOOKUP($D26&amp;"*",الجدول!F$3:F$37,1,FALSE),"")</f>
        <v/>
      </c>
      <c r="I26" t="str">
        <f ca="1">IFERROR(VLOOKUP($D26&amp;"*",الجدول!G$3:G$37,1,FALSE),"")</f>
        <v/>
      </c>
      <c r="J26" t="str">
        <f ca="1">IFERROR(VLOOKUP($D26&amp;"*",الجدول!H$3:H$37,1,FALSE),"")</f>
        <v/>
      </c>
      <c r="K26" t="str">
        <f ca="1">IFERROR(VLOOKUP($D26&amp;"*",الجدول!I$3:I$37,1,FALSE),"")</f>
        <v/>
      </c>
      <c r="L26" t="str">
        <f ca="1">IFERROR(VLOOKUP($D26&amp;"*",الجدول!J$3:J$37,1,FALSE),"")</f>
        <v/>
      </c>
      <c r="M26" t="str">
        <f ca="1">IFERROR(VLOOKUP($D26&amp;"*",الجدول!K$3:K$37,1,FALSE),"")</f>
        <v/>
      </c>
      <c r="N26" t="str">
        <f ca="1">IFERROR(VLOOKUP($D26&amp;"*",الجدول!L$3:L$37,1,FALSE),"")</f>
        <v/>
      </c>
      <c r="O26" t="str">
        <f ca="1">IFERROR(VLOOKUP($D26&amp;"*",الجدول!M$3:M$37,1,FALSE),"")</f>
        <v/>
      </c>
      <c r="P26" t="str">
        <f ca="1">IFERROR(VLOOKUP($D26&amp;"*",الجدول!N$3:N$37,1,FALSE),"")</f>
        <v/>
      </c>
      <c r="Q26" t="str">
        <f ca="1">IFERROR(VLOOKUP($D26&amp;"*",الجدول!O$3:O$37,1,FALSE),"")</f>
        <v/>
      </c>
      <c r="R26" t="str">
        <f ca="1">IFERROR(VLOOKUP($D26&amp;"*",الجدول!P$3:P$37,1,FALSE),"")</f>
        <v/>
      </c>
      <c r="S26" t="str">
        <f ca="1">IFERROR(VLOOKUP($D26&amp;"*",الجدول!Q$3:Q$37,1,FALSE),"")</f>
        <v/>
      </c>
      <c r="T26" t="str">
        <f ca="1">IFERROR(VLOOKUP($D26&amp;"*",الجدول!R$3:R$37,1,FALSE),"")</f>
        <v/>
      </c>
      <c r="U26" t="str">
        <f ca="1">IFERROR(VLOOKUP($D26&amp;"*",الجدول!S$3:S$37,1,FALSE),"")</f>
        <v/>
      </c>
      <c r="V26" t="str">
        <f ca="1">IFERROR(VLOOKUP($D26&amp;"*",الجدول!T$3:T$37,1,FALSE),"")</f>
        <v/>
      </c>
      <c r="W26" t="str">
        <f ca="1">IFERROR(VLOOKUP($D26&amp;"*",الجدول!U$3:U$37,1,FALSE),"")</f>
        <v/>
      </c>
      <c r="X26" t="str">
        <f ca="1">IFERROR(VLOOKUP($D26&amp;"*",الجدول!V$3:V$37,1,FALSE),"")</f>
        <v/>
      </c>
      <c r="Y26" t="str">
        <f ca="1">IFERROR(VLOOKUP($D26&amp;"*",الجدول!W$3:W$37,1,FALSE),"")</f>
        <v/>
      </c>
      <c r="Z26" t="str">
        <f ca="1">IFERROR(VLOOKUP($D26&amp;"*",الجدول!X$3:X$37,1,FALSE),"")</f>
        <v/>
      </c>
      <c r="AA26" t="str">
        <f ca="1">IFERROR(VLOOKUP($D26&amp;"*",الجدول!Y$3:Y$37,1,FALSE),"")</f>
        <v/>
      </c>
      <c r="AB26" t="str">
        <f ca="1">IFERROR(VLOOKUP($D26&amp;"*",الجدول!Z$3:Z$37,1,FALSE),"")</f>
        <v/>
      </c>
      <c r="AC26" t="str">
        <f ca="1">IFERROR(VLOOKUP($D26&amp;"*",الجدول!AA$3:AA$37,1,FALSE),"")</f>
        <v/>
      </c>
      <c r="AD26" t="str">
        <f ca="1">IFERROR(VLOOKUP($D26&amp;"*",الجدول!AB$3:AB$37,1,FALSE),"")</f>
        <v/>
      </c>
      <c r="AE26" t="str">
        <f ca="1">IFERROR(VLOOKUP($D26&amp;"*",الجدول!AC$3:AC$37,1,FALSE),"")</f>
        <v/>
      </c>
      <c r="AF26" t="str">
        <f ca="1">IFERROR(VLOOKUP($D26&amp;"*",الجدول!AD$3:AD$37,1,FALSE),"")</f>
        <v/>
      </c>
      <c r="AG26" t="str">
        <f ca="1">IFERROR(VLOOKUP($D26&amp;"*",الجدول!AE$3:AE$37,1,FALSE),"")</f>
        <v/>
      </c>
      <c r="AH26" t="str">
        <f ca="1">IFERROR(VLOOKUP($D26&amp;"*",الجدول!AF$3:AF$37,1,FALSE),"")</f>
        <v/>
      </c>
      <c r="AI26" t="str">
        <f ca="1">IFERROR(VLOOKUP($D26&amp;"*",الجدول!AG$3:AG$37,1,FALSE),"")</f>
        <v/>
      </c>
      <c r="AJ26" t="str">
        <f ca="1">IFERROR(VLOOKUP($D26&amp;"*",الجدول!AH$3:AH$37,1,FALSE),"")</f>
        <v/>
      </c>
      <c r="AK26" t="str">
        <f ca="1">IFERROR(VLOOKUP($D26&amp;"*",الجدول!AI$3:AI$37,1,FALSE),"")</f>
        <v/>
      </c>
      <c r="AL26" t="str">
        <f ca="1">IFERROR(VLOOKUP($D26&amp;"*",الجدول!AJ$3:AJ$37,1,FALSE),"")</f>
        <v/>
      </c>
      <c r="AM26" t="str">
        <f ca="1">IFERROR(VLOOKUP($D26&amp;"*",الجدول!AK$3:AK$37,1,FALSE),"")</f>
        <v/>
      </c>
      <c r="AN26" t="str">
        <f ca="1">IFERROR(VLOOKUP($D26&amp;"*",الجدول!AL$3:AL$37,1,FALSE),"")</f>
        <v/>
      </c>
      <c r="AO26" t="str">
        <f ca="1">IFERROR(VLOOKUP($D26&amp;"*",الجدول!AM$3:AM$37,1,FALSE),"")</f>
        <v/>
      </c>
      <c r="AP26" t="str">
        <f ca="1">IFERROR(VLOOKUP($D26&amp;"*",الجدول!AN$3:AN$37,1,FALSE),"")</f>
        <v/>
      </c>
      <c r="AQ26" t="str">
        <f ca="1">IFERROR(VLOOKUP($D26&amp;"*",الجدول!AO$3:AO$37,1,FALSE),"")</f>
        <v/>
      </c>
      <c r="AR26" t="str">
        <f ca="1">IFERROR(VLOOKUP($D26&amp;"*",الجدول!AP$3:AP$37,1,FALSE),"")</f>
        <v/>
      </c>
    </row>
    <row r="27" spans="1:44" x14ac:dyDescent="0.2">
      <c r="AK27" t="str">
        <f>IFERROR(VLOOKUP($D27&amp;"*",الجدول!AI$3:AI$37,1,FALSE),"")</f>
        <v>أول2
إسلامية</v>
      </c>
      <c r="AL27" t="str">
        <f>IFERROR(VLOOKUP($D27&amp;"*",الجدول!AJ$3:AJ$37,1,FALSE),"")</f>
        <v>أول2
انجليزي</v>
      </c>
      <c r="AM27" t="str">
        <f>IFERROR(VLOOKUP($D27&amp;"*",الجدول!AK$3:AK$37,1,FALSE),"")</f>
        <v>أول3
قرآن</v>
      </c>
      <c r="AN27" t="str">
        <f>IFERROR(VLOOKUP($D27&amp;"*",الجدول!AL$3:AL$37,1,FALSE),"")</f>
        <v>أول2
انجليزي</v>
      </c>
      <c r="AO27" t="str">
        <f>IFERROR(VLOOKUP($D27&amp;"*",الجدول!AM$3:AM$37,1,FALSE),"")</f>
        <v>أول1
قرآن</v>
      </c>
      <c r="AP27" t="str">
        <f>IFERROR(VLOOKUP($D27&amp;"*",الجدول!AN$3:AN$37,1,FALSE),"")</f>
        <v>أول2
انجليزي</v>
      </c>
      <c r="AQ27" t="str">
        <f>IFERROR(VLOOKUP($D27&amp;"*",الجدول!AO$3:AO$37,1,FALSE),"")</f>
        <v/>
      </c>
      <c r="AR27" t="str">
        <f>IFERROR(VLOOKUP($D27&amp;"*",الجدول!AP$3:AP$37,1,FALSE),"")</f>
        <v/>
      </c>
    </row>
    <row r="28" spans="1:44" x14ac:dyDescent="0.2">
      <c r="AK28" t="str">
        <f>IFERROR(VLOOKUP($D28&amp;"*",الجدول!AI$3:AI$37,1,FALSE),"")</f>
        <v>أول2
إسلامية</v>
      </c>
      <c r="AL28" t="str">
        <f>IFERROR(VLOOKUP($D28&amp;"*",الجدول!AJ$3:AJ$37,1,FALSE),"")</f>
        <v>أول2
انجليزي</v>
      </c>
      <c r="AM28" t="str">
        <f>IFERROR(VLOOKUP($D28&amp;"*",الجدول!AK$3:AK$37,1,FALSE),"")</f>
        <v>أول3
قرآن</v>
      </c>
      <c r="AN28" t="str">
        <f>IFERROR(VLOOKUP($D28&amp;"*",الجدول!AL$3:AL$37,1,FALSE),"")</f>
        <v>أول2
انجليزي</v>
      </c>
      <c r="AO28" t="str">
        <f>IFERROR(VLOOKUP($D28&amp;"*",الجدول!AM$3:AM$37,1,FALSE),"")</f>
        <v>أول1
قرآن</v>
      </c>
      <c r="AP28" t="str">
        <f>IFERROR(VLOOKUP($D28&amp;"*",الجدول!AN$3:AN$37,1,FALSE),"")</f>
        <v>أول2
انجليزي</v>
      </c>
      <c r="AQ28" t="str">
        <f>IFERROR(VLOOKUP($D28&amp;"*",الجدول!AO$3:AO$37,1,FALSE),"")</f>
        <v/>
      </c>
      <c r="AR28" t="str">
        <f>IFERROR(VLOOKUP($D28&amp;"*",الجدول!AP$3:AP$37,1,FALSE),"")</f>
        <v/>
      </c>
    </row>
  </sheetData>
  <mergeCells count="5">
    <mergeCell ref="E1:L1"/>
    <mergeCell ref="M1:T1"/>
    <mergeCell ref="U1:AB1"/>
    <mergeCell ref="AC1:AJ1"/>
    <mergeCell ref="AK1:AR1"/>
  </mergeCells>
  <conditionalFormatting sqref="E1:AR2">
    <cfRule type="expression" dxfId="0" priority="1">
      <formula>AND($E1&lt;&gt;"",OR(COLUMN()=10,COLUMN()=18,COLUMN()=26,COLUMN()=34))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DE37-7BA2-4A97-9AA4-5372FB574C71}">
  <sheetPr codeName="ورقة2">
    <tabColor theme="0"/>
  </sheetPr>
  <dimension ref="C1:X19"/>
  <sheetViews>
    <sheetView showGridLines="0" rightToLeft="1" topLeftCell="D1" zoomScale="295" zoomScaleNormal="295" workbookViewId="0">
      <selection activeCell="E6" sqref="E6"/>
    </sheetView>
  </sheetViews>
  <sheetFormatPr defaultColWidth="0" defaultRowHeight="14.25" zeroHeight="1" x14ac:dyDescent="0.2"/>
  <cols>
    <col min="1" max="3" width="9" style="40" hidden="1" customWidth="1"/>
    <col min="4" max="4" width="11.375" style="40" customWidth="1"/>
    <col min="5" max="7" width="9" style="40" customWidth="1"/>
    <col min="8" max="8" width="9.75" style="40" customWidth="1"/>
    <col min="9" max="12" width="1.5" style="40" hidden="1" customWidth="1"/>
    <col min="13" max="13" width="9" style="40" hidden="1" customWidth="1"/>
    <col min="14" max="14" width="3.875" style="40" hidden="1" customWidth="1"/>
    <col min="15" max="18" width="4.75" style="40" hidden="1" customWidth="1"/>
    <col min="19" max="24" width="0" style="40" hidden="1" customWidth="1"/>
    <col min="25" max="16384" width="9" style="40" hidden="1"/>
  </cols>
  <sheetData>
    <row r="1" spans="3:20" ht="15" x14ac:dyDescent="0.25">
      <c r="D1" s="83" t="s">
        <v>99</v>
      </c>
      <c r="E1" s="83"/>
      <c r="F1" s="83"/>
      <c r="G1" s="83"/>
      <c r="H1" s="83"/>
      <c r="I1" s="56" t="s">
        <v>30</v>
      </c>
      <c r="J1" s="56"/>
      <c r="K1" s="56"/>
      <c r="O1" s="40">
        <f>COUNT($P$3:$P$8)</f>
        <v>0</v>
      </c>
    </row>
    <row r="2" spans="3:20" ht="26.25" customHeight="1" x14ac:dyDescent="0.2">
      <c r="C2" s="40" t="s">
        <v>62</v>
      </c>
      <c r="D2" s="57" t="s">
        <v>28</v>
      </c>
      <c r="E2" s="57" t="s">
        <v>35</v>
      </c>
      <c r="F2" s="58" t="s">
        <v>103</v>
      </c>
      <c r="G2" s="57" t="s">
        <v>98</v>
      </c>
      <c r="H2" s="58" t="s">
        <v>111</v>
      </c>
      <c r="I2" s="59" t="s">
        <v>2</v>
      </c>
      <c r="J2" s="59" t="s">
        <v>3</v>
      </c>
      <c r="K2" s="59" t="s">
        <v>4</v>
      </c>
      <c r="L2" s="59" t="s">
        <v>5</v>
      </c>
      <c r="M2" s="59" t="s">
        <v>6</v>
      </c>
      <c r="N2" s="40" t="s">
        <v>96</v>
      </c>
      <c r="P2" s="60" t="s">
        <v>104</v>
      </c>
      <c r="Q2" s="60"/>
      <c r="R2" s="40" t="s">
        <v>105</v>
      </c>
      <c r="S2" s="40" t="s">
        <v>106</v>
      </c>
    </row>
    <row r="3" spans="3:20" ht="15" x14ac:dyDescent="0.2">
      <c r="C3" s="61">
        <v>1</v>
      </c>
      <c r="D3" s="76" t="s">
        <v>36</v>
      </c>
      <c r="E3" s="76">
        <v>3</v>
      </c>
      <c r="F3" s="76">
        <v>30</v>
      </c>
      <c r="G3" s="76">
        <v>8</v>
      </c>
      <c r="H3" s="61">
        <f>SUMIF(الخطة_الدراسية!$C$4:$C$364,Class[[#This Row],[الصفوف]],الخطة_الدراسية!$E$4:$E$364)</f>
        <v>30</v>
      </c>
      <c r="I3" s="59">
        <v>6</v>
      </c>
      <c r="J3" s="59">
        <v>6</v>
      </c>
      <c r="K3" s="59">
        <v>6</v>
      </c>
      <c r="L3" s="59">
        <v>6</v>
      </c>
      <c r="M3" s="59">
        <v>8</v>
      </c>
      <c r="N3" s="59">
        <f>COUNTIF(الخطة_الدراسية!$C$4:$C$364,Class[[#This Row],[الصفوف]])</f>
        <v>8</v>
      </c>
      <c r="P3" s="60" t="str">
        <f>IF(AND(D3&lt;&gt;"",N3&lt;Class[[#This Row],[عدد المواد]]),ROW(),"")</f>
        <v/>
      </c>
      <c r="Q3" s="60" t="str">
        <f>IFERROR(INDEX(Class[الصفوف],SMALL($P$3:$P$8,ROW(D1))-2,1),"")</f>
        <v/>
      </c>
      <c r="R3" s="40">
        <f>Class[[#This Row],[عدد الحصص بالأسبوع]]-SUMIF(الخطة_الدراسية!$C$4:$C$364,Class[[#This Row],[الصفوف]],الخطة_الدراسية!$E$4:$E$364)</f>
        <v>0</v>
      </c>
      <c r="S3" s="40">
        <f>Class[[#This Row],[عدد المواد]]-Class[[#This Row],[تكرار الخطة]]</f>
        <v>0</v>
      </c>
      <c r="T3" s="40">
        <f>Class[[#This Row],[عدد الحصص بالأسبوع]]*Class[[#This Row],[الشعب]]</f>
        <v>90</v>
      </c>
    </row>
    <row r="4" spans="3:20" ht="15" x14ac:dyDescent="0.2">
      <c r="C4" s="61">
        <v>2</v>
      </c>
      <c r="D4" s="76" t="s">
        <v>37</v>
      </c>
      <c r="E4" s="76">
        <v>3</v>
      </c>
      <c r="F4" s="76">
        <v>30</v>
      </c>
      <c r="G4" s="76">
        <v>7</v>
      </c>
      <c r="H4" s="61">
        <f>SUMIF(الخطة_الدراسية!$C$4:$C$364,Class[[#This Row],[الصفوف]],الخطة_الدراسية!$E$4:$E$364)</f>
        <v>30</v>
      </c>
      <c r="I4" s="59"/>
      <c r="J4" s="59"/>
      <c r="K4" s="59"/>
      <c r="L4" s="59"/>
      <c r="M4" s="59"/>
      <c r="N4" s="59">
        <f>COUNTIF(الخطة_الدراسية!$C$4:$C$364,Class[[#This Row],[الصفوف]])</f>
        <v>7</v>
      </c>
      <c r="P4" s="60" t="str">
        <f>IF(AND(D4&lt;&gt;"",N4&lt;Class[[#This Row],[عدد المواد]]),ROW(),"")</f>
        <v/>
      </c>
      <c r="Q4" s="60" t="str">
        <f>IFERROR(INDEX(Class[الصفوف],SMALL($P$3:$P$8,ROW(D2))-2,1),"")</f>
        <v/>
      </c>
      <c r="R4" s="40">
        <f>Class[[#This Row],[عدد الحصص بالأسبوع]]-SUMIF(الخطة_الدراسية!$C$4:$C$364,Class[[#This Row],[الصفوف]],الخطة_الدراسية!$E$4:$E$364)</f>
        <v>0</v>
      </c>
      <c r="S4" s="40">
        <f>Class[[#This Row],[عدد المواد]]-Class[[#This Row],[تكرار الخطة]]</f>
        <v>0</v>
      </c>
      <c r="T4" s="40">
        <f>Class[[#This Row],[عدد الحصص بالأسبوع]]*Class[[#This Row],[الشعب]]</f>
        <v>90</v>
      </c>
    </row>
    <row r="5" spans="3:20" ht="15" x14ac:dyDescent="0.2">
      <c r="C5" s="61">
        <v>3</v>
      </c>
      <c r="D5" s="76" t="s">
        <v>38</v>
      </c>
      <c r="E5" s="76">
        <v>2</v>
      </c>
      <c r="F5" s="76">
        <v>30</v>
      </c>
      <c r="G5" s="76">
        <v>7</v>
      </c>
      <c r="H5" s="61">
        <f>SUMIF(الخطة_الدراسية!$C$4:$C$364,Class[[#This Row],[الصفوف]],الخطة_الدراسية!$E$4:$E$364)</f>
        <v>30</v>
      </c>
      <c r="I5" s="59">
        <v>7</v>
      </c>
      <c r="J5" s="59">
        <v>7</v>
      </c>
      <c r="K5" s="59">
        <v>7</v>
      </c>
      <c r="L5" s="59">
        <v>7</v>
      </c>
      <c r="M5" s="59">
        <v>7</v>
      </c>
      <c r="N5" s="59">
        <f>COUNTIF(الخطة_الدراسية!$C$4:$C$364,Class[[#This Row],[الصفوف]])</f>
        <v>7</v>
      </c>
      <c r="P5" s="60" t="str">
        <f>IF(AND(D5&lt;&gt;"",N5&lt;Class[[#This Row],[عدد المواد]]),ROW(),"")</f>
        <v/>
      </c>
      <c r="Q5" s="60" t="str">
        <f>IFERROR(INDEX(Class[الصفوف],SMALL($P$3:$P$8,ROW(D3))-2,1),"")</f>
        <v/>
      </c>
      <c r="R5" s="40">
        <f>Class[[#This Row],[عدد الحصص بالأسبوع]]-SUMIF(الخطة_الدراسية!$C$4:$C$364,Class[[#This Row],[الصفوف]],الخطة_الدراسية!$E$4:$E$364)</f>
        <v>0</v>
      </c>
      <c r="S5" s="40">
        <f>Class[[#This Row],[عدد المواد]]-Class[[#This Row],[تكرار الخطة]]</f>
        <v>0</v>
      </c>
      <c r="T5" s="40">
        <f>Class[[#This Row],[عدد الحصص بالأسبوع]]*Class[[#This Row],[الشعب]]</f>
        <v>60</v>
      </c>
    </row>
    <row r="6" spans="3:20" ht="15" x14ac:dyDescent="0.2">
      <c r="C6" s="61">
        <v>4</v>
      </c>
      <c r="D6" s="76" t="s">
        <v>39</v>
      </c>
      <c r="E6" s="76">
        <v>2</v>
      </c>
      <c r="F6" s="76">
        <v>32</v>
      </c>
      <c r="G6" s="76">
        <v>8</v>
      </c>
      <c r="H6" s="61">
        <f>SUMIF(الخطة_الدراسية!$C$4:$C$364,Class[[#This Row],[الصفوف]],الخطة_الدراسية!$E$4:$E$364)</f>
        <v>32</v>
      </c>
      <c r="I6" s="59"/>
      <c r="J6" s="59"/>
      <c r="K6" s="59"/>
      <c r="L6" s="59"/>
      <c r="M6" s="59"/>
      <c r="N6" s="59">
        <f>COUNTIF(الخطة_الدراسية!$C$4:$C$364,Class[[#This Row],[الصفوف]])</f>
        <v>8</v>
      </c>
      <c r="P6" s="60" t="str">
        <f>IF(AND(D6&lt;&gt;"",N6&lt;Class[[#This Row],[عدد المواد]]),ROW(),"")</f>
        <v/>
      </c>
      <c r="Q6" s="60" t="str">
        <f>IFERROR(INDEX(Class[الصفوف],SMALL($P$3:$P$8,ROW(D4))-2,1),"")</f>
        <v/>
      </c>
      <c r="R6" s="40">
        <f>Class[[#This Row],[عدد الحصص بالأسبوع]]-SUMIF(الخطة_الدراسية!$C$4:$C$364,Class[[#This Row],[الصفوف]],الخطة_الدراسية!$E$4:$E$364)</f>
        <v>0</v>
      </c>
      <c r="S6" s="40">
        <f>Class[[#This Row],[عدد المواد]]-Class[[#This Row],[تكرار الخطة]]</f>
        <v>0</v>
      </c>
      <c r="T6" s="40">
        <f>Class[[#This Row],[عدد الحصص بالأسبوع]]*Class[[#This Row],[الشعب]]</f>
        <v>64</v>
      </c>
    </row>
    <row r="7" spans="3:20" ht="15" x14ac:dyDescent="0.2">
      <c r="C7" s="61">
        <v>5</v>
      </c>
      <c r="D7" s="76" t="s">
        <v>40</v>
      </c>
      <c r="E7" s="76">
        <v>1</v>
      </c>
      <c r="F7" s="76">
        <v>32</v>
      </c>
      <c r="G7" s="76">
        <v>8</v>
      </c>
      <c r="H7" s="61">
        <f>SUMIF(الخطة_الدراسية!$C$4:$C$364,Class[[#This Row],[الصفوف]],الخطة_الدراسية!$E$4:$E$364)</f>
        <v>32</v>
      </c>
      <c r="I7" s="59"/>
      <c r="J7" s="59"/>
      <c r="K7" s="59"/>
      <c r="L7" s="59"/>
      <c r="M7" s="59"/>
      <c r="N7" s="59">
        <f>COUNTIF(الخطة_الدراسية!$C$4:$C$364,Class[[#This Row],[الصفوف]])</f>
        <v>8</v>
      </c>
      <c r="P7" s="60" t="str">
        <f>IF(AND(D7&lt;&gt;"",N7&lt;Class[[#This Row],[عدد المواد]]),ROW(),"")</f>
        <v/>
      </c>
      <c r="Q7" s="60" t="str">
        <f>IFERROR(INDEX(Class[الصفوف],SMALL($P$3:$P$8,ROW(D5))-2,1),"")</f>
        <v/>
      </c>
      <c r="R7" s="40">
        <f>Class[[#This Row],[عدد الحصص بالأسبوع]]-SUMIF(الخطة_الدراسية!$C$4:$C$364,Class[[#This Row],[الصفوف]],الخطة_الدراسية!$E$4:$E$364)</f>
        <v>0</v>
      </c>
      <c r="S7" s="40">
        <f>Class[[#This Row],[عدد المواد]]-Class[[#This Row],[تكرار الخطة]]</f>
        <v>0</v>
      </c>
      <c r="T7" s="40">
        <f>Class[[#This Row],[عدد الحصص بالأسبوع]]*Class[[#This Row],[الشعب]]</f>
        <v>32</v>
      </c>
    </row>
    <row r="8" spans="3:20" ht="15" x14ac:dyDescent="0.2">
      <c r="C8" s="61">
        <v>6</v>
      </c>
      <c r="D8" s="76" t="s">
        <v>41</v>
      </c>
      <c r="E8" s="76">
        <v>1</v>
      </c>
      <c r="F8" s="76">
        <v>32</v>
      </c>
      <c r="G8" s="76">
        <v>8</v>
      </c>
      <c r="H8" s="61">
        <f>SUMIF(الخطة_الدراسية!$C$4:$C$364,Class[[#This Row],[الصفوف]],الخطة_الدراسية!$E$4:$E$364)</f>
        <v>32</v>
      </c>
      <c r="I8" s="59"/>
      <c r="J8" s="59"/>
      <c r="K8" s="59"/>
      <c r="L8" s="59"/>
      <c r="M8" s="59"/>
      <c r="N8" s="59">
        <f>COUNTIF(الخطة_الدراسية!$C$4:$C$364,Class[[#This Row],[الصفوف]])</f>
        <v>8</v>
      </c>
      <c r="P8" s="60" t="str">
        <f>IF(AND(D8&lt;&gt;"",N8&lt;Class[[#This Row],[عدد المواد]]),ROW(),"")</f>
        <v/>
      </c>
      <c r="Q8" s="60" t="str">
        <f>IFERROR(INDEX(Class[الصفوف],SMALL($P$3:$P$8,ROW(D6))-2,1),"")</f>
        <v/>
      </c>
      <c r="R8" s="40">
        <f>Class[[#This Row],[عدد الحصص بالأسبوع]]-SUMIF(الخطة_الدراسية!$C$4:$C$364,Class[[#This Row],[الصفوف]],الخطة_الدراسية!$E$4:$E$364)</f>
        <v>0</v>
      </c>
      <c r="S8" s="40">
        <f>Class[[#This Row],[عدد المواد]]-Class[[#This Row],[تكرار الخطة]]</f>
        <v>0</v>
      </c>
      <c r="T8" s="40">
        <f>Class[[#This Row],[عدد الحصص بالأسبوع]]*Class[[#This Row],[الشعب]]</f>
        <v>32</v>
      </c>
    </row>
    <row r="9" spans="3:20" ht="15" x14ac:dyDescent="0.25">
      <c r="D9" s="83" t="str">
        <f>" إجمالي عدد الحصص" &amp;  " ( " &amp;  S9 &amp; " )"</f>
        <v xml:space="preserve"> إجمالي عدد الحصص ( 368 )</v>
      </c>
      <c r="E9" s="83"/>
      <c r="F9" s="84" t="str">
        <f ca="1">" الحصص المسندة " &amp; "(" &amp; SUM(المواد!$D$4:$D$363) &amp;")"</f>
        <v xml:space="preserve"> الحصص المسندة (368)</v>
      </c>
      <c r="G9" s="84"/>
      <c r="H9" s="84"/>
      <c r="S9" s="40">
        <f>SUM(T3:T8)</f>
        <v>368</v>
      </c>
    </row>
    <row r="17" s="40" customFormat="1" hidden="1" x14ac:dyDescent="0.2"/>
    <row r="18" s="40" customFormat="1" hidden="1" x14ac:dyDescent="0.2"/>
    <row r="19" s="40" customFormat="1" hidden="1" x14ac:dyDescent="0.2"/>
  </sheetData>
  <sheetProtection algorithmName="SHA-512" hashValue="cuRX/fJrE6TCvEsc9bvTxOtK5+lSDwbTdHJ768CxBhC5zsEOnDnrjJOKlxKpk2ZvH1xhsVDwzjbGtgPZBrzmFQ==" saltValue="uDTq/L3g73aZZT5/ZDm1aQ==" spinCount="100000" sheet="1" selectLockedCells="1"/>
  <mergeCells count="3">
    <mergeCell ref="D9:E9"/>
    <mergeCell ref="F9:H9"/>
    <mergeCell ref="D1:H1"/>
  </mergeCells>
  <conditionalFormatting sqref="D3:D8">
    <cfRule type="duplicateValues" dxfId="23" priority="5"/>
  </conditionalFormatting>
  <conditionalFormatting sqref="D9:H9">
    <cfRule type="expression" dxfId="22" priority="1">
      <formula>AND(SUM($S$3:$S$8)=0,SUM($R$3:$R$8)=0)</formula>
    </cfRule>
  </conditionalFormatting>
  <conditionalFormatting sqref="H3:H8">
    <cfRule type="expression" dxfId="21" priority="2">
      <formula>$H3&lt;&gt;$F3</formula>
    </cfRule>
  </conditionalFormatting>
  <dataValidations count="4">
    <dataValidation type="whole" allowBlank="1" showInputMessage="1" showErrorMessage="1" errorTitle="عفوا" error="اكتب رقم من 0 إلى 8" sqref="I3:M8" xr:uid="{6CB91E1D-9242-45A1-BB1F-325FC7C17B0F}">
      <formula1>0</formula1>
      <formula2>8</formula2>
    </dataValidation>
    <dataValidation type="list" operator="equal" allowBlank="1" showInputMessage="1" showErrorMessage="1" sqref="G3:G8" xr:uid="{C3B8C39F-807E-4C34-9775-599C4674803D}">
      <formula1>"1,2,3,4,5,6,7,8,9,10,11,12,13,14,15"</formula1>
    </dataValidation>
    <dataValidation type="list" allowBlank="1" showInputMessage="1" showErrorMessage="1" sqref="E3:E8" xr:uid="{FED84AA2-9C58-4877-9FF9-6941FDE3DF7A}">
      <formula1>"1,2,3,4"</formula1>
    </dataValidation>
    <dataValidation type="list" allowBlank="1" showInputMessage="1" showErrorMessage="1" sqref="F3:F8" xr:uid="{86EF9FE6-0BB9-4C63-8EC5-2137F77F5C09}">
      <formula1>"10,11,12,13,14,15,16,17,18,19,20,21,22,23,24,25,26,27,28,29,30,31,32,33,34,35,36,37,38,39,40"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98473-2353-4E72-BF45-3454E6AB1233}">
  <sheetPr codeName="ورقة3">
    <tabColor theme="7" tint="0.79998168889431442"/>
  </sheetPr>
  <dimension ref="A1:J364"/>
  <sheetViews>
    <sheetView rightToLeft="1" topLeftCell="C1" zoomScale="190" zoomScaleNormal="190" workbookViewId="0">
      <pane ySplit="3" topLeftCell="A4" activePane="bottomLeft" state="frozen"/>
      <selection activeCell="C1" sqref="C1"/>
      <selection pane="bottomLeft" activeCell="C14" sqref="C14"/>
    </sheetView>
  </sheetViews>
  <sheetFormatPr defaultColWidth="0" defaultRowHeight="14.25" zeroHeight="1" x14ac:dyDescent="0.2"/>
  <cols>
    <col min="1" max="1" width="7.75" hidden="1" customWidth="1"/>
    <col min="2" max="2" width="7.875" hidden="1" customWidth="1"/>
    <col min="3" max="3" width="12.375" style="1" customWidth="1"/>
    <col min="4" max="4" width="13.25" style="1" bestFit="1" customWidth="1"/>
    <col min="5" max="5" width="10.875" style="1" customWidth="1"/>
    <col min="6" max="6" width="15.875" hidden="1" customWidth="1"/>
    <col min="7" max="16384" width="9" hidden="1"/>
  </cols>
  <sheetData>
    <row r="1" spans="1:10" ht="15" x14ac:dyDescent="0.2">
      <c r="C1" s="50" t="str">
        <f ca="1">IF(AND(SUM(الصفوف!$S$3:$S$8)=0,SUM(الصفوف!$R$3:$R$8)=0)," تهانينا انتهيت من تجهيز الخطة",OFFSET($C$3,COUNTA($C$4:$C$364),0,1,1)&amp;":"&amp;" مواد لم تسند ("&amp; SUM(INDEX(الصفوف!$S$3:$S$8,MATCH(OFFSET($C$3,COUNTA($C$4:$C$364),0,1,1),Class[الصفوف],0),1),IF(OFFSET($D$3,COUNTA($C$4:$C$364),0,1,1)="",1,0))  &amp;") "
&amp;" حصص لم تسند ("&amp;INDEX(الصفوف!$R$3:$R$8,MATCH(OFFSET($C$3,COUNTA($C$4:$C$364),0,1,1),Class[الصفوف],0),1)&amp;")")</f>
        <v xml:space="preserve"> تهانينا انتهيت من تجهيز الخطة</v>
      </c>
      <c r="D1" s="50"/>
      <c r="E1" s="50"/>
    </row>
    <row r="2" spans="1:10" ht="15" x14ac:dyDescent="0.25">
      <c r="C2" s="85" t="s">
        <v>42</v>
      </c>
      <c r="D2" s="85"/>
      <c r="E2" s="85"/>
      <c r="F2" s="3"/>
    </row>
    <row r="3" spans="1:10" ht="15" x14ac:dyDescent="0.25">
      <c r="A3" s="4" t="s">
        <v>61</v>
      </c>
      <c r="B3" s="4" t="s">
        <v>60</v>
      </c>
      <c r="C3" s="18" t="s">
        <v>32</v>
      </c>
      <c r="D3" s="18" t="s">
        <v>31</v>
      </c>
      <c r="E3" s="18" t="s">
        <v>63</v>
      </c>
      <c r="F3" s="4" t="s">
        <v>33</v>
      </c>
      <c r="G3" s="18" t="s">
        <v>101</v>
      </c>
    </row>
    <row r="4" spans="1:10" ht="15" x14ac:dyDescent="0.25">
      <c r="A4" s="49" t="str">
        <f ca="1">$B4&amp;TEXT(INDEX(كود_المادة,MATCH(D4,اسم_المادة,0),1),"00")</f>
        <v>101</v>
      </c>
      <c r="B4" s="49">
        <f>INDEX(كود_الصفوف,MATCH(الخطة_الدراسية!$C4,Class[الصفوف],0),1)</f>
        <v>1</v>
      </c>
      <c r="C4" s="80" t="s">
        <v>36</v>
      </c>
      <c r="D4" s="80" t="s">
        <v>73</v>
      </c>
      <c r="E4" s="80">
        <v>5</v>
      </c>
      <c r="F4" s="49" t="str">
        <f>$C4&amp;CHAR(10)&amp;$D4</f>
        <v>أول
قرآن</v>
      </c>
      <c r="G4" t="str">
        <f>$B4&amp;TEXT(COUNTIF($C$4:$C4,C4),"00")</f>
        <v>101</v>
      </c>
    </row>
    <row r="5" spans="1:10" ht="15" x14ac:dyDescent="0.25">
      <c r="A5" s="49" t="str">
        <f ca="1">الخطة_الدراسية!$B5&amp;TEXT(INDEX(كود_المادة,MATCH(D5,اسم_المادة,0),1),"00")</f>
        <v>104</v>
      </c>
      <c r="B5" s="49">
        <f>INDEX(كود_الصفوف,MATCH(الخطة_الدراسية!$C5,Class[الصفوف],0),1)</f>
        <v>1</v>
      </c>
      <c r="C5" s="76" t="s">
        <v>36</v>
      </c>
      <c r="D5" s="76" t="s">
        <v>79</v>
      </c>
      <c r="E5" s="76">
        <v>4</v>
      </c>
      <c r="F5" s="49" t="str">
        <f t="shared" ref="F5:F68" si="0">$C5&amp;CHAR(10)&amp;$D5</f>
        <v>أول
عربي</v>
      </c>
      <c r="G5" t="str">
        <f>$B5&amp;TEXT(COUNTIF($C$4:$C5,C5),"00")</f>
        <v>102</v>
      </c>
    </row>
    <row r="6" spans="1:10" ht="15" x14ac:dyDescent="0.25">
      <c r="A6" s="49" t="str">
        <f ca="1">الخطة_الدراسية!$B6&amp;TEXT(INDEX(كود_المادة,MATCH(D6,اسم_المادة,0),1),"00")</f>
        <v>406</v>
      </c>
      <c r="B6" s="49">
        <f>INDEX(كود_الصفوف,MATCH(الخطة_الدراسية!$C6,Class[الصفوف],0),1)</f>
        <v>4</v>
      </c>
      <c r="C6" s="76" t="s">
        <v>39</v>
      </c>
      <c r="D6" s="76" t="s">
        <v>74</v>
      </c>
      <c r="E6" s="76">
        <v>3</v>
      </c>
      <c r="F6" s="49" t="str">
        <f t="shared" si="0"/>
        <v>رابع
رياضيات</v>
      </c>
      <c r="G6" t="str">
        <f>$B6&amp;TEXT(COUNTIF($C$4:$C6,C6),"00")</f>
        <v>401</v>
      </c>
      <c r="J6" t="str">
        <f ca="1">OFFSET(قائمة_المواد!$F$3,0,0,COUNT(قائمة_المواد!$E$3:$E$32),1)</f>
        <v>أسرية</v>
      </c>
    </row>
    <row r="7" spans="1:10" ht="15" x14ac:dyDescent="0.25">
      <c r="A7" s="49" t="str">
        <f ca="1">الخطة_الدراسية!$B7&amp;TEXT(INDEX(كود_المادة,MATCH(D7,اسم_المادة,0),1),"00")</f>
        <v>201</v>
      </c>
      <c r="B7" s="49">
        <f>INDEX(كود_الصفوف,MATCH(الخطة_الدراسية!$C7,Class[الصفوف],0),1)</f>
        <v>2</v>
      </c>
      <c r="C7" s="76" t="s">
        <v>37</v>
      </c>
      <c r="D7" s="76" t="s">
        <v>73</v>
      </c>
      <c r="E7" s="76">
        <v>5</v>
      </c>
      <c r="F7" s="49" t="str">
        <f t="shared" si="0"/>
        <v>ثاني
قرآن</v>
      </c>
      <c r="G7" t="str">
        <f>$B7&amp;TEXT(COUNTIF($C$4:$C7,C7),"00")</f>
        <v>201</v>
      </c>
    </row>
    <row r="8" spans="1:10" ht="15" x14ac:dyDescent="0.25">
      <c r="A8" s="49" t="str">
        <f ca="1">الخطة_الدراسية!$B8&amp;TEXT(INDEX(كود_المادة,MATCH(D8,اسم_المادة,0),1),"00")</f>
        <v>301</v>
      </c>
      <c r="B8" s="49">
        <f>INDEX(كود_الصفوف,MATCH(الخطة_الدراسية!$C8,Class[الصفوف],0),1)</f>
        <v>3</v>
      </c>
      <c r="C8" s="76" t="s">
        <v>38</v>
      </c>
      <c r="D8" s="76" t="s">
        <v>73</v>
      </c>
      <c r="E8" s="76">
        <v>5</v>
      </c>
      <c r="F8" s="49" t="str">
        <f t="shared" si="0"/>
        <v>ثالث
قرآن</v>
      </c>
      <c r="G8" t="str">
        <f>$B8&amp;TEXT(COUNTIF($C$4:$C8,C8),"00")</f>
        <v>301</v>
      </c>
    </row>
    <row r="9" spans="1:10" ht="15" x14ac:dyDescent="0.25">
      <c r="A9" s="49" t="str">
        <f ca="1">الخطة_الدراسية!$B9&amp;TEXT(INDEX(كود_المادة,MATCH(D9,اسم_المادة,0),1),"00")</f>
        <v>207</v>
      </c>
      <c r="B9" s="49">
        <f>INDEX(كود_الصفوف,MATCH(الخطة_الدراسية!$C9,Class[الصفوف],0),1)</f>
        <v>2</v>
      </c>
      <c r="C9" s="76" t="s">
        <v>37</v>
      </c>
      <c r="D9" s="76" t="s">
        <v>75</v>
      </c>
      <c r="E9" s="76">
        <v>3</v>
      </c>
      <c r="F9" s="49" t="str">
        <f t="shared" si="0"/>
        <v>ثاني
علوم</v>
      </c>
      <c r="G9" t="str">
        <f>$B9&amp;TEXT(COUNTIF($C$4:$C9,C9),"00")</f>
        <v>202</v>
      </c>
    </row>
    <row r="10" spans="1:10" ht="15" x14ac:dyDescent="0.25">
      <c r="A10" s="49" t="str">
        <f ca="1">الخطة_الدراسية!$B10&amp;TEXT(INDEX(كود_المادة,MATCH(D10,اسم_المادة,0),1),"00")</f>
        <v>401</v>
      </c>
      <c r="B10" s="49">
        <f>INDEX(كود_الصفوف,MATCH(الخطة_الدراسية!$C10,Class[الصفوف],0),1)</f>
        <v>4</v>
      </c>
      <c r="C10" s="76" t="s">
        <v>39</v>
      </c>
      <c r="D10" s="76" t="s">
        <v>73</v>
      </c>
      <c r="E10" s="76">
        <v>5</v>
      </c>
      <c r="F10" s="49" t="str">
        <f t="shared" si="0"/>
        <v>رابع
قرآن</v>
      </c>
      <c r="G10" t="str">
        <f>$B10&amp;TEXT(COUNTIF($C$4:$C10,C10),"00")</f>
        <v>402</v>
      </c>
    </row>
    <row r="11" spans="1:10" ht="15" x14ac:dyDescent="0.25">
      <c r="A11" s="49" t="str">
        <f ca="1">الخطة_الدراسية!$B11&amp;TEXT(INDEX(كود_المادة,MATCH(D11,اسم_المادة,0),1),"00")</f>
        <v>302</v>
      </c>
      <c r="B11" s="49">
        <f>INDEX(كود_الصفوف,MATCH(الخطة_الدراسية!$C11,Class[الصفوف],0),1)</f>
        <v>3</v>
      </c>
      <c r="C11" s="76" t="s">
        <v>38</v>
      </c>
      <c r="D11" s="76" t="s">
        <v>77</v>
      </c>
      <c r="E11" s="76">
        <v>5</v>
      </c>
      <c r="F11" s="49" t="str">
        <f t="shared" si="0"/>
        <v>ثالث
إسلامية</v>
      </c>
      <c r="G11" t="str">
        <f>$B11&amp;TEXT(COUNTIF($C$4:$C11,C11),"00")</f>
        <v>302</v>
      </c>
    </row>
    <row r="12" spans="1:10" ht="15" x14ac:dyDescent="0.25">
      <c r="A12" s="49" t="str">
        <f ca="1">الخطة_الدراسية!$B12&amp;TEXT(INDEX(كود_المادة,MATCH(D12,اسم_المادة,0),1),"00")</f>
        <v>202</v>
      </c>
      <c r="B12" s="49">
        <f>INDEX(كود_الصفوف,MATCH(الخطة_الدراسية!$C12,Class[الصفوف],0),1)</f>
        <v>2</v>
      </c>
      <c r="C12" s="76" t="s">
        <v>37</v>
      </c>
      <c r="D12" s="76" t="s">
        <v>77</v>
      </c>
      <c r="E12" s="76">
        <v>4</v>
      </c>
      <c r="F12" s="49" t="str">
        <f t="shared" si="0"/>
        <v>ثاني
إسلامية</v>
      </c>
      <c r="G12" t="str">
        <f>$B12&amp;TEXT(COUNTIF($C$4:$C12,C12),"00")</f>
        <v>203</v>
      </c>
    </row>
    <row r="13" spans="1:10" ht="15" x14ac:dyDescent="0.25">
      <c r="A13" s="49" t="str">
        <f ca="1">الخطة_الدراسية!$B13&amp;TEXT(INDEX(كود_المادة,MATCH(D13,اسم_المادة,0),1),"00")</f>
        <v>107</v>
      </c>
      <c r="B13" s="49">
        <f>INDEX(كود_الصفوف,MATCH(الخطة_الدراسية!$C13,Class[الصفوف],0),1)</f>
        <v>1</v>
      </c>
      <c r="C13" s="76" t="s">
        <v>36</v>
      </c>
      <c r="D13" s="76" t="s">
        <v>75</v>
      </c>
      <c r="E13" s="76">
        <v>5</v>
      </c>
      <c r="F13" s="49" t="str">
        <f t="shared" si="0"/>
        <v>أول
علوم</v>
      </c>
      <c r="G13" t="str">
        <f>$B13&amp;TEXT(COUNTIF($C$4:$C13,C13),"00")</f>
        <v>103</v>
      </c>
    </row>
    <row r="14" spans="1:10" ht="15" x14ac:dyDescent="0.25">
      <c r="A14" s="49" t="str">
        <f ca="1">الخطة_الدراسية!$B14&amp;TEXT(INDEX(كود_المادة,MATCH(D14,اسم_المادة,0),1),"00")</f>
        <v>108</v>
      </c>
      <c r="B14" s="49">
        <f>INDEX(كود_الصفوف,MATCH(الخطة_الدراسية!$C14,Class[الصفوف],0),1)</f>
        <v>1</v>
      </c>
      <c r="C14" s="76" t="s">
        <v>36</v>
      </c>
      <c r="D14" s="76" t="s">
        <v>76</v>
      </c>
      <c r="E14" s="76">
        <v>2</v>
      </c>
      <c r="F14" s="49" t="str">
        <f t="shared" si="0"/>
        <v>أول
تقنية</v>
      </c>
      <c r="G14" t="str">
        <f>$B14&amp;TEXT(COUNTIF($C$4:$C14,C14),"00")</f>
        <v>104</v>
      </c>
    </row>
    <row r="15" spans="1:10" ht="15" x14ac:dyDescent="0.25">
      <c r="A15" s="49" t="str">
        <f ca="1">الخطة_الدراسية!$B15&amp;TEXT(INDEX(كود_المادة,MATCH(D15,اسم_المادة,0),1),"00")</f>
        <v>606</v>
      </c>
      <c r="B15" s="49">
        <f>INDEX(كود_الصفوف,MATCH(الخطة_الدراسية!$C15,Class[الصفوف],0),1)</f>
        <v>6</v>
      </c>
      <c r="C15" s="76" t="s">
        <v>41</v>
      </c>
      <c r="D15" s="76" t="s">
        <v>74</v>
      </c>
      <c r="E15" s="76">
        <v>2</v>
      </c>
      <c r="F15" s="49" t="str">
        <f t="shared" si="0"/>
        <v>سادس
رياضيات</v>
      </c>
      <c r="G15" t="str">
        <f>$B15&amp;TEXT(COUNTIF($C$4:$C15,C15),"00")</f>
        <v>601</v>
      </c>
    </row>
    <row r="16" spans="1:10" ht="15" x14ac:dyDescent="0.25">
      <c r="A16" s="49" t="str">
        <f ca="1">الخطة_الدراسية!$B16&amp;TEXT(INDEX(كود_المادة,MATCH(D16,اسم_المادة,0),1),"00")</f>
        <v>210</v>
      </c>
      <c r="B16" s="49">
        <f>INDEX(كود_الصفوف,MATCH(الخطة_الدراسية!$C16,Class[الصفوف],0),1)</f>
        <v>2</v>
      </c>
      <c r="C16" s="76" t="s">
        <v>37</v>
      </c>
      <c r="D16" s="76" t="s">
        <v>82</v>
      </c>
      <c r="E16" s="76">
        <v>2</v>
      </c>
      <c r="F16" s="49" t="str">
        <f t="shared" si="0"/>
        <v>ثاني
بدنية</v>
      </c>
      <c r="G16" t="str">
        <f>$B16&amp;TEXT(COUNTIF($C$4:$C16,C16),"00")</f>
        <v>204</v>
      </c>
    </row>
    <row r="17" spans="1:7" ht="15" x14ac:dyDescent="0.25">
      <c r="A17" s="49" t="str">
        <f ca="1">الخطة_الدراسية!$B17&amp;TEXT(INDEX(كود_المادة,MATCH(D17,اسم_المادة,0),1),"00")</f>
        <v>307</v>
      </c>
      <c r="B17" s="49">
        <f>INDEX(كود_الصفوف,MATCH(الخطة_الدراسية!$C17,Class[الصفوف],0),1)</f>
        <v>3</v>
      </c>
      <c r="C17" s="76" t="s">
        <v>38</v>
      </c>
      <c r="D17" s="76" t="s">
        <v>75</v>
      </c>
      <c r="E17" s="76">
        <v>3</v>
      </c>
      <c r="F17" s="49" t="str">
        <f t="shared" si="0"/>
        <v>ثالث
علوم</v>
      </c>
      <c r="G17" t="str">
        <f>$B17&amp;TEXT(COUNTIF($C$4:$C17,C17),"00")</f>
        <v>303</v>
      </c>
    </row>
    <row r="18" spans="1:7" ht="15" x14ac:dyDescent="0.25">
      <c r="A18" s="49" t="str">
        <f ca="1">الخطة_الدراسية!$B18&amp;TEXT(INDEX(كود_المادة,MATCH(D18,اسم_المادة,0),1),"00")</f>
        <v>304</v>
      </c>
      <c r="B18" s="49">
        <f>INDEX(كود_الصفوف,MATCH(الخطة_الدراسية!$C18,Class[الصفوف],0),1)</f>
        <v>3</v>
      </c>
      <c r="C18" s="76" t="s">
        <v>38</v>
      </c>
      <c r="D18" s="76" t="s">
        <v>79</v>
      </c>
      <c r="E18" s="76">
        <v>3</v>
      </c>
      <c r="F18" s="49" t="str">
        <f t="shared" si="0"/>
        <v>ثالث
عربي</v>
      </c>
      <c r="G18" t="str">
        <f>$B18&amp;TEXT(COUNTIF($C$4:$C18,C18),"00")</f>
        <v>304</v>
      </c>
    </row>
    <row r="19" spans="1:7" ht="15" x14ac:dyDescent="0.25">
      <c r="A19" s="49" t="str">
        <f ca="1">الخطة_الدراسية!$B19&amp;TEXT(INDEX(كود_المادة,MATCH(D19,اسم_المادة,0),1),"00")</f>
        <v>614</v>
      </c>
      <c r="B19" s="49">
        <f>INDEX(كود_الصفوف,MATCH(الخطة_الدراسية!$C19,Class[الصفوف],0),1)</f>
        <v>6</v>
      </c>
      <c r="C19" s="76" t="s">
        <v>41</v>
      </c>
      <c r="D19" s="76" t="s">
        <v>86</v>
      </c>
      <c r="E19" s="76">
        <v>2</v>
      </c>
      <c r="F19" s="49" t="str">
        <f t="shared" si="0"/>
        <v>سادس
أحيا</v>
      </c>
      <c r="G19" t="str">
        <f>$B19&amp;TEXT(COUNTIF($C$4:$C19,C19),"00")</f>
        <v>602</v>
      </c>
    </row>
    <row r="20" spans="1:7" ht="15" x14ac:dyDescent="0.25">
      <c r="A20" s="49" t="str">
        <f ca="1">الخطة_الدراسية!$B20&amp;TEXT(INDEX(كود_المادة,MATCH(D20,اسم_المادة,0),1),"00")</f>
        <v>509</v>
      </c>
      <c r="B20" s="49">
        <f>INDEX(كود_الصفوف,MATCH(الخطة_الدراسية!$C20,Class[الصفوف],0),1)</f>
        <v>5</v>
      </c>
      <c r="C20" s="76" t="s">
        <v>40</v>
      </c>
      <c r="D20" s="76" t="s">
        <v>81</v>
      </c>
      <c r="E20" s="76">
        <v>5</v>
      </c>
      <c r="F20" s="49" t="str">
        <f t="shared" si="0"/>
        <v>خامس
فنية</v>
      </c>
      <c r="G20" t="str">
        <f>$B20&amp;TEXT(COUNTIF($C$4:$C20,C20),"00")</f>
        <v>501</v>
      </c>
    </row>
    <row r="21" spans="1:7" ht="15" x14ac:dyDescent="0.25">
      <c r="A21" s="49" t="str">
        <f ca="1">الخطة_الدراسية!$B21&amp;TEXT(INDEX(كود_المادة,MATCH(D21,اسم_المادة,0),1),"00")</f>
        <v>502</v>
      </c>
      <c r="B21" s="49">
        <f>INDEX(كود_الصفوف,MATCH(الخطة_الدراسية!$C21,Class[الصفوف],0),1)</f>
        <v>5</v>
      </c>
      <c r="C21" s="76" t="s">
        <v>40</v>
      </c>
      <c r="D21" s="76" t="s">
        <v>77</v>
      </c>
      <c r="E21" s="76">
        <v>5</v>
      </c>
      <c r="F21" s="49" t="str">
        <f t="shared" si="0"/>
        <v>خامس
إسلامية</v>
      </c>
      <c r="G21" t="str">
        <f>$B21&amp;TEXT(COUNTIF($C$4:$C21,C21),"00")</f>
        <v>502</v>
      </c>
    </row>
    <row r="22" spans="1:7" ht="15" x14ac:dyDescent="0.25">
      <c r="A22" s="49" t="str">
        <f ca="1">الخطة_الدراسية!$B22&amp;TEXT(INDEX(كود_المادة,MATCH(D22,اسم_المادة,0),1),"00")</f>
        <v>503</v>
      </c>
      <c r="B22" s="49">
        <f>INDEX(كود_الصفوف,MATCH(الخطة_الدراسية!$C22,Class[الصفوف],0),1)</f>
        <v>5</v>
      </c>
      <c r="C22" s="76" t="s">
        <v>40</v>
      </c>
      <c r="D22" s="76" t="s">
        <v>78</v>
      </c>
      <c r="E22" s="76">
        <v>4</v>
      </c>
      <c r="F22" s="49" t="str">
        <f t="shared" si="0"/>
        <v>خامس
اجتماع</v>
      </c>
      <c r="G22" t="str">
        <f>$B22&amp;TEXT(COUNTIF($C$4:$C22,C22),"00")</f>
        <v>503</v>
      </c>
    </row>
    <row r="23" spans="1:7" ht="15" x14ac:dyDescent="0.25">
      <c r="A23" s="49" t="str">
        <f ca="1">الخطة_الدراسية!$B23&amp;TEXT(INDEX(كود_المادة,MATCH(D23,اسم_المادة,0),1),"00")</f>
        <v>512</v>
      </c>
      <c r="B23" s="49">
        <f>INDEX(كود_الصفوف,MATCH(الخطة_الدراسية!$C23,Class[الصفوف],0),1)</f>
        <v>5</v>
      </c>
      <c r="C23" s="76" t="s">
        <v>40</v>
      </c>
      <c r="D23" s="76" t="s">
        <v>84</v>
      </c>
      <c r="E23" s="76">
        <v>5</v>
      </c>
      <c r="F23" s="49" t="str">
        <f t="shared" si="0"/>
        <v>خامس
بيئة</v>
      </c>
      <c r="G23" t="str">
        <f>$B23&amp;TEXT(COUNTIF($C$4:$C23,C23),"00")</f>
        <v>504</v>
      </c>
    </row>
    <row r="24" spans="1:7" ht="15" x14ac:dyDescent="0.25">
      <c r="A24" s="49" t="str">
        <f ca="1">الخطة_الدراسية!$B24&amp;TEXT(INDEX(كود_المادة,MATCH(D24,اسم_المادة,0),1),"00")</f>
        <v>505</v>
      </c>
      <c r="B24" s="49">
        <f>INDEX(كود_الصفوف,MATCH(الخطة_الدراسية!$C24,Class[الصفوف],0),1)</f>
        <v>5</v>
      </c>
      <c r="C24" s="76" t="s">
        <v>40</v>
      </c>
      <c r="D24" s="76" t="s">
        <v>80</v>
      </c>
      <c r="E24" s="76">
        <v>4</v>
      </c>
      <c r="F24" s="49" t="str">
        <f t="shared" si="0"/>
        <v>خامس
انجليزي</v>
      </c>
      <c r="G24" t="str">
        <f>$B24&amp;TEXT(COUNTIF($C$4:$C24,C24),"00")</f>
        <v>505</v>
      </c>
    </row>
    <row r="25" spans="1:7" ht="15" x14ac:dyDescent="0.25">
      <c r="A25" s="49" t="str">
        <f ca="1">الخطة_الدراسية!$B25&amp;TEXT(INDEX(كود_المادة,MATCH(D25,اسم_المادة,0),1),"00")</f>
        <v>515</v>
      </c>
      <c r="B25" s="49">
        <f>INDEX(كود_الصفوف,MATCH(الخطة_الدراسية!$C25,Class[الصفوف],0),1)</f>
        <v>5</v>
      </c>
      <c r="C25" s="76" t="s">
        <v>40</v>
      </c>
      <c r="D25" s="76" t="s">
        <v>87</v>
      </c>
      <c r="E25" s="76">
        <v>5</v>
      </c>
      <c r="F25" s="49" t="str">
        <f t="shared" si="0"/>
        <v>خامس
كيميا</v>
      </c>
      <c r="G25" t="str">
        <f>$B25&amp;TEXT(COUNTIF($C$4:$C25,C25),"00")</f>
        <v>506</v>
      </c>
    </row>
    <row r="26" spans="1:7" ht="15" x14ac:dyDescent="0.25">
      <c r="A26" s="49" t="str">
        <f ca="1">الخطة_الدراسية!$B26&amp;TEXT(INDEX(كود_المادة,MATCH(D26,اسم_المادة,0),1),"00")</f>
        <v>514</v>
      </c>
      <c r="B26" s="49">
        <f>INDEX(كود_الصفوف,MATCH(الخطة_الدراسية!$C26,Class[الصفوف],0),1)</f>
        <v>5</v>
      </c>
      <c r="C26" s="76" t="s">
        <v>40</v>
      </c>
      <c r="D26" s="76" t="s">
        <v>86</v>
      </c>
      <c r="E26" s="76">
        <v>2</v>
      </c>
      <c r="F26" s="49" t="str">
        <f t="shared" si="0"/>
        <v>خامس
أحيا</v>
      </c>
      <c r="G26" t="str">
        <f>$B26&amp;TEXT(COUNTIF($C$4:$C26,C26),"00")</f>
        <v>507</v>
      </c>
    </row>
    <row r="27" spans="1:7" ht="15" x14ac:dyDescent="0.25">
      <c r="A27" s="49" t="str">
        <f ca="1">الخطة_الدراسية!$B27&amp;TEXT(INDEX(كود_المادة,MATCH(D27,اسم_المادة,0),1),"00")</f>
        <v>513</v>
      </c>
      <c r="B27" s="49">
        <f>INDEX(كود_الصفوف,MATCH(الخطة_الدراسية!$C27,Class[الصفوف],0),1)</f>
        <v>5</v>
      </c>
      <c r="C27" s="76" t="s">
        <v>40</v>
      </c>
      <c r="D27" s="76" t="s">
        <v>85</v>
      </c>
      <c r="E27" s="76">
        <v>2</v>
      </c>
      <c r="F27" s="49" t="str">
        <f t="shared" si="0"/>
        <v>خامس
فيزيا</v>
      </c>
      <c r="G27" t="str">
        <f>$B27&amp;TEXT(COUNTIF($C$4:$C27,C27),"00")</f>
        <v>508</v>
      </c>
    </row>
    <row r="28" spans="1:7" ht="15" x14ac:dyDescent="0.25">
      <c r="A28" s="49" t="str">
        <f ca="1">الخطة_الدراسية!$B28&amp;TEXT(INDEX(كود_المادة,MATCH(D28,اسم_المادة,0),1),"00")</f>
        <v>111</v>
      </c>
      <c r="B28" s="49">
        <f>INDEX(كود_الصفوف,MATCH(الخطة_الدراسية!$C28,Class[الصفوف],0),1)</f>
        <v>1</v>
      </c>
      <c r="C28" s="76" t="s">
        <v>36</v>
      </c>
      <c r="D28" s="76" t="s">
        <v>83</v>
      </c>
      <c r="E28" s="76">
        <v>2</v>
      </c>
      <c r="F28" s="49" t="str">
        <f t="shared" si="0"/>
        <v>أول
أسرية</v>
      </c>
      <c r="G28" t="str">
        <f>$B28&amp;TEXT(COUNTIF($C$4:$C28,C28),"00")</f>
        <v>105</v>
      </c>
    </row>
    <row r="29" spans="1:7" ht="15" x14ac:dyDescent="0.25">
      <c r="A29" s="49" t="str">
        <f ca="1">الخطة_الدراسية!$B29&amp;TEXT(INDEX(كود_المادة,MATCH(D29,اسم_المادة,0),1),"00")</f>
        <v>116</v>
      </c>
      <c r="B29" s="49">
        <f>INDEX(كود_الصفوف,MATCH(الخطة_الدراسية!$C29,Class[الصفوف],0),1)</f>
        <v>1</v>
      </c>
      <c r="C29" s="76" t="s">
        <v>36</v>
      </c>
      <c r="D29" s="76" t="s">
        <v>97</v>
      </c>
      <c r="E29" s="76">
        <v>2</v>
      </c>
      <c r="F29" s="49" t="str">
        <f t="shared" si="0"/>
        <v>أول
تجويد</v>
      </c>
      <c r="G29" t="str">
        <f>$B29&amp;TEXT(COUNTIF($C$4:$C29,C29),"00")</f>
        <v>106</v>
      </c>
    </row>
    <row r="30" spans="1:7" ht="15" x14ac:dyDescent="0.25">
      <c r="A30" s="49" t="str">
        <f ca="1">الخطة_الدراسية!$B30&amp;TEXT(INDEX(كود_المادة,MATCH(D30,اسم_المادة,0),1),"00")</f>
        <v>204</v>
      </c>
      <c r="B30" s="49">
        <f>INDEX(كود_الصفوف,MATCH(الخطة_الدراسية!$C30,Class[الصفوف],0),1)</f>
        <v>2</v>
      </c>
      <c r="C30" s="76" t="s">
        <v>37</v>
      </c>
      <c r="D30" s="76" t="s">
        <v>79</v>
      </c>
      <c r="E30" s="76">
        <v>3</v>
      </c>
      <c r="F30" s="49" t="str">
        <f t="shared" si="0"/>
        <v>ثاني
عربي</v>
      </c>
      <c r="G30" t="str">
        <f>$B30&amp;TEXT(COUNTIF($C$4:$C30,C30),"00")</f>
        <v>205</v>
      </c>
    </row>
    <row r="31" spans="1:7" ht="15" x14ac:dyDescent="0.25">
      <c r="A31" s="49" t="str">
        <f ca="1">الخطة_الدراسية!$B31&amp;TEXT(INDEX(كود_المادة,MATCH(D31,اسم_المادة,0),1),"00")</f>
        <v>303</v>
      </c>
      <c r="B31" s="49">
        <f>INDEX(كود_الصفوف,MATCH(الخطة_الدراسية!$C31,Class[الصفوف],0),1)</f>
        <v>3</v>
      </c>
      <c r="C31" s="76" t="s">
        <v>38</v>
      </c>
      <c r="D31" s="76" t="s">
        <v>78</v>
      </c>
      <c r="E31" s="76">
        <v>9</v>
      </c>
      <c r="F31" s="49" t="str">
        <f t="shared" si="0"/>
        <v>ثالث
اجتماع</v>
      </c>
      <c r="G31" t="str">
        <f>$B31&amp;TEXT(COUNTIF($C$4:$C31,C31),"00")</f>
        <v>305</v>
      </c>
    </row>
    <row r="32" spans="1:7" ht="15" x14ac:dyDescent="0.25">
      <c r="A32" s="49" t="str">
        <f ca="1">الخطة_الدراسية!$B32&amp;TEXT(INDEX(كود_المادة,MATCH(D32,اسم_المادة,0),1),"00")</f>
        <v>309</v>
      </c>
      <c r="B32" s="49">
        <f>INDEX(كود_الصفوف,MATCH(الخطة_الدراسية!$C32,Class[الصفوف],0),1)</f>
        <v>3</v>
      </c>
      <c r="C32" s="76" t="s">
        <v>38</v>
      </c>
      <c r="D32" s="76" t="s">
        <v>81</v>
      </c>
      <c r="E32" s="76">
        <v>2</v>
      </c>
      <c r="F32" s="49" t="str">
        <f t="shared" si="0"/>
        <v>ثالث
فنية</v>
      </c>
      <c r="G32" t="str">
        <f>$B32&amp;TEXT(COUNTIF($C$4:$C32,C32),"00")</f>
        <v>306</v>
      </c>
    </row>
    <row r="33" spans="1:7" ht="15" x14ac:dyDescent="0.25">
      <c r="A33" s="49" t="str">
        <f ca="1">الخطة_الدراسية!$B33&amp;TEXT(INDEX(كود_المادة,MATCH(D33,اسم_المادة,0),1),"00")</f>
        <v>311</v>
      </c>
      <c r="B33" s="49">
        <f>INDEX(كود_الصفوف,MATCH(الخطة_الدراسية!$C33,Class[الصفوف],0),1)</f>
        <v>3</v>
      </c>
      <c r="C33" s="76" t="s">
        <v>38</v>
      </c>
      <c r="D33" s="76" t="s">
        <v>83</v>
      </c>
      <c r="E33" s="76">
        <v>3</v>
      </c>
      <c r="F33" s="49" t="str">
        <f t="shared" si="0"/>
        <v>ثالث
أسرية</v>
      </c>
      <c r="G33" t="str">
        <f>$B33&amp;TEXT(COUNTIF($C$4:$C33,C33),"00")</f>
        <v>307</v>
      </c>
    </row>
    <row r="34" spans="1:7" ht="15" x14ac:dyDescent="0.25">
      <c r="A34" s="49" t="str">
        <f ca="1">الخطة_الدراسية!$B34&amp;TEXT(INDEX(كود_المادة,MATCH(D34,اسم_المادة,0),1),"00")</f>
        <v>402</v>
      </c>
      <c r="B34" s="49">
        <f>INDEX(كود_الصفوف,MATCH(الخطة_الدراسية!$C34,Class[الصفوف],0),1)</f>
        <v>4</v>
      </c>
      <c r="C34" s="76" t="s">
        <v>39</v>
      </c>
      <c r="D34" s="76" t="s">
        <v>77</v>
      </c>
      <c r="E34" s="76">
        <v>6</v>
      </c>
      <c r="F34" s="49" t="str">
        <f t="shared" si="0"/>
        <v>رابع
إسلامية</v>
      </c>
      <c r="G34" t="str">
        <f>$B34&amp;TEXT(COUNTIF($C$4:$C34,C34),"00")</f>
        <v>403</v>
      </c>
    </row>
    <row r="35" spans="1:7" ht="15" x14ac:dyDescent="0.25">
      <c r="A35" s="49" t="str">
        <f ca="1">الخطة_الدراسية!$B35&amp;TEXT(INDEX(كود_المادة,MATCH(D35,اسم_المادة,0),1),"00")</f>
        <v>416</v>
      </c>
      <c r="B35" s="49">
        <f>INDEX(كود_الصفوف,MATCH(الخطة_الدراسية!$C35,Class[الصفوف],0),1)</f>
        <v>4</v>
      </c>
      <c r="C35" s="76" t="s">
        <v>39</v>
      </c>
      <c r="D35" s="76" t="s">
        <v>97</v>
      </c>
      <c r="E35" s="76">
        <v>2</v>
      </c>
      <c r="F35" s="49" t="str">
        <f t="shared" si="0"/>
        <v>رابع
تجويد</v>
      </c>
      <c r="G35" t="str">
        <f>$B35&amp;TEXT(COUNTIF($C$4:$C35,C35),"00")</f>
        <v>404</v>
      </c>
    </row>
    <row r="36" spans="1:7" ht="15" x14ac:dyDescent="0.25">
      <c r="A36" s="49" t="str">
        <f ca="1">الخطة_الدراسية!$B36&amp;TEXT(INDEX(كود_المادة,MATCH(D36,اسم_المادة,0),1),"00")</f>
        <v>217</v>
      </c>
      <c r="B36" s="49">
        <f>INDEX(كود_الصفوف,MATCH(الخطة_الدراسية!$C36,Class[الصفوف],0),1)</f>
        <v>2</v>
      </c>
      <c r="C36" s="76" t="s">
        <v>37</v>
      </c>
      <c r="D36" s="76" t="s">
        <v>102</v>
      </c>
      <c r="E36" s="76">
        <v>3</v>
      </c>
      <c r="F36" s="49" t="str">
        <f t="shared" si="0"/>
        <v>ثاني
فلك</v>
      </c>
      <c r="G36" t="str">
        <f>$B36&amp;TEXT(COUNTIF($C$4:$C36,C36),"00")</f>
        <v>206</v>
      </c>
    </row>
    <row r="37" spans="1:7" ht="15" x14ac:dyDescent="0.25">
      <c r="A37" s="49" t="str">
        <f ca="1">الخطة_الدراسية!$B37&amp;TEXT(INDEX(كود_المادة,MATCH(D37,اسم_المادة,0),1),"00")</f>
        <v>209</v>
      </c>
      <c r="B37" s="49">
        <f>INDEX(كود_الصفوف,MATCH(الخطة_الدراسية!$C37,Class[الصفوف],0),1)</f>
        <v>2</v>
      </c>
      <c r="C37" s="76" t="s">
        <v>37</v>
      </c>
      <c r="D37" s="76" t="s">
        <v>81</v>
      </c>
      <c r="E37" s="76">
        <v>10</v>
      </c>
      <c r="F37" s="49" t="str">
        <f t="shared" si="0"/>
        <v>ثاني
فنية</v>
      </c>
      <c r="G37" t="str">
        <f>$B37&amp;TEXT(COUNTIF($C$4:$C37,C37),"00")</f>
        <v>207</v>
      </c>
    </row>
    <row r="38" spans="1:7" ht="15" x14ac:dyDescent="0.25">
      <c r="A38" s="49" t="str">
        <f ca="1">الخطة_الدراسية!$B38&amp;TEXT(INDEX(كود_المادة,MATCH(D38,اسم_المادة,0),1),"00")</f>
        <v>404</v>
      </c>
      <c r="B38" s="49">
        <f>INDEX(كود_الصفوف,MATCH(الخطة_الدراسية!$C38,Class[الصفوف],0),1)</f>
        <v>4</v>
      </c>
      <c r="C38" s="76" t="s">
        <v>39</v>
      </c>
      <c r="D38" s="76" t="s">
        <v>79</v>
      </c>
      <c r="E38" s="76">
        <v>6</v>
      </c>
      <c r="F38" s="49" t="str">
        <f t="shared" si="0"/>
        <v>رابع
عربي</v>
      </c>
      <c r="G38" t="str">
        <f>$B38&amp;TEXT(COUNTIF($C$4:$C38,C38),"00")</f>
        <v>405</v>
      </c>
    </row>
    <row r="39" spans="1:7" ht="15" x14ac:dyDescent="0.25">
      <c r="A39" s="49" t="str">
        <f ca="1">الخطة_الدراسية!$B39&amp;TEXT(INDEX(كود_المادة,MATCH(D39,اسم_المادة,0),1),"00")</f>
        <v>105</v>
      </c>
      <c r="B39" s="49">
        <f>INDEX(كود_الصفوف,MATCH(الخطة_الدراسية!$C39,Class[الصفوف],0),1)</f>
        <v>1</v>
      </c>
      <c r="C39" s="76" t="s">
        <v>36</v>
      </c>
      <c r="D39" s="76" t="s">
        <v>80</v>
      </c>
      <c r="E39" s="76">
        <v>5</v>
      </c>
      <c r="F39" s="49" t="str">
        <f t="shared" si="0"/>
        <v>أول
انجليزي</v>
      </c>
      <c r="G39" t="str">
        <f>$B39&amp;TEXT(COUNTIF($C$4:$C39,C39),"00")</f>
        <v>107</v>
      </c>
    </row>
    <row r="40" spans="1:7" ht="15" x14ac:dyDescent="0.25">
      <c r="A40" s="49" t="str">
        <f ca="1">الخطة_الدراسية!$B40&amp;TEXT(INDEX(كود_المادة,MATCH(D40,اسم_المادة,0),1),"00")</f>
        <v>410</v>
      </c>
      <c r="B40" s="49">
        <f>INDEX(كود_الصفوف,MATCH(الخطة_الدراسية!$C40,Class[الصفوف],0),1)</f>
        <v>4</v>
      </c>
      <c r="C40" s="76" t="s">
        <v>39</v>
      </c>
      <c r="D40" s="76" t="s">
        <v>82</v>
      </c>
      <c r="E40" s="76">
        <v>5</v>
      </c>
      <c r="F40" s="49" t="str">
        <f t="shared" si="0"/>
        <v>رابع
بدنية</v>
      </c>
      <c r="G40" t="str">
        <f>$B40&amp;TEXT(COUNTIF($C$4:$C40,C40),"00")</f>
        <v>406</v>
      </c>
    </row>
    <row r="41" spans="1:7" ht="15" x14ac:dyDescent="0.25">
      <c r="A41" s="49" t="str">
        <f ca="1">الخطة_الدراسية!$B41&amp;TEXT(INDEX(كود_المادة,MATCH(D41,اسم_المادة,0),1),"00")</f>
        <v>601</v>
      </c>
      <c r="B41" s="49">
        <f>INDEX(كود_الصفوف,MATCH(الخطة_الدراسية!$C41,Class[الصفوف],0),1)</f>
        <v>6</v>
      </c>
      <c r="C41" s="76" t="s">
        <v>41</v>
      </c>
      <c r="D41" s="76" t="s">
        <v>73</v>
      </c>
      <c r="E41" s="76">
        <v>2</v>
      </c>
      <c r="F41" s="49" t="str">
        <f t="shared" si="0"/>
        <v>سادس
قرآن</v>
      </c>
      <c r="G41" t="str">
        <f>$B41&amp;TEXT(COUNTIF($C$4:$C41,C41),"00")</f>
        <v>603</v>
      </c>
    </row>
    <row r="42" spans="1:7" ht="15" x14ac:dyDescent="0.25">
      <c r="A42" s="49" t="str">
        <f ca="1">الخطة_الدراسية!$B42&amp;TEXT(INDEX(كود_المادة,MATCH(D42,اسم_المادة,0),1),"00")</f>
        <v>102</v>
      </c>
      <c r="B42" s="49">
        <f>INDEX(كود_الصفوف,MATCH(الخطة_الدراسية!$C42,Class[الصفوف],0),1)</f>
        <v>1</v>
      </c>
      <c r="C42" s="76" t="s">
        <v>36</v>
      </c>
      <c r="D42" s="76" t="s">
        <v>77</v>
      </c>
      <c r="E42" s="76">
        <v>5</v>
      </c>
      <c r="F42" s="49" t="str">
        <f t="shared" si="0"/>
        <v>أول
إسلامية</v>
      </c>
      <c r="G42" t="str">
        <f>$B42&amp;TEXT(COUNTIF($C$4:$C42,C42),"00")</f>
        <v>108</v>
      </c>
    </row>
    <row r="43" spans="1:7" ht="15" x14ac:dyDescent="0.25">
      <c r="A43" s="49" t="str">
        <f ca="1">الخطة_الدراسية!$B43&amp;TEXT(INDEX(كود_المادة,MATCH(D43,اسم_المادة,0),1),"00")</f>
        <v>409</v>
      </c>
      <c r="B43" s="49">
        <f>INDEX(كود_الصفوف,MATCH(الخطة_الدراسية!$C43,Class[الصفوف],0),1)</f>
        <v>4</v>
      </c>
      <c r="C43" s="76" t="s">
        <v>39</v>
      </c>
      <c r="D43" s="76" t="s">
        <v>81</v>
      </c>
      <c r="E43" s="76">
        <v>3</v>
      </c>
      <c r="F43" s="49" t="str">
        <f t="shared" si="0"/>
        <v>رابع
فنية</v>
      </c>
      <c r="G43" t="str">
        <f>$B43&amp;TEXT(COUNTIF($C$4:$C43,C43),"00")</f>
        <v>407</v>
      </c>
    </row>
    <row r="44" spans="1:7" ht="15" x14ac:dyDescent="0.25">
      <c r="A44" s="49" t="str">
        <f ca="1">الخطة_الدراسية!$B44&amp;TEXT(INDEX(كود_المادة,MATCH(D44,اسم_المادة,0),1),"00")</f>
        <v>413</v>
      </c>
      <c r="B44" s="49">
        <f>INDEX(كود_الصفوف,MATCH(الخطة_الدراسية!$C44,Class[الصفوف],0),1)</f>
        <v>4</v>
      </c>
      <c r="C44" s="76" t="s">
        <v>39</v>
      </c>
      <c r="D44" s="76" t="s">
        <v>85</v>
      </c>
      <c r="E44" s="76">
        <v>2</v>
      </c>
      <c r="F44" s="49" t="str">
        <f t="shared" si="0"/>
        <v>رابع
فيزيا</v>
      </c>
      <c r="G44" t="str">
        <f>$B44&amp;TEXT(COUNTIF($C$4:$C44,C44),"00")</f>
        <v>408</v>
      </c>
    </row>
    <row r="45" spans="1:7" ht="15" x14ac:dyDescent="0.25">
      <c r="A45" s="49" t="str">
        <f ca="1">الخطة_الدراسية!$B45&amp;TEXT(INDEX(كود_المادة,MATCH(D45,اسم_المادة,0),1),"00")</f>
        <v>605</v>
      </c>
      <c r="B45" s="49">
        <f>INDEX(كود_الصفوف,MATCH(الخطة_الدراسية!$C45,Class[الصفوف],0),1)</f>
        <v>6</v>
      </c>
      <c r="C45" s="76" t="s">
        <v>41</v>
      </c>
      <c r="D45" s="76" t="s">
        <v>80</v>
      </c>
      <c r="E45" s="76">
        <v>7</v>
      </c>
      <c r="F45" s="49" t="str">
        <f t="shared" si="0"/>
        <v>سادس
انجليزي</v>
      </c>
      <c r="G45" t="str">
        <f>$B45&amp;TEXT(COUNTIF($C$4:$C45,C45),"00")</f>
        <v>604</v>
      </c>
    </row>
    <row r="46" spans="1:7" ht="15" x14ac:dyDescent="0.25">
      <c r="A46" s="49" t="str">
        <f ca="1">الخطة_الدراسية!$B46&amp;TEXT(INDEX(كود_المادة,MATCH(D46,اسم_المادة,0),1),"00")</f>
        <v>608</v>
      </c>
      <c r="B46" s="49">
        <f>INDEX(كود_الصفوف,MATCH(الخطة_الدراسية!$C46,Class[الصفوف],0),1)</f>
        <v>6</v>
      </c>
      <c r="C46" s="76" t="s">
        <v>41</v>
      </c>
      <c r="D46" s="76" t="s">
        <v>76</v>
      </c>
      <c r="E46" s="76">
        <v>2</v>
      </c>
      <c r="F46" s="49" t="str">
        <f t="shared" si="0"/>
        <v>سادس
تقنية</v>
      </c>
      <c r="G46" t="str">
        <f>$B46&amp;TEXT(COUNTIF($C$4:$C46,C46),"00")</f>
        <v>605</v>
      </c>
    </row>
    <row r="47" spans="1:7" ht="15" x14ac:dyDescent="0.25">
      <c r="A47" s="49" t="str">
        <f ca="1">الخطة_الدراسية!$B47&amp;TEXT(INDEX(كود_المادة,MATCH(D47,اسم_المادة,0),1),"00")</f>
        <v>604</v>
      </c>
      <c r="B47" s="49">
        <f>INDEX(كود_الصفوف,MATCH(الخطة_الدراسية!$C47,Class[الصفوف],0),1)</f>
        <v>6</v>
      </c>
      <c r="C47" s="76" t="s">
        <v>41</v>
      </c>
      <c r="D47" s="76" t="s">
        <v>79</v>
      </c>
      <c r="E47" s="76">
        <v>5</v>
      </c>
      <c r="F47" s="49" t="str">
        <f t="shared" si="0"/>
        <v>سادس
عربي</v>
      </c>
      <c r="G47" t="str">
        <f>$B47&amp;TEXT(COUNTIF($C$4:$C47,C47),"00")</f>
        <v>606</v>
      </c>
    </row>
    <row r="48" spans="1:7" ht="15" x14ac:dyDescent="0.25">
      <c r="A48" s="49" t="str">
        <f ca="1">الخطة_الدراسية!$B48&amp;TEXT(INDEX(كود_المادة,MATCH(D48,اسم_المادة,0),1),"00")</f>
        <v>602</v>
      </c>
      <c r="B48" s="49">
        <f>INDEX(كود_الصفوف,MATCH(الخطة_الدراسية!$C48,Class[الصفوف],0),1)</f>
        <v>6</v>
      </c>
      <c r="C48" s="76" t="s">
        <v>41</v>
      </c>
      <c r="D48" s="76" t="s">
        <v>77</v>
      </c>
      <c r="E48" s="76">
        <v>6</v>
      </c>
      <c r="F48" s="49" t="str">
        <f t="shared" si="0"/>
        <v>سادس
إسلامية</v>
      </c>
      <c r="G48" t="str">
        <f>$B48&amp;TEXT(COUNTIF($C$4:$C48,C48),"00")</f>
        <v>607</v>
      </c>
    </row>
    <row r="49" spans="1:7" ht="15" x14ac:dyDescent="0.25">
      <c r="A49" s="49" t="str">
        <f ca="1">الخطة_الدراسية!$B49&amp;TEXT(INDEX(كود_المادة,MATCH(D49,اسم_المادة,0),1),"00")</f>
        <v>607</v>
      </c>
      <c r="B49" s="49">
        <f>INDEX(كود_الصفوف,MATCH(الخطة_الدراسية!$C49,Class[الصفوف],0),1)</f>
        <v>6</v>
      </c>
      <c r="C49" s="76" t="s">
        <v>41</v>
      </c>
      <c r="D49" s="76" t="s">
        <v>75</v>
      </c>
      <c r="E49" s="76">
        <v>6</v>
      </c>
      <c r="F49" s="49" t="str">
        <f t="shared" si="0"/>
        <v>سادس
علوم</v>
      </c>
      <c r="G49" t="str">
        <f>$B49&amp;TEXT(COUNTIF($C$4:$C49,C49),"00")</f>
        <v>608</v>
      </c>
    </row>
    <row r="50" spans="1:7" ht="15" x14ac:dyDescent="0.25">
      <c r="A50" s="49" t="e">
        <f ca="1">الخطة_الدراسية!$B50&amp;TEXT(INDEX(كود_المادة,MATCH(D50,اسم_المادة,0),1),"00")</f>
        <v>#N/A</v>
      </c>
      <c r="B50" s="49" t="e">
        <f>INDEX(كود_الصفوف,MATCH(الخطة_الدراسية!$C50,Class[الصفوف],0),1)</f>
        <v>#N/A</v>
      </c>
      <c r="C50" s="76"/>
      <c r="D50" s="76"/>
      <c r="E50" s="76"/>
      <c r="F50" s="49" t="str">
        <f t="shared" si="0"/>
        <v xml:space="preserve">
</v>
      </c>
      <c r="G50" t="e">
        <f>$B50&amp;TEXT(COUNTIF($C$4:$C50,C50),"00")</f>
        <v>#N/A</v>
      </c>
    </row>
    <row r="51" spans="1:7" ht="15" x14ac:dyDescent="0.25">
      <c r="A51" s="49" t="e">
        <f ca="1">الخطة_الدراسية!$B51&amp;TEXT(INDEX(كود_المادة,MATCH(D51,اسم_المادة,0),1),"00")</f>
        <v>#N/A</v>
      </c>
      <c r="B51" s="49" t="e">
        <f>INDEX(كود_الصفوف,MATCH(الخطة_الدراسية!$C51,Class[الصفوف],0),1)</f>
        <v>#N/A</v>
      </c>
      <c r="C51" s="76"/>
      <c r="D51" s="76"/>
      <c r="E51" s="76"/>
      <c r="F51" s="49" t="str">
        <f t="shared" si="0"/>
        <v xml:space="preserve">
</v>
      </c>
      <c r="G51" t="e">
        <f>$B51&amp;TEXT(COUNTIF($C$4:$C51,C51),"00")</f>
        <v>#N/A</v>
      </c>
    </row>
    <row r="52" spans="1:7" ht="15" x14ac:dyDescent="0.25">
      <c r="A52" s="49" t="e">
        <f ca="1">الخطة_الدراسية!$B52&amp;TEXT(INDEX(كود_المادة,MATCH(D52,اسم_المادة,0),1),"00")</f>
        <v>#N/A</v>
      </c>
      <c r="B52" s="49" t="e">
        <f>INDEX(كود_الصفوف,MATCH(الخطة_الدراسية!$C52,Class[الصفوف],0),1)</f>
        <v>#N/A</v>
      </c>
      <c r="C52" s="76"/>
      <c r="D52" s="76"/>
      <c r="E52" s="76"/>
      <c r="F52" s="49" t="str">
        <f t="shared" si="0"/>
        <v xml:space="preserve">
</v>
      </c>
      <c r="G52" t="e">
        <f>$B52&amp;TEXT(COUNTIF($C$4:$C52,C52),"00")</f>
        <v>#N/A</v>
      </c>
    </row>
    <row r="53" spans="1:7" ht="15" x14ac:dyDescent="0.25">
      <c r="A53" s="49" t="e">
        <f ca="1">الخطة_الدراسية!$B53&amp;TEXT(INDEX(كود_المادة,MATCH(D53,اسم_المادة,0),1),"00")</f>
        <v>#N/A</v>
      </c>
      <c r="B53" s="49" t="e">
        <f>INDEX(كود_الصفوف,MATCH(الخطة_الدراسية!$C53,Class[الصفوف],0),1)</f>
        <v>#N/A</v>
      </c>
      <c r="C53" s="76"/>
      <c r="D53" s="76"/>
      <c r="E53" s="76"/>
      <c r="F53" s="49" t="str">
        <f t="shared" si="0"/>
        <v xml:space="preserve">
</v>
      </c>
      <c r="G53" t="e">
        <f>$B53&amp;TEXT(COUNTIF($C$4:$C53,C53),"00")</f>
        <v>#N/A</v>
      </c>
    </row>
    <row r="54" spans="1:7" ht="15" x14ac:dyDescent="0.25">
      <c r="A54" s="49" t="e">
        <f ca="1">الخطة_الدراسية!$B54&amp;TEXT(INDEX(كود_المادة,MATCH(D54,اسم_المادة,0),1),"00")</f>
        <v>#N/A</v>
      </c>
      <c r="B54" s="49" t="e">
        <f>INDEX(كود_الصفوف,MATCH(الخطة_الدراسية!$C54,Class[الصفوف],0),1)</f>
        <v>#N/A</v>
      </c>
      <c r="C54" s="76"/>
      <c r="D54" s="76"/>
      <c r="E54" s="76"/>
      <c r="F54" s="49" t="str">
        <f t="shared" si="0"/>
        <v xml:space="preserve">
</v>
      </c>
      <c r="G54" t="e">
        <f>$B54&amp;TEXT(COUNTIF($C$4:$C54,C54),"00")</f>
        <v>#N/A</v>
      </c>
    </row>
    <row r="55" spans="1:7" ht="15" x14ac:dyDescent="0.25">
      <c r="A55" s="49" t="e">
        <f ca="1">الخطة_الدراسية!$B55&amp;TEXT(INDEX(كود_المادة,MATCH(D55,اسم_المادة,0),1),"00")</f>
        <v>#N/A</v>
      </c>
      <c r="B55" s="49" t="e">
        <f>INDEX(كود_الصفوف,MATCH(الخطة_الدراسية!$C55,Class[الصفوف],0),1)</f>
        <v>#N/A</v>
      </c>
      <c r="C55" s="76"/>
      <c r="D55" s="76"/>
      <c r="E55" s="76"/>
      <c r="F55" s="49" t="str">
        <f t="shared" si="0"/>
        <v xml:space="preserve">
</v>
      </c>
      <c r="G55" t="e">
        <f>$B55&amp;TEXT(COUNTIF($C$4:$C55,C55),"00")</f>
        <v>#N/A</v>
      </c>
    </row>
    <row r="56" spans="1:7" ht="15" x14ac:dyDescent="0.25">
      <c r="A56" s="49" t="e">
        <f ca="1">الخطة_الدراسية!$B56&amp;TEXT(INDEX(كود_المادة,MATCH(D56,اسم_المادة,0),1),"00")</f>
        <v>#N/A</v>
      </c>
      <c r="B56" s="49" t="e">
        <f>INDEX(كود_الصفوف,MATCH(الخطة_الدراسية!$C56,Class[الصفوف],0),1)</f>
        <v>#N/A</v>
      </c>
      <c r="C56" s="76"/>
      <c r="D56" s="76"/>
      <c r="E56" s="76"/>
      <c r="F56" s="49" t="str">
        <f t="shared" si="0"/>
        <v xml:space="preserve">
</v>
      </c>
      <c r="G56" t="e">
        <f>$B56&amp;TEXT(COUNTIF($C$4:$C56,C56),"00")</f>
        <v>#N/A</v>
      </c>
    </row>
    <row r="57" spans="1:7" ht="15" x14ac:dyDescent="0.25">
      <c r="A57" s="49" t="e">
        <f ca="1">الخطة_الدراسية!$B57&amp;TEXT(INDEX(كود_المادة,MATCH(D57,اسم_المادة,0),1),"00")</f>
        <v>#N/A</v>
      </c>
      <c r="B57" s="49" t="e">
        <f>INDEX(كود_الصفوف,MATCH(الخطة_الدراسية!$C57,Class[الصفوف],0),1)</f>
        <v>#N/A</v>
      </c>
      <c r="C57" s="76"/>
      <c r="D57" s="76"/>
      <c r="E57" s="76"/>
      <c r="F57" s="49" t="str">
        <f t="shared" si="0"/>
        <v xml:space="preserve">
</v>
      </c>
      <c r="G57" t="e">
        <f>$B57&amp;TEXT(COUNTIF($C$4:$C57,C57),"00")</f>
        <v>#N/A</v>
      </c>
    </row>
    <row r="58" spans="1:7" ht="15" x14ac:dyDescent="0.25">
      <c r="A58" s="49" t="e">
        <f ca="1">الخطة_الدراسية!$B58&amp;TEXT(INDEX(كود_المادة,MATCH(D58,اسم_المادة,0),1),"00")</f>
        <v>#N/A</v>
      </c>
      <c r="B58" s="49" t="e">
        <f>INDEX(كود_الصفوف,MATCH(الخطة_الدراسية!$C58,Class[الصفوف],0),1)</f>
        <v>#N/A</v>
      </c>
      <c r="C58" s="76"/>
      <c r="D58" s="76"/>
      <c r="E58" s="76"/>
      <c r="F58" s="49" t="str">
        <f t="shared" si="0"/>
        <v xml:space="preserve">
</v>
      </c>
      <c r="G58" t="e">
        <f>$B58&amp;TEXT(COUNTIF($C$4:$C58,C58),"00")</f>
        <v>#N/A</v>
      </c>
    </row>
    <row r="59" spans="1:7" ht="15" x14ac:dyDescent="0.25">
      <c r="A59" s="49" t="e">
        <f ca="1">الخطة_الدراسية!$B59&amp;TEXT(INDEX(كود_المادة,MATCH(D59,اسم_المادة,0),1),"00")</f>
        <v>#N/A</v>
      </c>
      <c r="B59" s="49" t="e">
        <f>INDEX(كود_الصفوف,MATCH(الخطة_الدراسية!$C59,Class[الصفوف],0),1)</f>
        <v>#N/A</v>
      </c>
      <c r="C59" s="76"/>
      <c r="D59" s="76"/>
      <c r="E59" s="76"/>
      <c r="F59" s="49" t="str">
        <f t="shared" si="0"/>
        <v xml:space="preserve">
</v>
      </c>
      <c r="G59" t="e">
        <f>$B59&amp;TEXT(COUNTIF($C$4:$C59,C59),"00")</f>
        <v>#N/A</v>
      </c>
    </row>
    <row r="60" spans="1:7" ht="15" x14ac:dyDescent="0.25">
      <c r="A60" s="49" t="e">
        <f ca="1">الخطة_الدراسية!$B60&amp;TEXT(INDEX(كود_المادة,MATCH(D60,اسم_المادة,0),1),"00")</f>
        <v>#N/A</v>
      </c>
      <c r="B60" s="49" t="e">
        <f>INDEX(كود_الصفوف,MATCH(الخطة_الدراسية!$C60,Class[الصفوف],0),1)</f>
        <v>#N/A</v>
      </c>
      <c r="C60" s="76"/>
      <c r="D60" s="76"/>
      <c r="E60" s="76"/>
      <c r="F60" s="49" t="str">
        <f t="shared" si="0"/>
        <v xml:space="preserve">
</v>
      </c>
      <c r="G60" t="e">
        <f>$B60&amp;TEXT(COUNTIF($C$4:$C60,C60),"00")</f>
        <v>#N/A</v>
      </c>
    </row>
    <row r="61" spans="1:7" ht="15" x14ac:dyDescent="0.25">
      <c r="A61" s="49" t="e">
        <f ca="1">الخطة_الدراسية!$B61&amp;TEXT(INDEX(كود_المادة,MATCH(D61,اسم_المادة,0),1),"00")</f>
        <v>#N/A</v>
      </c>
      <c r="B61" s="49" t="e">
        <f>INDEX(كود_الصفوف,MATCH(الخطة_الدراسية!$C61,Class[الصفوف],0),1)</f>
        <v>#N/A</v>
      </c>
      <c r="C61" s="76"/>
      <c r="D61" s="76"/>
      <c r="E61" s="76"/>
      <c r="F61" s="49" t="str">
        <f t="shared" si="0"/>
        <v xml:space="preserve">
</v>
      </c>
      <c r="G61" t="e">
        <f>$B61&amp;TEXT(COUNTIF($C$4:$C61,C61),"00")</f>
        <v>#N/A</v>
      </c>
    </row>
    <row r="62" spans="1:7" ht="15" x14ac:dyDescent="0.25">
      <c r="A62" s="49" t="e">
        <f ca="1">الخطة_الدراسية!$B62&amp;TEXT(INDEX(كود_المادة,MATCH(D62,اسم_المادة,0),1),"00")</f>
        <v>#N/A</v>
      </c>
      <c r="B62" s="49" t="e">
        <f>INDEX(كود_الصفوف,MATCH(الخطة_الدراسية!$C62,Class[الصفوف],0),1)</f>
        <v>#N/A</v>
      </c>
      <c r="C62" s="76"/>
      <c r="D62" s="76"/>
      <c r="E62" s="76"/>
      <c r="F62" s="49" t="str">
        <f t="shared" si="0"/>
        <v xml:space="preserve">
</v>
      </c>
      <c r="G62" t="e">
        <f>$B62&amp;TEXT(COUNTIF($C$4:$C62,C62),"00")</f>
        <v>#N/A</v>
      </c>
    </row>
    <row r="63" spans="1:7" ht="15" x14ac:dyDescent="0.25">
      <c r="A63" s="49" t="e">
        <f ca="1">الخطة_الدراسية!$B63&amp;TEXT(INDEX(كود_المادة,MATCH(D63,اسم_المادة,0),1),"00")</f>
        <v>#N/A</v>
      </c>
      <c r="B63" s="49" t="e">
        <f>INDEX(كود_الصفوف,MATCH(الخطة_الدراسية!$C63,Class[الصفوف],0),1)</f>
        <v>#N/A</v>
      </c>
      <c r="C63" s="76"/>
      <c r="D63" s="76"/>
      <c r="E63" s="76"/>
      <c r="F63" s="49" t="str">
        <f t="shared" si="0"/>
        <v xml:space="preserve">
</v>
      </c>
      <c r="G63" t="e">
        <f>$B63&amp;TEXT(COUNTIF($C$4:$C63,C63),"00")</f>
        <v>#N/A</v>
      </c>
    </row>
    <row r="64" spans="1:7" ht="15" x14ac:dyDescent="0.25">
      <c r="A64" s="49" t="e">
        <f ca="1">الخطة_الدراسية!$B64&amp;TEXT(INDEX(كود_المادة,MATCH(D64,اسم_المادة,0),1),"00")</f>
        <v>#N/A</v>
      </c>
      <c r="B64" s="49" t="e">
        <f>INDEX(كود_الصفوف,MATCH(الخطة_الدراسية!$C64,Class[الصفوف],0),1)</f>
        <v>#N/A</v>
      </c>
      <c r="C64" s="76"/>
      <c r="D64" s="76"/>
      <c r="E64" s="76"/>
      <c r="F64" s="49" t="str">
        <f t="shared" si="0"/>
        <v xml:space="preserve">
</v>
      </c>
      <c r="G64" t="e">
        <f>$B64&amp;TEXT(COUNTIF($C$4:$C64,C64),"00")</f>
        <v>#N/A</v>
      </c>
    </row>
    <row r="65" spans="1:7" ht="15" x14ac:dyDescent="0.25">
      <c r="A65" s="49" t="e">
        <f ca="1">الخطة_الدراسية!$B65&amp;TEXT(INDEX(كود_المادة,MATCH(D65,اسم_المادة,0),1),"00")</f>
        <v>#N/A</v>
      </c>
      <c r="B65" s="49" t="e">
        <f>INDEX(كود_الصفوف,MATCH(الخطة_الدراسية!$C65,Class[الصفوف],0),1)</f>
        <v>#N/A</v>
      </c>
      <c r="C65" s="76"/>
      <c r="D65" s="76"/>
      <c r="E65" s="76"/>
      <c r="F65" s="49" t="str">
        <f t="shared" si="0"/>
        <v xml:space="preserve">
</v>
      </c>
      <c r="G65" t="e">
        <f>$B65&amp;TEXT(COUNTIF($C$4:$C65,C65),"00")</f>
        <v>#N/A</v>
      </c>
    </row>
    <row r="66" spans="1:7" ht="15" x14ac:dyDescent="0.25">
      <c r="A66" s="49" t="e">
        <f ca="1">الخطة_الدراسية!$B66&amp;TEXT(INDEX(كود_المادة,MATCH(D66,اسم_المادة,0),1),"00")</f>
        <v>#N/A</v>
      </c>
      <c r="B66" s="49" t="e">
        <f>INDEX(كود_الصفوف,MATCH(الخطة_الدراسية!$C66,Class[الصفوف],0),1)</f>
        <v>#N/A</v>
      </c>
      <c r="C66" s="76"/>
      <c r="D66" s="76"/>
      <c r="E66" s="76"/>
      <c r="F66" s="49" t="str">
        <f t="shared" si="0"/>
        <v xml:space="preserve">
</v>
      </c>
      <c r="G66" t="e">
        <f>$B66&amp;TEXT(COUNTIF($C$4:$C66,C66),"00")</f>
        <v>#N/A</v>
      </c>
    </row>
    <row r="67" spans="1:7" ht="15" x14ac:dyDescent="0.25">
      <c r="A67" s="49" t="e">
        <f ca="1">الخطة_الدراسية!$B67&amp;TEXT(INDEX(كود_المادة,MATCH(D67,اسم_المادة,0),1),"00")</f>
        <v>#N/A</v>
      </c>
      <c r="B67" s="49" t="e">
        <f>INDEX(كود_الصفوف,MATCH(الخطة_الدراسية!$C67,Class[الصفوف],0),1)</f>
        <v>#N/A</v>
      </c>
      <c r="C67" s="76"/>
      <c r="D67" s="76"/>
      <c r="E67" s="76"/>
      <c r="F67" s="49" t="str">
        <f t="shared" si="0"/>
        <v xml:space="preserve">
</v>
      </c>
      <c r="G67" t="e">
        <f>$B67&amp;TEXT(COUNTIF($C$4:$C67,C67),"00")</f>
        <v>#N/A</v>
      </c>
    </row>
    <row r="68" spans="1:7" ht="15" x14ac:dyDescent="0.25">
      <c r="A68" s="49" t="e">
        <f ca="1">الخطة_الدراسية!$B68&amp;TEXT(INDEX(كود_المادة,MATCH(D68,اسم_المادة,0),1),"00")</f>
        <v>#N/A</v>
      </c>
      <c r="B68" s="49" t="e">
        <f>INDEX(كود_الصفوف,MATCH(الخطة_الدراسية!$C68,Class[الصفوف],0),1)</f>
        <v>#N/A</v>
      </c>
      <c r="C68" s="76"/>
      <c r="D68" s="76"/>
      <c r="E68" s="76"/>
      <c r="F68" s="49" t="str">
        <f t="shared" si="0"/>
        <v xml:space="preserve">
</v>
      </c>
      <c r="G68" t="e">
        <f>$B68&amp;TEXT(COUNTIF($C$4:$C68,C68),"00")</f>
        <v>#N/A</v>
      </c>
    </row>
    <row r="69" spans="1:7" ht="15" x14ac:dyDescent="0.25">
      <c r="A69" s="49" t="e">
        <f ca="1">الخطة_الدراسية!$B69&amp;TEXT(INDEX(كود_المادة,MATCH(D69,اسم_المادة,0),1),"00")</f>
        <v>#N/A</v>
      </c>
      <c r="B69" s="49" t="e">
        <f>INDEX(كود_الصفوف,MATCH(الخطة_الدراسية!$C69,Class[الصفوف],0),1)</f>
        <v>#N/A</v>
      </c>
      <c r="C69" s="76"/>
      <c r="D69" s="76"/>
      <c r="E69" s="76"/>
      <c r="F69" s="49" t="str">
        <f t="shared" ref="F69:F132" si="1">$C69&amp;CHAR(10)&amp;$D69</f>
        <v xml:space="preserve">
</v>
      </c>
      <c r="G69" t="e">
        <f>$B69&amp;TEXT(COUNTIF($C$4:$C69,C69),"00")</f>
        <v>#N/A</v>
      </c>
    </row>
    <row r="70" spans="1:7" ht="15" x14ac:dyDescent="0.25">
      <c r="A70" s="49" t="e">
        <f ca="1">الخطة_الدراسية!$B70&amp;TEXT(INDEX(كود_المادة,MATCH(D70,اسم_المادة,0),1),"00")</f>
        <v>#N/A</v>
      </c>
      <c r="B70" s="49" t="e">
        <f>INDEX(كود_الصفوف,MATCH(الخطة_الدراسية!$C70,Class[الصفوف],0),1)</f>
        <v>#N/A</v>
      </c>
      <c r="C70" s="76"/>
      <c r="D70" s="76"/>
      <c r="E70" s="76"/>
      <c r="F70" s="49" t="str">
        <f t="shared" si="1"/>
        <v xml:space="preserve">
</v>
      </c>
      <c r="G70" t="e">
        <f>$B70&amp;TEXT(COUNTIF($C$4:$C70,C70),"00")</f>
        <v>#N/A</v>
      </c>
    </row>
    <row r="71" spans="1:7" ht="15" x14ac:dyDescent="0.25">
      <c r="A71" s="49" t="e">
        <f ca="1">الخطة_الدراسية!$B71&amp;TEXT(INDEX(كود_المادة,MATCH(D71,اسم_المادة,0),1),"00")</f>
        <v>#N/A</v>
      </c>
      <c r="B71" s="49" t="e">
        <f>INDEX(كود_الصفوف,MATCH(الخطة_الدراسية!$C71,Class[الصفوف],0),1)</f>
        <v>#N/A</v>
      </c>
      <c r="C71" s="76"/>
      <c r="D71" s="76"/>
      <c r="E71" s="76"/>
      <c r="F71" s="49" t="str">
        <f t="shared" si="1"/>
        <v xml:space="preserve">
</v>
      </c>
      <c r="G71" t="e">
        <f>$B71&amp;TEXT(COUNTIF($C$4:$C71,C71),"00")</f>
        <v>#N/A</v>
      </c>
    </row>
    <row r="72" spans="1:7" ht="15" x14ac:dyDescent="0.25">
      <c r="A72" s="49" t="e">
        <f ca="1">الخطة_الدراسية!$B72&amp;TEXT(INDEX(كود_المادة,MATCH(D72,اسم_المادة,0),1),"00")</f>
        <v>#N/A</v>
      </c>
      <c r="B72" s="49" t="e">
        <f>INDEX(كود_الصفوف,MATCH(الخطة_الدراسية!$C72,Class[الصفوف],0),1)</f>
        <v>#N/A</v>
      </c>
      <c r="C72" s="76"/>
      <c r="D72" s="76"/>
      <c r="E72" s="76"/>
      <c r="F72" s="49" t="str">
        <f t="shared" si="1"/>
        <v xml:space="preserve">
</v>
      </c>
      <c r="G72" t="e">
        <f>$B72&amp;TEXT(COUNTIF($C$4:$C72,C72),"00")</f>
        <v>#N/A</v>
      </c>
    </row>
    <row r="73" spans="1:7" ht="15" x14ac:dyDescent="0.25">
      <c r="A73" s="49" t="e">
        <f ca="1">الخطة_الدراسية!$B73&amp;TEXT(INDEX(كود_المادة,MATCH(D73,اسم_المادة,0),1),"00")</f>
        <v>#N/A</v>
      </c>
      <c r="B73" s="49" t="e">
        <f>INDEX(كود_الصفوف,MATCH(الخطة_الدراسية!$C73,Class[الصفوف],0),1)</f>
        <v>#N/A</v>
      </c>
      <c r="C73" s="76"/>
      <c r="D73" s="76"/>
      <c r="E73" s="76"/>
      <c r="F73" s="49" t="str">
        <f t="shared" si="1"/>
        <v xml:space="preserve">
</v>
      </c>
      <c r="G73" t="e">
        <f>$B73&amp;TEXT(COUNTIF($C$4:$C73,C73),"00")</f>
        <v>#N/A</v>
      </c>
    </row>
    <row r="74" spans="1:7" ht="15" x14ac:dyDescent="0.25">
      <c r="A74" s="49" t="e">
        <f ca="1">الخطة_الدراسية!$B74&amp;TEXT(INDEX(كود_المادة,MATCH(D74,اسم_المادة,0),1),"00")</f>
        <v>#N/A</v>
      </c>
      <c r="B74" s="49" t="e">
        <f>INDEX(كود_الصفوف,MATCH(الخطة_الدراسية!$C74,Class[الصفوف],0),1)</f>
        <v>#N/A</v>
      </c>
      <c r="C74" s="76"/>
      <c r="D74" s="76"/>
      <c r="E74" s="76"/>
      <c r="F74" s="49" t="str">
        <f t="shared" si="1"/>
        <v xml:space="preserve">
</v>
      </c>
      <c r="G74" t="e">
        <f>$B74&amp;TEXT(COUNTIF($C$4:$C74,C74),"00")</f>
        <v>#N/A</v>
      </c>
    </row>
    <row r="75" spans="1:7" ht="15" x14ac:dyDescent="0.25">
      <c r="A75" s="49" t="e">
        <f ca="1">الخطة_الدراسية!$B75&amp;TEXT(INDEX(كود_المادة,MATCH(D75,اسم_المادة,0),1),"00")</f>
        <v>#N/A</v>
      </c>
      <c r="B75" s="49" t="e">
        <f>INDEX(كود_الصفوف,MATCH(الخطة_الدراسية!$C75,Class[الصفوف],0),1)</f>
        <v>#N/A</v>
      </c>
      <c r="C75" s="76"/>
      <c r="D75" s="76"/>
      <c r="E75" s="76"/>
      <c r="F75" s="49" t="str">
        <f t="shared" si="1"/>
        <v xml:space="preserve">
</v>
      </c>
      <c r="G75" t="e">
        <f>$B75&amp;TEXT(COUNTIF($C$4:$C75,C75),"00")</f>
        <v>#N/A</v>
      </c>
    </row>
    <row r="76" spans="1:7" ht="15" x14ac:dyDescent="0.25">
      <c r="A76" s="49" t="e">
        <f ca="1">الخطة_الدراسية!$B76&amp;TEXT(INDEX(كود_المادة,MATCH(D76,اسم_المادة,0),1),"00")</f>
        <v>#N/A</v>
      </c>
      <c r="B76" s="49" t="e">
        <f>INDEX(كود_الصفوف,MATCH(الخطة_الدراسية!$C76,Class[الصفوف],0),1)</f>
        <v>#N/A</v>
      </c>
      <c r="C76" s="76"/>
      <c r="D76" s="76"/>
      <c r="E76" s="76"/>
      <c r="F76" s="49" t="str">
        <f t="shared" si="1"/>
        <v xml:space="preserve">
</v>
      </c>
      <c r="G76" t="e">
        <f>$B76&amp;TEXT(COUNTIF($C$4:$C76,C76),"00")</f>
        <v>#N/A</v>
      </c>
    </row>
    <row r="77" spans="1:7" ht="15" x14ac:dyDescent="0.25">
      <c r="A77" s="49" t="e">
        <f ca="1">الخطة_الدراسية!$B77&amp;TEXT(INDEX(كود_المادة,MATCH(D77,اسم_المادة,0),1),"00")</f>
        <v>#N/A</v>
      </c>
      <c r="B77" s="49" t="e">
        <f>INDEX(كود_الصفوف,MATCH(الخطة_الدراسية!$C77,Class[الصفوف],0),1)</f>
        <v>#N/A</v>
      </c>
      <c r="C77" s="76"/>
      <c r="D77" s="76"/>
      <c r="E77" s="76"/>
      <c r="F77" s="49" t="str">
        <f t="shared" si="1"/>
        <v xml:space="preserve">
</v>
      </c>
      <c r="G77" t="e">
        <f>$B77&amp;TEXT(COUNTIF($C$4:$C77,C77),"00")</f>
        <v>#N/A</v>
      </c>
    </row>
    <row r="78" spans="1:7" ht="15" x14ac:dyDescent="0.25">
      <c r="A78" s="49" t="e">
        <f ca="1">الخطة_الدراسية!$B78&amp;TEXT(INDEX(كود_المادة,MATCH(D78,اسم_المادة,0),1),"00")</f>
        <v>#N/A</v>
      </c>
      <c r="B78" s="49" t="e">
        <f>INDEX(كود_الصفوف,MATCH(الخطة_الدراسية!$C78,Class[الصفوف],0),1)</f>
        <v>#N/A</v>
      </c>
      <c r="C78" s="76"/>
      <c r="D78" s="76"/>
      <c r="E78" s="76"/>
      <c r="F78" s="49" t="str">
        <f t="shared" si="1"/>
        <v xml:space="preserve">
</v>
      </c>
      <c r="G78" t="e">
        <f>$B78&amp;TEXT(COUNTIF($C$4:$C78,C78),"00")</f>
        <v>#N/A</v>
      </c>
    </row>
    <row r="79" spans="1:7" ht="15" x14ac:dyDescent="0.25">
      <c r="A79" s="49" t="e">
        <f ca="1">الخطة_الدراسية!$B79&amp;TEXT(INDEX(كود_المادة,MATCH(D79,اسم_المادة,0),1),"00")</f>
        <v>#N/A</v>
      </c>
      <c r="B79" s="49" t="e">
        <f>INDEX(كود_الصفوف,MATCH(الخطة_الدراسية!$C79,Class[الصفوف],0),1)</f>
        <v>#N/A</v>
      </c>
      <c r="C79" s="76"/>
      <c r="D79" s="76"/>
      <c r="E79" s="76"/>
      <c r="F79" s="49" t="str">
        <f t="shared" si="1"/>
        <v xml:space="preserve">
</v>
      </c>
      <c r="G79" t="e">
        <f>$B79&amp;TEXT(COUNTIF($C$4:$C79,C79),"00")</f>
        <v>#N/A</v>
      </c>
    </row>
    <row r="80" spans="1:7" ht="15" x14ac:dyDescent="0.25">
      <c r="A80" s="49" t="e">
        <f ca="1">الخطة_الدراسية!$B80&amp;TEXT(INDEX(كود_المادة,MATCH(D80,اسم_المادة,0),1),"00")</f>
        <v>#N/A</v>
      </c>
      <c r="B80" s="49" t="e">
        <f>INDEX(كود_الصفوف,MATCH(الخطة_الدراسية!$C80,Class[الصفوف],0),1)</f>
        <v>#N/A</v>
      </c>
      <c r="C80" s="76"/>
      <c r="D80" s="76"/>
      <c r="E80" s="76"/>
      <c r="F80" s="49" t="str">
        <f t="shared" si="1"/>
        <v xml:space="preserve">
</v>
      </c>
      <c r="G80" t="e">
        <f>$B80&amp;TEXT(COUNTIF($C$4:$C80,C80),"00")</f>
        <v>#N/A</v>
      </c>
    </row>
    <row r="81" spans="1:7" ht="15" x14ac:dyDescent="0.25">
      <c r="A81" s="49" t="e">
        <f ca="1">الخطة_الدراسية!$B81&amp;TEXT(INDEX(كود_المادة,MATCH(D81,اسم_المادة,0),1),"00")</f>
        <v>#N/A</v>
      </c>
      <c r="B81" s="49" t="e">
        <f>INDEX(كود_الصفوف,MATCH(الخطة_الدراسية!$C81,Class[الصفوف],0),1)</f>
        <v>#N/A</v>
      </c>
      <c r="C81" s="76"/>
      <c r="D81" s="76"/>
      <c r="E81" s="76"/>
      <c r="F81" s="49" t="str">
        <f t="shared" si="1"/>
        <v xml:space="preserve">
</v>
      </c>
      <c r="G81" t="e">
        <f>$B81&amp;TEXT(COUNTIF($C$4:$C81,C81),"00")</f>
        <v>#N/A</v>
      </c>
    </row>
    <row r="82" spans="1:7" ht="15" x14ac:dyDescent="0.25">
      <c r="A82" s="49" t="e">
        <f ca="1">الخطة_الدراسية!$B82&amp;TEXT(INDEX(كود_المادة,MATCH(D82,اسم_المادة,0),1),"00")</f>
        <v>#N/A</v>
      </c>
      <c r="B82" s="49" t="e">
        <f>INDEX(كود_الصفوف,MATCH(الخطة_الدراسية!$C82,Class[الصفوف],0),1)</f>
        <v>#N/A</v>
      </c>
      <c r="C82" s="76"/>
      <c r="D82" s="76"/>
      <c r="E82" s="76"/>
      <c r="F82" s="49" t="str">
        <f t="shared" si="1"/>
        <v xml:space="preserve">
</v>
      </c>
      <c r="G82" t="e">
        <f>$B82&amp;TEXT(COUNTIF($C$4:$C82,C82),"00")</f>
        <v>#N/A</v>
      </c>
    </row>
    <row r="83" spans="1:7" ht="15" x14ac:dyDescent="0.25">
      <c r="A83" s="49" t="e">
        <f ca="1">الخطة_الدراسية!$B83&amp;TEXT(INDEX(كود_المادة,MATCH(D83,اسم_المادة,0),1),"00")</f>
        <v>#N/A</v>
      </c>
      <c r="B83" s="49" t="e">
        <f>INDEX(كود_الصفوف,MATCH(الخطة_الدراسية!$C83,Class[الصفوف],0),1)</f>
        <v>#N/A</v>
      </c>
      <c r="C83" s="76"/>
      <c r="D83" s="76"/>
      <c r="E83" s="76"/>
      <c r="F83" s="49" t="str">
        <f t="shared" si="1"/>
        <v xml:space="preserve">
</v>
      </c>
      <c r="G83" t="e">
        <f>$B83&amp;TEXT(COUNTIF($C$4:$C83,C83),"00")</f>
        <v>#N/A</v>
      </c>
    </row>
    <row r="84" spans="1:7" ht="15" x14ac:dyDescent="0.25">
      <c r="A84" s="49" t="e">
        <f ca="1">الخطة_الدراسية!$B84&amp;TEXT(INDEX(كود_المادة,MATCH(D84,اسم_المادة,0),1),"00")</f>
        <v>#N/A</v>
      </c>
      <c r="B84" s="49" t="e">
        <f>INDEX(كود_الصفوف,MATCH(الخطة_الدراسية!$C84,Class[الصفوف],0),1)</f>
        <v>#N/A</v>
      </c>
      <c r="C84" s="76"/>
      <c r="D84" s="76"/>
      <c r="E84" s="76"/>
      <c r="F84" s="49" t="str">
        <f t="shared" si="1"/>
        <v xml:space="preserve">
</v>
      </c>
      <c r="G84" t="e">
        <f>$B84&amp;TEXT(COUNTIF($C$4:$C84,C84),"00")</f>
        <v>#N/A</v>
      </c>
    </row>
    <row r="85" spans="1:7" ht="15" x14ac:dyDescent="0.25">
      <c r="A85" s="49" t="e">
        <f ca="1">الخطة_الدراسية!$B85&amp;TEXT(INDEX(كود_المادة,MATCH(D85,اسم_المادة,0),1),"00")</f>
        <v>#N/A</v>
      </c>
      <c r="B85" s="49" t="e">
        <f>INDEX(كود_الصفوف,MATCH(الخطة_الدراسية!$C85,Class[الصفوف],0),1)</f>
        <v>#N/A</v>
      </c>
      <c r="C85" s="76"/>
      <c r="D85" s="76"/>
      <c r="E85" s="76"/>
      <c r="F85" s="49" t="str">
        <f t="shared" si="1"/>
        <v xml:space="preserve">
</v>
      </c>
      <c r="G85" t="e">
        <f>$B85&amp;TEXT(COUNTIF($C$4:$C85,C85),"00")</f>
        <v>#N/A</v>
      </c>
    </row>
    <row r="86" spans="1:7" ht="15" x14ac:dyDescent="0.25">
      <c r="A86" s="49" t="e">
        <f ca="1">الخطة_الدراسية!$B86&amp;TEXT(INDEX(كود_المادة,MATCH(D86,اسم_المادة,0),1),"00")</f>
        <v>#N/A</v>
      </c>
      <c r="B86" s="49" t="e">
        <f>INDEX(كود_الصفوف,MATCH(الخطة_الدراسية!$C86,Class[الصفوف],0),1)</f>
        <v>#N/A</v>
      </c>
      <c r="C86" s="76"/>
      <c r="D86" s="76"/>
      <c r="E86" s="76"/>
      <c r="F86" s="49" t="str">
        <f t="shared" si="1"/>
        <v xml:space="preserve">
</v>
      </c>
      <c r="G86" t="e">
        <f>$B86&amp;TEXT(COUNTIF($C$4:$C86,C86),"00")</f>
        <v>#N/A</v>
      </c>
    </row>
    <row r="87" spans="1:7" ht="15" x14ac:dyDescent="0.25">
      <c r="A87" s="49" t="e">
        <f ca="1">الخطة_الدراسية!$B87&amp;TEXT(INDEX(كود_المادة,MATCH(D87,اسم_المادة,0),1),"00")</f>
        <v>#N/A</v>
      </c>
      <c r="B87" s="49" t="e">
        <f>INDEX(كود_الصفوف,MATCH(الخطة_الدراسية!$C87,Class[الصفوف],0),1)</f>
        <v>#N/A</v>
      </c>
      <c r="C87" s="76"/>
      <c r="D87" s="76"/>
      <c r="E87" s="76"/>
      <c r="F87" s="49" t="str">
        <f t="shared" si="1"/>
        <v xml:space="preserve">
</v>
      </c>
      <c r="G87" t="e">
        <f>$B87&amp;TEXT(COUNTIF($C$4:$C87,C87),"00")</f>
        <v>#N/A</v>
      </c>
    </row>
    <row r="88" spans="1:7" ht="15" x14ac:dyDescent="0.25">
      <c r="A88" s="49" t="e">
        <f ca="1">الخطة_الدراسية!$B88&amp;TEXT(INDEX(كود_المادة,MATCH(D88,اسم_المادة,0),1),"00")</f>
        <v>#N/A</v>
      </c>
      <c r="B88" s="49" t="e">
        <f>INDEX(كود_الصفوف,MATCH(الخطة_الدراسية!$C88,Class[الصفوف],0),1)</f>
        <v>#N/A</v>
      </c>
      <c r="C88" s="76"/>
      <c r="D88" s="76"/>
      <c r="E88" s="76"/>
      <c r="F88" s="49" t="str">
        <f t="shared" si="1"/>
        <v xml:space="preserve">
</v>
      </c>
      <c r="G88" t="e">
        <f>$B88&amp;TEXT(COUNTIF($C$4:$C88,C88),"00")</f>
        <v>#N/A</v>
      </c>
    </row>
    <row r="89" spans="1:7" ht="15" x14ac:dyDescent="0.25">
      <c r="A89" s="49" t="e">
        <f ca="1">الخطة_الدراسية!$B89&amp;TEXT(INDEX(كود_المادة,MATCH(D89,اسم_المادة,0),1),"00")</f>
        <v>#N/A</v>
      </c>
      <c r="B89" s="49" t="e">
        <f>INDEX(كود_الصفوف,MATCH(الخطة_الدراسية!$C89,Class[الصفوف],0),1)</f>
        <v>#N/A</v>
      </c>
      <c r="C89" s="76"/>
      <c r="D89" s="76"/>
      <c r="E89" s="76"/>
      <c r="F89" s="49" t="str">
        <f t="shared" si="1"/>
        <v xml:space="preserve">
</v>
      </c>
      <c r="G89" t="e">
        <f>$B89&amp;TEXT(COUNTIF($C$4:$C89,C89),"00")</f>
        <v>#N/A</v>
      </c>
    </row>
    <row r="90" spans="1:7" ht="15" x14ac:dyDescent="0.25">
      <c r="A90" s="49" t="e">
        <f ca="1">الخطة_الدراسية!$B90&amp;TEXT(INDEX(كود_المادة,MATCH(D90,اسم_المادة,0),1),"00")</f>
        <v>#N/A</v>
      </c>
      <c r="B90" s="49" t="e">
        <f>INDEX(كود_الصفوف,MATCH(الخطة_الدراسية!$C90,Class[الصفوف],0),1)</f>
        <v>#N/A</v>
      </c>
      <c r="C90" s="76"/>
      <c r="D90" s="76"/>
      <c r="E90" s="76"/>
      <c r="F90" s="49" t="str">
        <f t="shared" si="1"/>
        <v xml:space="preserve">
</v>
      </c>
      <c r="G90" t="e">
        <f>$B90&amp;TEXT(COUNTIF($C$4:$C90,C90),"00")</f>
        <v>#N/A</v>
      </c>
    </row>
    <row r="91" spans="1:7" ht="15" x14ac:dyDescent="0.25">
      <c r="A91" s="49" t="e">
        <f ca="1">الخطة_الدراسية!$B91&amp;TEXT(INDEX(كود_المادة,MATCH(D91,اسم_المادة,0),1),"00")</f>
        <v>#N/A</v>
      </c>
      <c r="B91" s="49" t="e">
        <f>INDEX(كود_الصفوف,MATCH(الخطة_الدراسية!$C91,Class[الصفوف],0),1)</f>
        <v>#N/A</v>
      </c>
      <c r="C91" s="76"/>
      <c r="D91" s="76"/>
      <c r="E91" s="76"/>
      <c r="F91" s="49" t="str">
        <f t="shared" si="1"/>
        <v xml:space="preserve">
</v>
      </c>
      <c r="G91" t="e">
        <f>$B91&amp;TEXT(COUNTIF($C$4:$C91,C91),"00")</f>
        <v>#N/A</v>
      </c>
    </row>
    <row r="92" spans="1:7" ht="15" x14ac:dyDescent="0.25">
      <c r="A92" s="49" t="e">
        <f ca="1">الخطة_الدراسية!$B92&amp;TEXT(INDEX(كود_المادة,MATCH(D92,اسم_المادة,0),1),"00")</f>
        <v>#N/A</v>
      </c>
      <c r="B92" s="49" t="e">
        <f>INDEX(كود_الصفوف,MATCH(الخطة_الدراسية!$C92,Class[الصفوف],0),1)</f>
        <v>#N/A</v>
      </c>
      <c r="C92" s="76"/>
      <c r="D92" s="76"/>
      <c r="E92" s="76"/>
      <c r="F92" s="49" t="str">
        <f t="shared" si="1"/>
        <v xml:space="preserve">
</v>
      </c>
      <c r="G92" t="e">
        <f>$B92&amp;TEXT(COUNTIF($C$4:$C92,C92),"00")</f>
        <v>#N/A</v>
      </c>
    </row>
    <row r="93" spans="1:7" ht="15" x14ac:dyDescent="0.25">
      <c r="A93" s="49" t="e">
        <f ca="1">الخطة_الدراسية!$B93&amp;TEXT(INDEX(كود_المادة,MATCH(D93,اسم_المادة,0),1),"00")</f>
        <v>#N/A</v>
      </c>
      <c r="B93" s="49" t="e">
        <f>INDEX(كود_الصفوف,MATCH(الخطة_الدراسية!$C93,Class[الصفوف],0),1)</f>
        <v>#N/A</v>
      </c>
      <c r="C93" s="76"/>
      <c r="D93" s="76"/>
      <c r="E93" s="76"/>
      <c r="F93" s="49" t="str">
        <f t="shared" si="1"/>
        <v xml:space="preserve">
</v>
      </c>
      <c r="G93" t="e">
        <f>$B93&amp;TEXT(COUNTIF($C$4:$C93,C93),"00")</f>
        <v>#N/A</v>
      </c>
    </row>
    <row r="94" spans="1:7" ht="15" x14ac:dyDescent="0.25">
      <c r="A94" s="49" t="e">
        <f ca="1">الخطة_الدراسية!$B94&amp;TEXT(INDEX(كود_المادة,MATCH(D94,اسم_المادة,0),1),"00")</f>
        <v>#N/A</v>
      </c>
      <c r="B94" s="49" t="e">
        <f>INDEX(كود_الصفوف,MATCH(الخطة_الدراسية!$C94,Class[الصفوف],0),1)</f>
        <v>#N/A</v>
      </c>
      <c r="C94" s="76"/>
      <c r="D94" s="76"/>
      <c r="E94" s="76"/>
      <c r="F94" s="49" t="str">
        <f t="shared" si="1"/>
        <v xml:space="preserve">
</v>
      </c>
      <c r="G94" t="e">
        <f>$B94&amp;TEXT(COUNTIF($C$4:$C94,C94),"00")</f>
        <v>#N/A</v>
      </c>
    </row>
    <row r="95" spans="1:7" ht="15" x14ac:dyDescent="0.25">
      <c r="A95" s="49" t="e">
        <f ca="1">الخطة_الدراسية!$B95&amp;TEXT(INDEX(كود_المادة,MATCH(D95,اسم_المادة,0),1),"00")</f>
        <v>#N/A</v>
      </c>
      <c r="B95" s="49" t="e">
        <f>INDEX(كود_الصفوف,MATCH(الخطة_الدراسية!$C95,Class[الصفوف],0),1)</f>
        <v>#N/A</v>
      </c>
      <c r="C95" s="76"/>
      <c r="D95" s="76"/>
      <c r="E95" s="76"/>
      <c r="F95" s="49" t="str">
        <f t="shared" si="1"/>
        <v xml:space="preserve">
</v>
      </c>
      <c r="G95" t="e">
        <f>$B95&amp;TEXT(COUNTIF($C$4:$C95,C95),"00")</f>
        <v>#N/A</v>
      </c>
    </row>
    <row r="96" spans="1:7" ht="15" x14ac:dyDescent="0.25">
      <c r="A96" s="49" t="e">
        <f ca="1">الخطة_الدراسية!$B96&amp;TEXT(INDEX(كود_المادة,MATCH(D96,اسم_المادة,0),1),"00")</f>
        <v>#N/A</v>
      </c>
      <c r="B96" s="49" t="e">
        <f>INDEX(كود_الصفوف,MATCH(الخطة_الدراسية!$C96,Class[الصفوف],0),1)</f>
        <v>#N/A</v>
      </c>
      <c r="C96" s="76"/>
      <c r="D96" s="76"/>
      <c r="E96" s="76"/>
      <c r="F96" s="49" t="str">
        <f t="shared" si="1"/>
        <v xml:space="preserve">
</v>
      </c>
      <c r="G96" t="e">
        <f>$B96&amp;TEXT(COUNTIF($C$4:$C96,C96),"00")</f>
        <v>#N/A</v>
      </c>
    </row>
    <row r="97" spans="1:7" ht="15" x14ac:dyDescent="0.25">
      <c r="A97" s="49" t="e">
        <f ca="1">الخطة_الدراسية!$B97&amp;TEXT(INDEX(كود_المادة,MATCH(D97,اسم_المادة,0),1),"00")</f>
        <v>#N/A</v>
      </c>
      <c r="B97" s="49" t="e">
        <f>INDEX(كود_الصفوف,MATCH(الخطة_الدراسية!$C97,Class[الصفوف],0),1)</f>
        <v>#N/A</v>
      </c>
      <c r="C97" s="76"/>
      <c r="D97" s="76"/>
      <c r="E97" s="76"/>
      <c r="F97" s="49" t="str">
        <f t="shared" si="1"/>
        <v xml:space="preserve">
</v>
      </c>
      <c r="G97" t="e">
        <f>$B97&amp;TEXT(COUNTIF($C$4:$C97,C97),"00")</f>
        <v>#N/A</v>
      </c>
    </row>
    <row r="98" spans="1:7" ht="15" x14ac:dyDescent="0.25">
      <c r="A98" s="49" t="e">
        <f ca="1">الخطة_الدراسية!$B98&amp;TEXT(INDEX(كود_المادة,MATCH(D98,اسم_المادة,0),1),"00")</f>
        <v>#N/A</v>
      </c>
      <c r="B98" s="49" t="e">
        <f>INDEX(كود_الصفوف,MATCH(الخطة_الدراسية!$C98,Class[الصفوف],0),1)</f>
        <v>#N/A</v>
      </c>
      <c r="C98" s="76"/>
      <c r="D98" s="76"/>
      <c r="E98" s="76"/>
      <c r="F98" s="49" t="str">
        <f t="shared" si="1"/>
        <v xml:space="preserve">
</v>
      </c>
      <c r="G98" t="e">
        <f>$B98&amp;TEXT(COUNTIF($C$4:$C98,C98),"00")</f>
        <v>#N/A</v>
      </c>
    </row>
    <row r="99" spans="1:7" ht="15" x14ac:dyDescent="0.25">
      <c r="A99" s="49" t="e">
        <f ca="1">الخطة_الدراسية!$B99&amp;TEXT(INDEX(كود_المادة,MATCH(D99,اسم_المادة,0),1),"00")</f>
        <v>#N/A</v>
      </c>
      <c r="B99" s="49" t="e">
        <f>INDEX(كود_الصفوف,MATCH(الخطة_الدراسية!$C99,Class[الصفوف],0),1)</f>
        <v>#N/A</v>
      </c>
      <c r="C99" s="76"/>
      <c r="D99" s="76"/>
      <c r="E99" s="76"/>
      <c r="F99" s="49" t="str">
        <f t="shared" si="1"/>
        <v xml:space="preserve">
</v>
      </c>
      <c r="G99" t="e">
        <f>$B99&amp;TEXT(COUNTIF($C$4:$C99,C99),"00")</f>
        <v>#N/A</v>
      </c>
    </row>
    <row r="100" spans="1:7" ht="15" x14ac:dyDescent="0.25">
      <c r="A100" s="49" t="e">
        <f ca="1">الخطة_الدراسية!$B100&amp;TEXT(INDEX(كود_المادة,MATCH(D100,اسم_المادة,0),1),"00")</f>
        <v>#N/A</v>
      </c>
      <c r="B100" s="49" t="e">
        <f>INDEX(كود_الصفوف,MATCH(الخطة_الدراسية!$C100,Class[الصفوف],0),1)</f>
        <v>#N/A</v>
      </c>
      <c r="C100" s="76"/>
      <c r="D100" s="76"/>
      <c r="E100" s="76"/>
      <c r="F100" s="49" t="str">
        <f t="shared" si="1"/>
        <v xml:space="preserve">
</v>
      </c>
      <c r="G100" t="e">
        <f>$B100&amp;TEXT(COUNTIF($C$4:$C100,C100),"00")</f>
        <v>#N/A</v>
      </c>
    </row>
    <row r="101" spans="1:7" ht="15" x14ac:dyDescent="0.25">
      <c r="A101" s="49" t="e">
        <f ca="1">الخطة_الدراسية!$B101&amp;TEXT(INDEX(كود_المادة,MATCH(D101,اسم_المادة,0),1),"00")</f>
        <v>#N/A</v>
      </c>
      <c r="B101" s="49" t="e">
        <f>INDEX(كود_الصفوف,MATCH(الخطة_الدراسية!$C101,Class[الصفوف],0),1)</f>
        <v>#N/A</v>
      </c>
      <c r="C101" s="76"/>
      <c r="D101" s="76"/>
      <c r="E101" s="76"/>
      <c r="F101" s="49" t="str">
        <f t="shared" si="1"/>
        <v xml:space="preserve">
</v>
      </c>
      <c r="G101" t="e">
        <f>$B101&amp;TEXT(COUNTIF($C$4:$C101,C101),"00")</f>
        <v>#N/A</v>
      </c>
    </row>
    <row r="102" spans="1:7" ht="15" x14ac:dyDescent="0.25">
      <c r="A102" s="49" t="e">
        <f ca="1">الخطة_الدراسية!$B102&amp;TEXT(INDEX(كود_المادة,MATCH(D102,اسم_المادة,0),1),"00")</f>
        <v>#N/A</v>
      </c>
      <c r="B102" s="49" t="e">
        <f>INDEX(كود_الصفوف,MATCH(الخطة_الدراسية!$C102,Class[الصفوف],0),1)</f>
        <v>#N/A</v>
      </c>
      <c r="C102" s="76"/>
      <c r="D102" s="76"/>
      <c r="E102" s="76"/>
      <c r="F102" s="49" t="str">
        <f t="shared" si="1"/>
        <v xml:space="preserve">
</v>
      </c>
      <c r="G102" t="e">
        <f>$B102&amp;TEXT(COUNTIF($C$4:$C102,C102),"00")</f>
        <v>#N/A</v>
      </c>
    </row>
    <row r="103" spans="1:7" ht="15" x14ac:dyDescent="0.25">
      <c r="A103" s="49" t="e">
        <f ca="1">الخطة_الدراسية!$B103&amp;TEXT(INDEX(كود_المادة,MATCH(D103,اسم_المادة,0),1),"00")</f>
        <v>#N/A</v>
      </c>
      <c r="B103" s="49" t="e">
        <f>INDEX(كود_الصفوف,MATCH(الخطة_الدراسية!$C103,Class[الصفوف],0),1)</f>
        <v>#N/A</v>
      </c>
      <c r="C103" s="76"/>
      <c r="D103" s="76"/>
      <c r="E103" s="76"/>
      <c r="F103" s="49" t="str">
        <f t="shared" si="1"/>
        <v xml:space="preserve">
</v>
      </c>
      <c r="G103" t="e">
        <f>$B103&amp;TEXT(COUNTIF($C$4:$C103,C103),"00")</f>
        <v>#N/A</v>
      </c>
    </row>
    <row r="104" spans="1:7" ht="15" x14ac:dyDescent="0.25">
      <c r="A104" s="49" t="e">
        <f ca="1">الخطة_الدراسية!$B104&amp;TEXT(INDEX(كود_المادة,MATCH(D104,اسم_المادة,0),1),"00")</f>
        <v>#N/A</v>
      </c>
      <c r="B104" s="49" t="e">
        <f>INDEX(كود_الصفوف,MATCH(الخطة_الدراسية!$C104,Class[الصفوف],0),1)</f>
        <v>#N/A</v>
      </c>
      <c r="C104" s="76"/>
      <c r="D104" s="76"/>
      <c r="E104" s="76"/>
      <c r="F104" s="49" t="str">
        <f t="shared" si="1"/>
        <v xml:space="preserve">
</v>
      </c>
      <c r="G104" t="e">
        <f>$B104&amp;TEXT(COUNTIF($C$4:$C104,C104),"00")</f>
        <v>#N/A</v>
      </c>
    </row>
    <row r="105" spans="1:7" ht="15" x14ac:dyDescent="0.25">
      <c r="A105" s="49" t="e">
        <f ca="1">الخطة_الدراسية!$B105&amp;TEXT(INDEX(كود_المادة,MATCH(D105,اسم_المادة,0),1),"00")</f>
        <v>#N/A</v>
      </c>
      <c r="B105" s="49" t="e">
        <f>INDEX(كود_الصفوف,MATCH(الخطة_الدراسية!$C105,Class[الصفوف],0),1)</f>
        <v>#N/A</v>
      </c>
      <c r="C105" s="76"/>
      <c r="D105" s="76"/>
      <c r="E105" s="76"/>
      <c r="F105" s="49" t="str">
        <f t="shared" si="1"/>
        <v xml:space="preserve">
</v>
      </c>
      <c r="G105" t="e">
        <f>$B105&amp;TEXT(COUNTIF($C$4:$C105,C105),"00")</f>
        <v>#N/A</v>
      </c>
    </row>
    <row r="106" spans="1:7" ht="15" x14ac:dyDescent="0.25">
      <c r="A106" s="49" t="e">
        <f ca="1">الخطة_الدراسية!$B106&amp;TEXT(INDEX(كود_المادة,MATCH(D106,اسم_المادة,0),1),"00")</f>
        <v>#N/A</v>
      </c>
      <c r="B106" s="49" t="e">
        <f>INDEX(كود_الصفوف,MATCH(الخطة_الدراسية!$C106,Class[الصفوف],0),1)</f>
        <v>#N/A</v>
      </c>
      <c r="C106" s="76"/>
      <c r="D106" s="76"/>
      <c r="E106" s="76"/>
      <c r="F106" s="49" t="str">
        <f t="shared" si="1"/>
        <v xml:space="preserve">
</v>
      </c>
      <c r="G106" t="e">
        <f>$B106&amp;TEXT(COUNTIF($C$4:$C106,C106),"00")</f>
        <v>#N/A</v>
      </c>
    </row>
    <row r="107" spans="1:7" ht="15" x14ac:dyDescent="0.25">
      <c r="A107" s="49" t="e">
        <f ca="1">الخطة_الدراسية!$B107&amp;TEXT(INDEX(كود_المادة,MATCH(D107,اسم_المادة,0),1),"00")</f>
        <v>#N/A</v>
      </c>
      <c r="B107" s="49" t="e">
        <f>INDEX(كود_الصفوف,MATCH(الخطة_الدراسية!$C107,Class[الصفوف],0),1)</f>
        <v>#N/A</v>
      </c>
      <c r="C107" s="76"/>
      <c r="D107" s="76"/>
      <c r="E107" s="76"/>
      <c r="F107" s="49" t="str">
        <f t="shared" si="1"/>
        <v xml:space="preserve">
</v>
      </c>
      <c r="G107" t="e">
        <f>$B107&amp;TEXT(COUNTIF($C$4:$C107,C107),"00")</f>
        <v>#N/A</v>
      </c>
    </row>
    <row r="108" spans="1:7" ht="15" x14ac:dyDescent="0.25">
      <c r="A108" s="49" t="e">
        <f ca="1">الخطة_الدراسية!$B108&amp;TEXT(INDEX(كود_المادة,MATCH(D108,اسم_المادة,0),1),"00")</f>
        <v>#N/A</v>
      </c>
      <c r="B108" s="49" t="e">
        <f>INDEX(كود_الصفوف,MATCH(الخطة_الدراسية!$C108,Class[الصفوف],0),1)</f>
        <v>#N/A</v>
      </c>
      <c r="C108" s="76"/>
      <c r="D108" s="76"/>
      <c r="E108" s="76"/>
      <c r="F108" s="49" t="str">
        <f t="shared" si="1"/>
        <v xml:space="preserve">
</v>
      </c>
      <c r="G108" t="e">
        <f>$B108&amp;TEXT(COUNTIF($C$4:$C108,C108),"00")</f>
        <v>#N/A</v>
      </c>
    </row>
    <row r="109" spans="1:7" ht="15" x14ac:dyDescent="0.25">
      <c r="A109" s="49" t="e">
        <f ca="1">الخطة_الدراسية!$B109&amp;TEXT(INDEX(كود_المادة,MATCH(D109,اسم_المادة,0),1),"00")</f>
        <v>#N/A</v>
      </c>
      <c r="B109" s="49" t="e">
        <f>INDEX(كود_الصفوف,MATCH(الخطة_الدراسية!$C109,Class[الصفوف],0),1)</f>
        <v>#N/A</v>
      </c>
      <c r="C109" s="76"/>
      <c r="D109" s="76"/>
      <c r="E109" s="76"/>
      <c r="F109" s="49" t="str">
        <f t="shared" si="1"/>
        <v xml:space="preserve">
</v>
      </c>
      <c r="G109" t="e">
        <f>$B109&amp;TEXT(COUNTIF($C$4:$C109,C109),"00")</f>
        <v>#N/A</v>
      </c>
    </row>
    <row r="110" spans="1:7" ht="15" x14ac:dyDescent="0.25">
      <c r="A110" s="49" t="e">
        <f ca="1">الخطة_الدراسية!$B110&amp;TEXT(INDEX(كود_المادة,MATCH(D110,اسم_المادة,0),1),"00")</f>
        <v>#N/A</v>
      </c>
      <c r="B110" s="49" t="e">
        <f>INDEX(كود_الصفوف,MATCH(الخطة_الدراسية!$C110,Class[الصفوف],0),1)</f>
        <v>#N/A</v>
      </c>
      <c r="C110" s="76"/>
      <c r="D110" s="76"/>
      <c r="E110" s="76"/>
      <c r="F110" s="49" t="str">
        <f t="shared" si="1"/>
        <v xml:space="preserve">
</v>
      </c>
      <c r="G110" t="e">
        <f>$B110&amp;TEXT(COUNTIF($C$4:$C110,C110),"00")</f>
        <v>#N/A</v>
      </c>
    </row>
    <row r="111" spans="1:7" ht="15" x14ac:dyDescent="0.25">
      <c r="A111" s="49" t="e">
        <f ca="1">الخطة_الدراسية!$B111&amp;TEXT(INDEX(كود_المادة,MATCH(D111,اسم_المادة,0),1),"00")</f>
        <v>#N/A</v>
      </c>
      <c r="B111" s="49" t="e">
        <f>INDEX(كود_الصفوف,MATCH(الخطة_الدراسية!$C111,Class[الصفوف],0),1)</f>
        <v>#N/A</v>
      </c>
      <c r="C111" s="76"/>
      <c r="D111" s="76"/>
      <c r="E111" s="76"/>
      <c r="F111" s="49" t="str">
        <f t="shared" si="1"/>
        <v xml:space="preserve">
</v>
      </c>
      <c r="G111" t="e">
        <f>$B111&amp;TEXT(COUNTIF($C$4:$C111,C111),"00")</f>
        <v>#N/A</v>
      </c>
    </row>
    <row r="112" spans="1:7" ht="15" x14ac:dyDescent="0.25">
      <c r="A112" s="49" t="e">
        <f ca="1">الخطة_الدراسية!$B112&amp;TEXT(INDEX(كود_المادة,MATCH(D112,اسم_المادة,0),1),"00")</f>
        <v>#N/A</v>
      </c>
      <c r="B112" s="49" t="e">
        <f>INDEX(كود_الصفوف,MATCH(الخطة_الدراسية!$C112,Class[الصفوف],0),1)</f>
        <v>#N/A</v>
      </c>
      <c r="C112" s="76"/>
      <c r="D112" s="76"/>
      <c r="E112" s="76"/>
      <c r="F112" s="49" t="str">
        <f t="shared" si="1"/>
        <v xml:space="preserve">
</v>
      </c>
      <c r="G112" t="e">
        <f>$B112&amp;TEXT(COUNTIF($C$4:$C112,C112),"00")</f>
        <v>#N/A</v>
      </c>
    </row>
    <row r="113" spans="1:7" ht="15" x14ac:dyDescent="0.25">
      <c r="A113" s="49" t="e">
        <f ca="1">الخطة_الدراسية!$B113&amp;TEXT(INDEX(كود_المادة,MATCH(D113,اسم_المادة,0),1),"00")</f>
        <v>#N/A</v>
      </c>
      <c r="B113" s="49" t="e">
        <f>INDEX(كود_الصفوف,MATCH(الخطة_الدراسية!$C113,Class[الصفوف],0),1)</f>
        <v>#N/A</v>
      </c>
      <c r="C113" s="76"/>
      <c r="D113" s="76"/>
      <c r="E113" s="76"/>
      <c r="F113" s="49" t="str">
        <f t="shared" si="1"/>
        <v xml:space="preserve">
</v>
      </c>
      <c r="G113" t="e">
        <f>$B113&amp;TEXT(COUNTIF($C$4:$C113,C113),"00")</f>
        <v>#N/A</v>
      </c>
    </row>
    <row r="114" spans="1:7" ht="15" x14ac:dyDescent="0.25">
      <c r="A114" s="49" t="e">
        <f ca="1">الخطة_الدراسية!$B114&amp;TEXT(INDEX(كود_المادة,MATCH(D114,اسم_المادة,0),1),"00")</f>
        <v>#N/A</v>
      </c>
      <c r="B114" s="49" t="e">
        <f>INDEX(كود_الصفوف,MATCH(الخطة_الدراسية!$C114,Class[الصفوف],0),1)</f>
        <v>#N/A</v>
      </c>
      <c r="C114" s="76"/>
      <c r="D114" s="76"/>
      <c r="E114" s="76"/>
      <c r="F114" s="49" t="str">
        <f t="shared" si="1"/>
        <v xml:space="preserve">
</v>
      </c>
      <c r="G114" t="e">
        <f>$B114&amp;TEXT(COUNTIF($C$4:$C114,C114),"00")</f>
        <v>#N/A</v>
      </c>
    </row>
    <row r="115" spans="1:7" ht="15" x14ac:dyDescent="0.25">
      <c r="A115" s="49" t="e">
        <f ca="1">الخطة_الدراسية!$B115&amp;TEXT(INDEX(كود_المادة,MATCH(D115,اسم_المادة,0),1),"00")</f>
        <v>#N/A</v>
      </c>
      <c r="B115" s="49" t="e">
        <f>INDEX(كود_الصفوف,MATCH(الخطة_الدراسية!$C115,Class[الصفوف],0),1)</f>
        <v>#N/A</v>
      </c>
      <c r="C115" s="76"/>
      <c r="D115" s="76"/>
      <c r="E115" s="76"/>
      <c r="F115" s="49" t="str">
        <f t="shared" si="1"/>
        <v xml:space="preserve">
</v>
      </c>
      <c r="G115" t="e">
        <f>$B115&amp;TEXT(COUNTIF($C$4:$C115,C115),"00")</f>
        <v>#N/A</v>
      </c>
    </row>
    <row r="116" spans="1:7" ht="15" x14ac:dyDescent="0.25">
      <c r="A116" s="49" t="e">
        <f ca="1">الخطة_الدراسية!$B116&amp;TEXT(INDEX(كود_المادة,MATCH(D116,اسم_المادة,0),1),"00")</f>
        <v>#N/A</v>
      </c>
      <c r="B116" s="49" t="e">
        <f>INDEX(كود_الصفوف,MATCH(الخطة_الدراسية!$C116,Class[الصفوف],0),1)</f>
        <v>#N/A</v>
      </c>
      <c r="C116" s="76"/>
      <c r="D116" s="76"/>
      <c r="E116" s="76"/>
      <c r="F116" s="49" t="str">
        <f t="shared" si="1"/>
        <v xml:space="preserve">
</v>
      </c>
      <c r="G116" t="e">
        <f>$B116&amp;TEXT(COUNTIF($C$4:$C116,C116),"00")</f>
        <v>#N/A</v>
      </c>
    </row>
    <row r="117" spans="1:7" ht="15" x14ac:dyDescent="0.25">
      <c r="A117" s="49" t="e">
        <f ca="1">الخطة_الدراسية!$B117&amp;TEXT(INDEX(كود_المادة,MATCH(D117,اسم_المادة,0),1),"00")</f>
        <v>#N/A</v>
      </c>
      <c r="B117" s="49" t="e">
        <f>INDEX(كود_الصفوف,MATCH(الخطة_الدراسية!$C117,Class[الصفوف],0),1)</f>
        <v>#N/A</v>
      </c>
      <c r="C117" s="76"/>
      <c r="D117" s="76"/>
      <c r="E117" s="76"/>
      <c r="F117" s="49" t="str">
        <f t="shared" si="1"/>
        <v xml:space="preserve">
</v>
      </c>
      <c r="G117" t="e">
        <f>$B117&amp;TEXT(COUNTIF($C$4:$C117,C117),"00")</f>
        <v>#N/A</v>
      </c>
    </row>
    <row r="118" spans="1:7" ht="15" x14ac:dyDescent="0.25">
      <c r="A118" s="49" t="e">
        <f ca="1">الخطة_الدراسية!$B118&amp;TEXT(INDEX(كود_المادة,MATCH(D118,اسم_المادة,0),1),"00")</f>
        <v>#N/A</v>
      </c>
      <c r="B118" s="49" t="e">
        <f>INDEX(كود_الصفوف,MATCH(الخطة_الدراسية!$C118,Class[الصفوف],0),1)</f>
        <v>#N/A</v>
      </c>
      <c r="C118" s="76"/>
      <c r="D118" s="76"/>
      <c r="E118" s="76"/>
      <c r="F118" s="49" t="str">
        <f t="shared" si="1"/>
        <v xml:space="preserve">
</v>
      </c>
      <c r="G118" t="e">
        <f>$B118&amp;TEXT(COUNTIF($C$4:$C118,C118),"00")</f>
        <v>#N/A</v>
      </c>
    </row>
    <row r="119" spans="1:7" ht="15" x14ac:dyDescent="0.25">
      <c r="A119" s="49" t="e">
        <f ca="1">الخطة_الدراسية!$B119&amp;TEXT(INDEX(كود_المادة,MATCH(D119,اسم_المادة,0),1),"00")</f>
        <v>#N/A</v>
      </c>
      <c r="B119" s="49" t="e">
        <f>INDEX(كود_الصفوف,MATCH(الخطة_الدراسية!$C119,Class[الصفوف],0),1)</f>
        <v>#N/A</v>
      </c>
      <c r="C119" s="76"/>
      <c r="D119" s="76"/>
      <c r="E119" s="76"/>
      <c r="F119" s="49" t="str">
        <f t="shared" si="1"/>
        <v xml:space="preserve">
</v>
      </c>
      <c r="G119" t="e">
        <f>$B119&amp;TEXT(COUNTIF($C$4:$C119,C119),"00")</f>
        <v>#N/A</v>
      </c>
    </row>
    <row r="120" spans="1:7" ht="15" x14ac:dyDescent="0.25">
      <c r="A120" s="49" t="e">
        <f ca="1">الخطة_الدراسية!$B120&amp;TEXT(INDEX(كود_المادة,MATCH(D120,اسم_المادة,0),1),"00")</f>
        <v>#N/A</v>
      </c>
      <c r="B120" s="49" t="e">
        <f>INDEX(كود_الصفوف,MATCH(الخطة_الدراسية!$C120,Class[الصفوف],0),1)</f>
        <v>#N/A</v>
      </c>
      <c r="C120" s="76"/>
      <c r="D120" s="76"/>
      <c r="E120" s="76"/>
      <c r="F120" s="49" t="str">
        <f t="shared" si="1"/>
        <v xml:space="preserve">
</v>
      </c>
      <c r="G120" t="e">
        <f>$B120&amp;TEXT(COUNTIF($C$4:$C120,C120),"00")</f>
        <v>#N/A</v>
      </c>
    </row>
    <row r="121" spans="1:7" ht="15" x14ac:dyDescent="0.25">
      <c r="A121" s="49" t="e">
        <f ca="1">الخطة_الدراسية!$B121&amp;TEXT(INDEX(كود_المادة,MATCH(D121,اسم_المادة,0),1),"00")</f>
        <v>#N/A</v>
      </c>
      <c r="B121" s="49" t="e">
        <f>INDEX(كود_الصفوف,MATCH(الخطة_الدراسية!$C121,Class[الصفوف],0),1)</f>
        <v>#N/A</v>
      </c>
      <c r="C121" s="76"/>
      <c r="D121" s="76"/>
      <c r="E121" s="76"/>
      <c r="F121" s="49" t="str">
        <f t="shared" si="1"/>
        <v xml:space="preserve">
</v>
      </c>
      <c r="G121" t="e">
        <f>$B121&amp;TEXT(COUNTIF($C$4:$C121,C121),"00")</f>
        <v>#N/A</v>
      </c>
    </row>
    <row r="122" spans="1:7" ht="15" x14ac:dyDescent="0.25">
      <c r="A122" s="49" t="e">
        <f ca="1">الخطة_الدراسية!$B122&amp;TEXT(INDEX(كود_المادة,MATCH(D122,اسم_المادة,0),1),"00")</f>
        <v>#N/A</v>
      </c>
      <c r="B122" s="49" t="e">
        <f>INDEX(كود_الصفوف,MATCH(الخطة_الدراسية!$C122,Class[الصفوف],0),1)</f>
        <v>#N/A</v>
      </c>
      <c r="C122" s="76"/>
      <c r="D122" s="76"/>
      <c r="E122" s="76"/>
      <c r="F122" s="49" t="str">
        <f t="shared" si="1"/>
        <v xml:space="preserve">
</v>
      </c>
      <c r="G122" t="e">
        <f>$B122&amp;TEXT(COUNTIF($C$4:$C122,C122),"00")</f>
        <v>#N/A</v>
      </c>
    </row>
    <row r="123" spans="1:7" ht="15" x14ac:dyDescent="0.25">
      <c r="A123" s="49" t="e">
        <f ca="1">الخطة_الدراسية!$B123&amp;TEXT(INDEX(كود_المادة,MATCH(D123,اسم_المادة,0),1),"00")</f>
        <v>#N/A</v>
      </c>
      <c r="B123" s="49" t="e">
        <f>INDEX(كود_الصفوف,MATCH(الخطة_الدراسية!$C123,Class[الصفوف],0),1)</f>
        <v>#N/A</v>
      </c>
      <c r="C123" s="76"/>
      <c r="D123" s="76"/>
      <c r="E123" s="76"/>
      <c r="F123" s="49" t="str">
        <f t="shared" si="1"/>
        <v xml:space="preserve">
</v>
      </c>
      <c r="G123" t="e">
        <f>$B123&amp;TEXT(COUNTIF($C$4:$C123,C123),"00")</f>
        <v>#N/A</v>
      </c>
    </row>
    <row r="124" spans="1:7" ht="15" x14ac:dyDescent="0.25">
      <c r="A124" s="49" t="e">
        <f ca="1">الخطة_الدراسية!$B124&amp;TEXT(INDEX(كود_المادة,MATCH(D124,اسم_المادة,0),1),"00")</f>
        <v>#N/A</v>
      </c>
      <c r="B124" s="49" t="e">
        <f>INDEX(كود_الصفوف,MATCH(الخطة_الدراسية!$C124,Class[الصفوف],0),1)</f>
        <v>#N/A</v>
      </c>
      <c r="C124" s="76"/>
      <c r="D124" s="76"/>
      <c r="E124" s="76"/>
      <c r="F124" s="49" t="str">
        <f t="shared" si="1"/>
        <v xml:space="preserve">
</v>
      </c>
      <c r="G124" t="e">
        <f>$B124&amp;TEXT(COUNTIF($C$4:$C124,C124),"00")</f>
        <v>#N/A</v>
      </c>
    </row>
    <row r="125" spans="1:7" ht="15" x14ac:dyDescent="0.25">
      <c r="A125" s="49" t="e">
        <f ca="1">الخطة_الدراسية!$B125&amp;TEXT(INDEX(كود_المادة,MATCH(D125,اسم_المادة,0),1),"00")</f>
        <v>#N/A</v>
      </c>
      <c r="B125" s="49" t="e">
        <f>INDEX(كود_الصفوف,MATCH(الخطة_الدراسية!$C125,Class[الصفوف],0),1)</f>
        <v>#N/A</v>
      </c>
      <c r="C125" s="76"/>
      <c r="D125" s="76"/>
      <c r="E125" s="76"/>
      <c r="F125" s="49" t="str">
        <f t="shared" si="1"/>
        <v xml:space="preserve">
</v>
      </c>
      <c r="G125" t="e">
        <f>$B125&amp;TEXT(COUNTIF($C$4:$C125,C125),"00")</f>
        <v>#N/A</v>
      </c>
    </row>
    <row r="126" spans="1:7" ht="15" x14ac:dyDescent="0.25">
      <c r="A126" s="49" t="e">
        <f ca="1">الخطة_الدراسية!$B126&amp;TEXT(INDEX(كود_المادة,MATCH(D126,اسم_المادة,0),1),"00")</f>
        <v>#N/A</v>
      </c>
      <c r="B126" s="49" t="e">
        <f>INDEX(كود_الصفوف,MATCH(الخطة_الدراسية!$C126,Class[الصفوف],0),1)</f>
        <v>#N/A</v>
      </c>
      <c r="C126" s="76"/>
      <c r="D126" s="76"/>
      <c r="E126" s="76"/>
      <c r="F126" s="49" t="str">
        <f t="shared" si="1"/>
        <v xml:space="preserve">
</v>
      </c>
      <c r="G126" t="e">
        <f>$B126&amp;TEXT(COUNTIF($C$4:$C126,C126),"00")</f>
        <v>#N/A</v>
      </c>
    </row>
    <row r="127" spans="1:7" ht="15" x14ac:dyDescent="0.25">
      <c r="A127" s="49" t="e">
        <f ca="1">الخطة_الدراسية!$B127&amp;TEXT(INDEX(كود_المادة,MATCH(D127,اسم_المادة,0),1),"00")</f>
        <v>#N/A</v>
      </c>
      <c r="B127" s="49" t="e">
        <f>INDEX(كود_الصفوف,MATCH(الخطة_الدراسية!$C127,Class[الصفوف],0),1)</f>
        <v>#N/A</v>
      </c>
      <c r="C127" s="76"/>
      <c r="D127" s="76"/>
      <c r="E127" s="76"/>
      <c r="F127" s="49" t="str">
        <f t="shared" si="1"/>
        <v xml:space="preserve">
</v>
      </c>
      <c r="G127" t="e">
        <f>$B127&amp;TEXT(COUNTIF($C$4:$C127,C127),"00")</f>
        <v>#N/A</v>
      </c>
    </row>
    <row r="128" spans="1:7" ht="15" x14ac:dyDescent="0.25">
      <c r="A128" s="49" t="e">
        <f ca="1">الخطة_الدراسية!$B128&amp;TEXT(INDEX(كود_المادة,MATCH(D128,اسم_المادة,0),1),"00")</f>
        <v>#N/A</v>
      </c>
      <c r="B128" s="49" t="e">
        <f>INDEX(كود_الصفوف,MATCH(الخطة_الدراسية!$C128,Class[الصفوف],0),1)</f>
        <v>#N/A</v>
      </c>
      <c r="C128" s="76"/>
      <c r="D128" s="76"/>
      <c r="E128" s="76"/>
      <c r="F128" s="49" t="str">
        <f t="shared" si="1"/>
        <v xml:space="preserve">
</v>
      </c>
      <c r="G128" t="e">
        <f>$B128&amp;TEXT(COUNTIF($C$4:$C128,C128),"00")</f>
        <v>#N/A</v>
      </c>
    </row>
    <row r="129" spans="1:7" ht="15" x14ac:dyDescent="0.25">
      <c r="A129" s="49" t="e">
        <f ca="1">الخطة_الدراسية!$B129&amp;TEXT(INDEX(كود_المادة,MATCH(D129,اسم_المادة,0),1),"00")</f>
        <v>#N/A</v>
      </c>
      <c r="B129" s="49" t="e">
        <f>INDEX(كود_الصفوف,MATCH(الخطة_الدراسية!$C129,Class[الصفوف],0),1)</f>
        <v>#N/A</v>
      </c>
      <c r="C129" s="76"/>
      <c r="D129" s="76"/>
      <c r="E129" s="76"/>
      <c r="F129" s="49" t="str">
        <f t="shared" si="1"/>
        <v xml:space="preserve">
</v>
      </c>
      <c r="G129" t="e">
        <f>$B129&amp;TEXT(COUNTIF($C$4:$C129,C129),"00")</f>
        <v>#N/A</v>
      </c>
    </row>
    <row r="130" spans="1:7" ht="15" x14ac:dyDescent="0.25">
      <c r="A130" s="49" t="e">
        <f ca="1">الخطة_الدراسية!$B130&amp;TEXT(INDEX(كود_المادة,MATCH(D130,اسم_المادة,0),1),"00")</f>
        <v>#N/A</v>
      </c>
      <c r="B130" s="49" t="e">
        <f>INDEX(كود_الصفوف,MATCH(الخطة_الدراسية!$C130,Class[الصفوف],0),1)</f>
        <v>#N/A</v>
      </c>
      <c r="C130" s="76"/>
      <c r="D130" s="76"/>
      <c r="E130" s="76"/>
      <c r="F130" s="49" t="str">
        <f t="shared" si="1"/>
        <v xml:space="preserve">
</v>
      </c>
      <c r="G130" t="e">
        <f>$B130&amp;TEXT(COUNTIF($C$4:$C130,C130),"00")</f>
        <v>#N/A</v>
      </c>
    </row>
    <row r="131" spans="1:7" ht="15" x14ac:dyDescent="0.25">
      <c r="A131" s="49" t="e">
        <f ca="1">الخطة_الدراسية!$B131&amp;TEXT(INDEX(كود_المادة,MATCH(D131,اسم_المادة,0),1),"00")</f>
        <v>#N/A</v>
      </c>
      <c r="B131" s="49" t="e">
        <f>INDEX(كود_الصفوف,MATCH(الخطة_الدراسية!$C131,Class[الصفوف],0),1)</f>
        <v>#N/A</v>
      </c>
      <c r="C131" s="76"/>
      <c r="D131" s="76"/>
      <c r="E131" s="76"/>
      <c r="F131" s="49" t="str">
        <f t="shared" si="1"/>
        <v xml:space="preserve">
</v>
      </c>
      <c r="G131" t="e">
        <f>$B131&amp;TEXT(COUNTIF($C$4:$C131,C131),"00")</f>
        <v>#N/A</v>
      </c>
    </row>
    <row r="132" spans="1:7" ht="15" x14ac:dyDescent="0.25">
      <c r="A132" s="49" t="e">
        <f ca="1">الخطة_الدراسية!$B132&amp;TEXT(INDEX(كود_المادة,MATCH(D132,اسم_المادة,0),1),"00")</f>
        <v>#N/A</v>
      </c>
      <c r="B132" s="49" t="e">
        <f>INDEX(كود_الصفوف,MATCH(الخطة_الدراسية!$C132,Class[الصفوف],0),1)</f>
        <v>#N/A</v>
      </c>
      <c r="C132" s="76"/>
      <c r="D132" s="76"/>
      <c r="E132" s="76"/>
      <c r="F132" s="49" t="str">
        <f t="shared" si="1"/>
        <v xml:space="preserve">
</v>
      </c>
      <c r="G132" t="e">
        <f>$B132&amp;TEXT(COUNTIF($C$4:$C132,C132),"00")</f>
        <v>#N/A</v>
      </c>
    </row>
    <row r="133" spans="1:7" ht="15" x14ac:dyDescent="0.25">
      <c r="A133" s="49" t="e">
        <f ca="1">الخطة_الدراسية!$B133&amp;TEXT(INDEX(كود_المادة,MATCH(D133,اسم_المادة,0),1),"00")</f>
        <v>#N/A</v>
      </c>
      <c r="B133" s="49" t="e">
        <f>INDEX(كود_الصفوف,MATCH(الخطة_الدراسية!$C133,Class[الصفوف],0),1)</f>
        <v>#N/A</v>
      </c>
      <c r="C133" s="76"/>
      <c r="D133" s="76"/>
      <c r="E133" s="76"/>
      <c r="F133" s="49" t="str">
        <f t="shared" ref="F133:F196" si="2">$C133&amp;CHAR(10)&amp;$D133</f>
        <v xml:space="preserve">
</v>
      </c>
      <c r="G133" t="e">
        <f>$B133&amp;TEXT(COUNTIF($C$4:$C133,C133),"00")</f>
        <v>#N/A</v>
      </c>
    </row>
    <row r="134" spans="1:7" ht="15" x14ac:dyDescent="0.25">
      <c r="A134" s="49" t="e">
        <f ca="1">الخطة_الدراسية!$B134&amp;TEXT(INDEX(كود_المادة,MATCH(D134,اسم_المادة,0),1),"00")</f>
        <v>#N/A</v>
      </c>
      <c r="B134" s="49" t="e">
        <f>INDEX(كود_الصفوف,MATCH(الخطة_الدراسية!$C134,Class[الصفوف],0),1)</f>
        <v>#N/A</v>
      </c>
      <c r="C134" s="76"/>
      <c r="D134" s="76"/>
      <c r="E134" s="76"/>
      <c r="F134" s="49" t="str">
        <f t="shared" si="2"/>
        <v xml:space="preserve">
</v>
      </c>
      <c r="G134" t="e">
        <f>$B134&amp;TEXT(COUNTIF($C$4:$C134,C134),"00")</f>
        <v>#N/A</v>
      </c>
    </row>
    <row r="135" spans="1:7" ht="15" x14ac:dyDescent="0.25">
      <c r="A135" s="49" t="e">
        <f ca="1">الخطة_الدراسية!$B135&amp;TEXT(INDEX(كود_المادة,MATCH(D135,اسم_المادة,0),1),"00")</f>
        <v>#N/A</v>
      </c>
      <c r="B135" s="49" t="e">
        <f>INDEX(كود_الصفوف,MATCH(الخطة_الدراسية!$C135,Class[الصفوف],0),1)</f>
        <v>#N/A</v>
      </c>
      <c r="C135" s="76"/>
      <c r="D135" s="76"/>
      <c r="E135" s="76"/>
      <c r="F135" s="49" t="str">
        <f t="shared" si="2"/>
        <v xml:space="preserve">
</v>
      </c>
      <c r="G135" t="e">
        <f>$B135&amp;TEXT(COUNTIF($C$4:$C135,C135),"00")</f>
        <v>#N/A</v>
      </c>
    </row>
    <row r="136" spans="1:7" ht="15" x14ac:dyDescent="0.25">
      <c r="A136" s="49" t="e">
        <f ca="1">الخطة_الدراسية!$B136&amp;TEXT(INDEX(كود_المادة,MATCH(D136,اسم_المادة,0),1),"00")</f>
        <v>#N/A</v>
      </c>
      <c r="B136" s="49" t="e">
        <f>INDEX(كود_الصفوف,MATCH(الخطة_الدراسية!$C136,Class[الصفوف],0),1)</f>
        <v>#N/A</v>
      </c>
      <c r="C136" s="76"/>
      <c r="D136" s="76"/>
      <c r="E136" s="76"/>
      <c r="F136" s="49" t="str">
        <f t="shared" si="2"/>
        <v xml:space="preserve">
</v>
      </c>
      <c r="G136" t="e">
        <f>$B136&amp;TEXT(COUNTIF($C$4:$C136,C136),"00")</f>
        <v>#N/A</v>
      </c>
    </row>
    <row r="137" spans="1:7" ht="15" x14ac:dyDescent="0.25">
      <c r="A137" s="49" t="e">
        <f ca="1">الخطة_الدراسية!$B137&amp;TEXT(INDEX(كود_المادة,MATCH(D137,اسم_المادة,0),1),"00")</f>
        <v>#N/A</v>
      </c>
      <c r="B137" s="49" t="e">
        <f>INDEX(كود_الصفوف,MATCH(الخطة_الدراسية!$C137,Class[الصفوف],0),1)</f>
        <v>#N/A</v>
      </c>
      <c r="C137" s="76"/>
      <c r="D137" s="76"/>
      <c r="E137" s="76"/>
      <c r="F137" s="49" t="str">
        <f t="shared" si="2"/>
        <v xml:space="preserve">
</v>
      </c>
      <c r="G137" t="e">
        <f>$B137&amp;TEXT(COUNTIF($C$4:$C137,C137),"00")</f>
        <v>#N/A</v>
      </c>
    </row>
    <row r="138" spans="1:7" ht="15" x14ac:dyDescent="0.25">
      <c r="A138" s="49" t="e">
        <f ca="1">الخطة_الدراسية!$B138&amp;TEXT(INDEX(كود_المادة,MATCH(D138,اسم_المادة,0),1),"00")</f>
        <v>#N/A</v>
      </c>
      <c r="B138" s="49" t="e">
        <f>INDEX(كود_الصفوف,MATCH(الخطة_الدراسية!$C138,Class[الصفوف],0),1)</f>
        <v>#N/A</v>
      </c>
      <c r="C138" s="76"/>
      <c r="D138" s="76"/>
      <c r="E138" s="76"/>
      <c r="F138" s="49" t="str">
        <f t="shared" si="2"/>
        <v xml:space="preserve">
</v>
      </c>
      <c r="G138" t="e">
        <f>$B138&amp;TEXT(COUNTIF($C$4:$C138,C138),"00")</f>
        <v>#N/A</v>
      </c>
    </row>
    <row r="139" spans="1:7" ht="15" x14ac:dyDescent="0.25">
      <c r="A139" s="49" t="e">
        <f ca="1">الخطة_الدراسية!$B139&amp;TEXT(INDEX(كود_المادة,MATCH(D139,اسم_المادة,0),1),"00")</f>
        <v>#N/A</v>
      </c>
      <c r="B139" s="49" t="e">
        <f>INDEX(كود_الصفوف,MATCH(الخطة_الدراسية!$C139,Class[الصفوف],0),1)</f>
        <v>#N/A</v>
      </c>
      <c r="C139" s="76"/>
      <c r="D139" s="76"/>
      <c r="E139" s="76"/>
      <c r="F139" s="49" t="str">
        <f t="shared" si="2"/>
        <v xml:space="preserve">
</v>
      </c>
      <c r="G139" t="e">
        <f>$B139&amp;TEXT(COUNTIF($C$4:$C139,C139),"00")</f>
        <v>#N/A</v>
      </c>
    </row>
    <row r="140" spans="1:7" ht="15" x14ac:dyDescent="0.25">
      <c r="A140" s="49" t="e">
        <f ca="1">الخطة_الدراسية!$B140&amp;TEXT(INDEX(كود_المادة,MATCH(D140,اسم_المادة,0),1),"00")</f>
        <v>#N/A</v>
      </c>
      <c r="B140" s="49" t="e">
        <f>INDEX(كود_الصفوف,MATCH(الخطة_الدراسية!$C140,Class[الصفوف],0),1)</f>
        <v>#N/A</v>
      </c>
      <c r="C140" s="76"/>
      <c r="D140" s="76"/>
      <c r="E140" s="76"/>
      <c r="F140" s="49" t="str">
        <f t="shared" si="2"/>
        <v xml:space="preserve">
</v>
      </c>
      <c r="G140" t="e">
        <f>$B140&amp;TEXT(COUNTIF($C$4:$C140,C140),"00")</f>
        <v>#N/A</v>
      </c>
    </row>
    <row r="141" spans="1:7" ht="15" x14ac:dyDescent="0.25">
      <c r="A141" s="49" t="e">
        <f ca="1">الخطة_الدراسية!$B141&amp;TEXT(INDEX(كود_المادة,MATCH(D141,اسم_المادة,0),1),"00")</f>
        <v>#N/A</v>
      </c>
      <c r="B141" s="49" t="e">
        <f>INDEX(كود_الصفوف,MATCH(الخطة_الدراسية!$C141,Class[الصفوف],0),1)</f>
        <v>#N/A</v>
      </c>
      <c r="C141" s="76"/>
      <c r="D141" s="76"/>
      <c r="E141" s="76"/>
      <c r="F141" s="49" t="str">
        <f t="shared" si="2"/>
        <v xml:space="preserve">
</v>
      </c>
      <c r="G141" t="e">
        <f>$B141&amp;TEXT(COUNTIF($C$4:$C141,C141),"00")</f>
        <v>#N/A</v>
      </c>
    </row>
    <row r="142" spans="1:7" ht="15" x14ac:dyDescent="0.25">
      <c r="A142" s="49" t="e">
        <f ca="1">الخطة_الدراسية!$B142&amp;TEXT(INDEX(كود_المادة,MATCH(D142,اسم_المادة,0),1),"00")</f>
        <v>#N/A</v>
      </c>
      <c r="B142" s="49" t="e">
        <f>INDEX(كود_الصفوف,MATCH(الخطة_الدراسية!$C142,Class[الصفوف],0),1)</f>
        <v>#N/A</v>
      </c>
      <c r="C142" s="76"/>
      <c r="D142" s="76"/>
      <c r="E142" s="76"/>
      <c r="F142" s="49" t="str">
        <f t="shared" si="2"/>
        <v xml:space="preserve">
</v>
      </c>
      <c r="G142" t="e">
        <f>$B142&amp;TEXT(COUNTIF($C$4:$C142,C142),"00")</f>
        <v>#N/A</v>
      </c>
    </row>
    <row r="143" spans="1:7" ht="15" x14ac:dyDescent="0.25">
      <c r="A143" s="49" t="e">
        <f ca="1">الخطة_الدراسية!$B143&amp;TEXT(INDEX(كود_المادة,MATCH(D143,اسم_المادة,0),1),"00")</f>
        <v>#N/A</v>
      </c>
      <c r="B143" s="49" t="e">
        <f>INDEX(كود_الصفوف,MATCH(الخطة_الدراسية!$C143,Class[الصفوف],0),1)</f>
        <v>#N/A</v>
      </c>
      <c r="C143" s="76"/>
      <c r="D143" s="76"/>
      <c r="E143" s="76"/>
      <c r="F143" s="49" t="str">
        <f t="shared" si="2"/>
        <v xml:space="preserve">
</v>
      </c>
      <c r="G143" t="e">
        <f>$B143&amp;TEXT(COUNTIF($C$4:$C143,C143),"00")</f>
        <v>#N/A</v>
      </c>
    </row>
    <row r="144" spans="1:7" ht="15" x14ac:dyDescent="0.25">
      <c r="A144" s="49" t="e">
        <f ca="1">الخطة_الدراسية!$B144&amp;TEXT(INDEX(كود_المادة,MATCH(D144,اسم_المادة,0),1),"00")</f>
        <v>#N/A</v>
      </c>
      <c r="B144" s="49" t="e">
        <f>INDEX(كود_الصفوف,MATCH(الخطة_الدراسية!$C144,Class[الصفوف],0),1)</f>
        <v>#N/A</v>
      </c>
      <c r="C144" s="76"/>
      <c r="D144" s="76"/>
      <c r="E144" s="76"/>
      <c r="F144" s="49" t="str">
        <f t="shared" si="2"/>
        <v xml:space="preserve">
</v>
      </c>
      <c r="G144" t="e">
        <f>$B144&amp;TEXT(COUNTIF($C$4:$C144,C144),"00")</f>
        <v>#N/A</v>
      </c>
    </row>
    <row r="145" spans="1:7" ht="15" x14ac:dyDescent="0.25">
      <c r="A145" s="49" t="e">
        <f ca="1">الخطة_الدراسية!$B145&amp;TEXT(INDEX(كود_المادة,MATCH(D145,اسم_المادة,0),1),"00")</f>
        <v>#N/A</v>
      </c>
      <c r="B145" s="49" t="e">
        <f>INDEX(كود_الصفوف,MATCH(الخطة_الدراسية!$C145,Class[الصفوف],0),1)</f>
        <v>#N/A</v>
      </c>
      <c r="C145" s="76"/>
      <c r="D145" s="76"/>
      <c r="E145" s="76"/>
      <c r="F145" s="49" t="str">
        <f t="shared" si="2"/>
        <v xml:space="preserve">
</v>
      </c>
      <c r="G145" t="e">
        <f>$B145&amp;TEXT(COUNTIF($C$4:$C145,C145),"00")</f>
        <v>#N/A</v>
      </c>
    </row>
    <row r="146" spans="1:7" ht="15" x14ac:dyDescent="0.25">
      <c r="A146" s="49" t="e">
        <f ca="1">الخطة_الدراسية!$B146&amp;TEXT(INDEX(كود_المادة,MATCH(D146,اسم_المادة,0),1),"00")</f>
        <v>#N/A</v>
      </c>
      <c r="B146" s="49" t="e">
        <f>INDEX(كود_الصفوف,MATCH(الخطة_الدراسية!$C146,Class[الصفوف],0),1)</f>
        <v>#N/A</v>
      </c>
      <c r="C146" s="76"/>
      <c r="D146" s="76"/>
      <c r="E146" s="76"/>
      <c r="F146" s="49" t="str">
        <f t="shared" si="2"/>
        <v xml:space="preserve">
</v>
      </c>
      <c r="G146" t="e">
        <f>$B146&amp;TEXT(COUNTIF($C$4:$C146,C146),"00")</f>
        <v>#N/A</v>
      </c>
    </row>
    <row r="147" spans="1:7" ht="15" x14ac:dyDescent="0.25">
      <c r="A147" s="49" t="e">
        <f ca="1">الخطة_الدراسية!$B147&amp;TEXT(INDEX(كود_المادة,MATCH(D147,اسم_المادة,0),1),"00")</f>
        <v>#N/A</v>
      </c>
      <c r="B147" s="49" t="e">
        <f>INDEX(كود_الصفوف,MATCH(الخطة_الدراسية!$C147,Class[الصفوف],0),1)</f>
        <v>#N/A</v>
      </c>
      <c r="C147" s="76"/>
      <c r="D147" s="76"/>
      <c r="E147" s="76"/>
      <c r="F147" s="49" t="str">
        <f t="shared" si="2"/>
        <v xml:space="preserve">
</v>
      </c>
      <c r="G147" t="e">
        <f>$B147&amp;TEXT(COUNTIF($C$4:$C147,C147),"00")</f>
        <v>#N/A</v>
      </c>
    </row>
    <row r="148" spans="1:7" ht="15" x14ac:dyDescent="0.25">
      <c r="A148" s="49" t="e">
        <f ca="1">الخطة_الدراسية!$B148&amp;TEXT(INDEX(كود_المادة,MATCH(D148,اسم_المادة,0),1),"00")</f>
        <v>#N/A</v>
      </c>
      <c r="B148" s="49" t="e">
        <f>INDEX(كود_الصفوف,MATCH(الخطة_الدراسية!$C148,Class[الصفوف],0),1)</f>
        <v>#N/A</v>
      </c>
      <c r="C148" s="76"/>
      <c r="D148" s="76"/>
      <c r="E148" s="76"/>
      <c r="F148" s="49" t="str">
        <f t="shared" si="2"/>
        <v xml:space="preserve">
</v>
      </c>
      <c r="G148" t="e">
        <f>$B148&amp;TEXT(COUNTIF($C$4:$C148,C148),"00")</f>
        <v>#N/A</v>
      </c>
    </row>
    <row r="149" spans="1:7" ht="15" x14ac:dyDescent="0.25">
      <c r="A149" s="49" t="e">
        <f ca="1">الخطة_الدراسية!$B149&amp;TEXT(INDEX(كود_المادة,MATCH(D149,اسم_المادة,0),1),"00")</f>
        <v>#N/A</v>
      </c>
      <c r="B149" s="49" t="e">
        <f>INDEX(كود_الصفوف,MATCH(الخطة_الدراسية!$C149,Class[الصفوف],0),1)</f>
        <v>#N/A</v>
      </c>
      <c r="C149" s="76"/>
      <c r="D149" s="76"/>
      <c r="E149" s="76"/>
      <c r="F149" s="49" t="str">
        <f t="shared" si="2"/>
        <v xml:space="preserve">
</v>
      </c>
      <c r="G149" t="e">
        <f>$B149&amp;TEXT(COUNTIF($C$4:$C149,C149),"00")</f>
        <v>#N/A</v>
      </c>
    </row>
    <row r="150" spans="1:7" ht="15" x14ac:dyDescent="0.25">
      <c r="A150" s="49" t="e">
        <f ca="1">الخطة_الدراسية!$B150&amp;TEXT(INDEX(كود_المادة,MATCH(D150,اسم_المادة,0),1),"00")</f>
        <v>#N/A</v>
      </c>
      <c r="B150" s="49" t="e">
        <f>INDEX(كود_الصفوف,MATCH(الخطة_الدراسية!$C150,Class[الصفوف],0),1)</f>
        <v>#N/A</v>
      </c>
      <c r="C150" s="76"/>
      <c r="D150" s="76"/>
      <c r="E150" s="76"/>
      <c r="F150" s="49" t="str">
        <f t="shared" si="2"/>
        <v xml:space="preserve">
</v>
      </c>
      <c r="G150" t="e">
        <f>$B150&amp;TEXT(COUNTIF($C$4:$C150,C150),"00")</f>
        <v>#N/A</v>
      </c>
    </row>
    <row r="151" spans="1:7" ht="15" x14ac:dyDescent="0.25">
      <c r="A151" s="49" t="e">
        <f ca="1">الخطة_الدراسية!$B151&amp;TEXT(INDEX(كود_المادة,MATCH(D151,اسم_المادة,0),1),"00")</f>
        <v>#N/A</v>
      </c>
      <c r="B151" s="49" t="e">
        <f>INDEX(كود_الصفوف,MATCH(الخطة_الدراسية!$C151,Class[الصفوف],0),1)</f>
        <v>#N/A</v>
      </c>
      <c r="C151" s="76"/>
      <c r="D151" s="76"/>
      <c r="E151" s="76"/>
      <c r="F151" s="49" t="str">
        <f t="shared" si="2"/>
        <v xml:space="preserve">
</v>
      </c>
      <c r="G151" t="e">
        <f>$B151&amp;TEXT(COUNTIF($C$4:$C151,C151),"00")</f>
        <v>#N/A</v>
      </c>
    </row>
    <row r="152" spans="1:7" ht="15" x14ac:dyDescent="0.25">
      <c r="A152" s="49" t="e">
        <f ca="1">الخطة_الدراسية!$B152&amp;TEXT(INDEX(كود_المادة,MATCH(D152,اسم_المادة,0),1),"00")</f>
        <v>#N/A</v>
      </c>
      <c r="B152" s="49" t="e">
        <f>INDEX(كود_الصفوف,MATCH(الخطة_الدراسية!$C152,Class[الصفوف],0),1)</f>
        <v>#N/A</v>
      </c>
      <c r="C152" s="76"/>
      <c r="D152" s="76"/>
      <c r="E152" s="76"/>
      <c r="F152" s="49" t="str">
        <f t="shared" si="2"/>
        <v xml:space="preserve">
</v>
      </c>
      <c r="G152" t="e">
        <f>$B152&amp;TEXT(COUNTIF($C$4:$C152,C152),"00")</f>
        <v>#N/A</v>
      </c>
    </row>
    <row r="153" spans="1:7" ht="15" x14ac:dyDescent="0.25">
      <c r="A153" s="49" t="e">
        <f ca="1">الخطة_الدراسية!$B153&amp;TEXT(INDEX(كود_المادة,MATCH(D153,اسم_المادة,0),1),"00")</f>
        <v>#N/A</v>
      </c>
      <c r="B153" s="49" t="e">
        <f>INDEX(كود_الصفوف,MATCH(الخطة_الدراسية!$C153,Class[الصفوف],0),1)</f>
        <v>#N/A</v>
      </c>
      <c r="C153" s="76"/>
      <c r="D153" s="76"/>
      <c r="E153" s="76"/>
      <c r="F153" s="49" t="str">
        <f t="shared" si="2"/>
        <v xml:space="preserve">
</v>
      </c>
      <c r="G153" t="e">
        <f>$B153&amp;TEXT(COUNTIF($C$4:$C153,C153),"00")</f>
        <v>#N/A</v>
      </c>
    </row>
    <row r="154" spans="1:7" ht="15" x14ac:dyDescent="0.25">
      <c r="A154" s="49" t="e">
        <f ca="1">الخطة_الدراسية!$B154&amp;TEXT(INDEX(كود_المادة,MATCH(D154,اسم_المادة,0),1),"00")</f>
        <v>#N/A</v>
      </c>
      <c r="B154" s="49" t="e">
        <f>INDEX(كود_الصفوف,MATCH(الخطة_الدراسية!$C154,Class[الصفوف],0),1)</f>
        <v>#N/A</v>
      </c>
      <c r="C154" s="76"/>
      <c r="D154" s="76"/>
      <c r="E154" s="76"/>
      <c r="F154" s="49" t="str">
        <f t="shared" si="2"/>
        <v xml:space="preserve">
</v>
      </c>
      <c r="G154" t="e">
        <f>$B154&amp;TEXT(COUNTIF($C$4:$C154,C154),"00")</f>
        <v>#N/A</v>
      </c>
    </row>
    <row r="155" spans="1:7" ht="15" x14ac:dyDescent="0.25">
      <c r="A155" s="49" t="e">
        <f ca="1">الخطة_الدراسية!$B155&amp;TEXT(INDEX(كود_المادة,MATCH(D155,اسم_المادة,0),1),"00")</f>
        <v>#N/A</v>
      </c>
      <c r="B155" s="49" t="e">
        <f>INDEX(كود_الصفوف,MATCH(الخطة_الدراسية!$C155,Class[الصفوف],0),1)</f>
        <v>#N/A</v>
      </c>
      <c r="C155" s="76"/>
      <c r="D155" s="76"/>
      <c r="E155" s="76"/>
      <c r="F155" s="49" t="str">
        <f t="shared" si="2"/>
        <v xml:space="preserve">
</v>
      </c>
      <c r="G155" t="e">
        <f>$B155&amp;TEXT(COUNTIF($C$4:$C155,C155),"00")</f>
        <v>#N/A</v>
      </c>
    </row>
    <row r="156" spans="1:7" ht="15" x14ac:dyDescent="0.25">
      <c r="A156" s="49" t="e">
        <f ca="1">الخطة_الدراسية!$B156&amp;TEXT(INDEX(كود_المادة,MATCH(D156,اسم_المادة,0),1),"00")</f>
        <v>#N/A</v>
      </c>
      <c r="B156" s="49" t="e">
        <f>INDEX(كود_الصفوف,MATCH(الخطة_الدراسية!$C156,Class[الصفوف],0),1)</f>
        <v>#N/A</v>
      </c>
      <c r="C156" s="76"/>
      <c r="D156" s="76"/>
      <c r="E156" s="76"/>
      <c r="F156" s="49" t="str">
        <f t="shared" si="2"/>
        <v xml:space="preserve">
</v>
      </c>
      <c r="G156" t="e">
        <f>$B156&amp;TEXT(COUNTIF($C$4:$C156,C156),"00")</f>
        <v>#N/A</v>
      </c>
    </row>
    <row r="157" spans="1:7" ht="15" x14ac:dyDescent="0.25">
      <c r="A157" s="49" t="e">
        <f ca="1">الخطة_الدراسية!$B157&amp;TEXT(INDEX(كود_المادة,MATCH(D157,اسم_المادة,0),1),"00")</f>
        <v>#N/A</v>
      </c>
      <c r="B157" s="49" t="e">
        <f>INDEX(كود_الصفوف,MATCH(الخطة_الدراسية!$C157,Class[الصفوف],0),1)</f>
        <v>#N/A</v>
      </c>
      <c r="C157" s="76"/>
      <c r="D157" s="76"/>
      <c r="E157" s="76"/>
      <c r="F157" s="49" t="str">
        <f t="shared" si="2"/>
        <v xml:space="preserve">
</v>
      </c>
      <c r="G157" t="e">
        <f>$B157&amp;TEXT(COUNTIF($C$4:$C157,C157),"00")</f>
        <v>#N/A</v>
      </c>
    </row>
    <row r="158" spans="1:7" ht="15" x14ac:dyDescent="0.25">
      <c r="A158" s="49" t="e">
        <f ca="1">الخطة_الدراسية!$B158&amp;TEXT(INDEX(كود_المادة,MATCH(D158,اسم_المادة,0),1),"00")</f>
        <v>#N/A</v>
      </c>
      <c r="B158" s="49" t="e">
        <f>INDEX(كود_الصفوف,MATCH(الخطة_الدراسية!$C158,Class[الصفوف],0),1)</f>
        <v>#N/A</v>
      </c>
      <c r="C158" s="76"/>
      <c r="D158" s="76"/>
      <c r="E158" s="76"/>
      <c r="F158" s="49" t="str">
        <f t="shared" si="2"/>
        <v xml:space="preserve">
</v>
      </c>
      <c r="G158" t="e">
        <f>$B158&amp;TEXT(COUNTIF($C$4:$C158,C158),"00")</f>
        <v>#N/A</v>
      </c>
    </row>
    <row r="159" spans="1:7" ht="15" x14ac:dyDescent="0.25">
      <c r="A159" s="49" t="e">
        <f ca="1">الخطة_الدراسية!$B159&amp;TEXT(INDEX(كود_المادة,MATCH(D159,اسم_المادة,0),1),"00")</f>
        <v>#N/A</v>
      </c>
      <c r="B159" s="49" t="e">
        <f>INDEX(كود_الصفوف,MATCH(الخطة_الدراسية!$C159,Class[الصفوف],0),1)</f>
        <v>#N/A</v>
      </c>
      <c r="C159" s="76"/>
      <c r="D159" s="76"/>
      <c r="E159" s="76"/>
      <c r="F159" s="49" t="str">
        <f t="shared" si="2"/>
        <v xml:space="preserve">
</v>
      </c>
      <c r="G159" t="e">
        <f>$B159&amp;TEXT(COUNTIF($C$4:$C159,C159),"00")</f>
        <v>#N/A</v>
      </c>
    </row>
    <row r="160" spans="1:7" ht="15" x14ac:dyDescent="0.25">
      <c r="A160" s="49" t="e">
        <f ca="1">الخطة_الدراسية!$B160&amp;TEXT(INDEX(كود_المادة,MATCH(D160,اسم_المادة,0),1),"00")</f>
        <v>#N/A</v>
      </c>
      <c r="B160" s="49" t="e">
        <f>INDEX(كود_الصفوف,MATCH(الخطة_الدراسية!$C160,Class[الصفوف],0),1)</f>
        <v>#N/A</v>
      </c>
      <c r="C160" s="76"/>
      <c r="D160" s="76"/>
      <c r="E160" s="76"/>
      <c r="F160" s="49" t="str">
        <f t="shared" si="2"/>
        <v xml:space="preserve">
</v>
      </c>
      <c r="G160" t="e">
        <f>$B160&amp;TEXT(COUNTIF($C$4:$C160,C160),"00")</f>
        <v>#N/A</v>
      </c>
    </row>
    <row r="161" spans="1:7" ht="15" x14ac:dyDescent="0.25">
      <c r="A161" s="49" t="e">
        <f ca="1">الخطة_الدراسية!$B161&amp;TEXT(INDEX(كود_المادة,MATCH(D161,اسم_المادة,0),1),"00")</f>
        <v>#N/A</v>
      </c>
      <c r="B161" s="49" t="e">
        <f>INDEX(كود_الصفوف,MATCH(الخطة_الدراسية!$C161,Class[الصفوف],0),1)</f>
        <v>#N/A</v>
      </c>
      <c r="C161" s="76"/>
      <c r="D161" s="76"/>
      <c r="E161" s="76"/>
      <c r="F161" s="49" t="str">
        <f t="shared" si="2"/>
        <v xml:space="preserve">
</v>
      </c>
      <c r="G161" t="e">
        <f>$B161&amp;TEXT(COUNTIF($C$4:$C161,C161),"00")</f>
        <v>#N/A</v>
      </c>
    </row>
    <row r="162" spans="1:7" ht="15" x14ac:dyDescent="0.25">
      <c r="A162" s="49" t="e">
        <f ca="1">الخطة_الدراسية!$B162&amp;TEXT(INDEX(كود_المادة,MATCH(D162,اسم_المادة,0),1),"00")</f>
        <v>#N/A</v>
      </c>
      <c r="B162" s="49" t="e">
        <f>INDEX(كود_الصفوف,MATCH(الخطة_الدراسية!$C162,Class[الصفوف],0),1)</f>
        <v>#N/A</v>
      </c>
      <c r="C162" s="76"/>
      <c r="D162" s="76"/>
      <c r="E162" s="76"/>
      <c r="F162" s="49" t="str">
        <f t="shared" si="2"/>
        <v xml:space="preserve">
</v>
      </c>
      <c r="G162" t="e">
        <f>$B162&amp;TEXT(COUNTIF($C$4:$C162,C162),"00")</f>
        <v>#N/A</v>
      </c>
    </row>
    <row r="163" spans="1:7" ht="15" x14ac:dyDescent="0.25">
      <c r="A163" s="49" t="e">
        <f ca="1">الخطة_الدراسية!$B163&amp;TEXT(INDEX(كود_المادة,MATCH(D163,اسم_المادة,0),1),"00")</f>
        <v>#N/A</v>
      </c>
      <c r="B163" s="49" t="e">
        <f>INDEX(كود_الصفوف,MATCH(الخطة_الدراسية!$C163,Class[الصفوف],0),1)</f>
        <v>#N/A</v>
      </c>
      <c r="C163" s="76"/>
      <c r="D163" s="76"/>
      <c r="E163" s="76"/>
      <c r="F163" s="49" t="str">
        <f t="shared" si="2"/>
        <v xml:space="preserve">
</v>
      </c>
      <c r="G163" t="e">
        <f>$B163&amp;TEXT(COUNTIF($C$4:$C163,C163),"00")</f>
        <v>#N/A</v>
      </c>
    </row>
    <row r="164" spans="1:7" ht="15" x14ac:dyDescent="0.25">
      <c r="A164" s="49" t="e">
        <f ca="1">الخطة_الدراسية!$B164&amp;TEXT(INDEX(كود_المادة,MATCH(D164,اسم_المادة,0),1),"00")</f>
        <v>#N/A</v>
      </c>
      <c r="B164" s="49" t="e">
        <f>INDEX(كود_الصفوف,MATCH(الخطة_الدراسية!$C164,Class[الصفوف],0),1)</f>
        <v>#N/A</v>
      </c>
      <c r="C164" s="76"/>
      <c r="D164" s="76"/>
      <c r="E164" s="76"/>
      <c r="F164" s="49" t="str">
        <f t="shared" si="2"/>
        <v xml:space="preserve">
</v>
      </c>
      <c r="G164" t="e">
        <f>$B164&amp;TEXT(COUNTIF($C$4:$C164,C164),"00")</f>
        <v>#N/A</v>
      </c>
    </row>
    <row r="165" spans="1:7" ht="15" x14ac:dyDescent="0.25">
      <c r="A165" s="49" t="e">
        <f ca="1">الخطة_الدراسية!$B165&amp;TEXT(INDEX(كود_المادة,MATCH(D165,اسم_المادة,0),1),"00")</f>
        <v>#N/A</v>
      </c>
      <c r="B165" s="49" t="e">
        <f>INDEX(كود_الصفوف,MATCH(الخطة_الدراسية!$C165,Class[الصفوف],0),1)</f>
        <v>#N/A</v>
      </c>
      <c r="C165" s="76"/>
      <c r="D165" s="76"/>
      <c r="E165" s="76"/>
      <c r="F165" s="49" t="str">
        <f t="shared" si="2"/>
        <v xml:space="preserve">
</v>
      </c>
      <c r="G165" t="e">
        <f>$B165&amp;TEXT(COUNTIF($C$4:$C165,C165),"00")</f>
        <v>#N/A</v>
      </c>
    </row>
    <row r="166" spans="1:7" ht="15" x14ac:dyDescent="0.25">
      <c r="A166" s="49" t="e">
        <f ca="1">الخطة_الدراسية!$B166&amp;TEXT(INDEX(كود_المادة,MATCH(D166,اسم_المادة,0),1),"00")</f>
        <v>#N/A</v>
      </c>
      <c r="B166" s="49" t="e">
        <f>INDEX(كود_الصفوف,MATCH(الخطة_الدراسية!$C166,Class[الصفوف],0),1)</f>
        <v>#N/A</v>
      </c>
      <c r="C166" s="76"/>
      <c r="D166" s="76"/>
      <c r="E166" s="76"/>
      <c r="F166" s="49" t="str">
        <f t="shared" si="2"/>
        <v xml:space="preserve">
</v>
      </c>
      <c r="G166" t="e">
        <f>$B166&amp;TEXT(COUNTIF($C$4:$C166,C166),"00")</f>
        <v>#N/A</v>
      </c>
    </row>
    <row r="167" spans="1:7" ht="15" x14ac:dyDescent="0.25">
      <c r="A167" s="49" t="e">
        <f ca="1">الخطة_الدراسية!$B167&amp;TEXT(INDEX(كود_المادة,MATCH(D167,اسم_المادة,0),1),"00")</f>
        <v>#N/A</v>
      </c>
      <c r="B167" s="49" t="e">
        <f>INDEX(كود_الصفوف,MATCH(الخطة_الدراسية!$C167,Class[الصفوف],0),1)</f>
        <v>#N/A</v>
      </c>
      <c r="C167" s="76"/>
      <c r="D167" s="76"/>
      <c r="E167" s="76"/>
      <c r="F167" s="49" t="str">
        <f t="shared" si="2"/>
        <v xml:space="preserve">
</v>
      </c>
      <c r="G167" t="e">
        <f>$B167&amp;TEXT(COUNTIF($C$4:$C167,C167),"00")</f>
        <v>#N/A</v>
      </c>
    </row>
    <row r="168" spans="1:7" ht="15" x14ac:dyDescent="0.25">
      <c r="A168" s="49" t="e">
        <f ca="1">الخطة_الدراسية!$B168&amp;TEXT(INDEX(كود_المادة,MATCH(D168,اسم_المادة,0),1),"00")</f>
        <v>#N/A</v>
      </c>
      <c r="B168" s="49" t="e">
        <f>INDEX(كود_الصفوف,MATCH(الخطة_الدراسية!$C168,Class[الصفوف],0),1)</f>
        <v>#N/A</v>
      </c>
      <c r="C168" s="76"/>
      <c r="D168" s="76"/>
      <c r="E168" s="76"/>
      <c r="F168" s="49" t="str">
        <f t="shared" si="2"/>
        <v xml:space="preserve">
</v>
      </c>
      <c r="G168" t="e">
        <f>$B168&amp;TEXT(COUNTIF($C$4:$C168,C168),"00")</f>
        <v>#N/A</v>
      </c>
    </row>
    <row r="169" spans="1:7" ht="15" x14ac:dyDescent="0.25">
      <c r="A169" s="49" t="e">
        <f ca="1">الخطة_الدراسية!$B169&amp;TEXT(INDEX(كود_المادة,MATCH(D169,اسم_المادة,0),1),"00")</f>
        <v>#N/A</v>
      </c>
      <c r="B169" s="49" t="e">
        <f>INDEX(كود_الصفوف,MATCH(الخطة_الدراسية!$C169,Class[الصفوف],0),1)</f>
        <v>#N/A</v>
      </c>
      <c r="C169" s="76"/>
      <c r="D169" s="76"/>
      <c r="E169" s="76"/>
      <c r="F169" s="49" t="str">
        <f t="shared" si="2"/>
        <v xml:space="preserve">
</v>
      </c>
      <c r="G169" t="e">
        <f>$B169&amp;TEXT(COUNTIF($C$4:$C169,C169),"00")</f>
        <v>#N/A</v>
      </c>
    </row>
    <row r="170" spans="1:7" ht="15" x14ac:dyDescent="0.25">
      <c r="A170" s="49" t="e">
        <f ca="1">الخطة_الدراسية!$B170&amp;TEXT(INDEX(كود_المادة,MATCH(D170,اسم_المادة,0),1),"00")</f>
        <v>#N/A</v>
      </c>
      <c r="B170" s="49" t="e">
        <f>INDEX(كود_الصفوف,MATCH(الخطة_الدراسية!$C170,Class[الصفوف],0),1)</f>
        <v>#N/A</v>
      </c>
      <c r="C170" s="76"/>
      <c r="D170" s="76"/>
      <c r="E170" s="76"/>
      <c r="F170" s="49" t="str">
        <f t="shared" si="2"/>
        <v xml:space="preserve">
</v>
      </c>
      <c r="G170" t="e">
        <f>$B170&amp;TEXT(COUNTIF($C$4:$C170,C170),"00")</f>
        <v>#N/A</v>
      </c>
    </row>
    <row r="171" spans="1:7" ht="15" x14ac:dyDescent="0.25">
      <c r="A171" s="49" t="e">
        <f ca="1">الخطة_الدراسية!$B171&amp;TEXT(INDEX(كود_المادة,MATCH(D171,اسم_المادة,0),1),"00")</f>
        <v>#N/A</v>
      </c>
      <c r="B171" s="49" t="e">
        <f>INDEX(كود_الصفوف,MATCH(الخطة_الدراسية!$C171,Class[الصفوف],0),1)</f>
        <v>#N/A</v>
      </c>
      <c r="C171" s="76"/>
      <c r="D171" s="76"/>
      <c r="E171" s="76"/>
      <c r="F171" s="49" t="str">
        <f t="shared" si="2"/>
        <v xml:space="preserve">
</v>
      </c>
      <c r="G171" t="e">
        <f>$B171&amp;TEXT(COUNTIF($C$4:$C171,C171),"00")</f>
        <v>#N/A</v>
      </c>
    </row>
    <row r="172" spans="1:7" ht="15" x14ac:dyDescent="0.25">
      <c r="A172" s="49" t="e">
        <f ca="1">الخطة_الدراسية!$B172&amp;TEXT(INDEX(كود_المادة,MATCH(D172,اسم_المادة,0),1),"00")</f>
        <v>#N/A</v>
      </c>
      <c r="B172" s="49" t="e">
        <f>INDEX(كود_الصفوف,MATCH(الخطة_الدراسية!$C172,Class[الصفوف],0),1)</f>
        <v>#N/A</v>
      </c>
      <c r="C172" s="76"/>
      <c r="D172" s="76"/>
      <c r="E172" s="76"/>
      <c r="F172" s="49" t="str">
        <f t="shared" si="2"/>
        <v xml:space="preserve">
</v>
      </c>
      <c r="G172" t="e">
        <f>$B172&amp;TEXT(COUNTIF($C$4:$C172,C172),"00")</f>
        <v>#N/A</v>
      </c>
    </row>
    <row r="173" spans="1:7" ht="15" x14ac:dyDescent="0.25">
      <c r="A173" s="49" t="e">
        <f ca="1">الخطة_الدراسية!$B173&amp;TEXT(INDEX(كود_المادة,MATCH(D173,اسم_المادة,0),1),"00")</f>
        <v>#N/A</v>
      </c>
      <c r="B173" s="49" t="e">
        <f>INDEX(كود_الصفوف,MATCH(الخطة_الدراسية!$C173,Class[الصفوف],0),1)</f>
        <v>#N/A</v>
      </c>
      <c r="C173" s="76"/>
      <c r="D173" s="76"/>
      <c r="E173" s="76"/>
      <c r="F173" s="49" t="str">
        <f t="shared" si="2"/>
        <v xml:space="preserve">
</v>
      </c>
      <c r="G173" t="e">
        <f>$B173&amp;TEXT(COUNTIF($C$4:$C173,C173),"00")</f>
        <v>#N/A</v>
      </c>
    </row>
    <row r="174" spans="1:7" ht="15" x14ac:dyDescent="0.25">
      <c r="A174" s="49" t="e">
        <f ca="1">الخطة_الدراسية!$B174&amp;TEXT(INDEX(كود_المادة,MATCH(D174,اسم_المادة,0),1),"00")</f>
        <v>#N/A</v>
      </c>
      <c r="B174" s="49" t="e">
        <f>INDEX(كود_الصفوف,MATCH(الخطة_الدراسية!$C174,Class[الصفوف],0),1)</f>
        <v>#N/A</v>
      </c>
      <c r="C174" s="76"/>
      <c r="D174" s="76"/>
      <c r="E174" s="76"/>
      <c r="F174" s="49" t="str">
        <f t="shared" si="2"/>
        <v xml:space="preserve">
</v>
      </c>
      <c r="G174" t="e">
        <f>$B174&amp;TEXT(COUNTIF($C$4:$C174,C174),"00")</f>
        <v>#N/A</v>
      </c>
    </row>
    <row r="175" spans="1:7" ht="15" x14ac:dyDescent="0.25">
      <c r="A175" s="49" t="e">
        <f ca="1">الخطة_الدراسية!$B175&amp;TEXT(INDEX(كود_المادة,MATCH(D175,اسم_المادة,0),1),"00")</f>
        <v>#N/A</v>
      </c>
      <c r="B175" s="49" t="e">
        <f>INDEX(كود_الصفوف,MATCH(الخطة_الدراسية!$C175,Class[الصفوف],0),1)</f>
        <v>#N/A</v>
      </c>
      <c r="C175" s="76"/>
      <c r="D175" s="76"/>
      <c r="E175" s="76"/>
      <c r="F175" s="49" t="str">
        <f t="shared" si="2"/>
        <v xml:space="preserve">
</v>
      </c>
      <c r="G175" t="e">
        <f>$B175&amp;TEXT(COUNTIF($C$4:$C175,C175),"00")</f>
        <v>#N/A</v>
      </c>
    </row>
    <row r="176" spans="1:7" ht="15" x14ac:dyDescent="0.25">
      <c r="A176" s="49" t="e">
        <f ca="1">الخطة_الدراسية!$B176&amp;TEXT(INDEX(كود_المادة,MATCH(D176,اسم_المادة,0),1),"00")</f>
        <v>#N/A</v>
      </c>
      <c r="B176" s="49" t="e">
        <f>INDEX(كود_الصفوف,MATCH(الخطة_الدراسية!$C176,Class[الصفوف],0),1)</f>
        <v>#N/A</v>
      </c>
      <c r="C176" s="76"/>
      <c r="D176" s="76"/>
      <c r="E176" s="76"/>
      <c r="F176" s="49" t="str">
        <f t="shared" si="2"/>
        <v xml:space="preserve">
</v>
      </c>
      <c r="G176" t="e">
        <f>$B176&amp;TEXT(COUNTIF($C$4:$C176,C176),"00")</f>
        <v>#N/A</v>
      </c>
    </row>
    <row r="177" spans="1:7" ht="15" x14ac:dyDescent="0.25">
      <c r="A177" s="49" t="e">
        <f ca="1">الخطة_الدراسية!$B177&amp;TEXT(INDEX(كود_المادة,MATCH(D177,اسم_المادة,0),1),"00")</f>
        <v>#N/A</v>
      </c>
      <c r="B177" s="49" t="e">
        <f>INDEX(كود_الصفوف,MATCH(الخطة_الدراسية!$C177,Class[الصفوف],0),1)</f>
        <v>#N/A</v>
      </c>
      <c r="C177" s="76"/>
      <c r="D177" s="76"/>
      <c r="E177" s="76"/>
      <c r="F177" s="49" t="str">
        <f t="shared" si="2"/>
        <v xml:space="preserve">
</v>
      </c>
      <c r="G177" t="e">
        <f>$B177&amp;TEXT(COUNTIF($C$4:$C177,C177),"00")</f>
        <v>#N/A</v>
      </c>
    </row>
    <row r="178" spans="1:7" ht="15" x14ac:dyDescent="0.25">
      <c r="A178" s="49" t="e">
        <f ca="1">الخطة_الدراسية!$B178&amp;TEXT(INDEX(كود_المادة,MATCH(D178,اسم_المادة,0),1),"00")</f>
        <v>#N/A</v>
      </c>
      <c r="B178" s="49" t="e">
        <f>INDEX(كود_الصفوف,MATCH(الخطة_الدراسية!$C178,Class[الصفوف],0),1)</f>
        <v>#N/A</v>
      </c>
      <c r="C178" s="76"/>
      <c r="D178" s="76"/>
      <c r="E178" s="76"/>
      <c r="F178" s="49" t="str">
        <f t="shared" si="2"/>
        <v xml:space="preserve">
</v>
      </c>
      <c r="G178" t="e">
        <f>$B178&amp;TEXT(COUNTIF($C$4:$C178,C178),"00")</f>
        <v>#N/A</v>
      </c>
    </row>
    <row r="179" spans="1:7" ht="15" x14ac:dyDescent="0.25">
      <c r="A179" s="49" t="e">
        <f ca="1">الخطة_الدراسية!$B179&amp;TEXT(INDEX(كود_المادة,MATCH(D179,اسم_المادة,0),1),"00")</f>
        <v>#N/A</v>
      </c>
      <c r="B179" s="49" t="e">
        <f>INDEX(كود_الصفوف,MATCH(الخطة_الدراسية!$C179,Class[الصفوف],0),1)</f>
        <v>#N/A</v>
      </c>
      <c r="C179" s="76"/>
      <c r="D179" s="76"/>
      <c r="E179" s="76"/>
      <c r="F179" s="49" t="str">
        <f t="shared" si="2"/>
        <v xml:space="preserve">
</v>
      </c>
      <c r="G179" t="e">
        <f>$B179&amp;TEXT(COUNTIF($C$4:$C179,C179),"00")</f>
        <v>#N/A</v>
      </c>
    </row>
    <row r="180" spans="1:7" ht="15" x14ac:dyDescent="0.25">
      <c r="A180" s="49" t="e">
        <f ca="1">الخطة_الدراسية!$B180&amp;TEXT(INDEX(كود_المادة,MATCH(D180,اسم_المادة,0),1),"00")</f>
        <v>#N/A</v>
      </c>
      <c r="B180" s="49" t="e">
        <f>INDEX(كود_الصفوف,MATCH(الخطة_الدراسية!$C180,Class[الصفوف],0),1)</f>
        <v>#N/A</v>
      </c>
      <c r="C180" s="76"/>
      <c r="D180" s="76"/>
      <c r="E180" s="76"/>
      <c r="F180" s="49" t="str">
        <f t="shared" si="2"/>
        <v xml:space="preserve">
</v>
      </c>
      <c r="G180" t="e">
        <f>$B180&amp;TEXT(COUNTIF($C$4:$C180,C180),"00")</f>
        <v>#N/A</v>
      </c>
    </row>
    <row r="181" spans="1:7" ht="15" x14ac:dyDescent="0.25">
      <c r="A181" s="49" t="e">
        <f ca="1">الخطة_الدراسية!$B181&amp;TEXT(INDEX(كود_المادة,MATCH(D181,اسم_المادة,0),1),"00")</f>
        <v>#N/A</v>
      </c>
      <c r="B181" s="49" t="e">
        <f>INDEX(كود_الصفوف,MATCH(الخطة_الدراسية!$C181,Class[الصفوف],0),1)</f>
        <v>#N/A</v>
      </c>
      <c r="C181" s="76"/>
      <c r="D181" s="76"/>
      <c r="E181" s="76"/>
      <c r="F181" s="49" t="str">
        <f t="shared" si="2"/>
        <v xml:space="preserve">
</v>
      </c>
      <c r="G181" t="e">
        <f>$B181&amp;TEXT(COUNTIF($C$4:$C181,C181),"00")</f>
        <v>#N/A</v>
      </c>
    </row>
    <row r="182" spans="1:7" ht="15" x14ac:dyDescent="0.25">
      <c r="A182" s="49" t="e">
        <f ca="1">الخطة_الدراسية!$B182&amp;TEXT(INDEX(كود_المادة,MATCH(D182,اسم_المادة,0),1),"00")</f>
        <v>#N/A</v>
      </c>
      <c r="B182" s="49" t="e">
        <f>INDEX(كود_الصفوف,MATCH(الخطة_الدراسية!$C182,Class[الصفوف],0),1)</f>
        <v>#N/A</v>
      </c>
      <c r="C182" s="76"/>
      <c r="D182" s="76"/>
      <c r="E182" s="76"/>
      <c r="F182" s="49" t="str">
        <f t="shared" si="2"/>
        <v xml:space="preserve">
</v>
      </c>
      <c r="G182" t="e">
        <f>$B182&amp;TEXT(COUNTIF($C$4:$C182,C182),"00")</f>
        <v>#N/A</v>
      </c>
    </row>
    <row r="183" spans="1:7" ht="15" x14ac:dyDescent="0.25">
      <c r="A183" s="49" t="e">
        <f ca="1">الخطة_الدراسية!$B183&amp;TEXT(INDEX(كود_المادة,MATCH(D183,اسم_المادة,0),1),"00")</f>
        <v>#N/A</v>
      </c>
      <c r="B183" s="49" t="e">
        <f>INDEX(كود_الصفوف,MATCH(الخطة_الدراسية!$C183,Class[الصفوف],0),1)</f>
        <v>#N/A</v>
      </c>
      <c r="C183" s="76"/>
      <c r="D183" s="76"/>
      <c r="E183" s="76"/>
      <c r="F183" s="49" t="str">
        <f t="shared" si="2"/>
        <v xml:space="preserve">
</v>
      </c>
      <c r="G183" t="e">
        <f>$B183&amp;TEXT(COUNTIF($C$4:$C183,C183),"00")</f>
        <v>#N/A</v>
      </c>
    </row>
    <row r="184" spans="1:7" ht="15" x14ac:dyDescent="0.25">
      <c r="A184" s="49" t="e">
        <f ca="1">الخطة_الدراسية!$B184&amp;TEXT(INDEX(كود_المادة,MATCH(D184,اسم_المادة,0),1),"00")</f>
        <v>#N/A</v>
      </c>
      <c r="B184" s="49" t="e">
        <f>INDEX(كود_الصفوف,MATCH(الخطة_الدراسية!$C184,Class[الصفوف],0),1)</f>
        <v>#N/A</v>
      </c>
      <c r="C184" s="76"/>
      <c r="D184" s="76"/>
      <c r="E184" s="76"/>
      <c r="F184" s="49" t="str">
        <f t="shared" si="2"/>
        <v xml:space="preserve">
</v>
      </c>
      <c r="G184" t="e">
        <f>$B184&amp;TEXT(COUNTIF($C$4:$C184,C184),"00")</f>
        <v>#N/A</v>
      </c>
    </row>
    <row r="185" spans="1:7" ht="15" x14ac:dyDescent="0.25">
      <c r="A185" s="49" t="e">
        <f ca="1">الخطة_الدراسية!$B185&amp;TEXT(INDEX(كود_المادة,MATCH(D185,اسم_المادة,0),1),"00")</f>
        <v>#N/A</v>
      </c>
      <c r="B185" s="49" t="e">
        <f>INDEX(كود_الصفوف,MATCH(الخطة_الدراسية!$C185,Class[الصفوف],0),1)</f>
        <v>#N/A</v>
      </c>
      <c r="C185" s="76"/>
      <c r="D185" s="76"/>
      <c r="E185" s="76"/>
      <c r="F185" s="49" t="str">
        <f t="shared" si="2"/>
        <v xml:space="preserve">
</v>
      </c>
      <c r="G185" t="e">
        <f>$B185&amp;TEXT(COUNTIF($C$4:$C185,C185),"00")</f>
        <v>#N/A</v>
      </c>
    </row>
    <row r="186" spans="1:7" ht="15" x14ac:dyDescent="0.25">
      <c r="A186" s="49" t="e">
        <f ca="1">الخطة_الدراسية!$B186&amp;TEXT(INDEX(كود_المادة,MATCH(D186,اسم_المادة,0),1),"00")</f>
        <v>#N/A</v>
      </c>
      <c r="B186" s="49" t="e">
        <f>INDEX(كود_الصفوف,MATCH(الخطة_الدراسية!$C186,Class[الصفوف],0),1)</f>
        <v>#N/A</v>
      </c>
      <c r="C186" s="76"/>
      <c r="D186" s="76"/>
      <c r="E186" s="76"/>
      <c r="F186" s="49" t="str">
        <f t="shared" si="2"/>
        <v xml:space="preserve">
</v>
      </c>
      <c r="G186" t="e">
        <f>$B186&amp;TEXT(COUNTIF($C$4:$C186,C186),"00")</f>
        <v>#N/A</v>
      </c>
    </row>
    <row r="187" spans="1:7" ht="15" x14ac:dyDescent="0.25">
      <c r="A187" s="49" t="e">
        <f ca="1">الخطة_الدراسية!$B187&amp;TEXT(INDEX(كود_المادة,MATCH(D187,اسم_المادة,0),1),"00")</f>
        <v>#N/A</v>
      </c>
      <c r="B187" s="49" t="e">
        <f>INDEX(كود_الصفوف,MATCH(الخطة_الدراسية!$C187,Class[الصفوف],0),1)</f>
        <v>#N/A</v>
      </c>
      <c r="C187" s="76"/>
      <c r="D187" s="76"/>
      <c r="E187" s="76"/>
      <c r="F187" s="49" t="str">
        <f t="shared" si="2"/>
        <v xml:space="preserve">
</v>
      </c>
      <c r="G187" t="e">
        <f>$B187&amp;TEXT(COUNTIF($C$4:$C187,C187),"00")</f>
        <v>#N/A</v>
      </c>
    </row>
    <row r="188" spans="1:7" ht="15" x14ac:dyDescent="0.25">
      <c r="A188" s="49" t="e">
        <f ca="1">الخطة_الدراسية!$B188&amp;TEXT(INDEX(كود_المادة,MATCH(D188,اسم_المادة,0),1),"00")</f>
        <v>#N/A</v>
      </c>
      <c r="B188" s="49" t="e">
        <f>INDEX(كود_الصفوف,MATCH(الخطة_الدراسية!$C188,Class[الصفوف],0),1)</f>
        <v>#N/A</v>
      </c>
      <c r="C188" s="76"/>
      <c r="D188" s="76"/>
      <c r="E188" s="76"/>
      <c r="F188" s="49" t="str">
        <f t="shared" si="2"/>
        <v xml:space="preserve">
</v>
      </c>
      <c r="G188" t="e">
        <f>$B188&amp;TEXT(COUNTIF($C$4:$C188,C188),"00")</f>
        <v>#N/A</v>
      </c>
    </row>
    <row r="189" spans="1:7" ht="15" x14ac:dyDescent="0.25">
      <c r="A189" s="49" t="e">
        <f ca="1">الخطة_الدراسية!$B189&amp;TEXT(INDEX(كود_المادة,MATCH(D189,اسم_المادة,0),1),"00")</f>
        <v>#N/A</v>
      </c>
      <c r="B189" s="49" t="e">
        <f>INDEX(كود_الصفوف,MATCH(الخطة_الدراسية!$C189,Class[الصفوف],0),1)</f>
        <v>#N/A</v>
      </c>
      <c r="C189" s="76"/>
      <c r="D189" s="76"/>
      <c r="E189" s="76"/>
      <c r="F189" s="49" t="str">
        <f t="shared" si="2"/>
        <v xml:space="preserve">
</v>
      </c>
      <c r="G189" t="e">
        <f>$B189&amp;TEXT(COUNTIF($C$4:$C189,C189),"00")</f>
        <v>#N/A</v>
      </c>
    </row>
    <row r="190" spans="1:7" ht="15" x14ac:dyDescent="0.25">
      <c r="A190" s="49" t="e">
        <f ca="1">الخطة_الدراسية!$B190&amp;TEXT(INDEX(كود_المادة,MATCH(D190,اسم_المادة,0),1),"00")</f>
        <v>#N/A</v>
      </c>
      <c r="B190" s="49" t="e">
        <f>INDEX(كود_الصفوف,MATCH(الخطة_الدراسية!$C190,Class[الصفوف],0),1)</f>
        <v>#N/A</v>
      </c>
      <c r="C190" s="76"/>
      <c r="D190" s="76"/>
      <c r="E190" s="76"/>
      <c r="F190" s="49" t="str">
        <f t="shared" si="2"/>
        <v xml:space="preserve">
</v>
      </c>
      <c r="G190" t="e">
        <f>$B190&amp;TEXT(COUNTIF($C$4:$C190,C190),"00")</f>
        <v>#N/A</v>
      </c>
    </row>
    <row r="191" spans="1:7" ht="15" x14ac:dyDescent="0.25">
      <c r="A191" s="49" t="e">
        <f ca="1">الخطة_الدراسية!$B191&amp;TEXT(INDEX(كود_المادة,MATCH(D191,اسم_المادة,0),1),"00")</f>
        <v>#N/A</v>
      </c>
      <c r="B191" s="49" t="e">
        <f>INDEX(كود_الصفوف,MATCH(الخطة_الدراسية!$C191,Class[الصفوف],0),1)</f>
        <v>#N/A</v>
      </c>
      <c r="C191" s="76"/>
      <c r="D191" s="76"/>
      <c r="E191" s="76"/>
      <c r="F191" s="49" t="str">
        <f t="shared" si="2"/>
        <v xml:space="preserve">
</v>
      </c>
      <c r="G191" t="e">
        <f>$B191&amp;TEXT(COUNTIF($C$4:$C191,C191),"00")</f>
        <v>#N/A</v>
      </c>
    </row>
    <row r="192" spans="1:7" ht="15" x14ac:dyDescent="0.25">
      <c r="A192" s="49" t="e">
        <f ca="1">الخطة_الدراسية!$B192&amp;TEXT(INDEX(كود_المادة,MATCH(D192,اسم_المادة,0),1),"00")</f>
        <v>#N/A</v>
      </c>
      <c r="B192" s="49" t="e">
        <f>INDEX(كود_الصفوف,MATCH(الخطة_الدراسية!$C192,Class[الصفوف],0),1)</f>
        <v>#N/A</v>
      </c>
      <c r="C192" s="76"/>
      <c r="D192" s="76"/>
      <c r="E192" s="76"/>
      <c r="F192" s="49" t="str">
        <f t="shared" si="2"/>
        <v xml:space="preserve">
</v>
      </c>
      <c r="G192" t="e">
        <f>$B192&amp;TEXT(COUNTIF($C$4:$C192,C192),"00")</f>
        <v>#N/A</v>
      </c>
    </row>
    <row r="193" spans="1:7" ht="15" x14ac:dyDescent="0.25">
      <c r="A193" s="49" t="e">
        <f ca="1">الخطة_الدراسية!$B193&amp;TEXT(INDEX(كود_المادة,MATCH(D193,اسم_المادة,0),1),"00")</f>
        <v>#N/A</v>
      </c>
      <c r="B193" s="49" t="e">
        <f>INDEX(كود_الصفوف,MATCH(الخطة_الدراسية!$C193,Class[الصفوف],0),1)</f>
        <v>#N/A</v>
      </c>
      <c r="C193" s="76"/>
      <c r="D193" s="76"/>
      <c r="E193" s="76"/>
      <c r="F193" s="49" t="str">
        <f t="shared" si="2"/>
        <v xml:space="preserve">
</v>
      </c>
      <c r="G193" t="e">
        <f>$B193&amp;TEXT(COUNTIF($C$4:$C193,C193),"00")</f>
        <v>#N/A</v>
      </c>
    </row>
    <row r="194" spans="1:7" ht="15" x14ac:dyDescent="0.25">
      <c r="A194" s="49" t="e">
        <f ca="1">الخطة_الدراسية!$B194&amp;TEXT(INDEX(كود_المادة,MATCH(D194,اسم_المادة,0),1),"00")</f>
        <v>#N/A</v>
      </c>
      <c r="B194" s="49" t="e">
        <f>INDEX(كود_الصفوف,MATCH(الخطة_الدراسية!$C194,Class[الصفوف],0),1)</f>
        <v>#N/A</v>
      </c>
      <c r="C194" s="76"/>
      <c r="D194" s="76"/>
      <c r="E194" s="76"/>
      <c r="F194" s="49" t="str">
        <f t="shared" si="2"/>
        <v xml:space="preserve">
</v>
      </c>
      <c r="G194" t="e">
        <f>$B194&amp;TEXT(COUNTIF($C$4:$C194,C194),"00")</f>
        <v>#N/A</v>
      </c>
    </row>
    <row r="195" spans="1:7" ht="15" x14ac:dyDescent="0.25">
      <c r="A195" s="49" t="e">
        <f ca="1">الخطة_الدراسية!$B195&amp;TEXT(INDEX(كود_المادة,MATCH(D195,اسم_المادة,0),1),"00")</f>
        <v>#N/A</v>
      </c>
      <c r="B195" s="49" t="e">
        <f>INDEX(كود_الصفوف,MATCH(الخطة_الدراسية!$C195,Class[الصفوف],0),1)</f>
        <v>#N/A</v>
      </c>
      <c r="C195" s="76"/>
      <c r="D195" s="76"/>
      <c r="E195" s="76"/>
      <c r="F195" s="49" t="str">
        <f t="shared" si="2"/>
        <v xml:space="preserve">
</v>
      </c>
      <c r="G195" t="e">
        <f>$B195&amp;TEXT(COUNTIF($C$4:$C195,C195),"00")</f>
        <v>#N/A</v>
      </c>
    </row>
    <row r="196" spans="1:7" ht="15" x14ac:dyDescent="0.25">
      <c r="A196" s="49" t="e">
        <f ca="1">الخطة_الدراسية!$B196&amp;TEXT(INDEX(كود_المادة,MATCH(D196,اسم_المادة,0),1),"00")</f>
        <v>#N/A</v>
      </c>
      <c r="B196" s="49" t="e">
        <f>INDEX(كود_الصفوف,MATCH(الخطة_الدراسية!$C196,Class[الصفوف],0),1)</f>
        <v>#N/A</v>
      </c>
      <c r="C196" s="76"/>
      <c r="D196" s="76"/>
      <c r="E196" s="76"/>
      <c r="F196" s="49" t="str">
        <f t="shared" si="2"/>
        <v xml:space="preserve">
</v>
      </c>
      <c r="G196" t="e">
        <f>$B196&amp;TEXT(COUNTIF($C$4:$C196,C196),"00")</f>
        <v>#N/A</v>
      </c>
    </row>
    <row r="197" spans="1:7" ht="15" x14ac:dyDescent="0.25">
      <c r="A197" s="49" t="e">
        <f ca="1">الخطة_الدراسية!$B197&amp;TEXT(INDEX(كود_المادة,MATCH(D197,اسم_المادة,0),1),"00")</f>
        <v>#N/A</v>
      </c>
      <c r="B197" s="49" t="e">
        <f>INDEX(كود_الصفوف,MATCH(الخطة_الدراسية!$C197,Class[الصفوف],0),1)</f>
        <v>#N/A</v>
      </c>
      <c r="C197" s="76"/>
      <c r="D197" s="76"/>
      <c r="E197" s="76"/>
      <c r="F197" s="49" t="str">
        <f t="shared" ref="F197:F260" si="3">$C197&amp;CHAR(10)&amp;$D197</f>
        <v xml:space="preserve">
</v>
      </c>
      <c r="G197" t="e">
        <f>$B197&amp;TEXT(COUNTIF($C$4:$C197,C197),"00")</f>
        <v>#N/A</v>
      </c>
    </row>
    <row r="198" spans="1:7" ht="15" x14ac:dyDescent="0.25">
      <c r="A198" s="49" t="e">
        <f ca="1">الخطة_الدراسية!$B198&amp;TEXT(INDEX(كود_المادة,MATCH(D198,اسم_المادة,0),1),"00")</f>
        <v>#N/A</v>
      </c>
      <c r="B198" s="49" t="e">
        <f>INDEX(كود_الصفوف,MATCH(الخطة_الدراسية!$C198,Class[الصفوف],0),1)</f>
        <v>#N/A</v>
      </c>
      <c r="C198" s="76"/>
      <c r="D198" s="76"/>
      <c r="E198" s="76"/>
      <c r="F198" s="49" t="str">
        <f t="shared" si="3"/>
        <v xml:space="preserve">
</v>
      </c>
      <c r="G198" t="e">
        <f>$B198&amp;TEXT(COUNTIF($C$4:$C198,C198),"00")</f>
        <v>#N/A</v>
      </c>
    </row>
    <row r="199" spans="1:7" ht="15" x14ac:dyDescent="0.25">
      <c r="A199" s="49" t="e">
        <f ca="1">الخطة_الدراسية!$B199&amp;TEXT(INDEX(كود_المادة,MATCH(D199,اسم_المادة,0),1),"00")</f>
        <v>#N/A</v>
      </c>
      <c r="B199" s="49" t="e">
        <f>INDEX(كود_الصفوف,MATCH(الخطة_الدراسية!$C199,Class[الصفوف],0),1)</f>
        <v>#N/A</v>
      </c>
      <c r="C199" s="76"/>
      <c r="D199" s="76"/>
      <c r="E199" s="76"/>
      <c r="F199" s="49" t="str">
        <f t="shared" si="3"/>
        <v xml:space="preserve">
</v>
      </c>
      <c r="G199" t="e">
        <f>$B199&amp;TEXT(COUNTIF($C$4:$C199,C199),"00")</f>
        <v>#N/A</v>
      </c>
    </row>
    <row r="200" spans="1:7" ht="15" x14ac:dyDescent="0.25">
      <c r="A200" s="49" t="e">
        <f ca="1">الخطة_الدراسية!$B200&amp;TEXT(INDEX(كود_المادة,MATCH(D200,اسم_المادة,0),1),"00")</f>
        <v>#N/A</v>
      </c>
      <c r="B200" s="49" t="e">
        <f>INDEX(كود_الصفوف,MATCH(الخطة_الدراسية!$C200,Class[الصفوف],0),1)</f>
        <v>#N/A</v>
      </c>
      <c r="C200" s="76"/>
      <c r="D200" s="76"/>
      <c r="E200" s="76"/>
      <c r="F200" s="49" t="str">
        <f t="shared" si="3"/>
        <v xml:space="preserve">
</v>
      </c>
      <c r="G200" t="e">
        <f>$B200&amp;TEXT(COUNTIF($C$4:$C200,C200),"00")</f>
        <v>#N/A</v>
      </c>
    </row>
    <row r="201" spans="1:7" ht="15" x14ac:dyDescent="0.25">
      <c r="A201" s="49" t="e">
        <f ca="1">الخطة_الدراسية!$B201&amp;TEXT(INDEX(كود_المادة,MATCH(D201,اسم_المادة,0),1),"00")</f>
        <v>#N/A</v>
      </c>
      <c r="B201" s="49" t="e">
        <f>INDEX(كود_الصفوف,MATCH(الخطة_الدراسية!$C201,Class[الصفوف],0),1)</f>
        <v>#N/A</v>
      </c>
      <c r="C201" s="76"/>
      <c r="D201" s="76"/>
      <c r="E201" s="76"/>
      <c r="F201" s="49" t="str">
        <f t="shared" si="3"/>
        <v xml:space="preserve">
</v>
      </c>
      <c r="G201" t="e">
        <f>$B201&amp;TEXT(COUNTIF($C$4:$C201,C201),"00")</f>
        <v>#N/A</v>
      </c>
    </row>
    <row r="202" spans="1:7" ht="15" x14ac:dyDescent="0.25">
      <c r="A202" s="49" t="e">
        <f ca="1">الخطة_الدراسية!$B202&amp;TEXT(INDEX(كود_المادة,MATCH(D202,اسم_المادة,0),1),"00")</f>
        <v>#N/A</v>
      </c>
      <c r="B202" s="49" t="e">
        <f>INDEX(كود_الصفوف,MATCH(الخطة_الدراسية!$C202,Class[الصفوف],0),1)</f>
        <v>#N/A</v>
      </c>
      <c r="C202" s="76"/>
      <c r="D202" s="76"/>
      <c r="E202" s="76"/>
      <c r="F202" s="49" t="str">
        <f t="shared" si="3"/>
        <v xml:space="preserve">
</v>
      </c>
      <c r="G202" t="e">
        <f>$B202&amp;TEXT(COUNTIF($C$4:$C202,C202),"00")</f>
        <v>#N/A</v>
      </c>
    </row>
    <row r="203" spans="1:7" ht="15" x14ac:dyDescent="0.25">
      <c r="A203" s="49" t="e">
        <f ca="1">الخطة_الدراسية!$B203&amp;TEXT(INDEX(كود_المادة,MATCH(D203,اسم_المادة,0),1),"00")</f>
        <v>#N/A</v>
      </c>
      <c r="B203" s="49" t="e">
        <f>INDEX(كود_الصفوف,MATCH(الخطة_الدراسية!$C203,Class[الصفوف],0),1)</f>
        <v>#N/A</v>
      </c>
      <c r="C203" s="76"/>
      <c r="D203" s="76"/>
      <c r="E203" s="76"/>
      <c r="F203" s="49" t="str">
        <f t="shared" si="3"/>
        <v xml:space="preserve">
</v>
      </c>
      <c r="G203" t="e">
        <f>$B203&amp;TEXT(COUNTIF($C$4:$C203,C203),"00")</f>
        <v>#N/A</v>
      </c>
    </row>
    <row r="204" spans="1:7" ht="15" x14ac:dyDescent="0.25">
      <c r="A204" s="49" t="e">
        <f ca="1">الخطة_الدراسية!$B204&amp;TEXT(INDEX(كود_المادة,MATCH(D204,اسم_المادة,0),1),"00")</f>
        <v>#N/A</v>
      </c>
      <c r="B204" s="49" t="e">
        <f>INDEX(كود_الصفوف,MATCH(الخطة_الدراسية!$C204,Class[الصفوف],0),1)</f>
        <v>#N/A</v>
      </c>
      <c r="C204" s="76"/>
      <c r="D204" s="76"/>
      <c r="E204" s="76"/>
      <c r="F204" s="49" t="str">
        <f t="shared" si="3"/>
        <v xml:space="preserve">
</v>
      </c>
      <c r="G204" t="e">
        <f>$B204&amp;TEXT(COUNTIF($C$4:$C204,C204),"00")</f>
        <v>#N/A</v>
      </c>
    </row>
    <row r="205" spans="1:7" ht="15" x14ac:dyDescent="0.25">
      <c r="A205" s="49" t="e">
        <f ca="1">الخطة_الدراسية!$B205&amp;TEXT(INDEX(كود_المادة,MATCH(D205,اسم_المادة,0),1),"00")</f>
        <v>#N/A</v>
      </c>
      <c r="B205" s="49" t="e">
        <f>INDEX(كود_الصفوف,MATCH(الخطة_الدراسية!$C205,Class[الصفوف],0),1)</f>
        <v>#N/A</v>
      </c>
      <c r="C205" s="76"/>
      <c r="D205" s="76"/>
      <c r="E205" s="76"/>
      <c r="F205" s="49" t="str">
        <f t="shared" si="3"/>
        <v xml:space="preserve">
</v>
      </c>
      <c r="G205" t="e">
        <f>$B205&amp;TEXT(COUNTIF($C$4:$C205,C205),"00")</f>
        <v>#N/A</v>
      </c>
    </row>
    <row r="206" spans="1:7" ht="15" x14ac:dyDescent="0.25">
      <c r="A206" s="49" t="e">
        <f ca="1">الخطة_الدراسية!$B206&amp;TEXT(INDEX(كود_المادة,MATCH(D206,اسم_المادة,0),1),"00")</f>
        <v>#N/A</v>
      </c>
      <c r="B206" s="49" t="e">
        <f>INDEX(كود_الصفوف,MATCH(الخطة_الدراسية!$C206,Class[الصفوف],0),1)</f>
        <v>#N/A</v>
      </c>
      <c r="C206" s="76"/>
      <c r="D206" s="76"/>
      <c r="E206" s="76"/>
      <c r="F206" s="49" t="str">
        <f t="shared" si="3"/>
        <v xml:space="preserve">
</v>
      </c>
      <c r="G206" t="e">
        <f>$B206&amp;TEXT(COUNTIF($C$4:$C206,C206),"00")</f>
        <v>#N/A</v>
      </c>
    </row>
    <row r="207" spans="1:7" ht="15" x14ac:dyDescent="0.25">
      <c r="A207" s="49" t="e">
        <f ca="1">الخطة_الدراسية!$B207&amp;TEXT(INDEX(كود_المادة,MATCH(D207,اسم_المادة,0),1),"00")</f>
        <v>#N/A</v>
      </c>
      <c r="B207" s="49" t="e">
        <f>INDEX(كود_الصفوف,MATCH(الخطة_الدراسية!$C207,Class[الصفوف],0),1)</f>
        <v>#N/A</v>
      </c>
      <c r="C207" s="76"/>
      <c r="D207" s="76"/>
      <c r="E207" s="76"/>
      <c r="F207" s="49" t="str">
        <f t="shared" si="3"/>
        <v xml:space="preserve">
</v>
      </c>
      <c r="G207" t="e">
        <f>$B207&amp;TEXT(COUNTIF($C$4:$C207,C207),"00")</f>
        <v>#N/A</v>
      </c>
    </row>
    <row r="208" spans="1:7" ht="15" x14ac:dyDescent="0.25">
      <c r="A208" s="49" t="e">
        <f ca="1">الخطة_الدراسية!$B208&amp;TEXT(INDEX(كود_المادة,MATCH(D208,اسم_المادة,0),1),"00")</f>
        <v>#N/A</v>
      </c>
      <c r="B208" s="49" t="e">
        <f>INDEX(كود_الصفوف,MATCH(الخطة_الدراسية!$C208,Class[الصفوف],0),1)</f>
        <v>#N/A</v>
      </c>
      <c r="C208" s="76"/>
      <c r="D208" s="76"/>
      <c r="E208" s="76"/>
      <c r="F208" s="49" t="str">
        <f t="shared" si="3"/>
        <v xml:space="preserve">
</v>
      </c>
      <c r="G208" t="e">
        <f>$B208&amp;TEXT(COUNTIF($C$4:$C208,C208),"00")</f>
        <v>#N/A</v>
      </c>
    </row>
    <row r="209" spans="1:7" ht="15" x14ac:dyDescent="0.25">
      <c r="A209" s="49" t="e">
        <f ca="1">الخطة_الدراسية!$B209&amp;TEXT(INDEX(كود_المادة,MATCH(D209,اسم_المادة,0),1),"00")</f>
        <v>#N/A</v>
      </c>
      <c r="B209" s="49" t="e">
        <f>INDEX(كود_الصفوف,MATCH(الخطة_الدراسية!$C209,Class[الصفوف],0),1)</f>
        <v>#N/A</v>
      </c>
      <c r="C209" s="76"/>
      <c r="D209" s="76"/>
      <c r="E209" s="76"/>
      <c r="F209" s="49" t="str">
        <f t="shared" si="3"/>
        <v xml:space="preserve">
</v>
      </c>
      <c r="G209" t="e">
        <f>$B209&amp;TEXT(COUNTIF($C$4:$C209,C209),"00")</f>
        <v>#N/A</v>
      </c>
    </row>
    <row r="210" spans="1:7" ht="15" x14ac:dyDescent="0.25">
      <c r="A210" s="49" t="e">
        <f ca="1">الخطة_الدراسية!$B210&amp;TEXT(INDEX(كود_المادة,MATCH(D210,اسم_المادة,0),1),"00")</f>
        <v>#N/A</v>
      </c>
      <c r="B210" s="49" t="e">
        <f>INDEX(كود_الصفوف,MATCH(الخطة_الدراسية!$C210,Class[الصفوف],0),1)</f>
        <v>#N/A</v>
      </c>
      <c r="C210" s="76"/>
      <c r="D210" s="76"/>
      <c r="E210" s="76"/>
      <c r="F210" s="49" t="str">
        <f t="shared" si="3"/>
        <v xml:space="preserve">
</v>
      </c>
      <c r="G210" t="e">
        <f>$B210&amp;TEXT(COUNTIF($C$4:$C210,C210),"00")</f>
        <v>#N/A</v>
      </c>
    </row>
    <row r="211" spans="1:7" ht="15" x14ac:dyDescent="0.25">
      <c r="A211" s="49" t="e">
        <f ca="1">الخطة_الدراسية!$B211&amp;TEXT(INDEX(كود_المادة,MATCH(D211,اسم_المادة,0),1),"00")</f>
        <v>#N/A</v>
      </c>
      <c r="B211" s="49" t="e">
        <f>INDEX(كود_الصفوف,MATCH(الخطة_الدراسية!$C211,Class[الصفوف],0),1)</f>
        <v>#N/A</v>
      </c>
      <c r="C211" s="76"/>
      <c r="D211" s="76"/>
      <c r="E211" s="76"/>
      <c r="F211" s="49" t="str">
        <f t="shared" si="3"/>
        <v xml:space="preserve">
</v>
      </c>
      <c r="G211" t="e">
        <f>$B211&amp;TEXT(COUNTIF($C$4:$C211,C211),"00")</f>
        <v>#N/A</v>
      </c>
    </row>
    <row r="212" spans="1:7" ht="15" x14ac:dyDescent="0.25">
      <c r="A212" s="49" t="e">
        <f ca="1">الخطة_الدراسية!$B212&amp;TEXT(INDEX(كود_المادة,MATCH(D212,اسم_المادة,0),1),"00")</f>
        <v>#N/A</v>
      </c>
      <c r="B212" s="49" t="e">
        <f>INDEX(كود_الصفوف,MATCH(الخطة_الدراسية!$C212,Class[الصفوف],0),1)</f>
        <v>#N/A</v>
      </c>
      <c r="C212" s="76"/>
      <c r="D212" s="76"/>
      <c r="E212" s="76"/>
      <c r="F212" s="49" t="str">
        <f t="shared" si="3"/>
        <v xml:space="preserve">
</v>
      </c>
      <c r="G212" t="e">
        <f>$B212&amp;TEXT(COUNTIF($C$4:$C212,C212),"00")</f>
        <v>#N/A</v>
      </c>
    </row>
    <row r="213" spans="1:7" ht="15" x14ac:dyDescent="0.25">
      <c r="A213" s="49" t="e">
        <f ca="1">الخطة_الدراسية!$B213&amp;TEXT(INDEX(كود_المادة,MATCH(D213,اسم_المادة,0),1),"00")</f>
        <v>#N/A</v>
      </c>
      <c r="B213" s="49" t="e">
        <f>INDEX(كود_الصفوف,MATCH(الخطة_الدراسية!$C213,Class[الصفوف],0),1)</f>
        <v>#N/A</v>
      </c>
      <c r="C213" s="76"/>
      <c r="D213" s="76"/>
      <c r="E213" s="76"/>
      <c r="F213" s="49" t="str">
        <f t="shared" si="3"/>
        <v xml:space="preserve">
</v>
      </c>
      <c r="G213" t="e">
        <f>$B213&amp;TEXT(COUNTIF($C$4:$C213,C213),"00")</f>
        <v>#N/A</v>
      </c>
    </row>
    <row r="214" spans="1:7" ht="15" x14ac:dyDescent="0.25">
      <c r="A214" s="49" t="e">
        <f ca="1">الخطة_الدراسية!$B214&amp;TEXT(INDEX(كود_المادة,MATCH(D214,اسم_المادة,0),1),"00")</f>
        <v>#N/A</v>
      </c>
      <c r="B214" s="49" t="e">
        <f>INDEX(كود_الصفوف,MATCH(الخطة_الدراسية!$C214,Class[الصفوف],0),1)</f>
        <v>#N/A</v>
      </c>
      <c r="C214" s="76"/>
      <c r="D214" s="76"/>
      <c r="E214" s="76"/>
      <c r="F214" s="49" t="str">
        <f t="shared" si="3"/>
        <v xml:space="preserve">
</v>
      </c>
      <c r="G214" t="e">
        <f>$B214&amp;TEXT(COUNTIF($C$4:$C214,C214),"00")</f>
        <v>#N/A</v>
      </c>
    </row>
    <row r="215" spans="1:7" ht="15" x14ac:dyDescent="0.25">
      <c r="A215" s="49" t="e">
        <f ca="1">الخطة_الدراسية!$B215&amp;TEXT(INDEX(كود_المادة,MATCH(D215,اسم_المادة,0),1),"00")</f>
        <v>#N/A</v>
      </c>
      <c r="B215" s="49" t="e">
        <f>INDEX(كود_الصفوف,MATCH(الخطة_الدراسية!$C215,Class[الصفوف],0),1)</f>
        <v>#N/A</v>
      </c>
      <c r="C215" s="76"/>
      <c r="D215" s="76"/>
      <c r="E215" s="76"/>
      <c r="F215" s="49" t="str">
        <f t="shared" si="3"/>
        <v xml:space="preserve">
</v>
      </c>
      <c r="G215" t="e">
        <f>$B215&amp;TEXT(COUNTIF($C$4:$C215,C215),"00")</f>
        <v>#N/A</v>
      </c>
    </row>
    <row r="216" spans="1:7" ht="15" x14ac:dyDescent="0.25">
      <c r="A216" s="49" t="e">
        <f ca="1">الخطة_الدراسية!$B216&amp;TEXT(INDEX(كود_المادة,MATCH(D216,اسم_المادة,0),1),"00")</f>
        <v>#N/A</v>
      </c>
      <c r="B216" s="49" t="e">
        <f>INDEX(كود_الصفوف,MATCH(الخطة_الدراسية!$C216,Class[الصفوف],0),1)</f>
        <v>#N/A</v>
      </c>
      <c r="C216" s="76"/>
      <c r="D216" s="76"/>
      <c r="E216" s="76"/>
      <c r="F216" s="49" t="str">
        <f t="shared" si="3"/>
        <v xml:space="preserve">
</v>
      </c>
      <c r="G216" t="e">
        <f>$B216&amp;TEXT(COUNTIF($C$4:$C216,C216),"00")</f>
        <v>#N/A</v>
      </c>
    </row>
    <row r="217" spans="1:7" ht="15" x14ac:dyDescent="0.25">
      <c r="A217" s="49" t="e">
        <f ca="1">الخطة_الدراسية!$B217&amp;TEXT(INDEX(كود_المادة,MATCH(D217,اسم_المادة,0),1),"00")</f>
        <v>#N/A</v>
      </c>
      <c r="B217" s="49" t="e">
        <f>INDEX(كود_الصفوف,MATCH(الخطة_الدراسية!$C217,Class[الصفوف],0),1)</f>
        <v>#N/A</v>
      </c>
      <c r="C217" s="76"/>
      <c r="D217" s="76"/>
      <c r="E217" s="76"/>
      <c r="F217" s="49" t="str">
        <f t="shared" si="3"/>
        <v xml:space="preserve">
</v>
      </c>
      <c r="G217" t="e">
        <f>$B217&amp;TEXT(COUNTIF($C$4:$C217,C217),"00")</f>
        <v>#N/A</v>
      </c>
    </row>
    <row r="218" spans="1:7" ht="15" x14ac:dyDescent="0.25">
      <c r="A218" s="49" t="e">
        <f ca="1">الخطة_الدراسية!$B218&amp;TEXT(INDEX(كود_المادة,MATCH(D218,اسم_المادة,0),1),"00")</f>
        <v>#N/A</v>
      </c>
      <c r="B218" s="49" t="e">
        <f>INDEX(كود_الصفوف,MATCH(الخطة_الدراسية!$C218,Class[الصفوف],0),1)</f>
        <v>#N/A</v>
      </c>
      <c r="C218" s="76"/>
      <c r="D218" s="76"/>
      <c r="E218" s="76"/>
      <c r="F218" s="49" t="str">
        <f t="shared" si="3"/>
        <v xml:space="preserve">
</v>
      </c>
      <c r="G218" t="e">
        <f>$B218&amp;TEXT(COUNTIF($C$4:$C218,C218),"00")</f>
        <v>#N/A</v>
      </c>
    </row>
    <row r="219" spans="1:7" ht="15" x14ac:dyDescent="0.25">
      <c r="A219" s="49" t="e">
        <f ca="1">الخطة_الدراسية!$B219&amp;TEXT(INDEX(كود_المادة,MATCH(D219,اسم_المادة,0),1),"00")</f>
        <v>#N/A</v>
      </c>
      <c r="B219" s="49" t="e">
        <f>INDEX(كود_الصفوف,MATCH(الخطة_الدراسية!$C219,Class[الصفوف],0),1)</f>
        <v>#N/A</v>
      </c>
      <c r="C219" s="76"/>
      <c r="D219" s="76"/>
      <c r="E219" s="76"/>
      <c r="F219" s="49" t="str">
        <f t="shared" si="3"/>
        <v xml:space="preserve">
</v>
      </c>
      <c r="G219" t="e">
        <f>$B219&amp;TEXT(COUNTIF($C$4:$C219,C219),"00")</f>
        <v>#N/A</v>
      </c>
    </row>
    <row r="220" spans="1:7" ht="15" x14ac:dyDescent="0.25">
      <c r="A220" s="49" t="e">
        <f ca="1">الخطة_الدراسية!$B220&amp;TEXT(INDEX(كود_المادة,MATCH(D220,اسم_المادة,0),1),"00")</f>
        <v>#N/A</v>
      </c>
      <c r="B220" s="49" t="e">
        <f>INDEX(كود_الصفوف,MATCH(الخطة_الدراسية!$C220,Class[الصفوف],0),1)</f>
        <v>#N/A</v>
      </c>
      <c r="C220" s="76"/>
      <c r="D220" s="76"/>
      <c r="E220" s="76"/>
      <c r="F220" s="49" t="str">
        <f t="shared" si="3"/>
        <v xml:space="preserve">
</v>
      </c>
      <c r="G220" t="e">
        <f>$B220&amp;TEXT(COUNTIF($C$4:$C220,C220),"00")</f>
        <v>#N/A</v>
      </c>
    </row>
    <row r="221" spans="1:7" ht="15" x14ac:dyDescent="0.25">
      <c r="A221" s="49" t="e">
        <f ca="1">الخطة_الدراسية!$B221&amp;TEXT(INDEX(كود_المادة,MATCH(D221,اسم_المادة,0),1),"00")</f>
        <v>#N/A</v>
      </c>
      <c r="B221" s="49" t="e">
        <f>INDEX(كود_الصفوف,MATCH(الخطة_الدراسية!$C221,Class[الصفوف],0),1)</f>
        <v>#N/A</v>
      </c>
      <c r="C221" s="76"/>
      <c r="D221" s="76"/>
      <c r="E221" s="76"/>
      <c r="F221" s="49" t="str">
        <f t="shared" si="3"/>
        <v xml:space="preserve">
</v>
      </c>
      <c r="G221" t="e">
        <f>$B221&amp;TEXT(COUNTIF($C$4:$C221,C221),"00")</f>
        <v>#N/A</v>
      </c>
    </row>
    <row r="222" spans="1:7" ht="15" x14ac:dyDescent="0.25">
      <c r="A222" s="49" t="e">
        <f ca="1">الخطة_الدراسية!$B222&amp;TEXT(INDEX(كود_المادة,MATCH(D222,اسم_المادة,0),1),"00")</f>
        <v>#N/A</v>
      </c>
      <c r="B222" s="49" t="e">
        <f>INDEX(كود_الصفوف,MATCH(الخطة_الدراسية!$C222,Class[الصفوف],0),1)</f>
        <v>#N/A</v>
      </c>
      <c r="C222" s="76"/>
      <c r="D222" s="76"/>
      <c r="E222" s="76"/>
      <c r="F222" s="49" t="str">
        <f t="shared" si="3"/>
        <v xml:space="preserve">
</v>
      </c>
      <c r="G222" t="e">
        <f>$B222&amp;TEXT(COUNTIF($C$4:$C222,C222),"00")</f>
        <v>#N/A</v>
      </c>
    </row>
    <row r="223" spans="1:7" ht="15" x14ac:dyDescent="0.25">
      <c r="A223" s="49" t="e">
        <f ca="1">الخطة_الدراسية!$B223&amp;TEXT(INDEX(كود_المادة,MATCH(D223,اسم_المادة,0),1),"00")</f>
        <v>#N/A</v>
      </c>
      <c r="B223" s="49" t="e">
        <f>INDEX(كود_الصفوف,MATCH(الخطة_الدراسية!$C223,Class[الصفوف],0),1)</f>
        <v>#N/A</v>
      </c>
      <c r="C223" s="76"/>
      <c r="D223" s="76"/>
      <c r="E223" s="76"/>
      <c r="F223" s="49" t="str">
        <f t="shared" si="3"/>
        <v xml:space="preserve">
</v>
      </c>
      <c r="G223" t="e">
        <f>$B223&amp;TEXT(COUNTIF($C$4:$C223,C223),"00")</f>
        <v>#N/A</v>
      </c>
    </row>
    <row r="224" spans="1:7" ht="15" x14ac:dyDescent="0.25">
      <c r="A224" s="49" t="e">
        <f ca="1">الخطة_الدراسية!$B224&amp;TEXT(INDEX(كود_المادة,MATCH(D224,اسم_المادة,0),1),"00")</f>
        <v>#N/A</v>
      </c>
      <c r="B224" s="49" t="e">
        <f>INDEX(كود_الصفوف,MATCH(الخطة_الدراسية!$C224,Class[الصفوف],0),1)</f>
        <v>#N/A</v>
      </c>
      <c r="C224" s="76"/>
      <c r="D224" s="76"/>
      <c r="E224" s="76"/>
      <c r="F224" s="49" t="str">
        <f t="shared" si="3"/>
        <v xml:space="preserve">
</v>
      </c>
      <c r="G224" t="e">
        <f>$B224&amp;TEXT(COUNTIF($C$4:$C224,C224),"00")</f>
        <v>#N/A</v>
      </c>
    </row>
    <row r="225" spans="1:7" ht="15" x14ac:dyDescent="0.25">
      <c r="A225" s="49" t="e">
        <f ca="1">الخطة_الدراسية!$B225&amp;TEXT(INDEX(كود_المادة,MATCH(D225,اسم_المادة,0),1),"00")</f>
        <v>#N/A</v>
      </c>
      <c r="B225" s="49" t="e">
        <f>INDEX(كود_الصفوف,MATCH(الخطة_الدراسية!$C225,Class[الصفوف],0),1)</f>
        <v>#N/A</v>
      </c>
      <c r="C225" s="76"/>
      <c r="D225" s="76"/>
      <c r="E225" s="76"/>
      <c r="F225" s="49" t="str">
        <f t="shared" si="3"/>
        <v xml:space="preserve">
</v>
      </c>
      <c r="G225" t="e">
        <f>$B225&amp;TEXT(COUNTIF($C$4:$C225,C225),"00")</f>
        <v>#N/A</v>
      </c>
    </row>
    <row r="226" spans="1:7" ht="15" x14ac:dyDescent="0.25">
      <c r="A226" s="49" t="e">
        <f ca="1">الخطة_الدراسية!$B226&amp;TEXT(INDEX(كود_المادة,MATCH(D226,اسم_المادة,0),1),"00")</f>
        <v>#N/A</v>
      </c>
      <c r="B226" s="49" t="e">
        <f>INDEX(كود_الصفوف,MATCH(الخطة_الدراسية!$C226,Class[الصفوف],0),1)</f>
        <v>#N/A</v>
      </c>
      <c r="C226" s="76"/>
      <c r="D226" s="76"/>
      <c r="E226" s="76"/>
      <c r="F226" s="49" t="str">
        <f t="shared" si="3"/>
        <v xml:space="preserve">
</v>
      </c>
      <c r="G226" t="e">
        <f>$B226&amp;TEXT(COUNTIF($C$4:$C226,C226),"00")</f>
        <v>#N/A</v>
      </c>
    </row>
    <row r="227" spans="1:7" ht="15" x14ac:dyDescent="0.25">
      <c r="A227" s="49" t="e">
        <f ca="1">الخطة_الدراسية!$B227&amp;TEXT(INDEX(كود_المادة,MATCH(D227,اسم_المادة,0),1),"00")</f>
        <v>#N/A</v>
      </c>
      <c r="B227" s="49" t="e">
        <f>INDEX(كود_الصفوف,MATCH(الخطة_الدراسية!$C227,Class[الصفوف],0),1)</f>
        <v>#N/A</v>
      </c>
      <c r="C227" s="76"/>
      <c r="D227" s="76"/>
      <c r="E227" s="76"/>
      <c r="F227" s="49" t="str">
        <f t="shared" si="3"/>
        <v xml:space="preserve">
</v>
      </c>
      <c r="G227" t="e">
        <f>$B227&amp;TEXT(COUNTIF($C$4:$C227,C227),"00")</f>
        <v>#N/A</v>
      </c>
    </row>
    <row r="228" spans="1:7" ht="15" x14ac:dyDescent="0.25">
      <c r="A228" s="49" t="e">
        <f ca="1">الخطة_الدراسية!$B228&amp;TEXT(INDEX(كود_المادة,MATCH(D228,اسم_المادة,0),1),"00")</f>
        <v>#N/A</v>
      </c>
      <c r="B228" s="49" t="e">
        <f>INDEX(كود_الصفوف,MATCH(الخطة_الدراسية!$C228,Class[الصفوف],0),1)</f>
        <v>#N/A</v>
      </c>
      <c r="C228" s="76"/>
      <c r="D228" s="76"/>
      <c r="E228" s="76"/>
      <c r="F228" s="49" t="str">
        <f t="shared" si="3"/>
        <v xml:space="preserve">
</v>
      </c>
      <c r="G228" t="e">
        <f>$B228&amp;TEXT(COUNTIF($C$4:$C228,C228),"00")</f>
        <v>#N/A</v>
      </c>
    </row>
    <row r="229" spans="1:7" ht="15" x14ac:dyDescent="0.25">
      <c r="A229" s="49" t="e">
        <f ca="1">الخطة_الدراسية!$B229&amp;TEXT(INDEX(كود_المادة,MATCH(D229,اسم_المادة,0),1),"00")</f>
        <v>#N/A</v>
      </c>
      <c r="B229" s="49" t="e">
        <f>INDEX(كود_الصفوف,MATCH(الخطة_الدراسية!$C229,Class[الصفوف],0),1)</f>
        <v>#N/A</v>
      </c>
      <c r="C229" s="76"/>
      <c r="D229" s="76"/>
      <c r="E229" s="76"/>
      <c r="F229" s="49" t="str">
        <f t="shared" si="3"/>
        <v xml:space="preserve">
</v>
      </c>
      <c r="G229" t="e">
        <f>$B229&amp;TEXT(COUNTIF($C$4:$C229,C229),"00")</f>
        <v>#N/A</v>
      </c>
    </row>
    <row r="230" spans="1:7" ht="15" x14ac:dyDescent="0.25">
      <c r="A230" s="49" t="e">
        <f ca="1">الخطة_الدراسية!$B230&amp;TEXT(INDEX(كود_المادة,MATCH(D230,اسم_المادة,0),1),"00")</f>
        <v>#N/A</v>
      </c>
      <c r="B230" s="49" t="e">
        <f>INDEX(كود_الصفوف,MATCH(الخطة_الدراسية!$C230,Class[الصفوف],0),1)</f>
        <v>#N/A</v>
      </c>
      <c r="C230" s="76"/>
      <c r="D230" s="76"/>
      <c r="E230" s="76"/>
      <c r="F230" s="49" t="str">
        <f t="shared" si="3"/>
        <v xml:space="preserve">
</v>
      </c>
      <c r="G230" t="e">
        <f>$B230&amp;TEXT(COUNTIF($C$4:$C230,C230),"00")</f>
        <v>#N/A</v>
      </c>
    </row>
    <row r="231" spans="1:7" ht="15" x14ac:dyDescent="0.25">
      <c r="A231" s="49" t="e">
        <f ca="1">الخطة_الدراسية!$B231&amp;TEXT(INDEX(كود_المادة,MATCH(D231,اسم_المادة,0),1),"00")</f>
        <v>#N/A</v>
      </c>
      <c r="B231" s="49" t="e">
        <f>INDEX(كود_الصفوف,MATCH(الخطة_الدراسية!$C231,Class[الصفوف],0),1)</f>
        <v>#N/A</v>
      </c>
      <c r="C231" s="76"/>
      <c r="D231" s="76"/>
      <c r="E231" s="76"/>
      <c r="F231" s="49" t="str">
        <f t="shared" si="3"/>
        <v xml:space="preserve">
</v>
      </c>
      <c r="G231" t="e">
        <f>$B231&amp;TEXT(COUNTIF($C$4:$C231,C231),"00")</f>
        <v>#N/A</v>
      </c>
    </row>
    <row r="232" spans="1:7" ht="15" x14ac:dyDescent="0.25">
      <c r="A232" s="49" t="e">
        <f ca="1">الخطة_الدراسية!$B232&amp;TEXT(INDEX(كود_المادة,MATCH(D232,اسم_المادة,0),1),"00")</f>
        <v>#N/A</v>
      </c>
      <c r="B232" s="49" t="e">
        <f>INDEX(كود_الصفوف,MATCH(الخطة_الدراسية!$C232,Class[الصفوف],0),1)</f>
        <v>#N/A</v>
      </c>
      <c r="C232" s="76"/>
      <c r="D232" s="76"/>
      <c r="E232" s="76"/>
      <c r="F232" s="49" t="str">
        <f t="shared" si="3"/>
        <v xml:space="preserve">
</v>
      </c>
      <c r="G232" t="e">
        <f>$B232&amp;TEXT(COUNTIF($C$4:$C232,C232),"00")</f>
        <v>#N/A</v>
      </c>
    </row>
    <row r="233" spans="1:7" ht="15" x14ac:dyDescent="0.25">
      <c r="A233" s="49" t="e">
        <f ca="1">الخطة_الدراسية!$B233&amp;TEXT(INDEX(كود_المادة,MATCH(D233,اسم_المادة,0),1),"00")</f>
        <v>#N/A</v>
      </c>
      <c r="B233" s="49" t="e">
        <f>INDEX(كود_الصفوف,MATCH(الخطة_الدراسية!$C233,Class[الصفوف],0),1)</f>
        <v>#N/A</v>
      </c>
      <c r="C233" s="76"/>
      <c r="D233" s="76"/>
      <c r="E233" s="76"/>
      <c r="F233" s="49" t="str">
        <f t="shared" si="3"/>
        <v xml:space="preserve">
</v>
      </c>
      <c r="G233" t="e">
        <f>$B233&amp;TEXT(COUNTIF($C$4:$C233,C233),"00")</f>
        <v>#N/A</v>
      </c>
    </row>
    <row r="234" spans="1:7" ht="15" x14ac:dyDescent="0.25">
      <c r="A234" s="49" t="e">
        <f ca="1">الخطة_الدراسية!$B234&amp;TEXT(INDEX(كود_المادة,MATCH(D234,اسم_المادة,0),1),"00")</f>
        <v>#N/A</v>
      </c>
      <c r="B234" s="49" t="e">
        <f>INDEX(كود_الصفوف,MATCH(الخطة_الدراسية!$C234,Class[الصفوف],0),1)</f>
        <v>#N/A</v>
      </c>
      <c r="C234" s="76"/>
      <c r="D234" s="76"/>
      <c r="E234" s="76"/>
      <c r="F234" s="49" t="str">
        <f t="shared" si="3"/>
        <v xml:space="preserve">
</v>
      </c>
      <c r="G234" t="e">
        <f>$B234&amp;TEXT(COUNTIF($C$4:$C234,C234),"00")</f>
        <v>#N/A</v>
      </c>
    </row>
    <row r="235" spans="1:7" ht="15" x14ac:dyDescent="0.25">
      <c r="A235" s="49" t="e">
        <f ca="1">الخطة_الدراسية!$B235&amp;TEXT(INDEX(كود_المادة,MATCH(D235,اسم_المادة,0),1),"00")</f>
        <v>#N/A</v>
      </c>
      <c r="B235" s="49" t="e">
        <f>INDEX(كود_الصفوف,MATCH(الخطة_الدراسية!$C235,Class[الصفوف],0),1)</f>
        <v>#N/A</v>
      </c>
      <c r="C235" s="76"/>
      <c r="D235" s="76"/>
      <c r="E235" s="76"/>
      <c r="F235" s="49" t="str">
        <f t="shared" si="3"/>
        <v xml:space="preserve">
</v>
      </c>
      <c r="G235" t="e">
        <f>$B235&amp;TEXT(COUNTIF($C$4:$C235,C235),"00")</f>
        <v>#N/A</v>
      </c>
    </row>
    <row r="236" spans="1:7" ht="15" x14ac:dyDescent="0.25">
      <c r="A236" s="49" t="e">
        <f ca="1">الخطة_الدراسية!$B236&amp;TEXT(INDEX(كود_المادة,MATCH(D236,اسم_المادة,0),1),"00")</f>
        <v>#N/A</v>
      </c>
      <c r="B236" s="49" t="e">
        <f>INDEX(كود_الصفوف,MATCH(الخطة_الدراسية!$C236,Class[الصفوف],0),1)</f>
        <v>#N/A</v>
      </c>
      <c r="C236" s="76"/>
      <c r="D236" s="76"/>
      <c r="E236" s="76"/>
      <c r="F236" s="49" t="str">
        <f t="shared" si="3"/>
        <v xml:space="preserve">
</v>
      </c>
      <c r="G236" t="e">
        <f>$B236&amp;TEXT(COUNTIF($C$4:$C236,C236),"00")</f>
        <v>#N/A</v>
      </c>
    </row>
    <row r="237" spans="1:7" ht="15" x14ac:dyDescent="0.25">
      <c r="A237" s="49" t="e">
        <f ca="1">الخطة_الدراسية!$B237&amp;TEXT(INDEX(كود_المادة,MATCH(D237,اسم_المادة,0),1),"00")</f>
        <v>#N/A</v>
      </c>
      <c r="B237" s="49" t="e">
        <f>INDEX(كود_الصفوف,MATCH(الخطة_الدراسية!$C237,Class[الصفوف],0),1)</f>
        <v>#N/A</v>
      </c>
      <c r="C237" s="76"/>
      <c r="D237" s="76"/>
      <c r="E237" s="76"/>
      <c r="F237" s="49" t="str">
        <f t="shared" si="3"/>
        <v xml:space="preserve">
</v>
      </c>
      <c r="G237" t="e">
        <f>$B237&amp;TEXT(COUNTIF($C$4:$C237,C237),"00")</f>
        <v>#N/A</v>
      </c>
    </row>
    <row r="238" spans="1:7" ht="15" x14ac:dyDescent="0.25">
      <c r="A238" s="49" t="e">
        <f ca="1">الخطة_الدراسية!$B238&amp;TEXT(INDEX(كود_المادة,MATCH(D238,اسم_المادة,0),1),"00")</f>
        <v>#N/A</v>
      </c>
      <c r="B238" s="49" t="e">
        <f>INDEX(كود_الصفوف,MATCH(الخطة_الدراسية!$C238,Class[الصفوف],0),1)</f>
        <v>#N/A</v>
      </c>
      <c r="C238" s="76"/>
      <c r="D238" s="76"/>
      <c r="E238" s="76"/>
      <c r="F238" s="49" t="str">
        <f t="shared" si="3"/>
        <v xml:space="preserve">
</v>
      </c>
      <c r="G238" t="e">
        <f>$B238&amp;TEXT(COUNTIF($C$4:$C238,C238),"00")</f>
        <v>#N/A</v>
      </c>
    </row>
    <row r="239" spans="1:7" ht="15" x14ac:dyDescent="0.25">
      <c r="A239" s="49" t="e">
        <f ca="1">الخطة_الدراسية!$B239&amp;TEXT(INDEX(كود_المادة,MATCH(D239,اسم_المادة,0),1),"00")</f>
        <v>#N/A</v>
      </c>
      <c r="B239" s="49" t="e">
        <f>INDEX(كود_الصفوف,MATCH(الخطة_الدراسية!$C239,Class[الصفوف],0),1)</f>
        <v>#N/A</v>
      </c>
      <c r="C239" s="76"/>
      <c r="D239" s="76"/>
      <c r="E239" s="76"/>
      <c r="F239" s="49" t="str">
        <f t="shared" si="3"/>
        <v xml:space="preserve">
</v>
      </c>
      <c r="G239" t="e">
        <f>$B239&amp;TEXT(COUNTIF($C$4:$C239,C239),"00")</f>
        <v>#N/A</v>
      </c>
    </row>
    <row r="240" spans="1:7" ht="15" x14ac:dyDescent="0.25">
      <c r="A240" s="49" t="e">
        <f ca="1">الخطة_الدراسية!$B240&amp;TEXT(INDEX(كود_المادة,MATCH(D240,اسم_المادة,0),1),"00")</f>
        <v>#N/A</v>
      </c>
      <c r="B240" s="49" t="e">
        <f>INDEX(كود_الصفوف,MATCH(الخطة_الدراسية!$C240,Class[الصفوف],0),1)</f>
        <v>#N/A</v>
      </c>
      <c r="C240" s="76"/>
      <c r="D240" s="76"/>
      <c r="E240" s="76"/>
      <c r="F240" s="49" t="str">
        <f t="shared" si="3"/>
        <v xml:space="preserve">
</v>
      </c>
      <c r="G240" t="e">
        <f>$B240&amp;TEXT(COUNTIF($C$4:$C240,C240),"00")</f>
        <v>#N/A</v>
      </c>
    </row>
    <row r="241" spans="1:7" ht="15" x14ac:dyDescent="0.25">
      <c r="A241" s="49" t="e">
        <f ca="1">الخطة_الدراسية!$B241&amp;TEXT(INDEX(كود_المادة,MATCH(D241,اسم_المادة,0),1),"00")</f>
        <v>#N/A</v>
      </c>
      <c r="B241" s="49" t="e">
        <f>INDEX(كود_الصفوف,MATCH(الخطة_الدراسية!$C241,Class[الصفوف],0),1)</f>
        <v>#N/A</v>
      </c>
      <c r="C241" s="76"/>
      <c r="D241" s="76"/>
      <c r="E241" s="76"/>
      <c r="F241" s="49" t="str">
        <f t="shared" si="3"/>
        <v xml:space="preserve">
</v>
      </c>
      <c r="G241" t="e">
        <f>$B241&amp;TEXT(COUNTIF($C$4:$C241,C241),"00")</f>
        <v>#N/A</v>
      </c>
    </row>
    <row r="242" spans="1:7" ht="15" x14ac:dyDescent="0.25">
      <c r="A242" s="49" t="e">
        <f ca="1">الخطة_الدراسية!$B242&amp;TEXT(INDEX(كود_المادة,MATCH(D242,اسم_المادة,0),1),"00")</f>
        <v>#N/A</v>
      </c>
      <c r="B242" s="49" t="e">
        <f>INDEX(كود_الصفوف,MATCH(الخطة_الدراسية!$C242,Class[الصفوف],0),1)</f>
        <v>#N/A</v>
      </c>
      <c r="C242" s="76"/>
      <c r="D242" s="76"/>
      <c r="E242" s="76"/>
      <c r="F242" s="49" t="str">
        <f t="shared" si="3"/>
        <v xml:space="preserve">
</v>
      </c>
      <c r="G242" t="e">
        <f>$B242&amp;TEXT(COUNTIF($C$4:$C242,C242),"00")</f>
        <v>#N/A</v>
      </c>
    </row>
    <row r="243" spans="1:7" ht="15" x14ac:dyDescent="0.25">
      <c r="A243" s="49" t="e">
        <f ca="1">الخطة_الدراسية!$B243&amp;TEXT(INDEX(كود_المادة,MATCH(D243,اسم_المادة,0),1),"00")</f>
        <v>#N/A</v>
      </c>
      <c r="B243" s="49" t="e">
        <f>INDEX(كود_الصفوف,MATCH(الخطة_الدراسية!$C243,Class[الصفوف],0),1)</f>
        <v>#N/A</v>
      </c>
      <c r="C243" s="76"/>
      <c r="D243" s="76"/>
      <c r="E243" s="76"/>
      <c r="F243" s="49" t="str">
        <f t="shared" si="3"/>
        <v xml:space="preserve">
</v>
      </c>
      <c r="G243" t="e">
        <f>$B243&amp;TEXT(COUNTIF($C$4:$C243,C243),"00")</f>
        <v>#N/A</v>
      </c>
    </row>
    <row r="244" spans="1:7" ht="15" x14ac:dyDescent="0.25">
      <c r="A244" s="49" t="e">
        <f ca="1">الخطة_الدراسية!$B244&amp;TEXT(INDEX(كود_المادة,MATCH(D244,اسم_المادة,0),1),"00")</f>
        <v>#N/A</v>
      </c>
      <c r="B244" s="49" t="e">
        <f>INDEX(كود_الصفوف,MATCH(الخطة_الدراسية!$C244,Class[الصفوف],0),1)</f>
        <v>#N/A</v>
      </c>
      <c r="C244" s="76"/>
      <c r="D244" s="76"/>
      <c r="E244" s="76"/>
      <c r="F244" s="49" t="str">
        <f t="shared" si="3"/>
        <v xml:space="preserve">
</v>
      </c>
      <c r="G244" t="e">
        <f>$B244&amp;TEXT(COUNTIF($C$4:$C244,C244),"00")</f>
        <v>#N/A</v>
      </c>
    </row>
    <row r="245" spans="1:7" ht="15" x14ac:dyDescent="0.25">
      <c r="A245" s="49" t="e">
        <f ca="1">الخطة_الدراسية!$B245&amp;TEXT(INDEX(كود_المادة,MATCH(D245,اسم_المادة,0),1),"00")</f>
        <v>#N/A</v>
      </c>
      <c r="B245" s="49" t="e">
        <f>INDEX(كود_الصفوف,MATCH(الخطة_الدراسية!$C245,Class[الصفوف],0),1)</f>
        <v>#N/A</v>
      </c>
      <c r="C245" s="76"/>
      <c r="D245" s="76"/>
      <c r="E245" s="76"/>
      <c r="F245" s="49" t="str">
        <f t="shared" si="3"/>
        <v xml:space="preserve">
</v>
      </c>
      <c r="G245" t="e">
        <f>$B245&amp;TEXT(COUNTIF($C$4:$C245,C245),"00")</f>
        <v>#N/A</v>
      </c>
    </row>
    <row r="246" spans="1:7" ht="15" x14ac:dyDescent="0.25">
      <c r="A246" s="49" t="e">
        <f ca="1">الخطة_الدراسية!$B246&amp;TEXT(INDEX(كود_المادة,MATCH(D246,اسم_المادة,0),1),"00")</f>
        <v>#N/A</v>
      </c>
      <c r="B246" s="49" t="e">
        <f>INDEX(كود_الصفوف,MATCH(الخطة_الدراسية!$C246,Class[الصفوف],0),1)</f>
        <v>#N/A</v>
      </c>
      <c r="C246" s="76"/>
      <c r="D246" s="76"/>
      <c r="E246" s="76"/>
      <c r="F246" s="49" t="str">
        <f t="shared" si="3"/>
        <v xml:space="preserve">
</v>
      </c>
      <c r="G246" t="e">
        <f>$B246&amp;TEXT(COUNTIF($C$4:$C246,C246),"00")</f>
        <v>#N/A</v>
      </c>
    </row>
    <row r="247" spans="1:7" ht="15" x14ac:dyDescent="0.25">
      <c r="A247" s="49" t="e">
        <f ca="1">الخطة_الدراسية!$B247&amp;TEXT(INDEX(كود_المادة,MATCH(D247,اسم_المادة,0),1),"00")</f>
        <v>#N/A</v>
      </c>
      <c r="B247" s="49" t="e">
        <f>INDEX(كود_الصفوف,MATCH(الخطة_الدراسية!$C247,Class[الصفوف],0),1)</f>
        <v>#N/A</v>
      </c>
      <c r="C247" s="76"/>
      <c r="D247" s="76"/>
      <c r="E247" s="76"/>
      <c r="F247" s="49" t="str">
        <f t="shared" si="3"/>
        <v xml:space="preserve">
</v>
      </c>
      <c r="G247" t="e">
        <f>$B247&amp;TEXT(COUNTIF($C$4:$C247,C247),"00")</f>
        <v>#N/A</v>
      </c>
    </row>
    <row r="248" spans="1:7" ht="15" x14ac:dyDescent="0.25">
      <c r="A248" s="49" t="e">
        <f ca="1">الخطة_الدراسية!$B248&amp;TEXT(INDEX(كود_المادة,MATCH(D248,اسم_المادة,0),1),"00")</f>
        <v>#N/A</v>
      </c>
      <c r="B248" s="49" t="e">
        <f>INDEX(كود_الصفوف,MATCH(الخطة_الدراسية!$C248,Class[الصفوف],0),1)</f>
        <v>#N/A</v>
      </c>
      <c r="C248" s="76"/>
      <c r="D248" s="76"/>
      <c r="E248" s="76"/>
      <c r="F248" s="49" t="str">
        <f t="shared" si="3"/>
        <v xml:space="preserve">
</v>
      </c>
      <c r="G248" t="e">
        <f>$B248&amp;TEXT(COUNTIF($C$4:$C248,C248),"00")</f>
        <v>#N/A</v>
      </c>
    </row>
    <row r="249" spans="1:7" ht="15" x14ac:dyDescent="0.25">
      <c r="A249" s="49" t="e">
        <f ca="1">الخطة_الدراسية!$B249&amp;TEXT(INDEX(كود_المادة,MATCH(D249,اسم_المادة,0),1),"00")</f>
        <v>#N/A</v>
      </c>
      <c r="B249" s="49" t="e">
        <f>INDEX(كود_الصفوف,MATCH(الخطة_الدراسية!$C249,Class[الصفوف],0),1)</f>
        <v>#N/A</v>
      </c>
      <c r="C249" s="76"/>
      <c r="D249" s="76"/>
      <c r="E249" s="76"/>
      <c r="F249" s="49" t="str">
        <f t="shared" si="3"/>
        <v xml:space="preserve">
</v>
      </c>
      <c r="G249" t="e">
        <f>$B249&amp;TEXT(COUNTIF($C$4:$C249,C249),"00")</f>
        <v>#N/A</v>
      </c>
    </row>
    <row r="250" spans="1:7" ht="15" x14ac:dyDescent="0.25">
      <c r="A250" s="49" t="e">
        <f ca="1">الخطة_الدراسية!$B250&amp;TEXT(INDEX(كود_المادة,MATCH(D250,اسم_المادة,0),1),"00")</f>
        <v>#N/A</v>
      </c>
      <c r="B250" s="49" t="e">
        <f>INDEX(كود_الصفوف,MATCH(الخطة_الدراسية!$C250,Class[الصفوف],0),1)</f>
        <v>#N/A</v>
      </c>
      <c r="C250" s="76"/>
      <c r="D250" s="76"/>
      <c r="E250" s="76"/>
      <c r="F250" s="49" t="str">
        <f t="shared" si="3"/>
        <v xml:space="preserve">
</v>
      </c>
      <c r="G250" t="e">
        <f>$B250&amp;TEXT(COUNTIF($C$4:$C250,C250),"00")</f>
        <v>#N/A</v>
      </c>
    </row>
    <row r="251" spans="1:7" ht="15" x14ac:dyDescent="0.25">
      <c r="A251" s="49" t="e">
        <f ca="1">الخطة_الدراسية!$B251&amp;TEXT(INDEX(كود_المادة,MATCH(D251,اسم_المادة,0),1),"00")</f>
        <v>#N/A</v>
      </c>
      <c r="B251" s="49" t="e">
        <f>INDEX(كود_الصفوف,MATCH(الخطة_الدراسية!$C251,Class[الصفوف],0),1)</f>
        <v>#N/A</v>
      </c>
      <c r="C251" s="76"/>
      <c r="D251" s="76"/>
      <c r="E251" s="76"/>
      <c r="F251" s="49" t="str">
        <f t="shared" si="3"/>
        <v xml:space="preserve">
</v>
      </c>
      <c r="G251" t="e">
        <f>$B251&amp;TEXT(COUNTIF($C$4:$C251,C251),"00")</f>
        <v>#N/A</v>
      </c>
    </row>
    <row r="252" spans="1:7" ht="15" x14ac:dyDescent="0.25">
      <c r="A252" s="49" t="e">
        <f ca="1">الخطة_الدراسية!$B252&amp;TEXT(INDEX(كود_المادة,MATCH(D252,اسم_المادة,0),1),"00")</f>
        <v>#N/A</v>
      </c>
      <c r="B252" s="49" t="e">
        <f>INDEX(كود_الصفوف,MATCH(الخطة_الدراسية!$C252,Class[الصفوف],0),1)</f>
        <v>#N/A</v>
      </c>
      <c r="C252" s="76"/>
      <c r="D252" s="76"/>
      <c r="E252" s="76"/>
      <c r="F252" s="49" t="str">
        <f t="shared" si="3"/>
        <v xml:space="preserve">
</v>
      </c>
      <c r="G252" t="e">
        <f>$B252&amp;TEXT(COUNTIF($C$4:$C252,C252),"00")</f>
        <v>#N/A</v>
      </c>
    </row>
    <row r="253" spans="1:7" ht="15" x14ac:dyDescent="0.25">
      <c r="A253" s="49" t="e">
        <f ca="1">الخطة_الدراسية!$B253&amp;TEXT(INDEX(كود_المادة,MATCH(D253,اسم_المادة,0),1),"00")</f>
        <v>#N/A</v>
      </c>
      <c r="B253" s="49" t="e">
        <f>INDEX(كود_الصفوف,MATCH(الخطة_الدراسية!$C253,Class[الصفوف],0),1)</f>
        <v>#N/A</v>
      </c>
      <c r="C253" s="76"/>
      <c r="D253" s="76"/>
      <c r="E253" s="76"/>
      <c r="F253" s="49" t="str">
        <f t="shared" si="3"/>
        <v xml:space="preserve">
</v>
      </c>
      <c r="G253" t="e">
        <f>$B253&amp;TEXT(COUNTIF($C$4:$C253,C253),"00")</f>
        <v>#N/A</v>
      </c>
    </row>
    <row r="254" spans="1:7" ht="15" x14ac:dyDescent="0.25">
      <c r="A254" s="49" t="e">
        <f ca="1">الخطة_الدراسية!$B254&amp;TEXT(INDEX(كود_المادة,MATCH(D254,اسم_المادة,0),1),"00")</f>
        <v>#N/A</v>
      </c>
      <c r="B254" s="49" t="e">
        <f>INDEX(كود_الصفوف,MATCH(الخطة_الدراسية!$C254,Class[الصفوف],0),1)</f>
        <v>#N/A</v>
      </c>
      <c r="C254" s="76"/>
      <c r="D254" s="76"/>
      <c r="E254" s="76"/>
      <c r="F254" s="49" t="str">
        <f t="shared" si="3"/>
        <v xml:space="preserve">
</v>
      </c>
      <c r="G254" t="e">
        <f>$B254&amp;TEXT(COUNTIF($C$4:$C254,C254),"00")</f>
        <v>#N/A</v>
      </c>
    </row>
    <row r="255" spans="1:7" ht="15" x14ac:dyDescent="0.25">
      <c r="A255" s="49" t="e">
        <f ca="1">الخطة_الدراسية!$B255&amp;TEXT(INDEX(كود_المادة,MATCH(D255,اسم_المادة,0),1),"00")</f>
        <v>#N/A</v>
      </c>
      <c r="B255" s="49" t="e">
        <f>INDEX(كود_الصفوف,MATCH(الخطة_الدراسية!$C255,Class[الصفوف],0),1)</f>
        <v>#N/A</v>
      </c>
      <c r="C255" s="76"/>
      <c r="D255" s="76"/>
      <c r="E255" s="76"/>
      <c r="F255" s="49" t="str">
        <f t="shared" si="3"/>
        <v xml:space="preserve">
</v>
      </c>
      <c r="G255" t="e">
        <f>$B255&amp;TEXT(COUNTIF($C$4:$C255,C255),"00")</f>
        <v>#N/A</v>
      </c>
    </row>
    <row r="256" spans="1:7" ht="15" x14ac:dyDescent="0.25">
      <c r="A256" s="49" t="e">
        <f ca="1">الخطة_الدراسية!$B256&amp;TEXT(INDEX(كود_المادة,MATCH(D256,اسم_المادة,0),1),"00")</f>
        <v>#N/A</v>
      </c>
      <c r="B256" s="49" t="e">
        <f>INDEX(كود_الصفوف,MATCH(الخطة_الدراسية!$C256,Class[الصفوف],0),1)</f>
        <v>#N/A</v>
      </c>
      <c r="C256" s="76"/>
      <c r="D256" s="76"/>
      <c r="E256" s="76"/>
      <c r="F256" s="49" t="str">
        <f t="shared" si="3"/>
        <v xml:space="preserve">
</v>
      </c>
      <c r="G256" t="e">
        <f>$B256&amp;TEXT(COUNTIF($C$4:$C256,C256),"00")</f>
        <v>#N/A</v>
      </c>
    </row>
    <row r="257" spans="1:7" ht="15" x14ac:dyDescent="0.25">
      <c r="A257" s="49" t="e">
        <f ca="1">الخطة_الدراسية!$B257&amp;TEXT(INDEX(كود_المادة,MATCH(D257,اسم_المادة,0),1),"00")</f>
        <v>#N/A</v>
      </c>
      <c r="B257" s="49" t="e">
        <f>INDEX(كود_الصفوف,MATCH(الخطة_الدراسية!$C257,Class[الصفوف],0),1)</f>
        <v>#N/A</v>
      </c>
      <c r="C257" s="76"/>
      <c r="D257" s="76"/>
      <c r="E257" s="76"/>
      <c r="F257" s="49" t="str">
        <f t="shared" si="3"/>
        <v xml:space="preserve">
</v>
      </c>
      <c r="G257" t="e">
        <f>$B257&amp;TEXT(COUNTIF($C$4:$C257,C257),"00")</f>
        <v>#N/A</v>
      </c>
    </row>
    <row r="258" spans="1:7" ht="15" x14ac:dyDescent="0.25">
      <c r="A258" s="49" t="e">
        <f ca="1">الخطة_الدراسية!$B258&amp;TEXT(INDEX(كود_المادة,MATCH(D258,اسم_المادة,0),1),"00")</f>
        <v>#N/A</v>
      </c>
      <c r="B258" s="49" t="e">
        <f>INDEX(كود_الصفوف,MATCH(الخطة_الدراسية!$C258,Class[الصفوف],0),1)</f>
        <v>#N/A</v>
      </c>
      <c r="C258" s="76"/>
      <c r="D258" s="76"/>
      <c r="E258" s="76"/>
      <c r="F258" s="49" t="str">
        <f t="shared" si="3"/>
        <v xml:space="preserve">
</v>
      </c>
      <c r="G258" t="e">
        <f>$B258&amp;TEXT(COUNTIF($C$4:$C258,C258),"00")</f>
        <v>#N/A</v>
      </c>
    </row>
    <row r="259" spans="1:7" ht="15" x14ac:dyDescent="0.25">
      <c r="A259" s="49" t="e">
        <f ca="1">الخطة_الدراسية!$B259&amp;TEXT(INDEX(كود_المادة,MATCH(D259,اسم_المادة,0),1),"00")</f>
        <v>#N/A</v>
      </c>
      <c r="B259" s="49" t="e">
        <f>INDEX(كود_الصفوف,MATCH(الخطة_الدراسية!$C259,Class[الصفوف],0),1)</f>
        <v>#N/A</v>
      </c>
      <c r="C259" s="76"/>
      <c r="D259" s="76"/>
      <c r="E259" s="76"/>
      <c r="F259" s="49" t="str">
        <f t="shared" si="3"/>
        <v xml:space="preserve">
</v>
      </c>
      <c r="G259" t="e">
        <f>$B259&amp;TEXT(COUNTIF($C$4:$C259,C259),"00")</f>
        <v>#N/A</v>
      </c>
    </row>
    <row r="260" spans="1:7" ht="15" x14ac:dyDescent="0.25">
      <c r="A260" s="49" t="e">
        <f ca="1">الخطة_الدراسية!$B260&amp;TEXT(INDEX(كود_المادة,MATCH(D260,اسم_المادة,0),1),"00")</f>
        <v>#N/A</v>
      </c>
      <c r="B260" s="49" t="e">
        <f>INDEX(كود_الصفوف,MATCH(الخطة_الدراسية!$C260,Class[الصفوف],0),1)</f>
        <v>#N/A</v>
      </c>
      <c r="C260" s="76"/>
      <c r="D260" s="76"/>
      <c r="E260" s="76"/>
      <c r="F260" s="49" t="str">
        <f t="shared" si="3"/>
        <v xml:space="preserve">
</v>
      </c>
      <c r="G260" t="e">
        <f>$B260&amp;TEXT(COUNTIF($C$4:$C260,C260),"00")</f>
        <v>#N/A</v>
      </c>
    </row>
    <row r="261" spans="1:7" ht="15" x14ac:dyDescent="0.25">
      <c r="A261" s="49" t="e">
        <f ca="1">الخطة_الدراسية!$B261&amp;TEXT(INDEX(كود_المادة,MATCH(D261,اسم_المادة,0),1),"00")</f>
        <v>#N/A</v>
      </c>
      <c r="B261" s="49" t="e">
        <f>INDEX(كود_الصفوف,MATCH(الخطة_الدراسية!$C261,Class[الصفوف],0),1)</f>
        <v>#N/A</v>
      </c>
      <c r="C261" s="76"/>
      <c r="D261" s="76"/>
      <c r="E261" s="76"/>
      <c r="F261" s="49" t="str">
        <f t="shared" ref="F261:F324" si="4">$C261&amp;CHAR(10)&amp;$D261</f>
        <v xml:space="preserve">
</v>
      </c>
      <c r="G261" t="e">
        <f>$B261&amp;TEXT(COUNTIF($C$4:$C261,C261),"00")</f>
        <v>#N/A</v>
      </c>
    </row>
    <row r="262" spans="1:7" ht="15" x14ac:dyDescent="0.25">
      <c r="A262" s="49" t="e">
        <f ca="1">الخطة_الدراسية!$B262&amp;TEXT(INDEX(كود_المادة,MATCH(D262,اسم_المادة,0),1),"00")</f>
        <v>#N/A</v>
      </c>
      <c r="B262" s="49" t="e">
        <f>INDEX(كود_الصفوف,MATCH(الخطة_الدراسية!$C262,Class[الصفوف],0),1)</f>
        <v>#N/A</v>
      </c>
      <c r="C262" s="76"/>
      <c r="D262" s="76"/>
      <c r="E262" s="76"/>
      <c r="F262" s="49" t="str">
        <f t="shared" si="4"/>
        <v xml:space="preserve">
</v>
      </c>
      <c r="G262" t="e">
        <f>$B262&amp;TEXT(COUNTIF($C$4:$C262,C262),"00")</f>
        <v>#N/A</v>
      </c>
    </row>
    <row r="263" spans="1:7" ht="15" x14ac:dyDescent="0.25">
      <c r="A263" s="49" t="e">
        <f ca="1">الخطة_الدراسية!$B263&amp;TEXT(INDEX(كود_المادة,MATCH(D263,اسم_المادة,0),1),"00")</f>
        <v>#N/A</v>
      </c>
      <c r="B263" s="49" t="e">
        <f>INDEX(كود_الصفوف,MATCH(الخطة_الدراسية!$C263,Class[الصفوف],0),1)</f>
        <v>#N/A</v>
      </c>
      <c r="C263" s="76"/>
      <c r="D263" s="76"/>
      <c r="E263" s="76"/>
      <c r="F263" s="49" t="str">
        <f t="shared" si="4"/>
        <v xml:space="preserve">
</v>
      </c>
      <c r="G263" t="e">
        <f>$B263&amp;TEXT(COUNTIF($C$4:$C263,C263),"00")</f>
        <v>#N/A</v>
      </c>
    </row>
    <row r="264" spans="1:7" ht="15" x14ac:dyDescent="0.25">
      <c r="A264" s="49" t="e">
        <f ca="1">الخطة_الدراسية!$B264&amp;TEXT(INDEX(كود_المادة,MATCH(D264,اسم_المادة,0),1),"00")</f>
        <v>#N/A</v>
      </c>
      <c r="B264" s="49" t="e">
        <f>INDEX(كود_الصفوف,MATCH(الخطة_الدراسية!$C264,Class[الصفوف],0),1)</f>
        <v>#N/A</v>
      </c>
      <c r="C264" s="76"/>
      <c r="D264" s="76"/>
      <c r="E264" s="76"/>
      <c r="F264" s="49" t="str">
        <f t="shared" si="4"/>
        <v xml:space="preserve">
</v>
      </c>
      <c r="G264" t="e">
        <f>$B264&amp;TEXT(COUNTIF($C$4:$C264,C264),"00")</f>
        <v>#N/A</v>
      </c>
    </row>
    <row r="265" spans="1:7" ht="15" x14ac:dyDescent="0.25">
      <c r="A265" s="49" t="e">
        <f ca="1">الخطة_الدراسية!$B265&amp;TEXT(INDEX(كود_المادة,MATCH(D265,اسم_المادة,0),1),"00")</f>
        <v>#N/A</v>
      </c>
      <c r="B265" s="49" t="e">
        <f>INDEX(كود_الصفوف,MATCH(الخطة_الدراسية!$C265,Class[الصفوف],0),1)</f>
        <v>#N/A</v>
      </c>
      <c r="C265" s="76"/>
      <c r="D265" s="76"/>
      <c r="E265" s="76"/>
      <c r="F265" s="49" t="str">
        <f t="shared" si="4"/>
        <v xml:space="preserve">
</v>
      </c>
      <c r="G265" t="e">
        <f>$B265&amp;TEXT(COUNTIF($C$4:$C265,C265),"00")</f>
        <v>#N/A</v>
      </c>
    </row>
    <row r="266" spans="1:7" ht="15" x14ac:dyDescent="0.25">
      <c r="A266" s="49" t="e">
        <f ca="1">الخطة_الدراسية!$B266&amp;TEXT(INDEX(كود_المادة,MATCH(D266,اسم_المادة,0),1),"00")</f>
        <v>#N/A</v>
      </c>
      <c r="B266" s="49" t="e">
        <f>INDEX(كود_الصفوف,MATCH(الخطة_الدراسية!$C266,Class[الصفوف],0),1)</f>
        <v>#N/A</v>
      </c>
      <c r="C266" s="76"/>
      <c r="D266" s="76"/>
      <c r="E266" s="76"/>
      <c r="F266" s="49" t="str">
        <f t="shared" si="4"/>
        <v xml:space="preserve">
</v>
      </c>
      <c r="G266" t="e">
        <f>$B266&amp;TEXT(COUNTIF($C$4:$C266,C266),"00")</f>
        <v>#N/A</v>
      </c>
    </row>
    <row r="267" spans="1:7" ht="15" x14ac:dyDescent="0.25">
      <c r="A267" s="49" t="e">
        <f ca="1">الخطة_الدراسية!$B267&amp;TEXT(INDEX(كود_المادة,MATCH(D267,اسم_المادة,0),1),"00")</f>
        <v>#N/A</v>
      </c>
      <c r="B267" s="49" t="e">
        <f>INDEX(كود_الصفوف,MATCH(الخطة_الدراسية!$C267,Class[الصفوف],0),1)</f>
        <v>#N/A</v>
      </c>
      <c r="C267" s="76"/>
      <c r="D267" s="76"/>
      <c r="E267" s="76"/>
      <c r="F267" s="49" t="str">
        <f t="shared" si="4"/>
        <v xml:space="preserve">
</v>
      </c>
      <c r="G267" t="e">
        <f>$B267&amp;TEXT(COUNTIF($C$4:$C267,C267),"00")</f>
        <v>#N/A</v>
      </c>
    </row>
    <row r="268" spans="1:7" ht="15" x14ac:dyDescent="0.25">
      <c r="A268" s="49" t="e">
        <f ca="1">الخطة_الدراسية!$B268&amp;TEXT(INDEX(كود_المادة,MATCH(D268,اسم_المادة,0),1),"00")</f>
        <v>#N/A</v>
      </c>
      <c r="B268" s="49" t="e">
        <f>INDEX(كود_الصفوف,MATCH(الخطة_الدراسية!$C268,Class[الصفوف],0),1)</f>
        <v>#N/A</v>
      </c>
      <c r="C268" s="76"/>
      <c r="D268" s="76"/>
      <c r="E268" s="76"/>
      <c r="F268" s="49" t="str">
        <f t="shared" si="4"/>
        <v xml:space="preserve">
</v>
      </c>
      <c r="G268" t="e">
        <f>$B268&amp;TEXT(COUNTIF($C$4:$C268,C268),"00")</f>
        <v>#N/A</v>
      </c>
    </row>
    <row r="269" spans="1:7" ht="15" x14ac:dyDescent="0.25">
      <c r="A269" s="49" t="e">
        <f ca="1">الخطة_الدراسية!$B269&amp;TEXT(INDEX(كود_المادة,MATCH(D269,اسم_المادة,0),1),"00")</f>
        <v>#N/A</v>
      </c>
      <c r="B269" s="49" t="e">
        <f>INDEX(كود_الصفوف,MATCH(الخطة_الدراسية!$C269,Class[الصفوف],0),1)</f>
        <v>#N/A</v>
      </c>
      <c r="C269" s="76"/>
      <c r="D269" s="76"/>
      <c r="E269" s="76"/>
      <c r="F269" s="49" t="str">
        <f t="shared" si="4"/>
        <v xml:space="preserve">
</v>
      </c>
      <c r="G269" t="e">
        <f>$B269&amp;TEXT(COUNTIF($C$4:$C269,C269),"00")</f>
        <v>#N/A</v>
      </c>
    </row>
    <row r="270" spans="1:7" ht="15" x14ac:dyDescent="0.25">
      <c r="A270" s="49" t="e">
        <f ca="1">الخطة_الدراسية!$B270&amp;TEXT(INDEX(كود_المادة,MATCH(D270,اسم_المادة,0),1),"00")</f>
        <v>#N/A</v>
      </c>
      <c r="B270" s="49" t="e">
        <f>INDEX(كود_الصفوف,MATCH(الخطة_الدراسية!$C270,Class[الصفوف],0),1)</f>
        <v>#N/A</v>
      </c>
      <c r="C270" s="76"/>
      <c r="D270" s="76"/>
      <c r="E270" s="76"/>
      <c r="F270" s="49" t="str">
        <f t="shared" si="4"/>
        <v xml:space="preserve">
</v>
      </c>
      <c r="G270" t="e">
        <f>$B270&amp;TEXT(COUNTIF($C$4:$C270,C270),"00")</f>
        <v>#N/A</v>
      </c>
    </row>
    <row r="271" spans="1:7" ht="15" x14ac:dyDescent="0.25">
      <c r="A271" s="49" t="e">
        <f ca="1">الخطة_الدراسية!$B271&amp;TEXT(INDEX(كود_المادة,MATCH(D271,اسم_المادة,0),1),"00")</f>
        <v>#N/A</v>
      </c>
      <c r="B271" s="49" t="e">
        <f>INDEX(كود_الصفوف,MATCH(الخطة_الدراسية!$C271,Class[الصفوف],0),1)</f>
        <v>#N/A</v>
      </c>
      <c r="C271" s="76"/>
      <c r="D271" s="76"/>
      <c r="E271" s="76"/>
      <c r="F271" s="49" t="str">
        <f t="shared" si="4"/>
        <v xml:space="preserve">
</v>
      </c>
      <c r="G271" t="e">
        <f>$B271&amp;TEXT(COUNTIF($C$4:$C271,C271),"00")</f>
        <v>#N/A</v>
      </c>
    </row>
    <row r="272" spans="1:7" ht="15" x14ac:dyDescent="0.25">
      <c r="A272" s="49" t="e">
        <f ca="1">الخطة_الدراسية!$B272&amp;TEXT(INDEX(كود_المادة,MATCH(D272,اسم_المادة,0),1),"00")</f>
        <v>#N/A</v>
      </c>
      <c r="B272" s="49" t="e">
        <f>INDEX(كود_الصفوف,MATCH(الخطة_الدراسية!$C272,Class[الصفوف],0),1)</f>
        <v>#N/A</v>
      </c>
      <c r="C272" s="76"/>
      <c r="D272" s="76"/>
      <c r="E272" s="76"/>
      <c r="F272" s="49" t="str">
        <f t="shared" si="4"/>
        <v xml:space="preserve">
</v>
      </c>
      <c r="G272" t="e">
        <f>$B272&amp;TEXT(COUNTIF($C$4:$C272,C272),"00")</f>
        <v>#N/A</v>
      </c>
    </row>
    <row r="273" spans="1:7" ht="15" x14ac:dyDescent="0.25">
      <c r="A273" s="49" t="e">
        <f ca="1">الخطة_الدراسية!$B273&amp;TEXT(INDEX(كود_المادة,MATCH(D273,اسم_المادة,0),1),"00")</f>
        <v>#N/A</v>
      </c>
      <c r="B273" s="49" t="e">
        <f>INDEX(كود_الصفوف,MATCH(الخطة_الدراسية!$C273,Class[الصفوف],0),1)</f>
        <v>#N/A</v>
      </c>
      <c r="C273" s="76"/>
      <c r="D273" s="76"/>
      <c r="E273" s="76"/>
      <c r="F273" s="49" t="str">
        <f t="shared" si="4"/>
        <v xml:space="preserve">
</v>
      </c>
      <c r="G273" t="e">
        <f>$B273&amp;TEXT(COUNTIF($C$4:$C273,C273),"00")</f>
        <v>#N/A</v>
      </c>
    </row>
    <row r="274" spans="1:7" ht="15" x14ac:dyDescent="0.25">
      <c r="A274" s="49" t="e">
        <f ca="1">الخطة_الدراسية!$B274&amp;TEXT(INDEX(كود_المادة,MATCH(D274,اسم_المادة,0),1),"00")</f>
        <v>#N/A</v>
      </c>
      <c r="B274" s="49" t="e">
        <f>INDEX(كود_الصفوف,MATCH(الخطة_الدراسية!$C274,Class[الصفوف],0),1)</f>
        <v>#N/A</v>
      </c>
      <c r="C274" s="76"/>
      <c r="D274" s="76"/>
      <c r="E274" s="76"/>
      <c r="F274" s="49" t="str">
        <f t="shared" si="4"/>
        <v xml:space="preserve">
</v>
      </c>
      <c r="G274" t="e">
        <f>$B274&amp;TEXT(COUNTIF($C$4:$C274,C274),"00")</f>
        <v>#N/A</v>
      </c>
    </row>
    <row r="275" spans="1:7" ht="15" x14ac:dyDescent="0.25">
      <c r="A275" s="49" t="e">
        <f ca="1">الخطة_الدراسية!$B275&amp;TEXT(INDEX(كود_المادة,MATCH(D275,اسم_المادة,0),1),"00")</f>
        <v>#N/A</v>
      </c>
      <c r="B275" s="49" t="e">
        <f>INDEX(كود_الصفوف,MATCH(الخطة_الدراسية!$C275,Class[الصفوف],0),1)</f>
        <v>#N/A</v>
      </c>
      <c r="C275" s="76"/>
      <c r="D275" s="76"/>
      <c r="E275" s="76"/>
      <c r="F275" s="49" t="str">
        <f t="shared" si="4"/>
        <v xml:space="preserve">
</v>
      </c>
      <c r="G275" t="e">
        <f>$B275&amp;TEXT(COUNTIF($C$4:$C275,C275),"00")</f>
        <v>#N/A</v>
      </c>
    </row>
    <row r="276" spans="1:7" ht="15" x14ac:dyDescent="0.25">
      <c r="A276" s="49" t="e">
        <f ca="1">الخطة_الدراسية!$B276&amp;TEXT(INDEX(كود_المادة,MATCH(D276,اسم_المادة,0),1),"00")</f>
        <v>#N/A</v>
      </c>
      <c r="B276" s="49" t="e">
        <f>INDEX(كود_الصفوف,MATCH(الخطة_الدراسية!$C276,Class[الصفوف],0),1)</f>
        <v>#N/A</v>
      </c>
      <c r="C276" s="76"/>
      <c r="D276" s="76"/>
      <c r="E276" s="76"/>
      <c r="F276" s="49" t="str">
        <f t="shared" si="4"/>
        <v xml:space="preserve">
</v>
      </c>
      <c r="G276" t="e">
        <f>$B276&amp;TEXT(COUNTIF($C$4:$C276,C276),"00")</f>
        <v>#N/A</v>
      </c>
    </row>
    <row r="277" spans="1:7" ht="15" x14ac:dyDescent="0.25">
      <c r="A277" s="49" t="e">
        <f ca="1">الخطة_الدراسية!$B277&amp;TEXT(INDEX(كود_المادة,MATCH(D277,اسم_المادة,0),1),"00")</f>
        <v>#N/A</v>
      </c>
      <c r="B277" s="49" t="e">
        <f>INDEX(كود_الصفوف,MATCH(الخطة_الدراسية!$C277,Class[الصفوف],0),1)</f>
        <v>#N/A</v>
      </c>
      <c r="C277" s="76"/>
      <c r="D277" s="76"/>
      <c r="E277" s="76"/>
      <c r="F277" s="49" t="str">
        <f t="shared" si="4"/>
        <v xml:space="preserve">
</v>
      </c>
      <c r="G277" t="e">
        <f>$B277&amp;TEXT(COUNTIF($C$4:$C277,C277),"00")</f>
        <v>#N/A</v>
      </c>
    </row>
    <row r="278" spans="1:7" ht="15" x14ac:dyDescent="0.25">
      <c r="A278" s="49" t="e">
        <f ca="1">الخطة_الدراسية!$B278&amp;TEXT(INDEX(كود_المادة,MATCH(D278,اسم_المادة,0),1),"00")</f>
        <v>#N/A</v>
      </c>
      <c r="B278" s="49" t="e">
        <f>INDEX(كود_الصفوف,MATCH(الخطة_الدراسية!$C278,Class[الصفوف],0),1)</f>
        <v>#N/A</v>
      </c>
      <c r="C278" s="76"/>
      <c r="D278" s="76"/>
      <c r="E278" s="76"/>
      <c r="F278" s="49" t="str">
        <f t="shared" si="4"/>
        <v xml:space="preserve">
</v>
      </c>
      <c r="G278" t="e">
        <f>$B278&amp;TEXT(COUNTIF($C$4:$C278,C278),"00")</f>
        <v>#N/A</v>
      </c>
    </row>
    <row r="279" spans="1:7" ht="15" x14ac:dyDescent="0.25">
      <c r="A279" s="49" t="e">
        <f ca="1">الخطة_الدراسية!$B279&amp;TEXT(INDEX(كود_المادة,MATCH(D279,اسم_المادة,0),1),"00")</f>
        <v>#N/A</v>
      </c>
      <c r="B279" s="49" t="e">
        <f>INDEX(كود_الصفوف,MATCH(الخطة_الدراسية!$C279,Class[الصفوف],0),1)</f>
        <v>#N/A</v>
      </c>
      <c r="C279" s="76"/>
      <c r="D279" s="76"/>
      <c r="E279" s="76"/>
      <c r="F279" s="49" t="str">
        <f t="shared" si="4"/>
        <v xml:space="preserve">
</v>
      </c>
      <c r="G279" t="e">
        <f>$B279&amp;TEXT(COUNTIF($C$4:$C279,C279),"00")</f>
        <v>#N/A</v>
      </c>
    </row>
    <row r="280" spans="1:7" ht="15" x14ac:dyDescent="0.25">
      <c r="A280" s="49" t="e">
        <f ca="1">الخطة_الدراسية!$B280&amp;TEXT(INDEX(كود_المادة,MATCH(D280,اسم_المادة,0),1),"00")</f>
        <v>#N/A</v>
      </c>
      <c r="B280" s="49" t="e">
        <f>INDEX(كود_الصفوف,MATCH(الخطة_الدراسية!$C280,Class[الصفوف],0),1)</f>
        <v>#N/A</v>
      </c>
      <c r="C280" s="76"/>
      <c r="D280" s="76"/>
      <c r="E280" s="76"/>
      <c r="F280" s="49" t="str">
        <f t="shared" si="4"/>
        <v xml:space="preserve">
</v>
      </c>
      <c r="G280" t="e">
        <f>$B280&amp;TEXT(COUNTIF($C$4:$C280,C280),"00")</f>
        <v>#N/A</v>
      </c>
    </row>
    <row r="281" spans="1:7" ht="15" x14ac:dyDescent="0.25">
      <c r="A281" s="49" t="e">
        <f ca="1">الخطة_الدراسية!$B281&amp;TEXT(INDEX(كود_المادة,MATCH(D281,اسم_المادة,0),1),"00")</f>
        <v>#N/A</v>
      </c>
      <c r="B281" s="49" t="e">
        <f>INDEX(كود_الصفوف,MATCH(الخطة_الدراسية!$C281,Class[الصفوف],0),1)</f>
        <v>#N/A</v>
      </c>
      <c r="C281" s="76"/>
      <c r="D281" s="76"/>
      <c r="E281" s="76"/>
      <c r="F281" s="49" t="str">
        <f t="shared" si="4"/>
        <v xml:space="preserve">
</v>
      </c>
      <c r="G281" t="e">
        <f>$B281&amp;TEXT(COUNTIF($C$4:$C281,C281),"00")</f>
        <v>#N/A</v>
      </c>
    </row>
    <row r="282" spans="1:7" ht="15" x14ac:dyDescent="0.25">
      <c r="A282" s="49" t="e">
        <f ca="1">الخطة_الدراسية!$B282&amp;TEXT(INDEX(كود_المادة,MATCH(D282,اسم_المادة,0),1),"00")</f>
        <v>#N/A</v>
      </c>
      <c r="B282" s="49" t="e">
        <f>INDEX(كود_الصفوف,MATCH(الخطة_الدراسية!$C282,Class[الصفوف],0),1)</f>
        <v>#N/A</v>
      </c>
      <c r="C282" s="76"/>
      <c r="D282" s="76"/>
      <c r="E282" s="76"/>
      <c r="F282" s="49" t="str">
        <f t="shared" si="4"/>
        <v xml:space="preserve">
</v>
      </c>
      <c r="G282" t="e">
        <f>$B282&amp;TEXT(COUNTIF($C$4:$C282,C282),"00")</f>
        <v>#N/A</v>
      </c>
    </row>
    <row r="283" spans="1:7" ht="15" x14ac:dyDescent="0.25">
      <c r="A283" s="49" t="e">
        <f ca="1">الخطة_الدراسية!$B283&amp;TEXT(INDEX(كود_المادة,MATCH(D283,اسم_المادة,0),1),"00")</f>
        <v>#N/A</v>
      </c>
      <c r="B283" s="49" t="e">
        <f>INDEX(كود_الصفوف,MATCH(الخطة_الدراسية!$C283,Class[الصفوف],0),1)</f>
        <v>#N/A</v>
      </c>
      <c r="C283" s="76"/>
      <c r="D283" s="76"/>
      <c r="E283" s="76"/>
      <c r="F283" s="49" t="str">
        <f t="shared" si="4"/>
        <v xml:space="preserve">
</v>
      </c>
      <c r="G283" t="e">
        <f>$B283&amp;TEXT(COUNTIF($C$4:$C283,C283),"00")</f>
        <v>#N/A</v>
      </c>
    </row>
    <row r="284" spans="1:7" ht="15" x14ac:dyDescent="0.25">
      <c r="A284" s="49" t="e">
        <f ca="1">الخطة_الدراسية!$B284&amp;TEXT(INDEX(كود_المادة,MATCH(D284,اسم_المادة,0),1),"00")</f>
        <v>#N/A</v>
      </c>
      <c r="B284" s="49" t="e">
        <f>INDEX(كود_الصفوف,MATCH(الخطة_الدراسية!$C284,Class[الصفوف],0),1)</f>
        <v>#N/A</v>
      </c>
      <c r="C284" s="76"/>
      <c r="D284" s="76"/>
      <c r="E284" s="76"/>
      <c r="F284" s="49" t="str">
        <f t="shared" si="4"/>
        <v xml:space="preserve">
</v>
      </c>
      <c r="G284" t="e">
        <f>$B284&amp;TEXT(COUNTIF($C$4:$C284,C284),"00")</f>
        <v>#N/A</v>
      </c>
    </row>
    <row r="285" spans="1:7" ht="15" x14ac:dyDescent="0.25">
      <c r="A285" s="49" t="e">
        <f ca="1">الخطة_الدراسية!$B285&amp;TEXT(INDEX(كود_المادة,MATCH(D285,اسم_المادة,0),1),"00")</f>
        <v>#N/A</v>
      </c>
      <c r="B285" s="49" t="e">
        <f>INDEX(كود_الصفوف,MATCH(الخطة_الدراسية!$C285,Class[الصفوف],0),1)</f>
        <v>#N/A</v>
      </c>
      <c r="C285" s="76"/>
      <c r="D285" s="76"/>
      <c r="E285" s="76"/>
      <c r="F285" s="49" t="str">
        <f t="shared" si="4"/>
        <v xml:space="preserve">
</v>
      </c>
      <c r="G285" t="e">
        <f>$B285&amp;TEXT(COUNTIF($C$4:$C285,C285),"00")</f>
        <v>#N/A</v>
      </c>
    </row>
    <row r="286" spans="1:7" ht="15" x14ac:dyDescent="0.25">
      <c r="A286" s="49" t="e">
        <f ca="1">الخطة_الدراسية!$B286&amp;TEXT(INDEX(كود_المادة,MATCH(D286,اسم_المادة,0),1),"00")</f>
        <v>#N/A</v>
      </c>
      <c r="B286" s="49" t="e">
        <f>INDEX(كود_الصفوف,MATCH(الخطة_الدراسية!$C286,Class[الصفوف],0),1)</f>
        <v>#N/A</v>
      </c>
      <c r="C286" s="76"/>
      <c r="D286" s="76"/>
      <c r="E286" s="76"/>
      <c r="F286" s="49" t="str">
        <f t="shared" si="4"/>
        <v xml:space="preserve">
</v>
      </c>
      <c r="G286" t="e">
        <f>$B286&amp;TEXT(COUNTIF($C$4:$C286,C286),"00")</f>
        <v>#N/A</v>
      </c>
    </row>
    <row r="287" spans="1:7" ht="15" x14ac:dyDescent="0.25">
      <c r="A287" s="49" t="e">
        <f ca="1">الخطة_الدراسية!$B287&amp;TEXT(INDEX(كود_المادة,MATCH(D287,اسم_المادة,0),1),"00")</f>
        <v>#N/A</v>
      </c>
      <c r="B287" s="49" t="e">
        <f>INDEX(كود_الصفوف,MATCH(الخطة_الدراسية!$C287,Class[الصفوف],0),1)</f>
        <v>#N/A</v>
      </c>
      <c r="C287" s="76"/>
      <c r="D287" s="76"/>
      <c r="E287" s="76"/>
      <c r="F287" s="49" t="str">
        <f t="shared" si="4"/>
        <v xml:space="preserve">
</v>
      </c>
      <c r="G287" t="e">
        <f>$B287&amp;TEXT(COUNTIF($C$4:$C287,C287),"00")</f>
        <v>#N/A</v>
      </c>
    </row>
    <row r="288" spans="1:7" ht="15" x14ac:dyDescent="0.25">
      <c r="A288" s="49" t="e">
        <f ca="1">الخطة_الدراسية!$B288&amp;TEXT(INDEX(كود_المادة,MATCH(D288,اسم_المادة,0),1),"00")</f>
        <v>#N/A</v>
      </c>
      <c r="B288" s="49" t="e">
        <f>INDEX(كود_الصفوف,MATCH(الخطة_الدراسية!$C288,Class[الصفوف],0),1)</f>
        <v>#N/A</v>
      </c>
      <c r="C288" s="76"/>
      <c r="D288" s="76"/>
      <c r="E288" s="76"/>
      <c r="F288" s="49" t="str">
        <f t="shared" si="4"/>
        <v xml:space="preserve">
</v>
      </c>
      <c r="G288" t="e">
        <f>$B288&amp;TEXT(COUNTIF($C$4:$C288,C288),"00")</f>
        <v>#N/A</v>
      </c>
    </row>
    <row r="289" spans="1:7" ht="15" x14ac:dyDescent="0.25">
      <c r="A289" s="49" t="e">
        <f ca="1">الخطة_الدراسية!$B289&amp;TEXT(INDEX(كود_المادة,MATCH(D289,اسم_المادة,0),1),"00")</f>
        <v>#N/A</v>
      </c>
      <c r="B289" s="49" t="e">
        <f>INDEX(كود_الصفوف,MATCH(الخطة_الدراسية!$C289,Class[الصفوف],0),1)</f>
        <v>#N/A</v>
      </c>
      <c r="C289" s="76"/>
      <c r="D289" s="76"/>
      <c r="E289" s="76"/>
      <c r="F289" s="49" t="str">
        <f t="shared" si="4"/>
        <v xml:space="preserve">
</v>
      </c>
      <c r="G289" t="e">
        <f>$B289&amp;TEXT(COUNTIF($C$4:$C289,C289),"00")</f>
        <v>#N/A</v>
      </c>
    </row>
    <row r="290" spans="1:7" ht="15" x14ac:dyDescent="0.25">
      <c r="A290" s="49" t="e">
        <f ca="1">الخطة_الدراسية!$B290&amp;TEXT(INDEX(كود_المادة,MATCH(D290,اسم_المادة,0),1),"00")</f>
        <v>#N/A</v>
      </c>
      <c r="B290" s="49" t="e">
        <f>INDEX(كود_الصفوف,MATCH(الخطة_الدراسية!$C290,Class[الصفوف],0),1)</f>
        <v>#N/A</v>
      </c>
      <c r="C290" s="76"/>
      <c r="D290" s="76"/>
      <c r="E290" s="76"/>
      <c r="F290" s="49" t="str">
        <f t="shared" si="4"/>
        <v xml:space="preserve">
</v>
      </c>
      <c r="G290" t="e">
        <f>$B290&amp;TEXT(COUNTIF($C$4:$C290,C290),"00")</f>
        <v>#N/A</v>
      </c>
    </row>
    <row r="291" spans="1:7" ht="15" x14ac:dyDescent="0.25">
      <c r="A291" s="49" t="e">
        <f ca="1">الخطة_الدراسية!$B291&amp;TEXT(INDEX(كود_المادة,MATCH(D291,اسم_المادة,0),1),"00")</f>
        <v>#N/A</v>
      </c>
      <c r="B291" s="49" t="e">
        <f>INDEX(كود_الصفوف,MATCH(الخطة_الدراسية!$C291,Class[الصفوف],0),1)</f>
        <v>#N/A</v>
      </c>
      <c r="C291" s="76"/>
      <c r="D291" s="76"/>
      <c r="E291" s="76"/>
      <c r="F291" s="49" t="str">
        <f t="shared" si="4"/>
        <v xml:space="preserve">
</v>
      </c>
      <c r="G291" t="e">
        <f>$B291&amp;TEXT(COUNTIF($C$4:$C291,C291),"00")</f>
        <v>#N/A</v>
      </c>
    </row>
    <row r="292" spans="1:7" ht="15" x14ac:dyDescent="0.25">
      <c r="A292" s="49" t="e">
        <f ca="1">الخطة_الدراسية!$B292&amp;TEXT(INDEX(كود_المادة,MATCH(D292,اسم_المادة,0),1),"00")</f>
        <v>#N/A</v>
      </c>
      <c r="B292" s="49" t="e">
        <f>INDEX(كود_الصفوف,MATCH(الخطة_الدراسية!$C292,Class[الصفوف],0),1)</f>
        <v>#N/A</v>
      </c>
      <c r="C292" s="76"/>
      <c r="D292" s="76"/>
      <c r="E292" s="76"/>
      <c r="F292" s="49" t="str">
        <f t="shared" si="4"/>
        <v xml:space="preserve">
</v>
      </c>
      <c r="G292" t="e">
        <f>$B292&amp;TEXT(COUNTIF($C$4:$C292,C292),"00")</f>
        <v>#N/A</v>
      </c>
    </row>
    <row r="293" spans="1:7" ht="15" x14ac:dyDescent="0.25">
      <c r="A293" s="49" t="e">
        <f ca="1">الخطة_الدراسية!$B293&amp;TEXT(INDEX(كود_المادة,MATCH(D293,اسم_المادة,0),1),"00")</f>
        <v>#N/A</v>
      </c>
      <c r="B293" s="49" t="e">
        <f>INDEX(كود_الصفوف,MATCH(الخطة_الدراسية!$C293,Class[الصفوف],0),1)</f>
        <v>#N/A</v>
      </c>
      <c r="C293" s="76"/>
      <c r="D293" s="76"/>
      <c r="E293" s="76"/>
      <c r="F293" s="49" t="str">
        <f t="shared" si="4"/>
        <v xml:space="preserve">
</v>
      </c>
      <c r="G293" t="e">
        <f>$B293&amp;TEXT(COUNTIF($C$4:$C293,C293),"00")</f>
        <v>#N/A</v>
      </c>
    </row>
    <row r="294" spans="1:7" ht="15" x14ac:dyDescent="0.25">
      <c r="A294" s="49" t="e">
        <f ca="1">الخطة_الدراسية!$B294&amp;TEXT(INDEX(كود_المادة,MATCH(D294,اسم_المادة,0),1),"00")</f>
        <v>#N/A</v>
      </c>
      <c r="B294" s="49" t="e">
        <f>INDEX(كود_الصفوف,MATCH(الخطة_الدراسية!$C294,Class[الصفوف],0),1)</f>
        <v>#N/A</v>
      </c>
      <c r="C294" s="76"/>
      <c r="D294" s="76"/>
      <c r="E294" s="76"/>
      <c r="F294" s="49" t="str">
        <f t="shared" si="4"/>
        <v xml:space="preserve">
</v>
      </c>
      <c r="G294" t="e">
        <f>$B294&amp;TEXT(COUNTIF($C$4:$C294,C294),"00")</f>
        <v>#N/A</v>
      </c>
    </row>
    <row r="295" spans="1:7" ht="15" x14ac:dyDescent="0.25">
      <c r="A295" s="49" t="e">
        <f ca="1">الخطة_الدراسية!$B295&amp;TEXT(INDEX(كود_المادة,MATCH(D295,اسم_المادة,0),1),"00")</f>
        <v>#N/A</v>
      </c>
      <c r="B295" s="49" t="e">
        <f>INDEX(كود_الصفوف,MATCH(الخطة_الدراسية!$C295,Class[الصفوف],0),1)</f>
        <v>#N/A</v>
      </c>
      <c r="C295" s="76"/>
      <c r="D295" s="76"/>
      <c r="E295" s="76"/>
      <c r="F295" s="49" t="str">
        <f t="shared" si="4"/>
        <v xml:space="preserve">
</v>
      </c>
      <c r="G295" t="e">
        <f>$B295&amp;TEXT(COUNTIF($C$4:$C295,C295),"00")</f>
        <v>#N/A</v>
      </c>
    </row>
    <row r="296" spans="1:7" ht="15" x14ac:dyDescent="0.25">
      <c r="A296" s="49" t="e">
        <f ca="1">الخطة_الدراسية!$B296&amp;TEXT(INDEX(كود_المادة,MATCH(D296,اسم_المادة,0),1),"00")</f>
        <v>#N/A</v>
      </c>
      <c r="B296" s="49" t="e">
        <f>INDEX(كود_الصفوف,MATCH(الخطة_الدراسية!$C296,Class[الصفوف],0),1)</f>
        <v>#N/A</v>
      </c>
      <c r="C296" s="76"/>
      <c r="D296" s="76"/>
      <c r="E296" s="76"/>
      <c r="F296" s="49" t="str">
        <f t="shared" si="4"/>
        <v xml:space="preserve">
</v>
      </c>
      <c r="G296" t="e">
        <f>$B296&amp;TEXT(COUNTIF($C$4:$C296,C296),"00")</f>
        <v>#N/A</v>
      </c>
    </row>
    <row r="297" spans="1:7" ht="15" x14ac:dyDescent="0.25">
      <c r="A297" s="49" t="e">
        <f ca="1">الخطة_الدراسية!$B297&amp;TEXT(INDEX(كود_المادة,MATCH(D297,اسم_المادة,0),1),"00")</f>
        <v>#N/A</v>
      </c>
      <c r="B297" s="49" t="e">
        <f>INDEX(كود_الصفوف,MATCH(الخطة_الدراسية!$C297,Class[الصفوف],0),1)</f>
        <v>#N/A</v>
      </c>
      <c r="C297" s="76"/>
      <c r="D297" s="76"/>
      <c r="E297" s="76"/>
      <c r="F297" s="49" t="str">
        <f t="shared" si="4"/>
        <v xml:space="preserve">
</v>
      </c>
      <c r="G297" t="e">
        <f>$B297&amp;TEXT(COUNTIF($C$4:$C297,C297),"00")</f>
        <v>#N/A</v>
      </c>
    </row>
    <row r="298" spans="1:7" ht="15" x14ac:dyDescent="0.25">
      <c r="A298" s="49" t="e">
        <f ca="1">الخطة_الدراسية!$B298&amp;TEXT(INDEX(كود_المادة,MATCH(D298,اسم_المادة,0),1),"00")</f>
        <v>#N/A</v>
      </c>
      <c r="B298" s="49" t="e">
        <f>INDEX(كود_الصفوف,MATCH(الخطة_الدراسية!$C298,Class[الصفوف],0),1)</f>
        <v>#N/A</v>
      </c>
      <c r="C298" s="76"/>
      <c r="D298" s="76"/>
      <c r="E298" s="76"/>
      <c r="F298" s="49" t="str">
        <f t="shared" si="4"/>
        <v xml:space="preserve">
</v>
      </c>
      <c r="G298" t="e">
        <f>$B298&amp;TEXT(COUNTIF($C$4:$C298,C298),"00")</f>
        <v>#N/A</v>
      </c>
    </row>
    <row r="299" spans="1:7" ht="15" x14ac:dyDescent="0.25">
      <c r="A299" s="49" t="e">
        <f ca="1">الخطة_الدراسية!$B299&amp;TEXT(INDEX(كود_المادة,MATCH(D299,اسم_المادة,0),1),"00")</f>
        <v>#N/A</v>
      </c>
      <c r="B299" s="49" t="e">
        <f>INDEX(كود_الصفوف,MATCH(الخطة_الدراسية!$C299,Class[الصفوف],0),1)</f>
        <v>#N/A</v>
      </c>
      <c r="C299" s="76"/>
      <c r="D299" s="76"/>
      <c r="E299" s="76"/>
      <c r="F299" s="49" t="str">
        <f t="shared" si="4"/>
        <v xml:space="preserve">
</v>
      </c>
      <c r="G299" t="e">
        <f>$B299&amp;TEXT(COUNTIF($C$4:$C299,C299),"00")</f>
        <v>#N/A</v>
      </c>
    </row>
    <row r="300" spans="1:7" ht="15" x14ac:dyDescent="0.25">
      <c r="A300" s="49" t="e">
        <f ca="1">الخطة_الدراسية!$B300&amp;TEXT(INDEX(كود_المادة,MATCH(D300,اسم_المادة,0),1),"00")</f>
        <v>#N/A</v>
      </c>
      <c r="B300" s="49" t="e">
        <f>INDEX(كود_الصفوف,MATCH(الخطة_الدراسية!$C300,Class[الصفوف],0),1)</f>
        <v>#N/A</v>
      </c>
      <c r="C300" s="76"/>
      <c r="D300" s="76"/>
      <c r="E300" s="76"/>
      <c r="F300" s="49" t="str">
        <f t="shared" si="4"/>
        <v xml:space="preserve">
</v>
      </c>
      <c r="G300" t="e">
        <f>$B300&amp;TEXT(COUNTIF($C$4:$C300,C300),"00")</f>
        <v>#N/A</v>
      </c>
    </row>
    <row r="301" spans="1:7" ht="15" x14ac:dyDescent="0.25">
      <c r="A301" s="49" t="e">
        <f ca="1">الخطة_الدراسية!$B301&amp;TEXT(INDEX(كود_المادة,MATCH(D301,اسم_المادة,0),1),"00")</f>
        <v>#N/A</v>
      </c>
      <c r="B301" s="49" t="e">
        <f>INDEX(كود_الصفوف,MATCH(الخطة_الدراسية!$C301,Class[الصفوف],0),1)</f>
        <v>#N/A</v>
      </c>
      <c r="C301" s="76"/>
      <c r="D301" s="76"/>
      <c r="E301" s="76"/>
      <c r="F301" s="49" t="str">
        <f t="shared" si="4"/>
        <v xml:space="preserve">
</v>
      </c>
      <c r="G301" t="e">
        <f>$B301&amp;TEXT(COUNTIF($C$4:$C301,C301),"00")</f>
        <v>#N/A</v>
      </c>
    </row>
    <row r="302" spans="1:7" ht="15" x14ac:dyDescent="0.25">
      <c r="A302" s="49" t="e">
        <f ca="1">الخطة_الدراسية!$B302&amp;TEXT(INDEX(كود_المادة,MATCH(D302,اسم_المادة,0),1),"00")</f>
        <v>#N/A</v>
      </c>
      <c r="B302" s="49" t="e">
        <f>INDEX(كود_الصفوف,MATCH(الخطة_الدراسية!$C302,Class[الصفوف],0),1)</f>
        <v>#N/A</v>
      </c>
      <c r="C302" s="76"/>
      <c r="D302" s="76"/>
      <c r="E302" s="76"/>
      <c r="F302" s="49" t="str">
        <f t="shared" si="4"/>
        <v xml:space="preserve">
</v>
      </c>
      <c r="G302" t="e">
        <f>$B302&amp;TEXT(COUNTIF($C$4:$C302,C302),"00")</f>
        <v>#N/A</v>
      </c>
    </row>
    <row r="303" spans="1:7" ht="15" x14ac:dyDescent="0.25">
      <c r="A303" s="49" t="e">
        <f ca="1">الخطة_الدراسية!$B303&amp;TEXT(INDEX(كود_المادة,MATCH(D303,اسم_المادة,0),1),"00")</f>
        <v>#N/A</v>
      </c>
      <c r="B303" s="49" t="e">
        <f>INDEX(كود_الصفوف,MATCH(الخطة_الدراسية!$C303,Class[الصفوف],0),1)</f>
        <v>#N/A</v>
      </c>
      <c r="C303" s="76"/>
      <c r="D303" s="76"/>
      <c r="E303" s="76"/>
      <c r="F303" s="49" t="str">
        <f t="shared" si="4"/>
        <v xml:space="preserve">
</v>
      </c>
      <c r="G303" t="e">
        <f>$B303&amp;TEXT(COUNTIF($C$4:$C303,C303),"00")</f>
        <v>#N/A</v>
      </c>
    </row>
    <row r="304" spans="1:7" ht="15" x14ac:dyDescent="0.25">
      <c r="A304" s="49" t="e">
        <f ca="1">الخطة_الدراسية!$B304&amp;TEXT(INDEX(كود_المادة,MATCH(D304,اسم_المادة,0),1),"00")</f>
        <v>#N/A</v>
      </c>
      <c r="B304" s="49" t="e">
        <f>INDEX(كود_الصفوف,MATCH(الخطة_الدراسية!$C304,Class[الصفوف],0),1)</f>
        <v>#N/A</v>
      </c>
      <c r="C304" s="76"/>
      <c r="D304" s="76"/>
      <c r="E304" s="76"/>
      <c r="F304" s="49" t="str">
        <f t="shared" si="4"/>
        <v xml:space="preserve">
</v>
      </c>
      <c r="G304" t="e">
        <f>$B304&amp;TEXT(COUNTIF($C$4:$C304,C304),"00")</f>
        <v>#N/A</v>
      </c>
    </row>
    <row r="305" spans="1:7" ht="15" x14ac:dyDescent="0.25">
      <c r="A305" s="49" t="e">
        <f ca="1">الخطة_الدراسية!$B305&amp;TEXT(INDEX(كود_المادة,MATCH(D305,اسم_المادة,0),1),"00")</f>
        <v>#N/A</v>
      </c>
      <c r="B305" s="49" t="e">
        <f>INDEX(كود_الصفوف,MATCH(الخطة_الدراسية!$C305,Class[الصفوف],0),1)</f>
        <v>#N/A</v>
      </c>
      <c r="C305" s="76"/>
      <c r="D305" s="76"/>
      <c r="E305" s="76"/>
      <c r="F305" s="49" t="str">
        <f t="shared" si="4"/>
        <v xml:space="preserve">
</v>
      </c>
      <c r="G305" t="e">
        <f>$B305&amp;TEXT(COUNTIF($C$4:$C305,C305),"00")</f>
        <v>#N/A</v>
      </c>
    </row>
    <row r="306" spans="1:7" ht="15" x14ac:dyDescent="0.25">
      <c r="A306" s="49" t="e">
        <f ca="1">الخطة_الدراسية!$B306&amp;TEXT(INDEX(كود_المادة,MATCH(D306,اسم_المادة,0),1),"00")</f>
        <v>#N/A</v>
      </c>
      <c r="B306" s="49" t="e">
        <f>INDEX(كود_الصفوف,MATCH(الخطة_الدراسية!$C306,Class[الصفوف],0),1)</f>
        <v>#N/A</v>
      </c>
      <c r="C306" s="76"/>
      <c r="D306" s="76"/>
      <c r="E306" s="76"/>
      <c r="F306" s="49" t="str">
        <f t="shared" si="4"/>
        <v xml:space="preserve">
</v>
      </c>
      <c r="G306" t="e">
        <f>$B306&amp;TEXT(COUNTIF($C$4:$C306,C306),"00")</f>
        <v>#N/A</v>
      </c>
    </row>
    <row r="307" spans="1:7" ht="15" x14ac:dyDescent="0.25">
      <c r="A307" s="49" t="e">
        <f ca="1">الخطة_الدراسية!$B307&amp;TEXT(INDEX(كود_المادة,MATCH(D307,اسم_المادة,0),1),"00")</f>
        <v>#N/A</v>
      </c>
      <c r="B307" s="49" t="e">
        <f>INDEX(كود_الصفوف,MATCH(الخطة_الدراسية!$C307,Class[الصفوف],0),1)</f>
        <v>#N/A</v>
      </c>
      <c r="C307" s="76"/>
      <c r="D307" s="76"/>
      <c r="E307" s="76"/>
      <c r="F307" s="49" t="str">
        <f t="shared" si="4"/>
        <v xml:space="preserve">
</v>
      </c>
      <c r="G307" t="e">
        <f>$B307&amp;TEXT(COUNTIF($C$4:$C307,C307),"00")</f>
        <v>#N/A</v>
      </c>
    </row>
    <row r="308" spans="1:7" ht="15" x14ac:dyDescent="0.25">
      <c r="A308" s="49" t="e">
        <f ca="1">الخطة_الدراسية!$B308&amp;TEXT(INDEX(كود_المادة,MATCH(D308,اسم_المادة,0),1),"00")</f>
        <v>#N/A</v>
      </c>
      <c r="B308" s="49" t="e">
        <f>INDEX(كود_الصفوف,MATCH(الخطة_الدراسية!$C308,Class[الصفوف],0),1)</f>
        <v>#N/A</v>
      </c>
      <c r="C308" s="76"/>
      <c r="D308" s="76"/>
      <c r="E308" s="76"/>
      <c r="F308" s="49" t="str">
        <f t="shared" si="4"/>
        <v xml:space="preserve">
</v>
      </c>
      <c r="G308" t="e">
        <f>$B308&amp;TEXT(COUNTIF($C$4:$C308,C308),"00")</f>
        <v>#N/A</v>
      </c>
    </row>
    <row r="309" spans="1:7" ht="15" x14ac:dyDescent="0.25">
      <c r="A309" s="49" t="e">
        <f ca="1">الخطة_الدراسية!$B309&amp;TEXT(INDEX(كود_المادة,MATCH(D309,اسم_المادة,0),1),"00")</f>
        <v>#N/A</v>
      </c>
      <c r="B309" s="49" t="e">
        <f>INDEX(كود_الصفوف,MATCH(الخطة_الدراسية!$C309,Class[الصفوف],0),1)</f>
        <v>#N/A</v>
      </c>
      <c r="C309" s="76"/>
      <c r="D309" s="76"/>
      <c r="E309" s="76"/>
      <c r="F309" s="49" t="str">
        <f t="shared" si="4"/>
        <v xml:space="preserve">
</v>
      </c>
      <c r="G309" t="e">
        <f>$B309&amp;TEXT(COUNTIF($C$4:$C309,C309),"00")</f>
        <v>#N/A</v>
      </c>
    </row>
    <row r="310" spans="1:7" ht="15" x14ac:dyDescent="0.25">
      <c r="A310" s="49" t="e">
        <f ca="1">الخطة_الدراسية!$B310&amp;TEXT(INDEX(كود_المادة,MATCH(D310,اسم_المادة,0),1),"00")</f>
        <v>#N/A</v>
      </c>
      <c r="B310" s="49" t="e">
        <f>INDEX(كود_الصفوف,MATCH(الخطة_الدراسية!$C310,Class[الصفوف],0),1)</f>
        <v>#N/A</v>
      </c>
      <c r="C310" s="76"/>
      <c r="D310" s="76"/>
      <c r="E310" s="76"/>
      <c r="F310" s="49" t="str">
        <f t="shared" si="4"/>
        <v xml:space="preserve">
</v>
      </c>
      <c r="G310" t="e">
        <f>$B310&amp;TEXT(COUNTIF($C$4:$C310,C310),"00")</f>
        <v>#N/A</v>
      </c>
    </row>
    <row r="311" spans="1:7" ht="15" x14ac:dyDescent="0.25">
      <c r="A311" s="49" t="e">
        <f ca="1">الخطة_الدراسية!$B311&amp;TEXT(INDEX(كود_المادة,MATCH(D311,اسم_المادة,0),1),"00")</f>
        <v>#N/A</v>
      </c>
      <c r="B311" s="49" t="e">
        <f>INDEX(كود_الصفوف,MATCH(الخطة_الدراسية!$C311,Class[الصفوف],0),1)</f>
        <v>#N/A</v>
      </c>
      <c r="C311" s="76"/>
      <c r="D311" s="76"/>
      <c r="E311" s="76"/>
      <c r="F311" s="49" t="str">
        <f t="shared" si="4"/>
        <v xml:space="preserve">
</v>
      </c>
      <c r="G311" t="e">
        <f>$B311&amp;TEXT(COUNTIF($C$4:$C311,C311),"00")</f>
        <v>#N/A</v>
      </c>
    </row>
    <row r="312" spans="1:7" ht="15" x14ac:dyDescent="0.25">
      <c r="A312" s="49" t="e">
        <f ca="1">الخطة_الدراسية!$B312&amp;TEXT(INDEX(كود_المادة,MATCH(D312,اسم_المادة,0),1),"00")</f>
        <v>#N/A</v>
      </c>
      <c r="B312" s="49" t="e">
        <f>INDEX(كود_الصفوف,MATCH(الخطة_الدراسية!$C312,Class[الصفوف],0),1)</f>
        <v>#N/A</v>
      </c>
      <c r="C312" s="76"/>
      <c r="D312" s="76"/>
      <c r="E312" s="76"/>
      <c r="F312" s="49" t="str">
        <f t="shared" si="4"/>
        <v xml:space="preserve">
</v>
      </c>
      <c r="G312" t="e">
        <f>$B312&amp;TEXT(COUNTIF($C$4:$C312,C312),"00")</f>
        <v>#N/A</v>
      </c>
    </row>
    <row r="313" spans="1:7" ht="15" x14ac:dyDescent="0.25">
      <c r="A313" s="49" t="e">
        <f ca="1">الخطة_الدراسية!$B313&amp;TEXT(INDEX(كود_المادة,MATCH(D313,اسم_المادة,0),1),"00")</f>
        <v>#N/A</v>
      </c>
      <c r="B313" s="49" t="e">
        <f>INDEX(كود_الصفوف,MATCH(الخطة_الدراسية!$C313,Class[الصفوف],0),1)</f>
        <v>#N/A</v>
      </c>
      <c r="C313" s="76"/>
      <c r="D313" s="76"/>
      <c r="E313" s="76"/>
      <c r="F313" s="49" t="str">
        <f t="shared" si="4"/>
        <v xml:space="preserve">
</v>
      </c>
      <c r="G313" t="e">
        <f>$B313&amp;TEXT(COUNTIF($C$4:$C313,C313),"00")</f>
        <v>#N/A</v>
      </c>
    </row>
    <row r="314" spans="1:7" ht="15" x14ac:dyDescent="0.25">
      <c r="A314" s="49" t="e">
        <f ca="1">الخطة_الدراسية!$B314&amp;TEXT(INDEX(كود_المادة,MATCH(D314,اسم_المادة,0),1),"00")</f>
        <v>#N/A</v>
      </c>
      <c r="B314" s="49" t="e">
        <f>INDEX(كود_الصفوف,MATCH(الخطة_الدراسية!$C314,Class[الصفوف],0),1)</f>
        <v>#N/A</v>
      </c>
      <c r="C314" s="76"/>
      <c r="D314" s="76"/>
      <c r="E314" s="76"/>
      <c r="F314" s="49" t="str">
        <f t="shared" si="4"/>
        <v xml:space="preserve">
</v>
      </c>
      <c r="G314" t="e">
        <f>$B314&amp;TEXT(COUNTIF($C$4:$C314,C314),"00")</f>
        <v>#N/A</v>
      </c>
    </row>
    <row r="315" spans="1:7" ht="15" x14ac:dyDescent="0.25">
      <c r="A315" s="49" t="e">
        <f ca="1">الخطة_الدراسية!$B315&amp;TEXT(INDEX(كود_المادة,MATCH(D315,اسم_المادة,0),1),"00")</f>
        <v>#N/A</v>
      </c>
      <c r="B315" s="49" t="e">
        <f>INDEX(كود_الصفوف,MATCH(الخطة_الدراسية!$C315,Class[الصفوف],0),1)</f>
        <v>#N/A</v>
      </c>
      <c r="C315" s="76"/>
      <c r="D315" s="76"/>
      <c r="E315" s="76"/>
      <c r="F315" s="49" t="str">
        <f t="shared" si="4"/>
        <v xml:space="preserve">
</v>
      </c>
      <c r="G315" t="e">
        <f>$B315&amp;TEXT(COUNTIF($C$4:$C315,C315),"00")</f>
        <v>#N/A</v>
      </c>
    </row>
    <row r="316" spans="1:7" ht="15" x14ac:dyDescent="0.25">
      <c r="A316" s="49" t="e">
        <f ca="1">الخطة_الدراسية!$B316&amp;TEXT(INDEX(كود_المادة,MATCH(D316,اسم_المادة,0),1),"00")</f>
        <v>#N/A</v>
      </c>
      <c r="B316" s="49" t="e">
        <f>INDEX(كود_الصفوف,MATCH(الخطة_الدراسية!$C316,Class[الصفوف],0),1)</f>
        <v>#N/A</v>
      </c>
      <c r="C316" s="76"/>
      <c r="D316" s="76"/>
      <c r="E316" s="76"/>
      <c r="F316" s="49" t="str">
        <f t="shared" si="4"/>
        <v xml:space="preserve">
</v>
      </c>
      <c r="G316" t="e">
        <f>$B316&amp;TEXT(COUNTIF($C$4:$C316,C316),"00")</f>
        <v>#N/A</v>
      </c>
    </row>
    <row r="317" spans="1:7" ht="15" x14ac:dyDescent="0.25">
      <c r="A317" s="49" t="e">
        <f ca="1">الخطة_الدراسية!$B317&amp;TEXT(INDEX(كود_المادة,MATCH(D317,اسم_المادة,0),1),"00")</f>
        <v>#N/A</v>
      </c>
      <c r="B317" s="49" t="e">
        <f>INDEX(كود_الصفوف,MATCH(الخطة_الدراسية!$C317,Class[الصفوف],0),1)</f>
        <v>#N/A</v>
      </c>
      <c r="C317" s="76"/>
      <c r="D317" s="76"/>
      <c r="E317" s="76"/>
      <c r="F317" s="49" t="str">
        <f t="shared" si="4"/>
        <v xml:space="preserve">
</v>
      </c>
      <c r="G317" t="e">
        <f>$B317&amp;TEXT(COUNTIF($C$4:$C317,C317),"00")</f>
        <v>#N/A</v>
      </c>
    </row>
    <row r="318" spans="1:7" ht="15" x14ac:dyDescent="0.25">
      <c r="A318" s="49" t="e">
        <f ca="1">الخطة_الدراسية!$B318&amp;TEXT(INDEX(كود_المادة,MATCH(D318,اسم_المادة,0),1),"00")</f>
        <v>#N/A</v>
      </c>
      <c r="B318" s="49" t="e">
        <f>INDEX(كود_الصفوف,MATCH(الخطة_الدراسية!$C318,Class[الصفوف],0),1)</f>
        <v>#N/A</v>
      </c>
      <c r="C318" s="76"/>
      <c r="D318" s="76"/>
      <c r="E318" s="76"/>
      <c r="F318" s="49" t="str">
        <f t="shared" si="4"/>
        <v xml:space="preserve">
</v>
      </c>
      <c r="G318" t="e">
        <f>$B318&amp;TEXT(COUNTIF($C$4:$C318,C318),"00")</f>
        <v>#N/A</v>
      </c>
    </row>
    <row r="319" spans="1:7" ht="15" x14ac:dyDescent="0.25">
      <c r="A319" s="49" t="e">
        <f ca="1">الخطة_الدراسية!$B319&amp;TEXT(INDEX(كود_المادة,MATCH(D319,اسم_المادة,0),1),"00")</f>
        <v>#N/A</v>
      </c>
      <c r="B319" s="49" t="e">
        <f>INDEX(كود_الصفوف,MATCH(الخطة_الدراسية!$C319,Class[الصفوف],0),1)</f>
        <v>#N/A</v>
      </c>
      <c r="C319" s="76"/>
      <c r="D319" s="76"/>
      <c r="E319" s="76"/>
      <c r="F319" s="49" t="str">
        <f t="shared" si="4"/>
        <v xml:space="preserve">
</v>
      </c>
      <c r="G319" t="e">
        <f>$B319&amp;TEXT(COUNTIF($C$4:$C319,C319),"00")</f>
        <v>#N/A</v>
      </c>
    </row>
    <row r="320" spans="1:7" ht="15" x14ac:dyDescent="0.25">
      <c r="A320" s="49" t="e">
        <f ca="1">الخطة_الدراسية!$B320&amp;TEXT(INDEX(كود_المادة,MATCH(D320,اسم_المادة,0),1),"00")</f>
        <v>#N/A</v>
      </c>
      <c r="B320" s="49" t="e">
        <f>INDEX(كود_الصفوف,MATCH(الخطة_الدراسية!$C320,Class[الصفوف],0),1)</f>
        <v>#N/A</v>
      </c>
      <c r="C320" s="76"/>
      <c r="D320" s="76"/>
      <c r="E320" s="76"/>
      <c r="F320" s="49" t="str">
        <f t="shared" si="4"/>
        <v xml:space="preserve">
</v>
      </c>
      <c r="G320" t="e">
        <f>$B320&amp;TEXT(COUNTIF($C$4:$C320,C320),"00")</f>
        <v>#N/A</v>
      </c>
    </row>
    <row r="321" spans="1:7" ht="15" x14ac:dyDescent="0.25">
      <c r="A321" s="49" t="e">
        <f ca="1">الخطة_الدراسية!$B321&amp;TEXT(INDEX(كود_المادة,MATCH(D321,اسم_المادة,0),1),"00")</f>
        <v>#N/A</v>
      </c>
      <c r="B321" s="49" t="e">
        <f>INDEX(كود_الصفوف,MATCH(الخطة_الدراسية!$C321,Class[الصفوف],0),1)</f>
        <v>#N/A</v>
      </c>
      <c r="C321" s="76"/>
      <c r="D321" s="76"/>
      <c r="E321" s="76"/>
      <c r="F321" s="49" t="str">
        <f t="shared" si="4"/>
        <v xml:space="preserve">
</v>
      </c>
      <c r="G321" t="e">
        <f>$B321&amp;TEXT(COUNTIF($C$4:$C321,C321),"00")</f>
        <v>#N/A</v>
      </c>
    </row>
    <row r="322" spans="1:7" ht="15" x14ac:dyDescent="0.25">
      <c r="A322" s="49" t="e">
        <f ca="1">الخطة_الدراسية!$B322&amp;TEXT(INDEX(كود_المادة,MATCH(D322,اسم_المادة,0),1),"00")</f>
        <v>#N/A</v>
      </c>
      <c r="B322" s="49" t="e">
        <f>INDEX(كود_الصفوف,MATCH(الخطة_الدراسية!$C322,Class[الصفوف],0),1)</f>
        <v>#N/A</v>
      </c>
      <c r="C322" s="76"/>
      <c r="D322" s="76"/>
      <c r="E322" s="76"/>
      <c r="F322" s="49" t="str">
        <f t="shared" si="4"/>
        <v xml:space="preserve">
</v>
      </c>
      <c r="G322" t="e">
        <f>$B322&amp;TEXT(COUNTIF($C$4:$C322,C322),"00")</f>
        <v>#N/A</v>
      </c>
    </row>
    <row r="323" spans="1:7" ht="15" x14ac:dyDescent="0.25">
      <c r="A323" s="49" t="e">
        <f ca="1">الخطة_الدراسية!$B323&amp;TEXT(INDEX(كود_المادة,MATCH(D323,اسم_المادة,0),1),"00")</f>
        <v>#N/A</v>
      </c>
      <c r="B323" s="49" t="e">
        <f>INDEX(كود_الصفوف,MATCH(الخطة_الدراسية!$C323,Class[الصفوف],0),1)</f>
        <v>#N/A</v>
      </c>
      <c r="C323" s="76"/>
      <c r="D323" s="76"/>
      <c r="E323" s="76"/>
      <c r="F323" s="49" t="str">
        <f t="shared" si="4"/>
        <v xml:space="preserve">
</v>
      </c>
      <c r="G323" t="e">
        <f>$B323&amp;TEXT(COUNTIF($C$4:$C323,C323),"00")</f>
        <v>#N/A</v>
      </c>
    </row>
    <row r="324" spans="1:7" ht="15" x14ac:dyDescent="0.25">
      <c r="A324" s="49" t="e">
        <f ca="1">الخطة_الدراسية!$B324&amp;TEXT(INDEX(كود_المادة,MATCH(D324,اسم_المادة,0),1),"00")</f>
        <v>#N/A</v>
      </c>
      <c r="B324" s="49" t="e">
        <f>INDEX(كود_الصفوف,MATCH(الخطة_الدراسية!$C324,Class[الصفوف],0),1)</f>
        <v>#N/A</v>
      </c>
      <c r="C324" s="76"/>
      <c r="D324" s="76"/>
      <c r="E324" s="76"/>
      <c r="F324" s="49" t="str">
        <f t="shared" si="4"/>
        <v xml:space="preserve">
</v>
      </c>
      <c r="G324" t="e">
        <f>$B324&amp;TEXT(COUNTIF($C$4:$C324,C324),"00")</f>
        <v>#N/A</v>
      </c>
    </row>
    <row r="325" spans="1:7" ht="15" x14ac:dyDescent="0.25">
      <c r="A325" s="49" t="e">
        <f ca="1">الخطة_الدراسية!$B325&amp;TEXT(INDEX(كود_المادة,MATCH(D325,اسم_المادة,0),1),"00")</f>
        <v>#N/A</v>
      </c>
      <c r="B325" s="49" t="e">
        <f>INDEX(كود_الصفوف,MATCH(الخطة_الدراسية!$C325,Class[الصفوف],0),1)</f>
        <v>#N/A</v>
      </c>
      <c r="C325" s="76"/>
      <c r="D325" s="76"/>
      <c r="E325" s="76"/>
      <c r="F325" s="49" t="str">
        <f t="shared" ref="F325:F364" si="5">$C325&amp;CHAR(10)&amp;$D325</f>
        <v xml:space="preserve">
</v>
      </c>
      <c r="G325" t="e">
        <f>$B325&amp;TEXT(COUNTIF($C$4:$C325,C325),"00")</f>
        <v>#N/A</v>
      </c>
    </row>
    <row r="326" spans="1:7" ht="15" x14ac:dyDescent="0.25">
      <c r="A326" s="49" t="e">
        <f ca="1">الخطة_الدراسية!$B326&amp;TEXT(INDEX(كود_المادة,MATCH(D326,اسم_المادة,0),1),"00")</f>
        <v>#N/A</v>
      </c>
      <c r="B326" s="49" t="e">
        <f>INDEX(كود_الصفوف,MATCH(الخطة_الدراسية!$C326,Class[الصفوف],0),1)</f>
        <v>#N/A</v>
      </c>
      <c r="C326" s="76"/>
      <c r="D326" s="76"/>
      <c r="E326" s="76"/>
      <c r="F326" s="49" t="str">
        <f t="shared" si="5"/>
        <v xml:space="preserve">
</v>
      </c>
      <c r="G326" t="e">
        <f>$B326&amp;TEXT(COUNTIF($C$4:$C326,C326),"00")</f>
        <v>#N/A</v>
      </c>
    </row>
    <row r="327" spans="1:7" ht="15" x14ac:dyDescent="0.25">
      <c r="A327" s="49" t="e">
        <f ca="1">الخطة_الدراسية!$B327&amp;TEXT(INDEX(كود_المادة,MATCH(D327,اسم_المادة,0),1),"00")</f>
        <v>#N/A</v>
      </c>
      <c r="B327" s="49" t="e">
        <f>INDEX(كود_الصفوف,MATCH(الخطة_الدراسية!$C327,Class[الصفوف],0),1)</f>
        <v>#N/A</v>
      </c>
      <c r="C327" s="76"/>
      <c r="D327" s="76"/>
      <c r="E327" s="76"/>
      <c r="F327" s="49" t="str">
        <f t="shared" si="5"/>
        <v xml:space="preserve">
</v>
      </c>
      <c r="G327" t="e">
        <f>$B327&amp;TEXT(COUNTIF($C$4:$C327,C327),"00")</f>
        <v>#N/A</v>
      </c>
    </row>
    <row r="328" spans="1:7" ht="15" x14ac:dyDescent="0.25">
      <c r="A328" s="49" t="e">
        <f ca="1">الخطة_الدراسية!$B328&amp;TEXT(INDEX(كود_المادة,MATCH(D328,اسم_المادة,0),1),"00")</f>
        <v>#N/A</v>
      </c>
      <c r="B328" s="49" t="e">
        <f>INDEX(كود_الصفوف,MATCH(الخطة_الدراسية!$C328,Class[الصفوف],0),1)</f>
        <v>#N/A</v>
      </c>
      <c r="C328" s="76"/>
      <c r="D328" s="76"/>
      <c r="E328" s="76"/>
      <c r="F328" s="49" t="str">
        <f t="shared" si="5"/>
        <v xml:space="preserve">
</v>
      </c>
      <c r="G328" t="e">
        <f>$B328&amp;TEXT(COUNTIF($C$4:$C328,C328),"00")</f>
        <v>#N/A</v>
      </c>
    </row>
    <row r="329" spans="1:7" ht="15" x14ac:dyDescent="0.25">
      <c r="A329" s="49" t="e">
        <f ca="1">الخطة_الدراسية!$B329&amp;TEXT(INDEX(كود_المادة,MATCH(D329,اسم_المادة,0),1),"00")</f>
        <v>#N/A</v>
      </c>
      <c r="B329" s="49" t="e">
        <f>INDEX(كود_الصفوف,MATCH(الخطة_الدراسية!$C329,Class[الصفوف],0),1)</f>
        <v>#N/A</v>
      </c>
      <c r="C329" s="76"/>
      <c r="D329" s="76"/>
      <c r="E329" s="76"/>
      <c r="F329" s="49" t="str">
        <f t="shared" si="5"/>
        <v xml:space="preserve">
</v>
      </c>
      <c r="G329" t="e">
        <f>$B329&amp;TEXT(COUNTIF($C$4:$C329,C329),"00")</f>
        <v>#N/A</v>
      </c>
    </row>
    <row r="330" spans="1:7" ht="15" x14ac:dyDescent="0.25">
      <c r="A330" s="49" t="e">
        <f ca="1">الخطة_الدراسية!$B330&amp;TEXT(INDEX(كود_المادة,MATCH(D330,اسم_المادة,0),1),"00")</f>
        <v>#N/A</v>
      </c>
      <c r="B330" s="49" t="e">
        <f>INDEX(كود_الصفوف,MATCH(الخطة_الدراسية!$C330,Class[الصفوف],0),1)</f>
        <v>#N/A</v>
      </c>
      <c r="C330" s="76"/>
      <c r="D330" s="76"/>
      <c r="E330" s="76"/>
      <c r="F330" s="49" t="str">
        <f t="shared" si="5"/>
        <v xml:space="preserve">
</v>
      </c>
      <c r="G330" t="e">
        <f>$B330&amp;TEXT(COUNTIF($C$4:$C330,C330),"00")</f>
        <v>#N/A</v>
      </c>
    </row>
    <row r="331" spans="1:7" ht="15" x14ac:dyDescent="0.25">
      <c r="A331" s="49" t="e">
        <f ca="1">الخطة_الدراسية!$B331&amp;TEXT(INDEX(كود_المادة,MATCH(D331,اسم_المادة,0),1),"00")</f>
        <v>#N/A</v>
      </c>
      <c r="B331" s="49" t="e">
        <f>INDEX(كود_الصفوف,MATCH(الخطة_الدراسية!$C331,Class[الصفوف],0),1)</f>
        <v>#N/A</v>
      </c>
      <c r="C331" s="76"/>
      <c r="D331" s="76"/>
      <c r="E331" s="76"/>
      <c r="F331" s="49" t="str">
        <f t="shared" si="5"/>
        <v xml:space="preserve">
</v>
      </c>
      <c r="G331" t="e">
        <f>$B331&amp;TEXT(COUNTIF($C$4:$C331,C331),"00")</f>
        <v>#N/A</v>
      </c>
    </row>
    <row r="332" spans="1:7" ht="15" x14ac:dyDescent="0.25">
      <c r="A332" s="49" t="e">
        <f ca="1">الخطة_الدراسية!$B332&amp;TEXT(INDEX(كود_المادة,MATCH(D332,اسم_المادة,0),1),"00")</f>
        <v>#N/A</v>
      </c>
      <c r="B332" s="49" t="e">
        <f>INDEX(كود_الصفوف,MATCH(الخطة_الدراسية!$C332,Class[الصفوف],0),1)</f>
        <v>#N/A</v>
      </c>
      <c r="C332" s="76"/>
      <c r="D332" s="76"/>
      <c r="E332" s="76"/>
      <c r="F332" s="49" t="str">
        <f t="shared" si="5"/>
        <v xml:space="preserve">
</v>
      </c>
      <c r="G332" t="e">
        <f>$B332&amp;TEXT(COUNTIF($C$4:$C332,C332),"00")</f>
        <v>#N/A</v>
      </c>
    </row>
    <row r="333" spans="1:7" ht="15" x14ac:dyDescent="0.25">
      <c r="A333" s="49" t="e">
        <f ca="1">الخطة_الدراسية!$B333&amp;TEXT(INDEX(كود_المادة,MATCH(D333,اسم_المادة,0),1),"00")</f>
        <v>#N/A</v>
      </c>
      <c r="B333" s="49" t="e">
        <f>INDEX(كود_الصفوف,MATCH(الخطة_الدراسية!$C333,Class[الصفوف],0),1)</f>
        <v>#N/A</v>
      </c>
      <c r="C333" s="76"/>
      <c r="D333" s="76"/>
      <c r="E333" s="76"/>
      <c r="F333" s="49" t="str">
        <f t="shared" si="5"/>
        <v xml:space="preserve">
</v>
      </c>
      <c r="G333" t="e">
        <f>$B333&amp;TEXT(COUNTIF($C$4:$C333,C333),"00")</f>
        <v>#N/A</v>
      </c>
    </row>
    <row r="334" spans="1:7" ht="15" x14ac:dyDescent="0.25">
      <c r="A334" s="49" t="e">
        <f ca="1">الخطة_الدراسية!$B334&amp;TEXT(INDEX(كود_المادة,MATCH(D334,اسم_المادة,0),1),"00")</f>
        <v>#N/A</v>
      </c>
      <c r="B334" s="49" t="e">
        <f>INDEX(كود_الصفوف,MATCH(الخطة_الدراسية!$C334,Class[الصفوف],0),1)</f>
        <v>#N/A</v>
      </c>
      <c r="C334" s="76"/>
      <c r="D334" s="76"/>
      <c r="E334" s="76"/>
      <c r="F334" s="49" t="str">
        <f t="shared" si="5"/>
        <v xml:space="preserve">
</v>
      </c>
      <c r="G334" t="e">
        <f>$B334&amp;TEXT(COUNTIF($C$4:$C334,C334),"00")</f>
        <v>#N/A</v>
      </c>
    </row>
    <row r="335" spans="1:7" ht="15" x14ac:dyDescent="0.25">
      <c r="A335" s="49" t="e">
        <f ca="1">الخطة_الدراسية!$B335&amp;TEXT(INDEX(كود_المادة,MATCH(D335,اسم_المادة,0),1),"00")</f>
        <v>#N/A</v>
      </c>
      <c r="B335" s="49" t="e">
        <f>INDEX(كود_الصفوف,MATCH(الخطة_الدراسية!$C335,Class[الصفوف],0),1)</f>
        <v>#N/A</v>
      </c>
      <c r="C335" s="76"/>
      <c r="D335" s="76"/>
      <c r="E335" s="76"/>
      <c r="F335" s="49" t="str">
        <f t="shared" si="5"/>
        <v xml:space="preserve">
</v>
      </c>
      <c r="G335" t="e">
        <f>$B335&amp;TEXT(COUNTIF($C$4:$C335,C335),"00")</f>
        <v>#N/A</v>
      </c>
    </row>
    <row r="336" spans="1:7" ht="15" x14ac:dyDescent="0.25">
      <c r="A336" s="49" t="e">
        <f ca="1">الخطة_الدراسية!$B336&amp;TEXT(INDEX(كود_المادة,MATCH(D336,اسم_المادة,0),1),"00")</f>
        <v>#N/A</v>
      </c>
      <c r="B336" s="49" t="e">
        <f>INDEX(كود_الصفوف,MATCH(الخطة_الدراسية!$C336,Class[الصفوف],0),1)</f>
        <v>#N/A</v>
      </c>
      <c r="C336" s="76"/>
      <c r="D336" s="76"/>
      <c r="E336" s="76"/>
      <c r="F336" s="49" t="str">
        <f t="shared" si="5"/>
        <v xml:space="preserve">
</v>
      </c>
      <c r="G336" t="e">
        <f>$B336&amp;TEXT(COUNTIF($C$4:$C336,C336),"00")</f>
        <v>#N/A</v>
      </c>
    </row>
    <row r="337" spans="1:7" ht="15" x14ac:dyDescent="0.25">
      <c r="A337" s="49" t="e">
        <f ca="1">الخطة_الدراسية!$B337&amp;TEXT(INDEX(كود_المادة,MATCH(D337,اسم_المادة,0),1),"00")</f>
        <v>#N/A</v>
      </c>
      <c r="B337" s="49" t="e">
        <f>INDEX(كود_الصفوف,MATCH(الخطة_الدراسية!$C337,Class[الصفوف],0),1)</f>
        <v>#N/A</v>
      </c>
      <c r="C337" s="76"/>
      <c r="D337" s="76"/>
      <c r="E337" s="76"/>
      <c r="F337" s="49" t="str">
        <f t="shared" si="5"/>
        <v xml:space="preserve">
</v>
      </c>
      <c r="G337" t="e">
        <f>$B337&amp;TEXT(COUNTIF($C$4:$C337,C337),"00")</f>
        <v>#N/A</v>
      </c>
    </row>
    <row r="338" spans="1:7" ht="15" x14ac:dyDescent="0.25">
      <c r="A338" s="49" t="e">
        <f ca="1">الخطة_الدراسية!$B338&amp;TEXT(INDEX(كود_المادة,MATCH(D338,اسم_المادة,0),1),"00")</f>
        <v>#N/A</v>
      </c>
      <c r="B338" s="49" t="e">
        <f>INDEX(كود_الصفوف,MATCH(الخطة_الدراسية!$C338,Class[الصفوف],0),1)</f>
        <v>#N/A</v>
      </c>
      <c r="C338" s="76"/>
      <c r="D338" s="76"/>
      <c r="E338" s="76"/>
      <c r="F338" s="49" t="str">
        <f t="shared" si="5"/>
        <v xml:space="preserve">
</v>
      </c>
      <c r="G338" t="e">
        <f>$B338&amp;TEXT(COUNTIF($C$4:$C338,C338),"00")</f>
        <v>#N/A</v>
      </c>
    </row>
    <row r="339" spans="1:7" ht="15" x14ac:dyDescent="0.25">
      <c r="A339" s="49" t="e">
        <f ca="1">الخطة_الدراسية!$B339&amp;TEXT(INDEX(كود_المادة,MATCH(D339,اسم_المادة,0),1),"00")</f>
        <v>#N/A</v>
      </c>
      <c r="B339" s="49" t="e">
        <f>INDEX(كود_الصفوف,MATCH(الخطة_الدراسية!$C339,Class[الصفوف],0),1)</f>
        <v>#N/A</v>
      </c>
      <c r="C339" s="76"/>
      <c r="D339" s="76"/>
      <c r="E339" s="76"/>
      <c r="F339" s="49" t="str">
        <f t="shared" si="5"/>
        <v xml:space="preserve">
</v>
      </c>
      <c r="G339" t="e">
        <f>$B339&amp;TEXT(COUNTIF($C$4:$C339,C339),"00")</f>
        <v>#N/A</v>
      </c>
    </row>
    <row r="340" spans="1:7" ht="15" x14ac:dyDescent="0.25">
      <c r="A340" s="49" t="e">
        <f ca="1">الخطة_الدراسية!$B340&amp;TEXT(INDEX(كود_المادة,MATCH(D340,اسم_المادة,0),1),"00")</f>
        <v>#N/A</v>
      </c>
      <c r="B340" s="49" t="e">
        <f>INDEX(كود_الصفوف,MATCH(الخطة_الدراسية!$C340,Class[الصفوف],0),1)</f>
        <v>#N/A</v>
      </c>
      <c r="C340" s="76"/>
      <c r="D340" s="76"/>
      <c r="E340" s="76"/>
      <c r="F340" s="49" t="str">
        <f t="shared" si="5"/>
        <v xml:space="preserve">
</v>
      </c>
      <c r="G340" t="e">
        <f>$B340&amp;TEXT(COUNTIF($C$4:$C340,C340),"00")</f>
        <v>#N/A</v>
      </c>
    </row>
    <row r="341" spans="1:7" ht="15" x14ac:dyDescent="0.25">
      <c r="A341" s="49" t="e">
        <f ca="1">الخطة_الدراسية!$B341&amp;TEXT(INDEX(كود_المادة,MATCH(D341,اسم_المادة,0),1),"00")</f>
        <v>#N/A</v>
      </c>
      <c r="B341" s="49" t="e">
        <f>INDEX(كود_الصفوف,MATCH(الخطة_الدراسية!$C341,Class[الصفوف],0),1)</f>
        <v>#N/A</v>
      </c>
      <c r="C341" s="76"/>
      <c r="D341" s="76"/>
      <c r="E341" s="76"/>
      <c r="F341" s="49" t="str">
        <f t="shared" si="5"/>
        <v xml:space="preserve">
</v>
      </c>
      <c r="G341" t="e">
        <f>$B341&amp;TEXT(COUNTIF($C$4:$C341,C341),"00")</f>
        <v>#N/A</v>
      </c>
    </row>
    <row r="342" spans="1:7" ht="15" x14ac:dyDescent="0.25">
      <c r="A342" s="49" t="e">
        <f ca="1">الخطة_الدراسية!$B342&amp;TEXT(INDEX(كود_المادة,MATCH(D342,اسم_المادة,0),1),"00")</f>
        <v>#N/A</v>
      </c>
      <c r="B342" s="49" t="e">
        <f>INDEX(كود_الصفوف,MATCH(الخطة_الدراسية!$C342,Class[الصفوف],0),1)</f>
        <v>#N/A</v>
      </c>
      <c r="C342" s="76"/>
      <c r="D342" s="76"/>
      <c r="E342" s="76"/>
      <c r="F342" s="49" t="str">
        <f t="shared" si="5"/>
        <v xml:space="preserve">
</v>
      </c>
      <c r="G342" t="e">
        <f>$B342&amp;TEXT(COUNTIF($C$4:$C342,C342),"00")</f>
        <v>#N/A</v>
      </c>
    </row>
    <row r="343" spans="1:7" ht="15" x14ac:dyDescent="0.25">
      <c r="A343" s="49" t="e">
        <f ca="1">الخطة_الدراسية!$B343&amp;TEXT(INDEX(كود_المادة,MATCH(D343,اسم_المادة,0),1),"00")</f>
        <v>#N/A</v>
      </c>
      <c r="B343" s="49" t="e">
        <f>INDEX(كود_الصفوف,MATCH(الخطة_الدراسية!$C343,Class[الصفوف],0),1)</f>
        <v>#N/A</v>
      </c>
      <c r="C343" s="76"/>
      <c r="D343" s="76"/>
      <c r="E343" s="76"/>
      <c r="F343" s="49" t="str">
        <f t="shared" si="5"/>
        <v xml:space="preserve">
</v>
      </c>
      <c r="G343" t="e">
        <f>$B343&amp;TEXT(COUNTIF($C$4:$C343,C343),"00")</f>
        <v>#N/A</v>
      </c>
    </row>
    <row r="344" spans="1:7" ht="15" x14ac:dyDescent="0.25">
      <c r="A344" s="49" t="e">
        <f ca="1">الخطة_الدراسية!$B344&amp;TEXT(INDEX(كود_المادة,MATCH(D344,اسم_المادة,0),1),"00")</f>
        <v>#N/A</v>
      </c>
      <c r="B344" s="49" t="e">
        <f>INDEX(كود_الصفوف,MATCH(الخطة_الدراسية!$C344,Class[الصفوف],0),1)</f>
        <v>#N/A</v>
      </c>
      <c r="C344" s="76"/>
      <c r="D344" s="76"/>
      <c r="E344" s="76"/>
      <c r="F344" s="49" t="str">
        <f t="shared" si="5"/>
        <v xml:space="preserve">
</v>
      </c>
      <c r="G344" t="e">
        <f>$B344&amp;TEXT(COUNTIF($C$4:$C344,C344),"00")</f>
        <v>#N/A</v>
      </c>
    </row>
    <row r="345" spans="1:7" ht="15" x14ac:dyDescent="0.25">
      <c r="A345" s="49" t="e">
        <f ca="1">الخطة_الدراسية!$B345&amp;TEXT(INDEX(كود_المادة,MATCH(D345,اسم_المادة,0),1),"00")</f>
        <v>#N/A</v>
      </c>
      <c r="B345" s="49" t="e">
        <f>INDEX(كود_الصفوف,MATCH(الخطة_الدراسية!$C345,Class[الصفوف],0),1)</f>
        <v>#N/A</v>
      </c>
      <c r="C345" s="76"/>
      <c r="D345" s="76"/>
      <c r="E345" s="76"/>
      <c r="F345" s="49" t="str">
        <f t="shared" si="5"/>
        <v xml:space="preserve">
</v>
      </c>
      <c r="G345" t="e">
        <f>$B345&amp;TEXT(COUNTIF($C$4:$C345,C345),"00")</f>
        <v>#N/A</v>
      </c>
    </row>
    <row r="346" spans="1:7" ht="15" x14ac:dyDescent="0.25">
      <c r="A346" s="49" t="e">
        <f ca="1">الخطة_الدراسية!$B346&amp;TEXT(INDEX(كود_المادة,MATCH(D346,اسم_المادة,0),1),"00")</f>
        <v>#N/A</v>
      </c>
      <c r="B346" s="49" t="e">
        <f>INDEX(كود_الصفوف,MATCH(الخطة_الدراسية!$C346,Class[الصفوف],0),1)</f>
        <v>#N/A</v>
      </c>
      <c r="C346" s="76"/>
      <c r="D346" s="76"/>
      <c r="E346" s="76"/>
      <c r="F346" s="49" t="str">
        <f t="shared" si="5"/>
        <v xml:space="preserve">
</v>
      </c>
      <c r="G346" t="e">
        <f>$B346&amp;TEXT(COUNTIF($C$4:$C346,C346),"00")</f>
        <v>#N/A</v>
      </c>
    </row>
    <row r="347" spans="1:7" ht="15" x14ac:dyDescent="0.25">
      <c r="A347" s="49" t="e">
        <f ca="1">الخطة_الدراسية!$B347&amp;TEXT(INDEX(كود_المادة,MATCH(D347,اسم_المادة,0),1),"00")</f>
        <v>#N/A</v>
      </c>
      <c r="B347" s="49" t="e">
        <f>INDEX(كود_الصفوف,MATCH(الخطة_الدراسية!$C347,Class[الصفوف],0),1)</f>
        <v>#N/A</v>
      </c>
      <c r="C347" s="76"/>
      <c r="D347" s="76"/>
      <c r="E347" s="76"/>
      <c r="F347" s="49" t="str">
        <f t="shared" si="5"/>
        <v xml:space="preserve">
</v>
      </c>
      <c r="G347" t="e">
        <f>$B347&amp;TEXT(COUNTIF($C$4:$C347,C347),"00")</f>
        <v>#N/A</v>
      </c>
    </row>
    <row r="348" spans="1:7" ht="15" x14ac:dyDescent="0.25">
      <c r="A348" s="49" t="e">
        <f ca="1">الخطة_الدراسية!$B348&amp;TEXT(INDEX(كود_المادة,MATCH(D348,اسم_المادة,0),1),"00")</f>
        <v>#N/A</v>
      </c>
      <c r="B348" s="49" t="e">
        <f>INDEX(كود_الصفوف,MATCH(الخطة_الدراسية!$C348,Class[الصفوف],0),1)</f>
        <v>#N/A</v>
      </c>
      <c r="C348" s="76"/>
      <c r="D348" s="76"/>
      <c r="E348" s="76"/>
      <c r="F348" s="49" t="str">
        <f t="shared" si="5"/>
        <v xml:space="preserve">
</v>
      </c>
      <c r="G348" t="e">
        <f>$B348&amp;TEXT(COUNTIF($C$4:$C348,C348),"00")</f>
        <v>#N/A</v>
      </c>
    </row>
    <row r="349" spans="1:7" ht="15" x14ac:dyDescent="0.25">
      <c r="A349" s="49" t="e">
        <f ca="1">الخطة_الدراسية!$B349&amp;TEXT(INDEX(كود_المادة,MATCH(D349,اسم_المادة,0),1),"00")</f>
        <v>#N/A</v>
      </c>
      <c r="B349" s="49" t="e">
        <f>INDEX(كود_الصفوف,MATCH(الخطة_الدراسية!$C349,Class[الصفوف],0),1)</f>
        <v>#N/A</v>
      </c>
      <c r="C349" s="76"/>
      <c r="D349" s="76"/>
      <c r="E349" s="76"/>
      <c r="F349" s="49" t="str">
        <f t="shared" si="5"/>
        <v xml:space="preserve">
</v>
      </c>
      <c r="G349" t="e">
        <f>$B349&amp;TEXT(COUNTIF($C$4:$C349,C349),"00")</f>
        <v>#N/A</v>
      </c>
    </row>
    <row r="350" spans="1:7" ht="15" x14ac:dyDescent="0.25">
      <c r="A350" s="49" t="e">
        <f ca="1">الخطة_الدراسية!$B350&amp;TEXT(INDEX(كود_المادة,MATCH(D350,اسم_المادة,0),1),"00")</f>
        <v>#N/A</v>
      </c>
      <c r="B350" s="49" t="e">
        <f>INDEX(كود_الصفوف,MATCH(الخطة_الدراسية!$C350,Class[الصفوف],0),1)</f>
        <v>#N/A</v>
      </c>
      <c r="C350" s="76"/>
      <c r="D350" s="76"/>
      <c r="E350" s="76"/>
      <c r="F350" s="49" t="str">
        <f t="shared" si="5"/>
        <v xml:space="preserve">
</v>
      </c>
      <c r="G350" t="e">
        <f>$B350&amp;TEXT(COUNTIF($C$4:$C350,C350),"00")</f>
        <v>#N/A</v>
      </c>
    </row>
    <row r="351" spans="1:7" ht="15" x14ac:dyDescent="0.25">
      <c r="A351" s="49" t="e">
        <f ca="1">الخطة_الدراسية!$B351&amp;TEXT(INDEX(كود_المادة,MATCH(D351,اسم_المادة,0),1),"00")</f>
        <v>#N/A</v>
      </c>
      <c r="B351" s="49" t="e">
        <f>INDEX(كود_الصفوف,MATCH(الخطة_الدراسية!$C351,Class[الصفوف],0),1)</f>
        <v>#N/A</v>
      </c>
      <c r="C351" s="76"/>
      <c r="D351" s="76"/>
      <c r="E351" s="76"/>
      <c r="F351" s="49" t="str">
        <f t="shared" si="5"/>
        <v xml:space="preserve">
</v>
      </c>
      <c r="G351" t="e">
        <f>$B351&amp;TEXT(COUNTIF($C$4:$C351,C351),"00")</f>
        <v>#N/A</v>
      </c>
    </row>
    <row r="352" spans="1:7" ht="15" x14ac:dyDescent="0.25">
      <c r="A352" s="49" t="e">
        <f ca="1">الخطة_الدراسية!$B352&amp;TEXT(INDEX(كود_المادة,MATCH(D352,اسم_المادة,0),1),"00")</f>
        <v>#N/A</v>
      </c>
      <c r="B352" s="49" t="e">
        <f>INDEX(كود_الصفوف,MATCH(الخطة_الدراسية!$C352,Class[الصفوف],0),1)</f>
        <v>#N/A</v>
      </c>
      <c r="C352" s="76"/>
      <c r="D352" s="76"/>
      <c r="E352" s="76"/>
      <c r="F352" s="49" t="str">
        <f t="shared" si="5"/>
        <v xml:space="preserve">
</v>
      </c>
      <c r="G352" t="e">
        <f>$B352&amp;TEXT(COUNTIF($C$4:$C352,C352),"00")</f>
        <v>#N/A</v>
      </c>
    </row>
    <row r="353" spans="1:7" ht="15" x14ac:dyDescent="0.25">
      <c r="A353" s="49" t="e">
        <f ca="1">الخطة_الدراسية!$B353&amp;TEXT(INDEX(كود_المادة,MATCH(D353,اسم_المادة,0),1),"00")</f>
        <v>#N/A</v>
      </c>
      <c r="B353" s="49" t="e">
        <f>INDEX(كود_الصفوف,MATCH(الخطة_الدراسية!$C353,Class[الصفوف],0),1)</f>
        <v>#N/A</v>
      </c>
      <c r="C353" s="76"/>
      <c r="D353" s="76"/>
      <c r="E353" s="76"/>
      <c r="F353" s="49" t="str">
        <f t="shared" si="5"/>
        <v xml:space="preserve">
</v>
      </c>
      <c r="G353" t="e">
        <f>$B353&amp;TEXT(COUNTIF($C$4:$C353,C353),"00")</f>
        <v>#N/A</v>
      </c>
    </row>
    <row r="354" spans="1:7" ht="15" x14ac:dyDescent="0.25">
      <c r="A354" s="49" t="e">
        <f ca="1">الخطة_الدراسية!$B354&amp;TEXT(INDEX(كود_المادة,MATCH(D354,اسم_المادة,0),1),"00")</f>
        <v>#N/A</v>
      </c>
      <c r="B354" s="49" t="e">
        <f>INDEX(كود_الصفوف,MATCH(الخطة_الدراسية!$C354,Class[الصفوف],0),1)</f>
        <v>#N/A</v>
      </c>
      <c r="C354" s="76"/>
      <c r="D354" s="76"/>
      <c r="E354" s="76"/>
      <c r="F354" s="49" t="str">
        <f t="shared" si="5"/>
        <v xml:space="preserve">
</v>
      </c>
      <c r="G354" t="e">
        <f>$B354&amp;TEXT(COUNTIF($C$4:$C354,C354),"00")</f>
        <v>#N/A</v>
      </c>
    </row>
    <row r="355" spans="1:7" ht="15" x14ac:dyDescent="0.25">
      <c r="A355" s="49" t="e">
        <f ca="1">الخطة_الدراسية!$B355&amp;TEXT(INDEX(كود_المادة,MATCH(D355,اسم_المادة,0),1),"00")</f>
        <v>#N/A</v>
      </c>
      <c r="B355" s="49" t="e">
        <f>INDEX(كود_الصفوف,MATCH(الخطة_الدراسية!$C355,Class[الصفوف],0),1)</f>
        <v>#N/A</v>
      </c>
      <c r="C355" s="76"/>
      <c r="D355" s="76"/>
      <c r="E355" s="76"/>
      <c r="F355" s="49" t="str">
        <f t="shared" si="5"/>
        <v xml:space="preserve">
</v>
      </c>
      <c r="G355" t="e">
        <f>$B355&amp;TEXT(COUNTIF($C$4:$C355,C355),"00")</f>
        <v>#N/A</v>
      </c>
    </row>
    <row r="356" spans="1:7" ht="15" x14ac:dyDescent="0.25">
      <c r="A356" s="49" t="e">
        <f ca="1">الخطة_الدراسية!$B356&amp;TEXT(INDEX(كود_المادة,MATCH(D356,اسم_المادة,0),1),"00")</f>
        <v>#N/A</v>
      </c>
      <c r="B356" s="49" t="e">
        <f>INDEX(كود_الصفوف,MATCH(الخطة_الدراسية!$C356,Class[الصفوف],0),1)</f>
        <v>#N/A</v>
      </c>
      <c r="C356" s="76"/>
      <c r="D356" s="76"/>
      <c r="E356" s="76"/>
      <c r="F356" s="49" t="str">
        <f t="shared" si="5"/>
        <v xml:space="preserve">
</v>
      </c>
      <c r="G356" t="e">
        <f>$B356&amp;TEXT(COUNTIF($C$4:$C356,C356),"00")</f>
        <v>#N/A</v>
      </c>
    </row>
    <row r="357" spans="1:7" ht="15" x14ac:dyDescent="0.25">
      <c r="A357" s="49" t="e">
        <f ca="1">الخطة_الدراسية!$B357&amp;TEXT(INDEX(كود_المادة,MATCH(D357,اسم_المادة,0),1),"00")</f>
        <v>#N/A</v>
      </c>
      <c r="B357" s="49" t="e">
        <f>INDEX(كود_الصفوف,MATCH(الخطة_الدراسية!$C357,Class[الصفوف],0),1)</f>
        <v>#N/A</v>
      </c>
      <c r="C357" s="76"/>
      <c r="D357" s="76"/>
      <c r="E357" s="76"/>
      <c r="F357" s="49" t="str">
        <f t="shared" si="5"/>
        <v xml:space="preserve">
</v>
      </c>
      <c r="G357" t="e">
        <f>$B357&amp;TEXT(COUNTIF($C$4:$C357,C357),"00")</f>
        <v>#N/A</v>
      </c>
    </row>
    <row r="358" spans="1:7" ht="15" x14ac:dyDescent="0.25">
      <c r="A358" s="49" t="e">
        <f ca="1">الخطة_الدراسية!$B358&amp;TEXT(INDEX(كود_المادة,MATCH(D358,اسم_المادة,0),1),"00")</f>
        <v>#N/A</v>
      </c>
      <c r="B358" s="49" t="e">
        <f>INDEX(كود_الصفوف,MATCH(الخطة_الدراسية!$C358,Class[الصفوف],0),1)</f>
        <v>#N/A</v>
      </c>
      <c r="C358" s="76"/>
      <c r="D358" s="76"/>
      <c r="E358" s="76"/>
      <c r="F358" s="49" t="str">
        <f t="shared" si="5"/>
        <v xml:space="preserve">
</v>
      </c>
      <c r="G358" t="e">
        <f>$B358&amp;TEXT(COUNTIF($C$4:$C358,C358),"00")</f>
        <v>#N/A</v>
      </c>
    </row>
    <row r="359" spans="1:7" ht="15" x14ac:dyDescent="0.25">
      <c r="A359" s="49" t="e">
        <f ca="1">الخطة_الدراسية!$B359&amp;TEXT(INDEX(كود_المادة,MATCH(D359,اسم_المادة,0),1),"00")</f>
        <v>#N/A</v>
      </c>
      <c r="B359" s="49" t="e">
        <f>INDEX(كود_الصفوف,MATCH(الخطة_الدراسية!$C359,Class[الصفوف],0),1)</f>
        <v>#N/A</v>
      </c>
      <c r="C359" s="76"/>
      <c r="D359" s="76"/>
      <c r="E359" s="76"/>
      <c r="F359" s="49" t="str">
        <f t="shared" si="5"/>
        <v xml:space="preserve">
</v>
      </c>
      <c r="G359" t="e">
        <f>$B359&amp;TEXT(COUNTIF($C$4:$C359,C359),"00")</f>
        <v>#N/A</v>
      </c>
    </row>
    <row r="360" spans="1:7" ht="15" x14ac:dyDescent="0.25">
      <c r="A360" s="49" t="e">
        <f ca="1">الخطة_الدراسية!$B360&amp;TEXT(INDEX(كود_المادة,MATCH(D360,اسم_المادة,0),1),"00")</f>
        <v>#N/A</v>
      </c>
      <c r="B360" s="49" t="e">
        <f>INDEX(كود_الصفوف,MATCH(الخطة_الدراسية!$C360,Class[الصفوف],0),1)</f>
        <v>#N/A</v>
      </c>
      <c r="C360" s="76"/>
      <c r="D360" s="76"/>
      <c r="E360" s="76"/>
      <c r="F360" s="49" t="str">
        <f t="shared" si="5"/>
        <v xml:space="preserve">
</v>
      </c>
      <c r="G360" t="e">
        <f>$B360&amp;TEXT(COUNTIF($C$4:$C360,C360),"00")</f>
        <v>#N/A</v>
      </c>
    </row>
    <row r="361" spans="1:7" ht="15" x14ac:dyDescent="0.25">
      <c r="A361" s="49" t="e">
        <f ca="1">الخطة_الدراسية!$B361&amp;TEXT(INDEX(كود_المادة,MATCH(D361,اسم_المادة,0),1),"00")</f>
        <v>#N/A</v>
      </c>
      <c r="B361" s="49" t="e">
        <f>INDEX(كود_الصفوف,MATCH(الخطة_الدراسية!$C361,Class[الصفوف],0),1)</f>
        <v>#N/A</v>
      </c>
      <c r="C361" s="76"/>
      <c r="D361" s="76"/>
      <c r="E361" s="76"/>
      <c r="F361" s="49" t="str">
        <f t="shared" si="5"/>
        <v xml:space="preserve">
</v>
      </c>
      <c r="G361" t="e">
        <f>$B361&amp;TEXT(COUNTIF($C$4:$C361,C361),"00")</f>
        <v>#N/A</v>
      </c>
    </row>
    <row r="362" spans="1:7" ht="15" x14ac:dyDescent="0.25">
      <c r="A362" s="49" t="e">
        <f ca="1">الخطة_الدراسية!$B362&amp;TEXT(INDEX(كود_المادة,MATCH(D362,اسم_المادة,0),1),"00")</f>
        <v>#N/A</v>
      </c>
      <c r="B362" s="49" t="e">
        <f>INDEX(كود_الصفوف,MATCH(الخطة_الدراسية!$C362,Class[الصفوف],0),1)</f>
        <v>#N/A</v>
      </c>
      <c r="C362" s="76"/>
      <c r="D362" s="76"/>
      <c r="E362" s="76"/>
      <c r="F362" s="49" t="str">
        <f t="shared" si="5"/>
        <v xml:space="preserve">
</v>
      </c>
      <c r="G362" t="e">
        <f>$B362&amp;TEXT(COUNTIF($C$4:$C362,C362),"00")</f>
        <v>#N/A</v>
      </c>
    </row>
    <row r="363" spans="1:7" ht="15" x14ac:dyDescent="0.25">
      <c r="A363" s="49" t="e">
        <f ca="1">الخطة_الدراسية!$B363&amp;TEXT(INDEX(كود_المادة,MATCH(D363,اسم_المادة,0),1),"00")</f>
        <v>#N/A</v>
      </c>
      <c r="B363" s="49" t="e">
        <f>INDEX(كود_الصفوف,MATCH(الخطة_الدراسية!$C363,Class[الصفوف],0),1)</f>
        <v>#N/A</v>
      </c>
      <c r="C363" s="76"/>
      <c r="D363" s="76"/>
      <c r="E363" s="76"/>
      <c r="F363" s="49" t="str">
        <f t="shared" si="5"/>
        <v xml:space="preserve">
</v>
      </c>
      <c r="G363" t="e">
        <f>$B363&amp;TEXT(COUNTIF($C$4:$C363,C363),"00")</f>
        <v>#N/A</v>
      </c>
    </row>
    <row r="364" spans="1:7" ht="15" x14ac:dyDescent="0.25">
      <c r="A364" s="49" t="e">
        <f ca="1">الخطة_الدراسية!$B364&amp;TEXT(INDEX(كود_المادة,MATCH(D364,اسم_المادة,0),1),"00")</f>
        <v>#N/A</v>
      </c>
      <c r="B364" s="49" t="e">
        <f>INDEX(كود_الصفوف,MATCH(الخطة_الدراسية!$C364,Class[الصفوف],0),1)</f>
        <v>#N/A</v>
      </c>
      <c r="C364" s="76"/>
      <c r="D364" s="76"/>
      <c r="E364" s="76"/>
      <c r="F364" s="49" t="str">
        <f t="shared" si="5"/>
        <v xml:space="preserve">
</v>
      </c>
      <c r="G364" t="e">
        <f>$B364&amp;TEXT(COUNTIF($C$4:$C364,C364),"00")</f>
        <v>#N/A</v>
      </c>
    </row>
  </sheetData>
  <sheetProtection algorithmName="SHA-512" hashValue="92wFWU21M1sySQWS7gF1cVNeMbtpqjrIHDwm72AKB1KDx1IbCPqAAU0tfkFkcI3v3BBNOOqLvXo3QlSuXvB3jg==" saltValue="wD9t8HI5F7oK+bVb/fscSg==" spinCount="100000" sheet="1" selectLockedCells="1" autoFilter="0"/>
  <mergeCells count="1">
    <mergeCell ref="C2:E2"/>
  </mergeCells>
  <conditionalFormatting sqref="B4:E364">
    <cfRule type="expression" dxfId="20" priority="3">
      <formula>IF(LEN($F4)&lt;2,FALSE,COUNTIF($F$4:$F$364,$F4)&gt;1)</formula>
    </cfRule>
  </conditionalFormatting>
  <conditionalFormatting sqref="C4:E364">
    <cfRule type="expression" dxfId="18" priority="4">
      <formula>AND($C4&lt;&gt;"",MOD(ROW(),2)=0)</formula>
    </cfRule>
  </conditionalFormatting>
  <conditionalFormatting sqref="E4:E364">
    <cfRule type="expression" dxfId="17" priority="2">
      <formula>AND($D4&lt;&gt;"",$E4&lt;1)</formula>
    </cfRule>
  </conditionalFormatting>
  <dataValidations count="1">
    <dataValidation type="list" allowBlank="1" showInputMessage="1" showErrorMessage="1" errorTitle="عفوا" error="اكتب عدد من 1 إلى 10" sqref="E4:E364" xr:uid="{F15B4C0F-1DA0-4ED1-9337-CFD930CEC24E}">
      <formula1>"1,2,3,4,5,6,7,8,9,10"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1C4406-D98C-41E9-A0D4-F0325DA707F6}">
            <xm:f>AND(SUM(الصفوف!$S$3:$S$8)=0,SUM(الصفوف!$R$3:$R$8)=0)</xm:f>
            <x14:dxf>
              <font>
                <b/>
                <i val="0"/>
                <color theme="9" tint="-0.499984740745262"/>
              </font>
              <fill>
                <patternFill>
                  <bgColor theme="9" tint="0.79998168889431442"/>
                </patternFill>
              </fill>
            </x14:dxf>
          </x14:cfRule>
          <xm:sqref>C1:E1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64DEB1A-B68F-45A5-ABFE-8B5CF4DF3D5F}">
          <x14:formula1>
            <xm:f>OFFSET(الصفوف!$Q$3,0,0,COUNT(الصفوف!$P$3:$P$8),1)</xm:f>
          </x14:formula1>
          <xm:sqref>C4:C364</xm:sqref>
        </x14:dataValidation>
        <x14:dataValidation type="list" allowBlank="1" showInputMessage="1" showErrorMessage="1" xr:uid="{614BE1C2-2612-4403-98F1-F86051902B66}">
          <x14:formula1>
            <xm:f>OFFSET(قائمة_المواد!$F$3,0,0,COUNT(قائمة_المواد!$E$3:$E$32),1)</xm:f>
          </x14:formula1>
          <xm:sqref>D4:D364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611D-ACE2-490F-ACDB-6F99F6F2585D}">
  <sheetPr codeName="ورقة4">
    <tabColor theme="7" tint="0.79998168889431442"/>
  </sheetPr>
  <dimension ref="A1:AR38"/>
  <sheetViews>
    <sheetView rightToLeft="1" zoomScale="115" zoomScaleNormal="11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5" sqref="B5"/>
    </sheetView>
  </sheetViews>
  <sheetFormatPr defaultColWidth="0" defaultRowHeight="34.5" customHeight="1" zeroHeight="1" x14ac:dyDescent="0.2"/>
  <cols>
    <col min="1" max="1" width="5.125" customWidth="1"/>
    <col min="2" max="2" width="16" style="63" customWidth="1"/>
    <col min="3" max="3" width="6.5" style="63" customWidth="1"/>
    <col min="4" max="15" width="9.75" style="63" customWidth="1"/>
    <col min="16" max="16" width="9" customWidth="1"/>
    <col min="17" max="17" width="4.625" style="47" customWidth="1"/>
    <col min="18" max="18" width="25.125" customWidth="1"/>
    <col min="19" max="19" width="5.375" style="47" customWidth="1"/>
    <col min="20" max="32" width="9" hidden="1" customWidth="1"/>
    <col min="33" max="33" width="12.75" hidden="1" customWidth="1"/>
    <col min="34" max="44" width="0" hidden="1" customWidth="1"/>
    <col min="45" max="16384" width="9" hidden="1"/>
  </cols>
  <sheetData>
    <row r="1" spans="1:44" ht="24.75" customHeight="1" x14ac:dyDescent="0.25">
      <c r="A1" s="86" t="str">
        <f>"تحتاج إلى " &amp;"("&amp; ROUND( الصفوف!S9 /24,0) &amp; ")"&amp;" معلم على الأقل"</f>
        <v>تحتاج إلى (15) معلم على الأقل</v>
      </c>
      <c r="B1" s="86"/>
      <c r="C1" s="87"/>
      <c r="D1" s="88" t="str">
        <f>" إجمالي أنصبة المعلمين "&amp;"( " &amp; SUM(Teachers[النصاب]) &amp;" )"</f>
        <v xml:space="preserve"> إجمالي أنصبة المعلمين ( 368 )</v>
      </c>
      <c r="E1" s="89"/>
      <c r="F1" s="89"/>
      <c r="G1" s="90" t="str">
        <f>IF(الصفوف!S9-SUM(Teachers[النصاب])&lt;0,"احذف" &amp; " ( " &amp;ABS( الصفوف!S9-SUM(Teachers[النصاب])) &amp;" )",IF(الصفوف!S9-SUM(Teachers[النصاب])&gt;0,"أضف"  &amp; " ( " &amp; الصفوف!S9-SUM(Teachers[النصاب]) &amp;" )","متطابقة مع الخطة"))</f>
        <v>متطابقة مع الخطة</v>
      </c>
      <c r="H1" s="90"/>
      <c r="I1" s="70"/>
      <c r="J1" s="68"/>
      <c r="K1" s="68"/>
      <c r="L1" s="68"/>
      <c r="M1" s="68"/>
      <c r="N1" s="68"/>
      <c r="O1" s="69"/>
      <c r="P1" s="27"/>
      <c r="R1" s="55" t="str">
        <f ca="1">"حصص لم تسند للمعلمين" &amp; " ( " &amp; الصفوف!S9-SUMIF(المواد!$G$4:$G$363,1,المواد!$D$4:$D$363) &amp;" ) "</f>
        <v xml:space="preserve">حصص لم تسند للمعلمين ( 0 ) </v>
      </c>
      <c r="S1" s="71" t="b">
        <f>(الصفوف!$S$9)=(SUM(Teachers[النصاب]))</f>
        <v>1</v>
      </c>
    </row>
    <row r="2" spans="1:44" ht="31.5" customHeight="1" x14ac:dyDescent="0.25">
      <c r="A2" s="28" t="s">
        <v>0</v>
      </c>
      <c r="B2" s="28" t="s">
        <v>1</v>
      </c>
      <c r="C2" s="29" t="s">
        <v>15</v>
      </c>
      <c r="D2" s="23" t="s">
        <v>16</v>
      </c>
      <c r="E2" s="24" t="s">
        <v>17</v>
      </c>
      <c r="F2" s="24" t="s">
        <v>18</v>
      </c>
      <c r="G2" s="24" t="s">
        <v>19</v>
      </c>
      <c r="H2" s="24" t="s">
        <v>20</v>
      </c>
      <c r="I2" s="24" t="s">
        <v>21</v>
      </c>
      <c r="J2" s="24" t="s">
        <v>22</v>
      </c>
      <c r="K2" s="24" t="s">
        <v>23</v>
      </c>
      <c r="L2" s="24" t="s">
        <v>24</v>
      </c>
      <c r="M2" s="24" t="s">
        <v>25</v>
      </c>
      <c r="N2" s="24" t="s">
        <v>26</v>
      </c>
      <c r="O2" s="25" t="s">
        <v>27</v>
      </c>
      <c r="P2" s="26" t="s">
        <v>68</v>
      </c>
      <c r="R2" s="20" t="str">
        <f ca="1">"مواد لم تسند للمعلمين" &amp; " (" &amp;  المواد!L4 &amp; ")"</f>
        <v>مواد لم تسند للمعلمين (0)</v>
      </c>
      <c r="U2" s="36">
        <v>1</v>
      </c>
      <c r="V2" s="37">
        <v>2</v>
      </c>
      <c r="W2" s="37">
        <v>3</v>
      </c>
      <c r="X2" s="37">
        <v>4</v>
      </c>
      <c r="Y2" s="37">
        <v>5</v>
      </c>
      <c r="Z2" s="37">
        <v>6</v>
      </c>
      <c r="AA2" s="37">
        <v>7</v>
      </c>
      <c r="AB2" s="37">
        <v>8</v>
      </c>
      <c r="AC2" s="37">
        <v>9</v>
      </c>
      <c r="AD2" s="37">
        <v>10</v>
      </c>
      <c r="AE2" s="37">
        <v>11</v>
      </c>
      <c r="AF2" s="38">
        <v>12</v>
      </c>
      <c r="AG2" s="36">
        <v>1</v>
      </c>
      <c r="AH2" s="37">
        <v>2</v>
      </c>
      <c r="AI2" s="37">
        <v>3</v>
      </c>
      <c r="AJ2" s="37">
        <v>4</v>
      </c>
      <c r="AK2" s="37">
        <v>5</v>
      </c>
      <c r="AL2" s="37">
        <v>6</v>
      </c>
      <c r="AM2" s="37">
        <v>7</v>
      </c>
      <c r="AN2" s="37">
        <v>8</v>
      </c>
      <c r="AO2" s="37">
        <v>9</v>
      </c>
      <c r="AP2" s="37">
        <v>10</v>
      </c>
      <c r="AQ2" s="37">
        <v>11</v>
      </c>
      <c r="AR2" s="38">
        <v>12</v>
      </c>
    </row>
    <row r="3" spans="1:44" s="7" customFormat="1" ht="35.25" customHeight="1" x14ac:dyDescent="0.2">
      <c r="A3" s="6">
        <f>ROW()-2</f>
        <v>1</v>
      </c>
      <c r="B3" s="76" t="s">
        <v>193</v>
      </c>
      <c r="C3" s="62">
        <v>24</v>
      </c>
      <c r="D3" s="64" t="s">
        <v>91</v>
      </c>
      <c r="E3" s="64" t="s">
        <v>95</v>
      </c>
      <c r="F3" s="64" t="s">
        <v>108</v>
      </c>
      <c r="G3" s="64" t="s">
        <v>93</v>
      </c>
      <c r="H3" s="64" t="s">
        <v>113</v>
      </c>
      <c r="I3" s="64" t="s">
        <v>116</v>
      </c>
      <c r="J3" s="64"/>
      <c r="K3" s="64"/>
      <c r="L3" s="64"/>
      <c r="M3" s="64"/>
      <c r="N3" s="64"/>
      <c r="O3" s="64"/>
      <c r="P3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3" s="52"/>
      <c r="R3" s="6" t="str">
        <f ca="1">IF(المواد!K4&lt;&gt;"",المواد!K4,"")</f>
        <v/>
      </c>
      <c r="S3" s="54"/>
      <c r="U3" s="7" t="str">
        <f ca="1">IFERROR(IF(INDEX(المواد!$H$4:$H$363,MATCH(D3,المواد!$F$4:$F$363,0),1)&gt;0,MATCH(D3,المواد!$F$4:$F$363,0),""),"-")</f>
        <v/>
      </c>
      <c r="V3" s="7" t="str">
        <f ca="1">IFERROR(IF(INDEX(المواد!$H$4:$H$363,MATCH(E3,المواد!$F$4:$F$363,0),1)&gt;0,MATCH(E3,المواد!$F$4:$F$363,0),""),"-")</f>
        <v/>
      </c>
      <c r="W3" s="7" t="str">
        <f ca="1">IFERROR(IF(INDEX(المواد!$H$4:$H$363,MATCH(F3,المواد!$F$4:$F$363,0),1)&gt;0,MATCH(F3,المواد!$F$4:$F$363,0),""),"-")</f>
        <v/>
      </c>
      <c r="X3" s="7" t="str">
        <f ca="1">IFERROR(IF(INDEX(المواد!$H$4:$H$363,MATCH(G3,المواد!$F$4:$F$363,0),1)&gt;0,MATCH(G3,المواد!$F$4:$F$363,0),""),"-")</f>
        <v/>
      </c>
      <c r="Y3" s="7" t="str">
        <f ca="1">IFERROR(IF(INDEX(المواد!$H$4:$H$363,MATCH(H3,المواد!$F$4:$F$363,0),1)&gt;0,MATCH(H3,المواد!$F$4:$F$363,0),""),"-")</f>
        <v/>
      </c>
      <c r="Z3" s="7" t="str">
        <f ca="1">IFERROR(IF(INDEX(المواد!$H$4:$H$363,MATCH(I3,المواد!$F$4:$F$363,0),1)&gt;0,MATCH(I3,المواد!$F$4:$F$363,0),""),"-")</f>
        <v/>
      </c>
      <c r="AA3" s="7" t="str">
        <f ca="1">IFERROR(IF(INDEX(المواد!$H$4:$H$363,MATCH(J3,المواد!$F$4:$F$363,0),1)&gt;0,MATCH(J3,المواد!$F$4:$F$363,0),""),"-")</f>
        <v>-</v>
      </c>
      <c r="AB3" s="7" t="str">
        <f ca="1">IFERROR(IF(INDEX(المواد!$H$4:$H$363,MATCH(K3,المواد!$F$4:$F$363,0),1)&gt;0,MATCH(K3,المواد!$F$4:$F$363,0),""),"-")</f>
        <v>-</v>
      </c>
      <c r="AC3" s="7" t="str">
        <f ca="1">IFERROR(IF(INDEX(المواد!$H$4:$H$363,MATCH(L3,المواد!$F$4:$F$363,0),1)&gt;0,MATCH(L3,المواد!$F$4:$F$363,0),""),"-")</f>
        <v>-</v>
      </c>
      <c r="AD3" s="7" t="str">
        <f ca="1">IFERROR(IF(INDEX(المواد!$H$4:$H$363,MATCH(M3,المواد!$F$4:$F$363,0),1)&gt;0,MATCH(M3,المواد!$F$4:$F$363,0),""),"-")</f>
        <v>-</v>
      </c>
      <c r="AE3" s="7" t="str">
        <f ca="1">IFERROR(IF(INDEX(المواد!$H$4:$H$363,MATCH(N3,المواد!$F$4:$F$363,0),1)&gt;0,MATCH(N3,المواد!$F$4:$F$363,0),""),"-")</f>
        <v>-</v>
      </c>
      <c r="AF3" s="7" t="str">
        <f ca="1">IFERROR(IF(INDEX(المواد!$H$4:$H$363,MATCH(O3,المواد!$F$4:$F$363,0),1)&gt;0,MATCH(O3,المواد!$F$4:$F$363,0),""),"-")</f>
        <v>-</v>
      </c>
      <c r="AG3" s="7" t="str">
        <f ca="1">IFERROR(INDEX(المواد!$F$4:$F$363,SMALL($U3:$AF3,COLUMN(A$1)),1),".")</f>
        <v>.</v>
      </c>
      <c r="AH3" s="7" t="str">
        <f ca="1">IFERROR(INDEX(المواد!$F$4:$F$363,SMALL($U3:$AF3,COLUMN(B$1)),1),".")</f>
        <v>.</v>
      </c>
      <c r="AI3" s="7" t="str">
        <f ca="1">IFERROR(INDEX(المواد!$F$4:$F$363,SMALL($U3:$AF3,COLUMN(C$1)),1),".")</f>
        <v>.</v>
      </c>
      <c r="AJ3" s="7" t="str">
        <f ca="1">IFERROR(INDEX(المواد!$F$4:$F$363,SMALL($U3:$AF3,COLUMN(D$1)),1),".")</f>
        <v>.</v>
      </c>
      <c r="AK3" s="7" t="str">
        <f ca="1">IFERROR(INDEX(المواد!$F$4:$F$363,SMALL($U3:$AF3,COLUMN(E$1)),1),".")</f>
        <v>.</v>
      </c>
      <c r="AL3" s="7" t="str">
        <f ca="1">IFERROR(INDEX(المواد!$F$4:$F$363,SMALL($U3:$AF3,COLUMN(F$1)),1),".")</f>
        <v>.</v>
      </c>
      <c r="AM3" s="7" t="str">
        <f ca="1">IFERROR(INDEX(المواد!$F$4:$F$363,SMALL($U3:$AF3,COLUMN(G$1)),1),".")</f>
        <v>.</v>
      </c>
      <c r="AN3" s="7" t="str">
        <f ca="1">IFERROR(INDEX(المواد!$F$4:$F$363,SMALL($U3:$AF3,COLUMN(H$1)),1),".")</f>
        <v>.</v>
      </c>
      <c r="AO3" s="7" t="str">
        <f ca="1">IFERROR(INDEX(المواد!$F$4:$F$363,SMALL($U3:$AF3,COLUMN(I$1)),1),".")</f>
        <v>.</v>
      </c>
      <c r="AP3" s="7" t="str">
        <f ca="1">IFERROR(INDEX(المواد!$F$4:$F$363,SMALL($U3:$AF3,COLUMN(J$1)),1),".")</f>
        <v>.</v>
      </c>
      <c r="AQ3" s="7" t="str">
        <f ca="1">IFERROR(INDEX(المواد!$F$4:$F$363,SMALL($U3:$AF3,COLUMN(K$1)),1),".")</f>
        <v>.</v>
      </c>
      <c r="AR3" s="7" t="str">
        <f ca="1">IFERROR(INDEX(المواد!$F$4:$F$363,SMALL($U3:$AF3,COLUMN(L$1)),1),".")</f>
        <v>.</v>
      </c>
    </row>
    <row r="4" spans="1:44" s="7" customFormat="1" ht="35.25" customHeight="1" x14ac:dyDescent="0.2">
      <c r="A4" s="6">
        <f t="shared" ref="A4:A19" si="0">ROW()-2</f>
        <v>2</v>
      </c>
      <c r="B4" s="76" t="s">
        <v>194</v>
      </c>
      <c r="C4" s="62">
        <v>22</v>
      </c>
      <c r="D4" s="64" t="s">
        <v>115</v>
      </c>
      <c r="E4" s="64" t="s">
        <v>117</v>
      </c>
      <c r="F4" s="64" t="s">
        <v>109</v>
      </c>
      <c r="G4" s="64" t="s">
        <v>118</v>
      </c>
      <c r="H4" s="64" t="s">
        <v>120</v>
      </c>
      <c r="I4" s="64" t="s">
        <v>114</v>
      </c>
      <c r="J4" s="64" t="s">
        <v>121</v>
      </c>
      <c r="K4" s="64"/>
      <c r="L4" s="64"/>
      <c r="M4" s="64"/>
      <c r="N4" s="64"/>
      <c r="O4" s="64"/>
      <c r="P4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4" s="52"/>
      <c r="R4" s="6" t="str">
        <f ca="1">IF(المواد!K5&lt;&gt;"",المواد!K5,"")</f>
        <v/>
      </c>
      <c r="S4" s="54"/>
      <c r="U4" s="7" t="str">
        <f ca="1">IFERROR(IF(INDEX(المواد!$H$4:$H$363,MATCH(D4,المواد!$F$4:$F$363,0),1)&gt;0,MATCH(D4,المواد!$F$4:$F$363,0),""),"-")</f>
        <v/>
      </c>
      <c r="V4" s="7" t="str">
        <f ca="1">IFERROR(IF(INDEX(المواد!$H$4:$H$363,MATCH(E4,المواد!$F$4:$F$363,0),1)&gt;0,MATCH(E4,المواد!$F$4:$F$363,0),""),"-")</f>
        <v/>
      </c>
      <c r="W4" s="7" t="str">
        <f ca="1">IFERROR(IF(INDEX(المواد!$H$4:$H$363,MATCH(F4,المواد!$F$4:$F$363,0),1)&gt;0,MATCH(F4,المواد!$F$4:$F$363,0),""),"-")</f>
        <v/>
      </c>
      <c r="X4" s="7" t="str">
        <f ca="1">IFERROR(IF(INDEX(المواد!$H$4:$H$363,MATCH(G4,المواد!$F$4:$F$363,0),1)&gt;0,MATCH(G4,المواد!$F$4:$F$363,0),""),"-")</f>
        <v/>
      </c>
      <c r="Y4" s="7" t="str">
        <f ca="1">IFERROR(IF(INDEX(المواد!$H$4:$H$363,MATCH(H4,المواد!$F$4:$F$363,0),1)&gt;0,MATCH(H4,المواد!$F$4:$F$363,0),""),"-")</f>
        <v/>
      </c>
      <c r="Z4" s="7" t="str">
        <f ca="1">IFERROR(IF(INDEX(المواد!$H$4:$H$363,MATCH(I4,المواد!$F$4:$F$363,0),1)&gt;0,MATCH(I4,المواد!$F$4:$F$363,0),""),"-")</f>
        <v/>
      </c>
      <c r="AA4" s="7" t="str">
        <f ca="1">IFERROR(IF(INDEX(المواد!$H$4:$H$363,MATCH(J4,المواد!$F$4:$F$363,0),1)&gt;0,MATCH(J4,المواد!$F$4:$F$363,0),""),"-")</f>
        <v/>
      </c>
      <c r="AB4" s="7" t="str">
        <f ca="1">IFERROR(IF(INDEX(المواد!$H$4:$H$363,MATCH(K4,المواد!$F$4:$F$363,0),1)&gt;0,MATCH(K4,المواد!$F$4:$F$363,0),""),"-")</f>
        <v>-</v>
      </c>
      <c r="AC4" s="7" t="str">
        <f ca="1">IFERROR(IF(INDEX(المواد!$H$4:$H$363,MATCH(L4,المواد!$F$4:$F$363,0),1)&gt;0,MATCH(L4,المواد!$F$4:$F$363,0),""),"-")</f>
        <v>-</v>
      </c>
      <c r="AD4" s="7" t="str">
        <f ca="1">IFERROR(IF(INDEX(المواد!$H$4:$H$363,MATCH(M4,المواد!$F$4:$F$363,0),1)&gt;0,MATCH(M4,المواد!$F$4:$F$363,0),""),"-")</f>
        <v>-</v>
      </c>
      <c r="AE4" s="7" t="str">
        <f ca="1">IFERROR(IF(INDEX(المواد!$H$4:$H$363,MATCH(N4,المواد!$F$4:$F$363,0),1)&gt;0,MATCH(N4,المواد!$F$4:$F$363,0),""),"-")</f>
        <v>-</v>
      </c>
      <c r="AF4" s="7" t="str">
        <f ca="1">IFERROR(IF(INDEX(المواد!$H$4:$H$363,MATCH(O4,المواد!$F$4:$F$363,0),1)&gt;0,MATCH(O4,المواد!$F$4:$F$363,0),""),"-")</f>
        <v>-</v>
      </c>
      <c r="AG4" s="7" t="str">
        <f ca="1">IFERROR(INDEX(المواد!$F$4:$F$363,SMALL($U4:$AF4,COLUMN(A$1)),1),".")</f>
        <v>.</v>
      </c>
      <c r="AH4" s="7" t="str">
        <f ca="1">IFERROR(INDEX(المواد!$F$4:$F$363,SMALL($U4:$AF4,COLUMN(B$1)),1),".")</f>
        <v>.</v>
      </c>
      <c r="AI4" s="7" t="str">
        <f ca="1">IFERROR(INDEX(المواد!$F$4:$F$363,SMALL($U4:$AF4,COLUMN(C$1)),1),".")</f>
        <v>.</v>
      </c>
      <c r="AJ4" s="7" t="str">
        <f ca="1">IFERROR(INDEX(المواد!$F$4:$F$363,SMALL($U4:$AF4,COLUMN(D$1)),1),".")</f>
        <v>.</v>
      </c>
      <c r="AK4" s="7" t="str">
        <f ca="1">IFERROR(INDEX(المواد!$F$4:$F$363,SMALL($U4:$AF4,COLUMN(E$1)),1),".")</f>
        <v>.</v>
      </c>
      <c r="AL4" s="7" t="str">
        <f ca="1">IFERROR(INDEX(المواد!$F$4:$F$363,SMALL($U4:$AF4,COLUMN(F$1)),1),".")</f>
        <v>.</v>
      </c>
      <c r="AM4" s="7" t="str">
        <f ca="1">IFERROR(INDEX(المواد!$F$4:$F$363,SMALL($U4:$AF4,COLUMN(G$1)),1),".")</f>
        <v>.</v>
      </c>
      <c r="AN4" s="7" t="str">
        <f ca="1">IFERROR(INDEX(المواد!$F$4:$F$363,SMALL($U4:$AF4,COLUMN(H$1)),1),".")</f>
        <v>.</v>
      </c>
      <c r="AO4" s="7" t="str">
        <f ca="1">IFERROR(INDEX(المواد!$F$4:$F$363,SMALL($U4:$AF4,COLUMN(I$1)),1),".")</f>
        <v>.</v>
      </c>
      <c r="AP4" s="7" t="str">
        <f ca="1">IFERROR(INDEX(المواد!$F$4:$F$363,SMALL($U4:$AF4,COLUMN(J$1)),1),".")</f>
        <v>.</v>
      </c>
      <c r="AQ4" s="7" t="str">
        <f ca="1">IFERROR(INDEX(المواد!$F$4:$F$363,SMALL($U4:$AF4,COLUMN(K$1)),1),".")</f>
        <v>.</v>
      </c>
      <c r="AR4" s="7" t="str">
        <f ca="1">IFERROR(INDEX(المواد!$F$4:$F$363,SMALL($U4:$AF4,COLUMN(L$1)),1),".")</f>
        <v>.</v>
      </c>
    </row>
    <row r="5" spans="1:44" s="7" customFormat="1" ht="35.25" customHeight="1" x14ac:dyDescent="0.2">
      <c r="A5" s="6">
        <f t="shared" si="0"/>
        <v>3</v>
      </c>
      <c r="B5" s="76" t="s">
        <v>195</v>
      </c>
      <c r="C5" s="62">
        <v>22</v>
      </c>
      <c r="D5" s="64" t="s">
        <v>88</v>
      </c>
      <c r="E5" s="64" t="s">
        <v>122</v>
      </c>
      <c r="F5" s="64" t="s">
        <v>110</v>
      </c>
      <c r="G5" s="64" t="s">
        <v>89</v>
      </c>
      <c r="H5" s="64" t="s">
        <v>92</v>
      </c>
      <c r="I5" s="64" t="s">
        <v>126</v>
      </c>
      <c r="J5" s="64"/>
      <c r="K5" s="64"/>
      <c r="L5" s="64"/>
      <c r="M5" s="64"/>
      <c r="N5" s="64"/>
      <c r="O5" s="64"/>
      <c r="P5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5" s="52"/>
      <c r="R5" s="6" t="str">
        <f ca="1">IF(المواد!K6&lt;&gt;"",المواد!K6,"")</f>
        <v/>
      </c>
      <c r="S5" s="54"/>
      <c r="U5" s="7" t="str">
        <f ca="1">IFERROR(IF(INDEX(المواد!$H$4:$H$363,MATCH(D5,المواد!$F$4:$F$363,0),1)&gt;0,MATCH(D5,المواد!$F$4:$F$363,0),""),"-")</f>
        <v/>
      </c>
      <c r="V5" s="7" t="str">
        <f ca="1">IFERROR(IF(INDEX(المواد!$H$4:$H$363,MATCH(E5,المواد!$F$4:$F$363,0),1)&gt;0,MATCH(E5,المواد!$F$4:$F$363,0),""),"-")</f>
        <v/>
      </c>
      <c r="W5" s="7" t="str">
        <f ca="1">IFERROR(IF(INDEX(المواد!$H$4:$H$363,MATCH(F5,المواد!$F$4:$F$363,0),1)&gt;0,MATCH(F5,المواد!$F$4:$F$363,0),""),"-")</f>
        <v/>
      </c>
      <c r="X5" s="7" t="str">
        <f ca="1">IFERROR(IF(INDEX(المواد!$H$4:$H$363,MATCH(G5,المواد!$F$4:$F$363,0),1)&gt;0,MATCH(G5,المواد!$F$4:$F$363,0),""),"-")</f>
        <v/>
      </c>
      <c r="Y5" s="7" t="str">
        <f ca="1">IFERROR(IF(INDEX(المواد!$H$4:$H$363,MATCH(H5,المواد!$F$4:$F$363,0),1)&gt;0,MATCH(H5,المواد!$F$4:$F$363,0),""),"-")</f>
        <v/>
      </c>
      <c r="Z5" s="7" t="str">
        <f ca="1">IFERROR(IF(INDEX(المواد!$H$4:$H$363,MATCH(I5,المواد!$F$4:$F$363,0),1)&gt;0,MATCH(I5,المواد!$F$4:$F$363,0),""),"-")</f>
        <v/>
      </c>
      <c r="AA5" s="7" t="str">
        <f ca="1">IFERROR(IF(INDEX(المواد!$H$4:$H$363,MATCH(J5,المواد!$F$4:$F$363,0),1)&gt;0,MATCH(J5,المواد!$F$4:$F$363,0),""),"-")</f>
        <v>-</v>
      </c>
      <c r="AB5" s="7" t="str">
        <f ca="1">IFERROR(IF(INDEX(المواد!$H$4:$H$363,MATCH(K5,المواد!$F$4:$F$363,0),1)&gt;0,MATCH(K5,المواد!$F$4:$F$363,0),""),"-")</f>
        <v>-</v>
      </c>
      <c r="AC5" s="7" t="str">
        <f ca="1">IFERROR(IF(INDEX(المواد!$H$4:$H$363,MATCH(L5,المواد!$F$4:$F$363,0),1)&gt;0,MATCH(L5,المواد!$F$4:$F$363,0),""),"-")</f>
        <v>-</v>
      </c>
      <c r="AD5" s="7" t="str">
        <f ca="1">IFERROR(IF(INDEX(المواد!$H$4:$H$363,MATCH(M5,المواد!$F$4:$F$363,0),1)&gt;0,MATCH(M5,المواد!$F$4:$F$363,0),""),"-")</f>
        <v>-</v>
      </c>
      <c r="AE5" s="7" t="str">
        <f ca="1">IFERROR(IF(INDEX(المواد!$H$4:$H$363,MATCH(N5,المواد!$F$4:$F$363,0),1)&gt;0,MATCH(N5,المواد!$F$4:$F$363,0),""),"-")</f>
        <v>-</v>
      </c>
      <c r="AF5" s="7" t="str">
        <f ca="1">IFERROR(IF(INDEX(المواد!$H$4:$H$363,MATCH(O5,المواد!$F$4:$F$363,0),1)&gt;0,MATCH(O5,المواد!$F$4:$F$363,0),""),"-")</f>
        <v>-</v>
      </c>
      <c r="AG5" s="7" t="str">
        <f ca="1">IFERROR(INDEX(المواد!$F$4:$F$363,SMALL($U5:$AF5,COLUMN(A$1)),1),".")</f>
        <v>.</v>
      </c>
      <c r="AH5" s="7" t="str">
        <f ca="1">IFERROR(INDEX(المواد!$F$4:$F$363,SMALL($U5:$AF5,COLUMN(B$1)),1),".")</f>
        <v>.</v>
      </c>
      <c r="AI5" s="7" t="str">
        <f ca="1">IFERROR(INDEX(المواد!$F$4:$F$363,SMALL($U5:$AF5,COLUMN(C$1)),1),".")</f>
        <v>.</v>
      </c>
      <c r="AJ5" s="7" t="str">
        <f ca="1">IFERROR(INDEX(المواد!$F$4:$F$363,SMALL($U5:$AF5,COLUMN(D$1)),1),".")</f>
        <v>.</v>
      </c>
      <c r="AK5" s="7" t="str">
        <f ca="1">IFERROR(INDEX(المواد!$F$4:$F$363,SMALL($U5:$AF5,COLUMN(E$1)),1),".")</f>
        <v>.</v>
      </c>
      <c r="AL5" s="7" t="str">
        <f ca="1">IFERROR(INDEX(المواد!$F$4:$F$363,SMALL($U5:$AF5,COLUMN(F$1)),1),".")</f>
        <v>.</v>
      </c>
      <c r="AM5" s="7" t="str">
        <f ca="1">IFERROR(INDEX(المواد!$F$4:$F$363,SMALL($U5:$AF5,COLUMN(G$1)),1),".")</f>
        <v>.</v>
      </c>
      <c r="AN5" s="7" t="str">
        <f ca="1">IFERROR(INDEX(المواد!$F$4:$F$363,SMALL($U5:$AF5,COLUMN(H$1)),1),".")</f>
        <v>.</v>
      </c>
      <c r="AO5" s="7" t="str">
        <f ca="1">IFERROR(INDEX(المواد!$F$4:$F$363,SMALL($U5:$AF5,COLUMN(I$1)),1),".")</f>
        <v>.</v>
      </c>
      <c r="AP5" s="7" t="str">
        <f ca="1">IFERROR(INDEX(المواد!$F$4:$F$363,SMALL($U5:$AF5,COLUMN(J$1)),1),".")</f>
        <v>.</v>
      </c>
      <c r="AQ5" s="7" t="str">
        <f ca="1">IFERROR(INDEX(المواد!$F$4:$F$363,SMALL($U5:$AF5,COLUMN(K$1)),1),".")</f>
        <v>.</v>
      </c>
      <c r="AR5" s="7" t="str">
        <f ca="1">IFERROR(INDEX(المواد!$F$4:$F$363,SMALL($U5:$AF5,COLUMN(L$1)),1),".")</f>
        <v>.</v>
      </c>
    </row>
    <row r="6" spans="1:44" s="7" customFormat="1" ht="35.25" customHeight="1" x14ac:dyDescent="0.2">
      <c r="A6" s="6">
        <f t="shared" si="0"/>
        <v>4</v>
      </c>
      <c r="B6" s="76" t="s">
        <v>196</v>
      </c>
      <c r="C6" s="62">
        <v>22</v>
      </c>
      <c r="D6" s="64" t="s">
        <v>125</v>
      </c>
      <c r="E6" s="64" t="s">
        <v>124</v>
      </c>
      <c r="F6" s="64" t="s">
        <v>90</v>
      </c>
      <c r="G6" s="64" t="s">
        <v>112</v>
      </c>
      <c r="H6" s="64" t="s">
        <v>123</v>
      </c>
      <c r="I6" s="64"/>
      <c r="J6" s="64"/>
      <c r="K6" s="64"/>
      <c r="L6" s="64"/>
      <c r="M6" s="64"/>
      <c r="N6" s="64"/>
      <c r="O6" s="64"/>
      <c r="P6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6" s="52"/>
      <c r="R6" s="6" t="str">
        <f ca="1">IF(المواد!K7&lt;&gt;"",المواد!K7,"")</f>
        <v/>
      </c>
      <c r="S6" s="54"/>
      <c r="U6" s="7" t="str">
        <f ca="1">IFERROR(IF(INDEX(المواد!$H$4:$H$363,MATCH(D6,المواد!$F$4:$F$363,0),1)&gt;0,MATCH(D6,المواد!$F$4:$F$363,0),""),"-")</f>
        <v/>
      </c>
      <c r="V6" s="7" t="str">
        <f ca="1">IFERROR(IF(INDEX(المواد!$H$4:$H$363,MATCH(E6,المواد!$F$4:$F$363,0),1)&gt;0,MATCH(E6,المواد!$F$4:$F$363,0),""),"-")</f>
        <v/>
      </c>
      <c r="W6" s="7" t="str">
        <f ca="1">IFERROR(IF(INDEX(المواد!$H$4:$H$363,MATCH(F6,المواد!$F$4:$F$363,0),1)&gt;0,MATCH(F6,المواد!$F$4:$F$363,0),""),"-")</f>
        <v/>
      </c>
      <c r="X6" s="7" t="str">
        <f ca="1">IFERROR(IF(INDEX(المواد!$H$4:$H$363,MATCH(G6,المواد!$F$4:$F$363,0),1)&gt;0,MATCH(G6,المواد!$F$4:$F$363,0),""),"-")</f>
        <v/>
      </c>
      <c r="Y6" s="7" t="str">
        <f ca="1">IFERROR(IF(INDEX(المواد!$H$4:$H$363,MATCH(H6,المواد!$F$4:$F$363,0),1)&gt;0,MATCH(H6,المواد!$F$4:$F$363,0),""),"-")</f>
        <v/>
      </c>
      <c r="Z6" s="7" t="str">
        <f ca="1">IFERROR(IF(INDEX(المواد!$H$4:$H$363,MATCH(I6,المواد!$F$4:$F$363,0),1)&gt;0,MATCH(I6,المواد!$F$4:$F$363,0),""),"-")</f>
        <v>-</v>
      </c>
      <c r="AA6" s="7" t="str">
        <f ca="1">IFERROR(IF(INDEX(المواد!$H$4:$H$363,MATCH(J6,المواد!$F$4:$F$363,0),1)&gt;0,MATCH(J6,المواد!$F$4:$F$363,0),""),"-")</f>
        <v>-</v>
      </c>
      <c r="AB6" s="7" t="str">
        <f ca="1">IFERROR(IF(INDEX(المواد!$H$4:$H$363,MATCH(K6,المواد!$F$4:$F$363,0),1)&gt;0,MATCH(K6,المواد!$F$4:$F$363,0),""),"-")</f>
        <v>-</v>
      </c>
      <c r="AC6" s="7" t="str">
        <f ca="1">IFERROR(IF(INDEX(المواد!$H$4:$H$363,MATCH(L6,المواد!$F$4:$F$363,0),1)&gt;0,MATCH(L6,المواد!$F$4:$F$363,0),""),"-")</f>
        <v>-</v>
      </c>
      <c r="AD6" s="7" t="str">
        <f ca="1">IFERROR(IF(INDEX(المواد!$H$4:$H$363,MATCH(M6,المواد!$F$4:$F$363,0),1)&gt;0,MATCH(M6,المواد!$F$4:$F$363,0),""),"-")</f>
        <v>-</v>
      </c>
      <c r="AE6" s="7" t="str">
        <f ca="1">IFERROR(IF(INDEX(المواد!$H$4:$H$363,MATCH(N6,المواد!$F$4:$F$363,0),1)&gt;0,MATCH(N6,المواد!$F$4:$F$363,0),""),"-")</f>
        <v>-</v>
      </c>
      <c r="AF6" s="7" t="str">
        <f ca="1">IFERROR(IF(INDEX(المواد!$H$4:$H$363,MATCH(O6,المواد!$F$4:$F$363,0),1)&gt;0,MATCH(O6,المواد!$F$4:$F$363,0),""),"-")</f>
        <v>-</v>
      </c>
      <c r="AG6" s="7" t="str">
        <f ca="1">IFERROR(INDEX(المواد!$F$4:$F$363,SMALL($U6:$AF6,COLUMN(A$1)),1),".")</f>
        <v>.</v>
      </c>
      <c r="AH6" s="7" t="str">
        <f ca="1">IFERROR(INDEX(المواد!$F$4:$F$363,SMALL($U6:$AF6,COLUMN(B$1)),1),".")</f>
        <v>.</v>
      </c>
      <c r="AI6" s="7" t="str">
        <f ca="1">IFERROR(INDEX(المواد!$F$4:$F$363,SMALL($U6:$AF6,COLUMN(C$1)),1),".")</f>
        <v>.</v>
      </c>
      <c r="AJ6" s="7" t="str">
        <f ca="1">IFERROR(INDEX(المواد!$F$4:$F$363,SMALL($U6:$AF6,COLUMN(D$1)),1),".")</f>
        <v>.</v>
      </c>
      <c r="AK6" s="7" t="str">
        <f ca="1">IFERROR(INDEX(المواد!$F$4:$F$363,SMALL($U6:$AF6,COLUMN(E$1)),1),".")</f>
        <v>.</v>
      </c>
      <c r="AL6" s="7" t="str">
        <f ca="1">IFERROR(INDEX(المواد!$F$4:$F$363,SMALL($U6:$AF6,COLUMN(F$1)),1),".")</f>
        <v>.</v>
      </c>
      <c r="AM6" s="7" t="str">
        <f ca="1">IFERROR(INDEX(المواد!$F$4:$F$363,SMALL($U6:$AF6,COLUMN(G$1)),1),".")</f>
        <v>.</v>
      </c>
      <c r="AN6" s="7" t="str">
        <f ca="1">IFERROR(INDEX(المواد!$F$4:$F$363,SMALL($U6:$AF6,COLUMN(H$1)),1),".")</f>
        <v>.</v>
      </c>
      <c r="AO6" s="7" t="str">
        <f ca="1">IFERROR(INDEX(المواد!$F$4:$F$363,SMALL($U6:$AF6,COLUMN(I$1)),1),".")</f>
        <v>.</v>
      </c>
      <c r="AP6" s="7" t="str">
        <f ca="1">IFERROR(INDEX(المواد!$F$4:$F$363,SMALL($U6:$AF6,COLUMN(J$1)),1),".")</f>
        <v>.</v>
      </c>
      <c r="AQ6" s="7" t="str">
        <f ca="1">IFERROR(INDEX(المواد!$F$4:$F$363,SMALL($U6:$AF6,COLUMN(K$1)),1),".")</f>
        <v>.</v>
      </c>
      <c r="AR6" s="7" t="str">
        <f ca="1">IFERROR(INDEX(المواد!$F$4:$F$363,SMALL($U6:$AF6,COLUMN(L$1)),1),".")</f>
        <v>.</v>
      </c>
    </row>
    <row r="7" spans="1:44" s="7" customFormat="1" ht="35.25" customHeight="1" x14ac:dyDescent="0.2">
      <c r="A7" s="6">
        <f t="shared" si="0"/>
        <v>5</v>
      </c>
      <c r="B7" s="76" t="s">
        <v>197</v>
      </c>
      <c r="C7" s="62">
        <v>15</v>
      </c>
      <c r="D7" s="64" t="s">
        <v>119</v>
      </c>
      <c r="E7" s="64" t="s">
        <v>127</v>
      </c>
      <c r="F7" s="64" t="s">
        <v>128</v>
      </c>
      <c r="G7" s="64" t="s">
        <v>129</v>
      </c>
      <c r="H7" s="64"/>
      <c r="I7" s="64"/>
      <c r="J7" s="64"/>
      <c r="K7" s="64"/>
      <c r="L7" s="64"/>
      <c r="M7" s="64"/>
      <c r="N7" s="64"/>
      <c r="O7" s="64"/>
      <c r="P7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7" s="52"/>
      <c r="R7" s="6" t="str">
        <f ca="1">IF(المواد!K8&lt;&gt;"",المواد!K8,"")</f>
        <v/>
      </c>
      <c r="S7" s="54"/>
      <c r="U7" s="7" t="str">
        <f ca="1">IFERROR(IF(INDEX(المواد!$H$4:$H$363,MATCH(D7,المواد!$F$4:$F$363,0),1)&gt;0,MATCH(D7,المواد!$F$4:$F$363,0),""),"-")</f>
        <v/>
      </c>
      <c r="V7" s="7" t="str">
        <f ca="1">IFERROR(IF(INDEX(المواد!$H$4:$H$363,MATCH(E7,المواد!$F$4:$F$363,0),1)&gt;0,MATCH(E7,المواد!$F$4:$F$363,0),""),"-")</f>
        <v/>
      </c>
      <c r="W7" s="7" t="str">
        <f ca="1">IFERROR(IF(INDEX(المواد!$H$4:$H$363,MATCH(F7,المواد!$F$4:$F$363,0),1)&gt;0,MATCH(F7,المواد!$F$4:$F$363,0),""),"-")</f>
        <v/>
      </c>
      <c r="X7" s="7" t="str">
        <f ca="1">IFERROR(IF(INDEX(المواد!$H$4:$H$363,MATCH(G7,المواد!$F$4:$F$363,0),1)&gt;0,MATCH(G7,المواد!$F$4:$F$363,0),""),"-")</f>
        <v/>
      </c>
      <c r="Y7" s="7" t="str">
        <f ca="1">IFERROR(IF(INDEX(المواد!$H$4:$H$363,MATCH(H7,المواد!$F$4:$F$363,0),1)&gt;0,MATCH(H7,المواد!$F$4:$F$363,0),""),"-")</f>
        <v>-</v>
      </c>
      <c r="Z7" s="7" t="str">
        <f ca="1">IFERROR(IF(INDEX(المواد!$H$4:$H$363,MATCH(I7,المواد!$F$4:$F$363,0),1)&gt;0,MATCH(I7,المواد!$F$4:$F$363,0),""),"-")</f>
        <v>-</v>
      </c>
      <c r="AA7" s="7" t="str">
        <f ca="1">IFERROR(IF(INDEX(المواد!$H$4:$H$363,MATCH(J7,المواد!$F$4:$F$363,0),1)&gt;0,MATCH(J7,المواد!$F$4:$F$363,0),""),"-")</f>
        <v>-</v>
      </c>
      <c r="AB7" s="7" t="str">
        <f ca="1">IFERROR(IF(INDEX(المواد!$H$4:$H$363,MATCH(K7,المواد!$F$4:$F$363,0),1)&gt;0,MATCH(K7,المواد!$F$4:$F$363,0),""),"-")</f>
        <v>-</v>
      </c>
      <c r="AC7" s="7" t="str">
        <f ca="1">IFERROR(IF(INDEX(المواد!$H$4:$H$363,MATCH(L7,المواد!$F$4:$F$363,0),1)&gt;0,MATCH(L7,المواد!$F$4:$F$363,0),""),"-")</f>
        <v>-</v>
      </c>
      <c r="AD7" s="7" t="str">
        <f ca="1">IFERROR(IF(INDEX(المواد!$H$4:$H$363,MATCH(M7,المواد!$F$4:$F$363,0),1)&gt;0,MATCH(M7,المواد!$F$4:$F$363,0),""),"-")</f>
        <v>-</v>
      </c>
      <c r="AE7" s="7" t="str">
        <f ca="1">IFERROR(IF(INDEX(المواد!$H$4:$H$363,MATCH(N7,المواد!$F$4:$F$363,0),1)&gt;0,MATCH(N7,المواد!$F$4:$F$363,0),""),"-")</f>
        <v>-</v>
      </c>
      <c r="AF7" s="7" t="str">
        <f ca="1">IFERROR(IF(INDEX(المواد!$H$4:$H$363,MATCH(O7,المواد!$F$4:$F$363,0),1)&gt;0,MATCH(O7,المواد!$F$4:$F$363,0),""),"-")</f>
        <v>-</v>
      </c>
      <c r="AG7" s="7" t="str">
        <f ca="1">IFERROR(INDEX(المواد!$F$4:$F$363,SMALL($U7:$AF7,COLUMN(A$1)),1),".")</f>
        <v>.</v>
      </c>
      <c r="AH7" s="7" t="str">
        <f ca="1">IFERROR(INDEX(المواد!$F$4:$F$363,SMALL($U7:$AF7,COLUMN(B$1)),1),".")</f>
        <v>.</v>
      </c>
      <c r="AI7" s="7" t="str">
        <f ca="1">IFERROR(INDEX(المواد!$F$4:$F$363,SMALL($U7:$AF7,COLUMN(C$1)),1),".")</f>
        <v>.</v>
      </c>
      <c r="AJ7" s="7" t="str">
        <f ca="1">IFERROR(INDEX(المواد!$F$4:$F$363,SMALL($U7:$AF7,COLUMN(D$1)),1),".")</f>
        <v>.</v>
      </c>
      <c r="AK7" s="7" t="str">
        <f ca="1">IFERROR(INDEX(المواد!$F$4:$F$363,SMALL($U7:$AF7,COLUMN(E$1)),1),".")</f>
        <v>.</v>
      </c>
      <c r="AL7" s="7" t="str">
        <f ca="1">IFERROR(INDEX(المواد!$F$4:$F$363,SMALL($U7:$AF7,COLUMN(F$1)),1),".")</f>
        <v>.</v>
      </c>
      <c r="AM7" s="7" t="str">
        <f ca="1">IFERROR(INDEX(المواد!$F$4:$F$363,SMALL($U7:$AF7,COLUMN(G$1)),1),".")</f>
        <v>.</v>
      </c>
      <c r="AN7" s="7" t="str">
        <f ca="1">IFERROR(INDEX(المواد!$F$4:$F$363,SMALL($U7:$AF7,COLUMN(H$1)),1),".")</f>
        <v>.</v>
      </c>
      <c r="AO7" s="7" t="str">
        <f ca="1">IFERROR(INDEX(المواد!$F$4:$F$363,SMALL($U7:$AF7,COLUMN(I$1)),1),".")</f>
        <v>.</v>
      </c>
      <c r="AP7" s="7" t="str">
        <f ca="1">IFERROR(INDEX(المواد!$F$4:$F$363,SMALL($U7:$AF7,COLUMN(J$1)),1),".")</f>
        <v>.</v>
      </c>
      <c r="AQ7" s="7" t="str">
        <f ca="1">IFERROR(INDEX(المواد!$F$4:$F$363,SMALL($U7:$AF7,COLUMN(K$1)),1),".")</f>
        <v>.</v>
      </c>
      <c r="AR7" s="7" t="str">
        <f ca="1">IFERROR(INDEX(المواد!$F$4:$F$363,SMALL($U7:$AF7,COLUMN(L$1)),1),".")</f>
        <v>.</v>
      </c>
    </row>
    <row r="8" spans="1:44" s="7" customFormat="1" ht="35.25" customHeight="1" x14ac:dyDescent="0.2">
      <c r="A8" s="6">
        <f t="shared" si="0"/>
        <v>6</v>
      </c>
      <c r="B8" s="76" t="s">
        <v>198</v>
      </c>
      <c r="C8" s="62">
        <v>21</v>
      </c>
      <c r="D8" s="64" t="s">
        <v>130</v>
      </c>
      <c r="E8" s="64" t="s">
        <v>131</v>
      </c>
      <c r="F8" s="64" t="s">
        <v>132</v>
      </c>
      <c r="G8" s="64" t="s">
        <v>133</v>
      </c>
      <c r="H8" s="64"/>
      <c r="I8" s="64"/>
      <c r="J8" s="64"/>
      <c r="K8" s="64"/>
      <c r="L8" s="64"/>
      <c r="M8" s="64"/>
      <c r="N8" s="64"/>
      <c r="O8" s="64"/>
      <c r="P8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8" s="52"/>
      <c r="R8" s="6" t="str">
        <f ca="1">IF(المواد!K9&lt;&gt;"",المواد!K9,"")</f>
        <v/>
      </c>
      <c r="S8" s="54"/>
      <c r="U8" s="7" t="str">
        <f ca="1">IFERROR(IF(INDEX(المواد!$H$4:$H$363,MATCH(D8,المواد!$F$4:$F$363,0),1)&gt;0,MATCH(D8,المواد!$F$4:$F$363,0),""),"-")</f>
        <v/>
      </c>
      <c r="V8" s="7" t="str">
        <f ca="1">IFERROR(IF(INDEX(المواد!$H$4:$H$363,MATCH(E8,المواد!$F$4:$F$363,0),1)&gt;0,MATCH(E8,المواد!$F$4:$F$363,0),""),"-")</f>
        <v/>
      </c>
      <c r="W8" s="7" t="str">
        <f ca="1">IFERROR(IF(INDEX(المواد!$H$4:$H$363,MATCH(F8,المواد!$F$4:$F$363,0),1)&gt;0,MATCH(F8,المواد!$F$4:$F$363,0),""),"-")</f>
        <v/>
      </c>
      <c r="X8" s="7" t="str">
        <f ca="1">IFERROR(IF(INDEX(المواد!$H$4:$H$363,MATCH(G8,المواد!$F$4:$F$363,0),1)&gt;0,MATCH(G8,المواد!$F$4:$F$363,0),""),"-")</f>
        <v/>
      </c>
      <c r="Y8" s="7" t="str">
        <f ca="1">IFERROR(IF(INDEX(المواد!$H$4:$H$363,MATCH(H8,المواد!$F$4:$F$363,0),1)&gt;0,MATCH(H8,المواد!$F$4:$F$363,0),""),"-")</f>
        <v>-</v>
      </c>
      <c r="Z8" s="7" t="str">
        <f ca="1">IFERROR(IF(INDEX(المواد!$H$4:$H$363,MATCH(I8,المواد!$F$4:$F$363,0),1)&gt;0,MATCH(I8,المواد!$F$4:$F$363,0),""),"-")</f>
        <v>-</v>
      </c>
      <c r="AA8" s="7" t="str">
        <f ca="1">IFERROR(IF(INDEX(المواد!$H$4:$H$363,MATCH(J8,المواد!$F$4:$F$363,0),1)&gt;0,MATCH(J8,المواد!$F$4:$F$363,0),""),"-")</f>
        <v>-</v>
      </c>
      <c r="AB8" s="7" t="str">
        <f ca="1">IFERROR(IF(INDEX(المواد!$H$4:$H$363,MATCH(K8,المواد!$F$4:$F$363,0),1)&gt;0,MATCH(K8,المواد!$F$4:$F$363,0),""),"-")</f>
        <v>-</v>
      </c>
      <c r="AC8" s="7" t="str">
        <f ca="1">IFERROR(IF(INDEX(المواد!$H$4:$H$363,MATCH(L8,المواد!$F$4:$F$363,0),1)&gt;0,MATCH(L8,المواد!$F$4:$F$363,0),""),"-")</f>
        <v>-</v>
      </c>
      <c r="AD8" s="7" t="str">
        <f ca="1">IFERROR(IF(INDEX(المواد!$H$4:$H$363,MATCH(M8,المواد!$F$4:$F$363,0),1)&gt;0,MATCH(M8,المواد!$F$4:$F$363,0),""),"-")</f>
        <v>-</v>
      </c>
      <c r="AE8" s="7" t="str">
        <f ca="1">IFERROR(IF(INDEX(المواد!$H$4:$H$363,MATCH(N8,المواد!$F$4:$F$363,0),1)&gt;0,MATCH(N8,المواد!$F$4:$F$363,0),""),"-")</f>
        <v>-</v>
      </c>
      <c r="AF8" s="7" t="str">
        <f ca="1">IFERROR(IF(INDEX(المواد!$H$4:$H$363,MATCH(O8,المواد!$F$4:$F$363,0),1)&gt;0,MATCH(O8,المواد!$F$4:$F$363,0),""),"-")</f>
        <v>-</v>
      </c>
      <c r="AG8" s="7" t="str">
        <f ca="1">IFERROR(INDEX(المواد!$F$4:$F$363,SMALL($U8:$AF8,COLUMN(A$1)),1),".")</f>
        <v>.</v>
      </c>
      <c r="AH8" s="7" t="str">
        <f ca="1">IFERROR(INDEX(المواد!$F$4:$F$363,SMALL($U8:$AF8,COLUMN(B$1)),1),".")</f>
        <v>.</v>
      </c>
      <c r="AI8" s="7" t="str">
        <f ca="1">IFERROR(INDEX(المواد!$F$4:$F$363,SMALL($U8:$AF8,COLUMN(C$1)),1),".")</f>
        <v>.</v>
      </c>
      <c r="AJ8" s="7" t="str">
        <f ca="1">IFERROR(INDEX(المواد!$F$4:$F$363,SMALL($U8:$AF8,COLUMN(D$1)),1),".")</f>
        <v>.</v>
      </c>
      <c r="AK8" s="7" t="str">
        <f ca="1">IFERROR(INDEX(المواد!$F$4:$F$363,SMALL($U8:$AF8,COLUMN(E$1)),1),".")</f>
        <v>.</v>
      </c>
      <c r="AL8" s="7" t="str">
        <f ca="1">IFERROR(INDEX(المواد!$F$4:$F$363,SMALL($U8:$AF8,COLUMN(F$1)),1),".")</f>
        <v>.</v>
      </c>
      <c r="AM8" s="7" t="str">
        <f ca="1">IFERROR(INDEX(المواد!$F$4:$F$363,SMALL($U8:$AF8,COLUMN(G$1)),1),".")</f>
        <v>.</v>
      </c>
      <c r="AN8" s="7" t="str">
        <f ca="1">IFERROR(INDEX(المواد!$F$4:$F$363,SMALL($U8:$AF8,COLUMN(H$1)),1),".")</f>
        <v>.</v>
      </c>
      <c r="AO8" s="7" t="str">
        <f ca="1">IFERROR(INDEX(المواد!$F$4:$F$363,SMALL($U8:$AF8,COLUMN(I$1)),1),".")</f>
        <v>.</v>
      </c>
      <c r="AP8" s="7" t="str">
        <f ca="1">IFERROR(INDEX(المواد!$F$4:$F$363,SMALL($U8:$AF8,COLUMN(J$1)),1),".")</f>
        <v>.</v>
      </c>
      <c r="AQ8" s="7" t="str">
        <f ca="1">IFERROR(INDEX(المواد!$F$4:$F$363,SMALL($U8:$AF8,COLUMN(K$1)),1),".")</f>
        <v>.</v>
      </c>
      <c r="AR8" s="7" t="str">
        <f ca="1">IFERROR(INDEX(المواد!$F$4:$F$363,SMALL($U8:$AF8,COLUMN(L$1)),1),".")</f>
        <v>.</v>
      </c>
    </row>
    <row r="9" spans="1:44" s="7" customFormat="1" ht="35.25" customHeight="1" x14ac:dyDescent="0.2">
      <c r="A9" s="6">
        <f t="shared" si="0"/>
        <v>7</v>
      </c>
      <c r="B9" s="76" t="s">
        <v>199</v>
      </c>
      <c r="C9" s="62">
        <v>22</v>
      </c>
      <c r="D9" s="64" t="s">
        <v>134</v>
      </c>
      <c r="E9" s="64" t="s">
        <v>135</v>
      </c>
      <c r="F9" s="64" t="s">
        <v>136</v>
      </c>
      <c r="G9" s="64" t="s">
        <v>137</v>
      </c>
      <c r="H9" s="64" t="s">
        <v>138</v>
      </c>
      <c r="I9" s="64"/>
      <c r="J9" s="64"/>
      <c r="K9" s="64"/>
      <c r="L9" s="64"/>
      <c r="M9" s="64"/>
      <c r="N9" s="64"/>
      <c r="O9" s="64"/>
      <c r="P9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9" s="52"/>
      <c r="R9" s="6" t="str">
        <f ca="1">IF(المواد!K10&lt;&gt;"",المواد!K10,"")</f>
        <v/>
      </c>
      <c r="S9" s="54"/>
      <c r="U9" s="7" t="str">
        <f ca="1">IFERROR(IF(INDEX(المواد!$H$4:$H$363,MATCH(D9,المواد!$F$4:$F$363,0),1)&gt;0,MATCH(D9,المواد!$F$4:$F$363,0),""),"-")</f>
        <v/>
      </c>
      <c r="V9" s="7" t="str">
        <f ca="1">IFERROR(IF(INDEX(المواد!$H$4:$H$363,MATCH(E9,المواد!$F$4:$F$363,0),1)&gt;0,MATCH(E9,المواد!$F$4:$F$363,0),""),"-")</f>
        <v/>
      </c>
      <c r="W9" s="7" t="str">
        <f ca="1">IFERROR(IF(INDEX(المواد!$H$4:$H$363,MATCH(F9,المواد!$F$4:$F$363,0),1)&gt;0,MATCH(F9,المواد!$F$4:$F$363,0),""),"-")</f>
        <v/>
      </c>
      <c r="X9" s="7" t="str">
        <f ca="1">IFERROR(IF(INDEX(المواد!$H$4:$H$363,MATCH(G9,المواد!$F$4:$F$363,0),1)&gt;0,MATCH(G9,المواد!$F$4:$F$363,0),""),"-")</f>
        <v/>
      </c>
      <c r="Y9" s="7" t="str">
        <f ca="1">IFERROR(IF(INDEX(المواد!$H$4:$H$363,MATCH(H9,المواد!$F$4:$F$363,0),1)&gt;0,MATCH(H9,المواد!$F$4:$F$363,0),""),"-")</f>
        <v/>
      </c>
      <c r="Z9" s="7" t="str">
        <f ca="1">IFERROR(IF(INDEX(المواد!$H$4:$H$363,MATCH(I9,المواد!$F$4:$F$363,0),1)&gt;0,MATCH(I9,المواد!$F$4:$F$363,0),""),"-")</f>
        <v>-</v>
      </c>
      <c r="AA9" s="7" t="str">
        <f ca="1">IFERROR(IF(INDEX(المواد!$H$4:$H$363,MATCH(J9,المواد!$F$4:$F$363,0),1)&gt;0,MATCH(J9,المواد!$F$4:$F$363,0),""),"-")</f>
        <v>-</v>
      </c>
      <c r="AB9" s="7" t="str">
        <f ca="1">IFERROR(IF(INDEX(المواد!$H$4:$H$363,MATCH(K9,المواد!$F$4:$F$363,0),1)&gt;0,MATCH(K9,المواد!$F$4:$F$363,0),""),"-")</f>
        <v>-</v>
      </c>
      <c r="AC9" s="7" t="str">
        <f ca="1">IFERROR(IF(INDEX(المواد!$H$4:$H$363,MATCH(L9,المواد!$F$4:$F$363,0),1)&gt;0,MATCH(L9,المواد!$F$4:$F$363,0),""),"-")</f>
        <v>-</v>
      </c>
      <c r="AD9" s="7" t="str">
        <f ca="1">IFERROR(IF(INDEX(المواد!$H$4:$H$363,MATCH(M9,المواد!$F$4:$F$363,0),1)&gt;0,MATCH(M9,المواد!$F$4:$F$363,0),""),"-")</f>
        <v>-</v>
      </c>
      <c r="AE9" s="7" t="str">
        <f ca="1">IFERROR(IF(INDEX(المواد!$H$4:$H$363,MATCH(N9,المواد!$F$4:$F$363,0),1)&gt;0,MATCH(N9,المواد!$F$4:$F$363,0),""),"-")</f>
        <v>-</v>
      </c>
      <c r="AF9" s="7" t="str">
        <f ca="1">IFERROR(IF(INDEX(المواد!$H$4:$H$363,MATCH(O9,المواد!$F$4:$F$363,0),1)&gt;0,MATCH(O9,المواد!$F$4:$F$363,0),""),"-")</f>
        <v>-</v>
      </c>
      <c r="AG9" s="7" t="str">
        <f ca="1">IFERROR(INDEX(المواد!$F$4:$F$363,SMALL($U9:$AF9,COLUMN(A$1)),1),".")</f>
        <v>.</v>
      </c>
      <c r="AH9" s="7" t="str">
        <f ca="1">IFERROR(INDEX(المواد!$F$4:$F$363,SMALL($U9:$AF9,COLUMN(B$1)),1),".")</f>
        <v>.</v>
      </c>
      <c r="AI9" s="7" t="str">
        <f ca="1">IFERROR(INDEX(المواد!$F$4:$F$363,SMALL($U9:$AF9,COLUMN(C$1)),1),".")</f>
        <v>.</v>
      </c>
      <c r="AJ9" s="7" t="str">
        <f ca="1">IFERROR(INDEX(المواد!$F$4:$F$363,SMALL($U9:$AF9,COLUMN(D$1)),1),".")</f>
        <v>.</v>
      </c>
      <c r="AK9" s="7" t="str">
        <f ca="1">IFERROR(INDEX(المواد!$F$4:$F$363,SMALL($U9:$AF9,COLUMN(E$1)),1),".")</f>
        <v>.</v>
      </c>
      <c r="AL9" s="7" t="str">
        <f ca="1">IFERROR(INDEX(المواد!$F$4:$F$363,SMALL($U9:$AF9,COLUMN(F$1)),1),".")</f>
        <v>.</v>
      </c>
      <c r="AM9" s="7" t="str">
        <f ca="1">IFERROR(INDEX(المواد!$F$4:$F$363,SMALL($U9:$AF9,COLUMN(G$1)),1),".")</f>
        <v>.</v>
      </c>
      <c r="AN9" s="7" t="str">
        <f ca="1">IFERROR(INDEX(المواد!$F$4:$F$363,SMALL($U9:$AF9,COLUMN(H$1)),1),".")</f>
        <v>.</v>
      </c>
      <c r="AO9" s="7" t="str">
        <f ca="1">IFERROR(INDEX(المواد!$F$4:$F$363,SMALL($U9:$AF9,COLUMN(I$1)),1),".")</f>
        <v>.</v>
      </c>
      <c r="AP9" s="7" t="str">
        <f ca="1">IFERROR(INDEX(المواد!$F$4:$F$363,SMALL($U9:$AF9,COLUMN(J$1)),1),".")</f>
        <v>.</v>
      </c>
      <c r="AQ9" s="7" t="str">
        <f ca="1">IFERROR(INDEX(المواد!$F$4:$F$363,SMALL($U9:$AF9,COLUMN(K$1)),1),".")</f>
        <v>.</v>
      </c>
      <c r="AR9" s="7" t="str">
        <f ca="1">IFERROR(INDEX(المواد!$F$4:$F$363,SMALL($U9:$AF9,COLUMN(L$1)),1),".")</f>
        <v>.</v>
      </c>
    </row>
    <row r="10" spans="1:44" s="7" customFormat="1" ht="35.25" customHeight="1" x14ac:dyDescent="0.2">
      <c r="A10" s="6">
        <f t="shared" si="0"/>
        <v>8</v>
      </c>
      <c r="B10" s="76" t="s">
        <v>200</v>
      </c>
      <c r="C10" s="62">
        <v>22</v>
      </c>
      <c r="D10" s="64" t="s">
        <v>139</v>
      </c>
      <c r="E10" s="64" t="s">
        <v>140</v>
      </c>
      <c r="F10" s="64" t="s">
        <v>141</v>
      </c>
      <c r="G10" s="64" t="s">
        <v>142</v>
      </c>
      <c r="H10" s="64" t="s">
        <v>143</v>
      </c>
      <c r="I10" s="64"/>
      <c r="J10" s="64" t="s">
        <v>144</v>
      </c>
      <c r="K10" s="64"/>
      <c r="L10" s="64"/>
      <c r="M10" s="64"/>
      <c r="N10" s="64"/>
      <c r="O10" s="64"/>
      <c r="P10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10" s="52"/>
      <c r="R10" s="6" t="str">
        <f ca="1">IF(المواد!K11&lt;&gt;"",المواد!K11,"")</f>
        <v/>
      </c>
      <c r="S10" s="54"/>
      <c r="U10" s="7" t="str">
        <f ca="1">IFERROR(IF(INDEX(المواد!$H$4:$H$363,MATCH(D10,المواد!$F$4:$F$363,0),1)&gt;0,MATCH(D10,المواد!$F$4:$F$363,0),""),"-")</f>
        <v/>
      </c>
      <c r="V10" s="7" t="str">
        <f ca="1">IFERROR(IF(INDEX(المواد!$H$4:$H$363,MATCH(E10,المواد!$F$4:$F$363,0),1)&gt;0,MATCH(E10,المواد!$F$4:$F$363,0),""),"-")</f>
        <v/>
      </c>
      <c r="W10" s="7" t="str">
        <f ca="1">IFERROR(IF(INDEX(المواد!$H$4:$H$363,MATCH(F10,المواد!$F$4:$F$363,0),1)&gt;0,MATCH(F10,المواد!$F$4:$F$363,0),""),"-")</f>
        <v/>
      </c>
      <c r="X10" s="7" t="str">
        <f ca="1">IFERROR(IF(INDEX(المواد!$H$4:$H$363,MATCH(G10,المواد!$F$4:$F$363,0),1)&gt;0,MATCH(G10,المواد!$F$4:$F$363,0),""),"-")</f>
        <v/>
      </c>
      <c r="Y10" s="7" t="str">
        <f ca="1">IFERROR(IF(INDEX(المواد!$H$4:$H$363,MATCH(H10,المواد!$F$4:$F$363,0),1)&gt;0,MATCH(H10,المواد!$F$4:$F$363,0),""),"-")</f>
        <v/>
      </c>
      <c r="Z10" s="7" t="str">
        <f ca="1">IFERROR(IF(INDEX(المواد!$H$4:$H$363,MATCH(I10,المواد!$F$4:$F$363,0),1)&gt;0,MATCH(I10,المواد!$F$4:$F$363,0),""),"-")</f>
        <v>-</v>
      </c>
      <c r="AA10" s="7" t="str">
        <f ca="1">IFERROR(IF(INDEX(المواد!$H$4:$H$363,MATCH(J10,المواد!$F$4:$F$363,0),1)&gt;0,MATCH(J10,المواد!$F$4:$F$363,0),""),"-")</f>
        <v/>
      </c>
      <c r="AB10" s="7" t="str">
        <f ca="1">IFERROR(IF(INDEX(المواد!$H$4:$H$363,MATCH(K10,المواد!$F$4:$F$363,0),1)&gt;0,MATCH(K10,المواد!$F$4:$F$363,0),""),"-")</f>
        <v>-</v>
      </c>
      <c r="AC10" s="7" t="str">
        <f ca="1">IFERROR(IF(INDEX(المواد!$H$4:$H$363,MATCH(L10,المواد!$F$4:$F$363,0),1)&gt;0,MATCH(L10,المواد!$F$4:$F$363,0),""),"-")</f>
        <v>-</v>
      </c>
      <c r="AD10" s="7" t="str">
        <f ca="1">IFERROR(IF(INDEX(المواد!$H$4:$H$363,MATCH(M10,المواد!$F$4:$F$363,0),1)&gt;0,MATCH(M10,المواد!$F$4:$F$363,0),""),"-")</f>
        <v>-</v>
      </c>
      <c r="AE10" s="7" t="str">
        <f ca="1">IFERROR(IF(INDEX(المواد!$H$4:$H$363,MATCH(N10,المواد!$F$4:$F$363,0),1)&gt;0,MATCH(N10,المواد!$F$4:$F$363,0),""),"-")</f>
        <v>-</v>
      </c>
      <c r="AF10" s="7" t="str">
        <f ca="1">IFERROR(IF(INDEX(المواد!$H$4:$H$363,MATCH(O10,المواد!$F$4:$F$363,0),1)&gt;0,MATCH(O10,المواد!$F$4:$F$363,0),""),"-")</f>
        <v>-</v>
      </c>
      <c r="AG10" s="7" t="str">
        <f ca="1">IFERROR(INDEX(المواد!$F$4:$F$363,SMALL($U10:$AF10,COLUMN(A$1)),1),".")</f>
        <v>.</v>
      </c>
      <c r="AH10" s="7" t="str">
        <f ca="1">IFERROR(INDEX(المواد!$F$4:$F$363,SMALL($U10:$AF10,COLUMN(B$1)),1),".")</f>
        <v>.</v>
      </c>
      <c r="AI10" s="7" t="str">
        <f ca="1">IFERROR(INDEX(المواد!$F$4:$F$363,SMALL($U10:$AF10,COLUMN(C$1)),1),".")</f>
        <v>.</v>
      </c>
      <c r="AJ10" s="7" t="str">
        <f ca="1">IFERROR(INDEX(المواد!$F$4:$F$363,SMALL($U10:$AF10,COLUMN(D$1)),1),".")</f>
        <v>.</v>
      </c>
      <c r="AK10" s="7" t="str">
        <f ca="1">IFERROR(INDEX(المواد!$F$4:$F$363,SMALL($U10:$AF10,COLUMN(E$1)),1),".")</f>
        <v>.</v>
      </c>
      <c r="AL10" s="7" t="str">
        <f ca="1">IFERROR(INDEX(المواد!$F$4:$F$363,SMALL($U10:$AF10,COLUMN(F$1)),1),".")</f>
        <v>.</v>
      </c>
      <c r="AM10" s="7" t="str">
        <f ca="1">IFERROR(INDEX(المواد!$F$4:$F$363,SMALL($U10:$AF10,COLUMN(G$1)),1),".")</f>
        <v>.</v>
      </c>
      <c r="AN10" s="7" t="str">
        <f ca="1">IFERROR(INDEX(المواد!$F$4:$F$363,SMALL($U10:$AF10,COLUMN(H$1)),1),".")</f>
        <v>.</v>
      </c>
      <c r="AO10" s="7" t="str">
        <f ca="1">IFERROR(INDEX(المواد!$F$4:$F$363,SMALL($U10:$AF10,COLUMN(I$1)),1),".")</f>
        <v>.</v>
      </c>
      <c r="AP10" s="7" t="str">
        <f ca="1">IFERROR(INDEX(المواد!$F$4:$F$363,SMALL($U10:$AF10,COLUMN(J$1)),1),".")</f>
        <v>.</v>
      </c>
      <c r="AQ10" s="7" t="str">
        <f ca="1">IFERROR(INDEX(المواد!$F$4:$F$363,SMALL($U10:$AF10,COLUMN(K$1)),1),".")</f>
        <v>.</v>
      </c>
      <c r="AR10" s="7" t="str">
        <f ca="1">IFERROR(INDEX(المواد!$F$4:$F$363,SMALL($U10:$AF10,COLUMN(L$1)),1),".")</f>
        <v>.</v>
      </c>
    </row>
    <row r="11" spans="1:44" s="7" customFormat="1" ht="35.25" customHeight="1" x14ac:dyDescent="0.2">
      <c r="A11" s="6">
        <f t="shared" si="0"/>
        <v>9</v>
      </c>
      <c r="B11" s="76" t="s">
        <v>201</v>
      </c>
      <c r="C11" s="62">
        <v>23</v>
      </c>
      <c r="D11" s="64" t="s">
        <v>94</v>
      </c>
      <c r="E11" s="64" t="s">
        <v>145</v>
      </c>
      <c r="F11" s="64" t="s">
        <v>146</v>
      </c>
      <c r="G11" s="64" t="s">
        <v>147</v>
      </c>
      <c r="H11" s="64" t="s">
        <v>151</v>
      </c>
      <c r="I11" s="64" t="s">
        <v>149</v>
      </c>
      <c r="J11" s="64"/>
      <c r="K11" s="64"/>
      <c r="L11" s="64"/>
      <c r="M11" s="64"/>
      <c r="N11" s="64"/>
      <c r="O11" s="64"/>
      <c r="P11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11" s="52"/>
      <c r="R11" s="6" t="str">
        <f ca="1">IF(المواد!K12&lt;&gt;"",المواد!K12,"")</f>
        <v/>
      </c>
      <c r="S11" s="54"/>
      <c r="U11" s="7" t="str">
        <f ca="1">IFERROR(IF(INDEX(المواد!$H$4:$H$363,MATCH(D11,المواد!$F$4:$F$363,0),1)&gt;0,MATCH(D11,المواد!$F$4:$F$363,0),""),"-")</f>
        <v/>
      </c>
      <c r="V11" s="7" t="str">
        <f ca="1">IFERROR(IF(INDEX(المواد!$H$4:$H$363,MATCH(E11,المواد!$F$4:$F$363,0),1)&gt;0,MATCH(E11,المواد!$F$4:$F$363,0),""),"-")</f>
        <v/>
      </c>
      <c r="W11" s="7" t="str">
        <f ca="1">IFERROR(IF(INDEX(المواد!$H$4:$H$363,MATCH(F11,المواد!$F$4:$F$363,0),1)&gt;0,MATCH(F11,المواد!$F$4:$F$363,0),""),"-")</f>
        <v/>
      </c>
      <c r="X11" s="7" t="str">
        <f ca="1">IFERROR(IF(INDEX(المواد!$H$4:$H$363,MATCH(G11,المواد!$F$4:$F$363,0),1)&gt;0,MATCH(G11,المواد!$F$4:$F$363,0),""),"-")</f>
        <v/>
      </c>
      <c r="Y11" s="7" t="str">
        <f ca="1">IFERROR(IF(INDEX(المواد!$H$4:$H$363,MATCH(H11,المواد!$F$4:$F$363,0),1)&gt;0,MATCH(H11,المواد!$F$4:$F$363,0),""),"-")</f>
        <v/>
      </c>
      <c r="Z11" s="7" t="str">
        <f ca="1">IFERROR(IF(INDEX(المواد!$H$4:$H$363,MATCH(I11,المواد!$F$4:$F$363,0),1)&gt;0,MATCH(I11,المواد!$F$4:$F$363,0),""),"-")</f>
        <v/>
      </c>
      <c r="AA11" s="7" t="str">
        <f ca="1">IFERROR(IF(INDEX(المواد!$H$4:$H$363,MATCH(J11,المواد!$F$4:$F$363,0),1)&gt;0,MATCH(J11,المواد!$F$4:$F$363,0),""),"-")</f>
        <v>-</v>
      </c>
      <c r="AB11" s="7" t="str">
        <f ca="1">IFERROR(IF(INDEX(المواد!$H$4:$H$363,MATCH(K11,المواد!$F$4:$F$363,0),1)&gt;0,MATCH(K11,المواد!$F$4:$F$363,0),""),"-")</f>
        <v>-</v>
      </c>
      <c r="AC11" s="7" t="str">
        <f ca="1">IFERROR(IF(INDEX(المواد!$H$4:$H$363,MATCH(L11,المواد!$F$4:$F$363,0),1)&gt;0,MATCH(L11,المواد!$F$4:$F$363,0),""),"-")</f>
        <v>-</v>
      </c>
      <c r="AD11" s="7" t="str">
        <f ca="1">IFERROR(IF(INDEX(المواد!$H$4:$H$363,MATCH(M11,المواد!$F$4:$F$363,0),1)&gt;0,MATCH(M11,المواد!$F$4:$F$363,0),""),"-")</f>
        <v>-</v>
      </c>
      <c r="AE11" s="7" t="str">
        <f ca="1">IFERROR(IF(INDEX(المواد!$H$4:$H$363,MATCH(N11,المواد!$F$4:$F$363,0),1)&gt;0,MATCH(N11,المواد!$F$4:$F$363,0),""),"-")</f>
        <v>-</v>
      </c>
      <c r="AF11" s="7" t="str">
        <f ca="1">IFERROR(IF(INDEX(المواد!$H$4:$H$363,MATCH(O11,المواد!$F$4:$F$363,0),1)&gt;0,MATCH(O11,المواد!$F$4:$F$363,0),""),"-")</f>
        <v>-</v>
      </c>
      <c r="AG11" s="7" t="str">
        <f ca="1">IFERROR(INDEX(المواد!$F$4:$F$363,SMALL($U11:$AF11,COLUMN(A$1)),1),".")</f>
        <v>.</v>
      </c>
      <c r="AH11" s="7" t="str">
        <f ca="1">IFERROR(INDEX(المواد!$F$4:$F$363,SMALL($U11:$AF11,COLUMN(B$1)),1),".")</f>
        <v>.</v>
      </c>
      <c r="AI11" s="7" t="str">
        <f ca="1">IFERROR(INDEX(المواد!$F$4:$F$363,SMALL($U11:$AF11,COLUMN(C$1)),1),".")</f>
        <v>.</v>
      </c>
      <c r="AJ11" s="7" t="str">
        <f ca="1">IFERROR(INDEX(المواد!$F$4:$F$363,SMALL($U11:$AF11,COLUMN(D$1)),1),".")</f>
        <v>.</v>
      </c>
      <c r="AK11" s="7" t="str">
        <f ca="1">IFERROR(INDEX(المواد!$F$4:$F$363,SMALL($U11:$AF11,COLUMN(E$1)),1),".")</f>
        <v>.</v>
      </c>
      <c r="AL11" s="7" t="str">
        <f ca="1">IFERROR(INDEX(المواد!$F$4:$F$363,SMALL($U11:$AF11,COLUMN(F$1)),1),".")</f>
        <v>.</v>
      </c>
      <c r="AM11" s="7" t="str">
        <f ca="1">IFERROR(INDEX(المواد!$F$4:$F$363,SMALL($U11:$AF11,COLUMN(G$1)),1),".")</f>
        <v>.</v>
      </c>
      <c r="AN11" s="7" t="str">
        <f ca="1">IFERROR(INDEX(المواد!$F$4:$F$363,SMALL($U11:$AF11,COLUMN(H$1)),1),".")</f>
        <v>.</v>
      </c>
      <c r="AO11" s="7" t="str">
        <f ca="1">IFERROR(INDEX(المواد!$F$4:$F$363,SMALL($U11:$AF11,COLUMN(I$1)),1),".")</f>
        <v>.</v>
      </c>
      <c r="AP11" s="7" t="str">
        <f ca="1">IFERROR(INDEX(المواد!$F$4:$F$363,SMALL($U11:$AF11,COLUMN(J$1)),1),".")</f>
        <v>.</v>
      </c>
      <c r="AQ11" s="7" t="str">
        <f ca="1">IFERROR(INDEX(المواد!$F$4:$F$363,SMALL($U11:$AF11,COLUMN(K$1)),1),".")</f>
        <v>.</v>
      </c>
      <c r="AR11" s="7" t="str">
        <f ca="1">IFERROR(INDEX(المواد!$F$4:$F$363,SMALL($U11:$AF11,COLUMN(L$1)),1),".")</f>
        <v>.</v>
      </c>
    </row>
    <row r="12" spans="1:44" s="7" customFormat="1" ht="35.25" customHeight="1" x14ac:dyDescent="0.2">
      <c r="A12" s="6">
        <f t="shared" si="0"/>
        <v>10</v>
      </c>
      <c r="B12" s="76" t="s">
        <v>202</v>
      </c>
      <c r="C12" s="62">
        <v>22</v>
      </c>
      <c r="D12" s="64" t="s">
        <v>152</v>
      </c>
      <c r="E12" s="64" t="s">
        <v>150</v>
      </c>
      <c r="F12" s="64" t="s">
        <v>153</v>
      </c>
      <c r="G12" s="64" t="s">
        <v>155</v>
      </c>
      <c r="H12" s="64"/>
      <c r="I12" s="64"/>
      <c r="J12" s="64"/>
      <c r="K12" s="64"/>
      <c r="L12" s="64"/>
      <c r="M12" s="64"/>
      <c r="N12" s="64"/>
      <c r="O12" s="64"/>
      <c r="P12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12" s="52"/>
      <c r="R12" s="6" t="str">
        <f ca="1">IF(المواد!K13&lt;&gt;"",المواد!K13,"")</f>
        <v/>
      </c>
      <c r="S12" s="54"/>
      <c r="U12" s="7" t="str">
        <f ca="1">IFERROR(IF(INDEX(المواد!$H$4:$H$363,MATCH(D12,المواد!$F$4:$F$363,0),1)&gt;0,MATCH(D12,المواد!$F$4:$F$363,0),""),"-")</f>
        <v/>
      </c>
      <c r="V12" s="7" t="str">
        <f ca="1">IFERROR(IF(INDEX(المواد!$H$4:$H$363,MATCH(E12,المواد!$F$4:$F$363,0),1)&gt;0,MATCH(E12,المواد!$F$4:$F$363,0),""),"-")</f>
        <v/>
      </c>
      <c r="W12" s="7" t="str">
        <f ca="1">IFERROR(IF(INDEX(المواد!$H$4:$H$363,MATCH(F12,المواد!$F$4:$F$363,0),1)&gt;0,MATCH(F12,المواد!$F$4:$F$363,0),""),"-")</f>
        <v/>
      </c>
      <c r="X12" s="7" t="str">
        <f ca="1">IFERROR(IF(INDEX(المواد!$H$4:$H$363,MATCH(G12,المواد!$F$4:$F$363,0),1)&gt;0,MATCH(G12,المواد!$F$4:$F$363,0),""),"-")</f>
        <v/>
      </c>
      <c r="Y12" s="7" t="str">
        <f ca="1">IFERROR(IF(INDEX(المواد!$H$4:$H$363,MATCH(H12,المواد!$F$4:$F$363,0),1)&gt;0,MATCH(H12,المواد!$F$4:$F$363,0),""),"-")</f>
        <v>-</v>
      </c>
      <c r="Z12" s="7" t="str">
        <f ca="1">IFERROR(IF(INDEX(المواد!$H$4:$H$363,MATCH(I12,المواد!$F$4:$F$363,0),1)&gt;0,MATCH(I12,المواد!$F$4:$F$363,0),""),"-")</f>
        <v>-</v>
      </c>
      <c r="AA12" s="7" t="str">
        <f ca="1">IFERROR(IF(INDEX(المواد!$H$4:$H$363,MATCH(J12,المواد!$F$4:$F$363,0),1)&gt;0,MATCH(J12,المواد!$F$4:$F$363,0),""),"-")</f>
        <v>-</v>
      </c>
      <c r="AB12" s="7" t="str">
        <f ca="1">IFERROR(IF(INDEX(المواد!$H$4:$H$363,MATCH(K12,المواد!$F$4:$F$363,0),1)&gt;0,MATCH(K12,المواد!$F$4:$F$363,0),""),"-")</f>
        <v>-</v>
      </c>
      <c r="AC12" s="7" t="str">
        <f ca="1">IFERROR(IF(INDEX(المواد!$H$4:$H$363,MATCH(L12,المواد!$F$4:$F$363,0),1)&gt;0,MATCH(L12,المواد!$F$4:$F$363,0),""),"-")</f>
        <v>-</v>
      </c>
      <c r="AD12" s="7" t="str">
        <f ca="1">IFERROR(IF(INDEX(المواد!$H$4:$H$363,MATCH(M12,المواد!$F$4:$F$363,0),1)&gt;0,MATCH(M12,المواد!$F$4:$F$363,0),""),"-")</f>
        <v>-</v>
      </c>
      <c r="AE12" s="7" t="str">
        <f ca="1">IFERROR(IF(INDEX(المواد!$H$4:$H$363,MATCH(N12,المواد!$F$4:$F$363,0),1)&gt;0,MATCH(N12,المواد!$F$4:$F$363,0),""),"-")</f>
        <v>-</v>
      </c>
      <c r="AF12" s="7" t="str">
        <f ca="1">IFERROR(IF(INDEX(المواد!$H$4:$H$363,MATCH(O12,المواد!$F$4:$F$363,0),1)&gt;0,MATCH(O12,المواد!$F$4:$F$363,0),""),"-")</f>
        <v>-</v>
      </c>
      <c r="AG12" s="7" t="str">
        <f ca="1">IFERROR(INDEX(المواد!$F$4:$F$363,SMALL($U12:$AF12,COLUMN(A$1)),1),".")</f>
        <v>.</v>
      </c>
      <c r="AH12" s="7" t="str">
        <f ca="1">IFERROR(INDEX(المواد!$F$4:$F$363,SMALL($U12:$AF12,COLUMN(B$1)),1),".")</f>
        <v>.</v>
      </c>
      <c r="AI12" s="7" t="str">
        <f ca="1">IFERROR(INDEX(المواد!$F$4:$F$363,SMALL($U12:$AF12,COLUMN(C$1)),1),".")</f>
        <v>.</v>
      </c>
      <c r="AJ12" s="7" t="str">
        <f ca="1">IFERROR(INDEX(المواد!$F$4:$F$363,SMALL($U12:$AF12,COLUMN(D$1)),1),".")</f>
        <v>.</v>
      </c>
      <c r="AK12" s="7" t="str">
        <f ca="1">IFERROR(INDEX(المواد!$F$4:$F$363,SMALL($U12:$AF12,COLUMN(E$1)),1),".")</f>
        <v>.</v>
      </c>
      <c r="AL12" s="7" t="str">
        <f ca="1">IFERROR(INDEX(المواد!$F$4:$F$363,SMALL($U12:$AF12,COLUMN(F$1)),1),".")</f>
        <v>.</v>
      </c>
      <c r="AM12" s="7" t="str">
        <f ca="1">IFERROR(INDEX(المواد!$F$4:$F$363,SMALL($U12:$AF12,COLUMN(G$1)),1),".")</f>
        <v>.</v>
      </c>
      <c r="AN12" s="7" t="str">
        <f ca="1">IFERROR(INDEX(المواد!$F$4:$F$363,SMALL($U12:$AF12,COLUMN(H$1)),1),".")</f>
        <v>.</v>
      </c>
      <c r="AO12" s="7" t="str">
        <f ca="1">IFERROR(INDEX(المواد!$F$4:$F$363,SMALL($U12:$AF12,COLUMN(I$1)),1),".")</f>
        <v>.</v>
      </c>
      <c r="AP12" s="7" t="str">
        <f ca="1">IFERROR(INDEX(المواد!$F$4:$F$363,SMALL($U12:$AF12,COLUMN(J$1)),1),".")</f>
        <v>.</v>
      </c>
      <c r="AQ12" s="7" t="str">
        <f ca="1">IFERROR(INDEX(المواد!$F$4:$F$363,SMALL($U12:$AF12,COLUMN(K$1)),1),".")</f>
        <v>.</v>
      </c>
      <c r="AR12" s="7" t="str">
        <f ca="1">IFERROR(INDEX(المواد!$F$4:$F$363,SMALL($U12:$AF12,COLUMN(L$1)),1),".")</f>
        <v>.</v>
      </c>
    </row>
    <row r="13" spans="1:44" s="7" customFormat="1" ht="35.25" customHeight="1" x14ac:dyDescent="0.2">
      <c r="A13" s="6">
        <f t="shared" si="0"/>
        <v>11</v>
      </c>
      <c r="B13" s="76" t="s">
        <v>203</v>
      </c>
      <c r="C13" s="62">
        <v>22</v>
      </c>
      <c r="D13" s="64" t="s">
        <v>156</v>
      </c>
      <c r="E13" s="64" t="s">
        <v>157</v>
      </c>
      <c r="F13" s="64" t="s">
        <v>158</v>
      </c>
      <c r="G13" s="64" t="s">
        <v>159</v>
      </c>
      <c r="H13" s="64" t="s">
        <v>160</v>
      </c>
      <c r="I13" s="64" t="s">
        <v>161</v>
      </c>
      <c r="J13" s="64"/>
      <c r="K13" s="64"/>
      <c r="L13" s="64"/>
      <c r="M13" s="64"/>
      <c r="N13" s="64"/>
      <c r="O13" s="64"/>
      <c r="P13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13" s="52"/>
      <c r="R13" s="6" t="str">
        <f ca="1">IF(المواد!K14&lt;&gt;"",المواد!K14,"")</f>
        <v/>
      </c>
      <c r="S13" s="54"/>
      <c r="U13" s="7" t="str">
        <f ca="1">IFERROR(IF(INDEX(المواد!$H$4:$H$363,MATCH(D13,المواد!$F$4:$F$363,0),1)&gt;0,MATCH(D13,المواد!$F$4:$F$363,0),""),"-")</f>
        <v/>
      </c>
      <c r="V13" s="7" t="str">
        <f ca="1">IFERROR(IF(INDEX(المواد!$H$4:$H$363,MATCH(E13,المواد!$F$4:$F$363,0),1)&gt;0,MATCH(E13,المواد!$F$4:$F$363,0),""),"-")</f>
        <v/>
      </c>
      <c r="W13" s="7" t="str">
        <f ca="1">IFERROR(IF(INDEX(المواد!$H$4:$H$363,MATCH(F13,المواد!$F$4:$F$363,0),1)&gt;0,MATCH(F13,المواد!$F$4:$F$363,0),""),"-")</f>
        <v/>
      </c>
      <c r="X13" s="7" t="str">
        <f ca="1">IFERROR(IF(INDEX(المواد!$H$4:$H$363,MATCH(G13,المواد!$F$4:$F$363,0),1)&gt;0,MATCH(G13,المواد!$F$4:$F$363,0),""),"-")</f>
        <v/>
      </c>
      <c r="Y13" s="7" t="str">
        <f ca="1">IFERROR(IF(INDEX(المواد!$H$4:$H$363,MATCH(H13,المواد!$F$4:$F$363,0),1)&gt;0,MATCH(H13,المواد!$F$4:$F$363,0),""),"-")</f>
        <v/>
      </c>
      <c r="Z13" s="7" t="str">
        <f ca="1">IFERROR(IF(INDEX(المواد!$H$4:$H$363,MATCH(I13,المواد!$F$4:$F$363,0),1)&gt;0,MATCH(I13,المواد!$F$4:$F$363,0),""),"-")</f>
        <v/>
      </c>
      <c r="AA13" s="7" t="str">
        <f ca="1">IFERROR(IF(INDEX(المواد!$H$4:$H$363,MATCH(J13,المواد!$F$4:$F$363,0),1)&gt;0,MATCH(J13,المواد!$F$4:$F$363,0),""),"-")</f>
        <v>-</v>
      </c>
      <c r="AB13" s="7" t="str">
        <f ca="1">IFERROR(IF(INDEX(المواد!$H$4:$H$363,MATCH(K13,المواد!$F$4:$F$363,0),1)&gt;0,MATCH(K13,المواد!$F$4:$F$363,0),""),"-")</f>
        <v>-</v>
      </c>
      <c r="AC13" s="7" t="str">
        <f ca="1">IFERROR(IF(INDEX(المواد!$H$4:$H$363,MATCH(L13,المواد!$F$4:$F$363,0),1)&gt;0,MATCH(L13,المواد!$F$4:$F$363,0),""),"-")</f>
        <v>-</v>
      </c>
      <c r="AD13" s="7" t="str">
        <f ca="1">IFERROR(IF(INDEX(المواد!$H$4:$H$363,MATCH(M13,المواد!$F$4:$F$363,0),1)&gt;0,MATCH(M13,المواد!$F$4:$F$363,0),""),"-")</f>
        <v>-</v>
      </c>
      <c r="AE13" s="7" t="str">
        <f ca="1">IFERROR(IF(INDEX(المواد!$H$4:$H$363,MATCH(N13,المواد!$F$4:$F$363,0),1)&gt;0,MATCH(N13,المواد!$F$4:$F$363,0),""),"-")</f>
        <v>-</v>
      </c>
      <c r="AF13" s="7" t="str">
        <f ca="1">IFERROR(IF(INDEX(المواد!$H$4:$H$363,MATCH(O13,المواد!$F$4:$F$363,0),1)&gt;0,MATCH(O13,المواد!$F$4:$F$363,0),""),"-")</f>
        <v>-</v>
      </c>
      <c r="AG13" s="7" t="str">
        <f ca="1">IFERROR(INDEX(المواد!$F$4:$F$363,SMALL($U13:$AF13,COLUMN(A$1)),1),".")</f>
        <v>.</v>
      </c>
      <c r="AH13" s="7" t="str">
        <f ca="1">IFERROR(INDEX(المواد!$F$4:$F$363,SMALL($U13:$AF13,COLUMN(B$1)),1),".")</f>
        <v>.</v>
      </c>
      <c r="AI13" s="7" t="str">
        <f ca="1">IFERROR(INDEX(المواد!$F$4:$F$363,SMALL($U13:$AF13,COLUMN(C$1)),1),".")</f>
        <v>.</v>
      </c>
      <c r="AJ13" s="7" t="str">
        <f ca="1">IFERROR(INDEX(المواد!$F$4:$F$363,SMALL($U13:$AF13,COLUMN(D$1)),1),".")</f>
        <v>.</v>
      </c>
      <c r="AK13" s="7" t="str">
        <f ca="1">IFERROR(INDEX(المواد!$F$4:$F$363,SMALL($U13:$AF13,COLUMN(E$1)),1),".")</f>
        <v>.</v>
      </c>
      <c r="AL13" s="7" t="str">
        <f ca="1">IFERROR(INDEX(المواد!$F$4:$F$363,SMALL($U13:$AF13,COLUMN(F$1)),1),".")</f>
        <v>.</v>
      </c>
      <c r="AM13" s="7" t="str">
        <f ca="1">IFERROR(INDEX(المواد!$F$4:$F$363,SMALL($U13:$AF13,COLUMN(G$1)),1),".")</f>
        <v>.</v>
      </c>
      <c r="AN13" s="7" t="str">
        <f ca="1">IFERROR(INDEX(المواد!$F$4:$F$363,SMALL($U13:$AF13,COLUMN(H$1)),1),".")</f>
        <v>.</v>
      </c>
      <c r="AO13" s="7" t="str">
        <f ca="1">IFERROR(INDEX(المواد!$F$4:$F$363,SMALL($U13:$AF13,COLUMN(I$1)),1),".")</f>
        <v>.</v>
      </c>
      <c r="AP13" s="7" t="str">
        <f ca="1">IFERROR(INDEX(المواد!$F$4:$F$363,SMALL($U13:$AF13,COLUMN(J$1)),1),".")</f>
        <v>.</v>
      </c>
      <c r="AQ13" s="7" t="str">
        <f ca="1">IFERROR(INDEX(المواد!$F$4:$F$363,SMALL($U13:$AF13,COLUMN(K$1)),1),".")</f>
        <v>.</v>
      </c>
      <c r="AR13" s="7" t="str">
        <f ca="1">IFERROR(INDEX(المواد!$F$4:$F$363,SMALL($U13:$AF13,COLUMN(L$1)),1),".")</f>
        <v>.</v>
      </c>
    </row>
    <row r="14" spans="1:44" s="7" customFormat="1" ht="35.25" customHeight="1" x14ac:dyDescent="0.2">
      <c r="A14" s="6">
        <f t="shared" si="0"/>
        <v>12</v>
      </c>
      <c r="B14" s="76" t="s">
        <v>204</v>
      </c>
      <c r="C14" s="62">
        <v>22</v>
      </c>
      <c r="D14" s="64" t="s">
        <v>162</v>
      </c>
      <c r="E14" s="64" t="s">
        <v>154</v>
      </c>
      <c r="F14" s="64" t="s">
        <v>163</v>
      </c>
      <c r="G14" s="64" t="s">
        <v>164</v>
      </c>
      <c r="H14" s="64"/>
      <c r="I14" s="64"/>
      <c r="J14" s="64"/>
      <c r="K14" s="64"/>
      <c r="L14" s="64"/>
      <c r="M14" s="64"/>
      <c r="N14" s="64"/>
      <c r="O14" s="64"/>
      <c r="P14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14" s="52"/>
      <c r="R14" s="6" t="str">
        <f ca="1">IF(المواد!K15&lt;&gt;"",المواد!K15,"")</f>
        <v/>
      </c>
      <c r="S14" s="54"/>
      <c r="U14" s="7" t="str">
        <f ca="1">IFERROR(IF(INDEX(المواد!$H$4:$H$363,MATCH(D14,المواد!$F$4:$F$363,0),1)&gt;0,MATCH(D14,المواد!$F$4:$F$363,0),""),"-")</f>
        <v/>
      </c>
      <c r="V14" s="7" t="str">
        <f ca="1">IFERROR(IF(INDEX(المواد!$H$4:$H$363,MATCH(E14,المواد!$F$4:$F$363,0),1)&gt;0,MATCH(E14,المواد!$F$4:$F$363,0),""),"-")</f>
        <v/>
      </c>
      <c r="W14" s="7" t="str">
        <f ca="1">IFERROR(IF(INDEX(المواد!$H$4:$H$363,MATCH(F14,المواد!$F$4:$F$363,0),1)&gt;0,MATCH(F14,المواد!$F$4:$F$363,0),""),"-")</f>
        <v/>
      </c>
      <c r="X14" s="7" t="str">
        <f ca="1">IFERROR(IF(INDEX(المواد!$H$4:$H$363,MATCH(G14,المواد!$F$4:$F$363,0),1)&gt;0,MATCH(G14,المواد!$F$4:$F$363,0),""),"-")</f>
        <v/>
      </c>
      <c r="Y14" s="7" t="str">
        <f ca="1">IFERROR(IF(INDEX(المواد!$H$4:$H$363,MATCH(H14,المواد!$F$4:$F$363,0),1)&gt;0,MATCH(H14,المواد!$F$4:$F$363,0),""),"-")</f>
        <v>-</v>
      </c>
      <c r="Z14" s="7" t="str">
        <f ca="1">IFERROR(IF(INDEX(المواد!$H$4:$H$363,MATCH(I14,المواد!$F$4:$F$363,0),1)&gt;0,MATCH(I14,المواد!$F$4:$F$363,0),""),"-")</f>
        <v>-</v>
      </c>
      <c r="AA14" s="7" t="str">
        <f ca="1">IFERROR(IF(INDEX(المواد!$H$4:$H$363,MATCH(J14,المواد!$F$4:$F$363,0),1)&gt;0,MATCH(J14,المواد!$F$4:$F$363,0),""),"-")</f>
        <v>-</v>
      </c>
      <c r="AB14" s="7" t="str">
        <f ca="1">IFERROR(IF(INDEX(المواد!$H$4:$H$363,MATCH(K14,المواد!$F$4:$F$363,0),1)&gt;0,MATCH(K14,المواد!$F$4:$F$363,0),""),"-")</f>
        <v>-</v>
      </c>
      <c r="AC14" s="7" t="str">
        <f ca="1">IFERROR(IF(INDEX(المواد!$H$4:$H$363,MATCH(L14,المواد!$F$4:$F$363,0),1)&gt;0,MATCH(L14,المواد!$F$4:$F$363,0),""),"-")</f>
        <v>-</v>
      </c>
      <c r="AD14" s="7" t="str">
        <f ca="1">IFERROR(IF(INDEX(المواد!$H$4:$H$363,MATCH(M14,المواد!$F$4:$F$363,0),1)&gt;0,MATCH(M14,المواد!$F$4:$F$363,0),""),"-")</f>
        <v>-</v>
      </c>
      <c r="AE14" s="7" t="str">
        <f ca="1">IFERROR(IF(INDEX(المواد!$H$4:$H$363,MATCH(N14,المواد!$F$4:$F$363,0),1)&gt;0,MATCH(N14,المواد!$F$4:$F$363,0),""),"-")</f>
        <v>-</v>
      </c>
      <c r="AF14" s="7" t="str">
        <f ca="1">IFERROR(IF(INDEX(المواد!$H$4:$H$363,MATCH(O14,المواد!$F$4:$F$363,0),1)&gt;0,MATCH(O14,المواد!$F$4:$F$363,0),""),"-")</f>
        <v>-</v>
      </c>
      <c r="AG14" s="7" t="str">
        <f ca="1">IFERROR(INDEX(المواد!$F$4:$F$363,SMALL($U14:$AF14,COLUMN(A$1)),1),".")</f>
        <v>.</v>
      </c>
      <c r="AH14" s="7" t="str">
        <f ca="1">IFERROR(INDEX(المواد!$F$4:$F$363,SMALL($U14:$AF14,COLUMN(B$1)),1),".")</f>
        <v>.</v>
      </c>
      <c r="AI14" s="7" t="str">
        <f ca="1">IFERROR(INDEX(المواد!$F$4:$F$363,SMALL($U14:$AF14,COLUMN(C$1)),1),".")</f>
        <v>.</v>
      </c>
      <c r="AJ14" s="7" t="str">
        <f ca="1">IFERROR(INDEX(المواد!$F$4:$F$363,SMALL($U14:$AF14,COLUMN(D$1)),1),".")</f>
        <v>.</v>
      </c>
      <c r="AK14" s="7" t="str">
        <f ca="1">IFERROR(INDEX(المواد!$F$4:$F$363,SMALL($U14:$AF14,COLUMN(E$1)),1),".")</f>
        <v>.</v>
      </c>
      <c r="AL14" s="7" t="str">
        <f ca="1">IFERROR(INDEX(المواد!$F$4:$F$363,SMALL($U14:$AF14,COLUMN(F$1)),1),".")</f>
        <v>.</v>
      </c>
      <c r="AM14" s="7" t="str">
        <f ca="1">IFERROR(INDEX(المواد!$F$4:$F$363,SMALL($U14:$AF14,COLUMN(G$1)),1),".")</f>
        <v>.</v>
      </c>
      <c r="AN14" s="7" t="str">
        <f ca="1">IFERROR(INDEX(المواد!$F$4:$F$363,SMALL($U14:$AF14,COLUMN(H$1)),1),".")</f>
        <v>.</v>
      </c>
      <c r="AO14" s="7" t="str">
        <f ca="1">IFERROR(INDEX(المواد!$F$4:$F$363,SMALL($U14:$AF14,COLUMN(I$1)),1),".")</f>
        <v>.</v>
      </c>
      <c r="AP14" s="7" t="str">
        <f ca="1">IFERROR(INDEX(المواد!$F$4:$F$363,SMALL($U14:$AF14,COLUMN(J$1)),1),".")</f>
        <v>.</v>
      </c>
      <c r="AQ14" s="7" t="str">
        <f ca="1">IFERROR(INDEX(المواد!$F$4:$F$363,SMALL($U14:$AF14,COLUMN(K$1)),1),".")</f>
        <v>.</v>
      </c>
      <c r="AR14" s="7" t="str">
        <f ca="1">IFERROR(INDEX(المواد!$F$4:$F$363,SMALL($U14:$AF14,COLUMN(L$1)),1),".")</f>
        <v>.</v>
      </c>
    </row>
    <row r="15" spans="1:44" s="7" customFormat="1" ht="35.25" customHeight="1" x14ac:dyDescent="0.2">
      <c r="A15" s="6">
        <f t="shared" si="0"/>
        <v>13</v>
      </c>
      <c r="B15" s="76" t="s">
        <v>205</v>
      </c>
      <c r="C15" s="62">
        <v>22</v>
      </c>
      <c r="D15" s="64" t="s">
        <v>165</v>
      </c>
      <c r="E15" s="64" t="s">
        <v>148</v>
      </c>
      <c r="F15" s="64" t="s">
        <v>166</v>
      </c>
      <c r="G15" s="64" t="s">
        <v>167</v>
      </c>
      <c r="H15" s="64" t="s">
        <v>168</v>
      </c>
      <c r="I15" s="64" t="s">
        <v>169</v>
      </c>
      <c r="J15" s="64"/>
      <c r="K15" s="64"/>
      <c r="L15" s="64"/>
      <c r="M15" s="64"/>
      <c r="N15" s="64"/>
      <c r="O15" s="64"/>
      <c r="P15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15" s="52"/>
      <c r="R15" s="6" t="str">
        <f ca="1">IF(المواد!K16&lt;&gt;"",المواد!K16,"")</f>
        <v/>
      </c>
      <c r="S15" s="54"/>
      <c r="U15" s="7" t="str">
        <f ca="1">IFERROR(IF(INDEX(المواد!$H$4:$H$363,MATCH(D15,المواد!$F$4:$F$363,0),1)&gt;0,MATCH(D15,المواد!$F$4:$F$363,0),""),"-")</f>
        <v/>
      </c>
      <c r="V15" s="7" t="str">
        <f ca="1">IFERROR(IF(INDEX(المواد!$H$4:$H$363,MATCH(E15,المواد!$F$4:$F$363,0),1)&gt;0,MATCH(E15,المواد!$F$4:$F$363,0),""),"-")</f>
        <v/>
      </c>
      <c r="W15" s="7" t="str">
        <f ca="1">IFERROR(IF(INDEX(المواد!$H$4:$H$363,MATCH(F15,المواد!$F$4:$F$363,0),1)&gt;0,MATCH(F15,المواد!$F$4:$F$363,0),""),"-")</f>
        <v/>
      </c>
      <c r="X15" s="7" t="str">
        <f ca="1">IFERROR(IF(INDEX(المواد!$H$4:$H$363,MATCH(G15,المواد!$F$4:$F$363,0),1)&gt;0,MATCH(G15,المواد!$F$4:$F$363,0),""),"-")</f>
        <v/>
      </c>
      <c r="Y15" s="7" t="str">
        <f ca="1">IFERROR(IF(INDEX(المواد!$H$4:$H$363,MATCH(H15,المواد!$F$4:$F$363,0),1)&gt;0,MATCH(H15,المواد!$F$4:$F$363,0),""),"-")</f>
        <v/>
      </c>
      <c r="Z15" s="7" t="str">
        <f ca="1">IFERROR(IF(INDEX(المواد!$H$4:$H$363,MATCH(I15,المواد!$F$4:$F$363,0),1)&gt;0,MATCH(I15,المواد!$F$4:$F$363,0),""),"-")</f>
        <v/>
      </c>
      <c r="AA15" s="7" t="str">
        <f ca="1">IFERROR(IF(INDEX(المواد!$H$4:$H$363,MATCH(J15,المواد!$F$4:$F$363,0),1)&gt;0,MATCH(J15,المواد!$F$4:$F$363,0),""),"-")</f>
        <v>-</v>
      </c>
      <c r="AB15" s="7" t="str">
        <f ca="1">IFERROR(IF(INDEX(المواد!$H$4:$H$363,MATCH(K15,المواد!$F$4:$F$363,0),1)&gt;0,MATCH(K15,المواد!$F$4:$F$363,0),""),"-")</f>
        <v>-</v>
      </c>
      <c r="AC15" s="7" t="str">
        <f ca="1">IFERROR(IF(INDEX(المواد!$H$4:$H$363,MATCH(L15,المواد!$F$4:$F$363,0),1)&gt;0,MATCH(L15,المواد!$F$4:$F$363,0),""),"-")</f>
        <v>-</v>
      </c>
      <c r="AD15" s="7" t="str">
        <f ca="1">IFERROR(IF(INDEX(المواد!$H$4:$H$363,MATCH(M15,المواد!$F$4:$F$363,0),1)&gt;0,MATCH(M15,المواد!$F$4:$F$363,0),""),"-")</f>
        <v>-</v>
      </c>
      <c r="AE15" s="7" t="str">
        <f ca="1">IFERROR(IF(INDEX(المواد!$H$4:$H$363,MATCH(N15,المواد!$F$4:$F$363,0),1)&gt;0,MATCH(N15,المواد!$F$4:$F$363,0),""),"-")</f>
        <v>-</v>
      </c>
      <c r="AF15" s="7" t="str">
        <f ca="1">IFERROR(IF(INDEX(المواد!$H$4:$H$363,MATCH(O15,المواد!$F$4:$F$363,0),1)&gt;0,MATCH(O15,المواد!$F$4:$F$363,0),""),"-")</f>
        <v>-</v>
      </c>
      <c r="AG15" s="7" t="str">
        <f ca="1">IFERROR(INDEX(المواد!$F$4:$F$363,SMALL($U15:$AF15,COLUMN(A$1)),1),".")</f>
        <v>.</v>
      </c>
      <c r="AH15" s="7" t="str">
        <f ca="1">IFERROR(INDEX(المواد!$F$4:$F$363,SMALL($U15:$AF15,COLUMN(B$1)),1),".")</f>
        <v>.</v>
      </c>
      <c r="AI15" s="7" t="str">
        <f ca="1">IFERROR(INDEX(المواد!$F$4:$F$363,SMALL($U15:$AF15,COLUMN(C$1)),1),".")</f>
        <v>.</v>
      </c>
      <c r="AJ15" s="7" t="str">
        <f ca="1">IFERROR(INDEX(المواد!$F$4:$F$363,SMALL($U15:$AF15,COLUMN(D$1)),1),".")</f>
        <v>.</v>
      </c>
      <c r="AK15" s="7" t="str">
        <f ca="1">IFERROR(INDEX(المواد!$F$4:$F$363,SMALL($U15:$AF15,COLUMN(E$1)),1),".")</f>
        <v>.</v>
      </c>
      <c r="AL15" s="7" t="str">
        <f ca="1">IFERROR(INDEX(المواد!$F$4:$F$363,SMALL($U15:$AF15,COLUMN(F$1)),1),".")</f>
        <v>.</v>
      </c>
      <c r="AM15" s="7" t="str">
        <f ca="1">IFERROR(INDEX(المواد!$F$4:$F$363,SMALL($U15:$AF15,COLUMN(G$1)),1),".")</f>
        <v>.</v>
      </c>
      <c r="AN15" s="7" t="str">
        <f ca="1">IFERROR(INDEX(المواد!$F$4:$F$363,SMALL($U15:$AF15,COLUMN(H$1)),1),".")</f>
        <v>.</v>
      </c>
      <c r="AO15" s="7" t="str">
        <f ca="1">IFERROR(INDEX(المواد!$F$4:$F$363,SMALL($U15:$AF15,COLUMN(I$1)),1),".")</f>
        <v>.</v>
      </c>
      <c r="AP15" s="7" t="str">
        <f ca="1">IFERROR(INDEX(المواد!$F$4:$F$363,SMALL($U15:$AF15,COLUMN(J$1)),1),".")</f>
        <v>.</v>
      </c>
      <c r="AQ15" s="7" t="str">
        <f ca="1">IFERROR(INDEX(المواد!$F$4:$F$363,SMALL($U15:$AF15,COLUMN(K$1)),1),".")</f>
        <v>.</v>
      </c>
      <c r="AR15" s="7" t="str">
        <f ca="1">IFERROR(INDEX(المواد!$F$4:$F$363,SMALL($U15:$AF15,COLUMN(L$1)),1),".")</f>
        <v>.</v>
      </c>
    </row>
    <row r="16" spans="1:44" s="3" customFormat="1" ht="34.5" customHeight="1" x14ac:dyDescent="0.25">
      <c r="A16" s="6">
        <f t="shared" si="0"/>
        <v>14</v>
      </c>
      <c r="B16" s="76" t="s">
        <v>206</v>
      </c>
      <c r="C16" s="62">
        <v>21</v>
      </c>
      <c r="D16" s="64" t="s">
        <v>170</v>
      </c>
      <c r="E16" s="64" t="s">
        <v>171</v>
      </c>
      <c r="F16" s="64" t="s">
        <v>172</v>
      </c>
      <c r="G16" s="64" t="s">
        <v>173</v>
      </c>
      <c r="H16" s="64" t="s">
        <v>174</v>
      </c>
      <c r="I16" s="64"/>
      <c r="J16" s="64"/>
      <c r="K16" s="64"/>
      <c r="L16" s="64"/>
      <c r="M16" s="64"/>
      <c r="N16" s="64"/>
      <c r="O16" s="64"/>
      <c r="P16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Q16" s="53"/>
      <c r="R16" s="6" t="str">
        <f ca="1">IF(المواد!K17&lt;&gt;"",المواد!K17,"")</f>
        <v/>
      </c>
      <c r="S16" s="53"/>
      <c r="U16" s="7" t="str">
        <f ca="1">IFERROR(IF(INDEX(المواد!$H$4:$H$363,MATCH(D16,المواد!$F$4:$F$363,0),1)&gt;0,MATCH(D16,المواد!$F$4:$F$363,0),""),"-")</f>
        <v/>
      </c>
      <c r="V16" s="7" t="str">
        <f ca="1">IFERROR(IF(INDEX(المواد!$H$4:$H$363,MATCH(E16,المواد!$F$4:$F$363,0),1)&gt;0,MATCH(E16,المواد!$F$4:$F$363,0),""),"-")</f>
        <v/>
      </c>
      <c r="W16" s="7" t="str">
        <f ca="1">IFERROR(IF(INDEX(المواد!$H$4:$H$363,MATCH(F16,المواد!$F$4:$F$363,0),1)&gt;0,MATCH(F16,المواد!$F$4:$F$363,0),""),"-")</f>
        <v/>
      </c>
      <c r="X16" s="7" t="str">
        <f ca="1">IFERROR(IF(INDEX(المواد!$H$4:$H$363,MATCH(G16,المواد!$F$4:$F$363,0),1)&gt;0,MATCH(G16,المواد!$F$4:$F$363,0),""),"-")</f>
        <v/>
      </c>
      <c r="Y16" s="7" t="str">
        <f ca="1">IFERROR(IF(INDEX(المواد!$H$4:$H$363,MATCH(H16,المواد!$F$4:$F$363,0),1)&gt;0,MATCH(H16,المواد!$F$4:$F$363,0),""),"-")</f>
        <v/>
      </c>
      <c r="Z16" s="7" t="str">
        <f ca="1">IFERROR(IF(INDEX(المواد!$H$4:$H$363,MATCH(I16,المواد!$F$4:$F$363,0),1)&gt;0,MATCH(I16,المواد!$F$4:$F$363,0),""),"-")</f>
        <v>-</v>
      </c>
      <c r="AA16" s="7" t="str">
        <f ca="1">IFERROR(IF(INDEX(المواد!$H$4:$H$363,MATCH(J16,المواد!$F$4:$F$363,0),1)&gt;0,MATCH(J16,المواد!$F$4:$F$363,0),""),"-")</f>
        <v>-</v>
      </c>
      <c r="AB16" s="7" t="str">
        <f ca="1">IFERROR(IF(INDEX(المواد!$H$4:$H$363,MATCH(K16,المواد!$F$4:$F$363,0),1)&gt;0,MATCH(K16,المواد!$F$4:$F$363,0),""),"-")</f>
        <v>-</v>
      </c>
      <c r="AC16" s="7" t="str">
        <f ca="1">IFERROR(IF(INDEX(المواد!$H$4:$H$363,MATCH(L16,المواد!$F$4:$F$363,0),1)&gt;0,MATCH(L16,المواد!$F$4:$F$363,0),""),"-")</f>
        <v>-</v>
      </c>
      <c r="AD16" s="7" t="str">
        <f ca="1">IFERROR(IF(INDEX(المواد!$H$4:$H$363,MATCH(M16,المواد!$F$4:$F$363,0),1)&gt;0,MATCH(M16,المواد!$F$4:$F$363,0),""),"-")</f>
        <v>-</v>
      </c>
      <c r="AE16" s="7" t="str">
        <f ca="1">IFERROR(IF(INDEX(المواد!$H$4:$H$363,MATCH(N16,المواد!$F$4:$F$363,0),1)&gt;0,MATCH(N16,المواد!$F$4:$F$363,0),""),"-")</f>
        <v>-</v>
      </c>
      <c r="AF16" s="7" t="str">
        <f ca="1">IFERROR(IF(INDEX(المواد!$H$4:$H$363,MATCH(O16,المواد!$F$4:$F$363,0),1)&gt;0,MATCH(O16,المواد!$F$4:$F$363,0),""),"-")</f>
        <v>-</v>
      </c>
      <c r="AG16" s="7" t="str">
        <f ca="1">IFERROR(INDEX(المواد!$F$4:$F$363,SMALL($U16:$AF16,COLUMN(A$1)),1),".")</f>
        <v>.</v>
      </c>
      <c r="AH16" s="7" t="str">
        <f ca="1">IFERROR(INDEX(المواد!$F$4:$F$363,SMALL($U16:$AF16,COLUMN(B$1)),1),".")</f>
        <v>.</v>
      </c>
      <c r="AI16" s="7" t="str">
        <f ca="1">IFERROR(INDEX(المواد!$F$4:$F$363,SMALL($U16:$AF16,COLUMN(C$1)),1),".")</f>
        <v>.</v>
      </c>
      <c r="AJ16" s="7" t="str">
        <f ca="1">IFERROR(INDEX(المواد!$F$4:$F$363,SMALL($U16:$AF16,COLUMN(D$1)),1),".")</f>
        <v>.</v>
      </c>
      <c r="AK16" s="7" t="str">
        <f ca="1">IFERROR(INDEX(المواد!$F$4:$F$363,SMALL($U16:$AF16,COLUMN(E$1)),1),".")</f>
        <v>.</v>
      </c>
      <c r="AL16" s="7" t="str">
        <f ca="1">IFERROR(INDEX(المواد!$F$4:$F$363,SMALL($U16:$AF16,COLUMN(F$1)),1),".")</f>
        <v>.</v>
      </c>
      <c r="AM16" s="7" t="str">
        <f ca="1">IFERROR(INDEX(المواد!$F$4:$F$363,SMALL($U16:$AF16,COLUMN(G$1)),1),".")</f>
        <v>.</v>
      </c>
      <c r="AN16" s="7" t="str">
        <f ca="1">IFERROR(INDEX(المواد!$F$4:$F$363,SMALL($U16:$AF16,COLUMN(H$1)),1),".")</f>
        <v>.</v>
      </c>
      <c r="AO16" s="7" t="str">
        <f ca="1">IFERROR(INDEX(المواد!$F$4:$F$363,SMALL($U16:$AF16,COLUMN(I$1)),1),".")</f>
        <v>.</v>
      </c>
      <c r="AP16" s="7" t="str">
        <f ca="1">IFERROR(INDEX(المواد!$F$4:$F$363,SMALL($U16:$AF16,COLUMN(J$1)),1),".")</f>
        <v>.</v>
      </c>
      <c r="AQ16" s="7" t="str">
        <f ca="1">IFERROR(INDEX(المواد!$F$4:$F$363,SMALL($U16:$AF16,COLUMN(K$1)),1),".")</f>
        <v>.</v>
      </c>
      <c r="AR16" s="7" t="str">
        <f ca="1">IFERROR(INDEX(المواد!$F$4:$F$363,SMALL($U16:$AF16,COLUMN(L$1)),1),".")</f>
        <v>.</v>
      </c>
    </row>
    <row r="17" spans="1:44" ht="34.5" customHeight="1" x14ac:dyDescent="0.2">
      <c r="A17" s="6">
        <f t="shared" si="0"/>
        <v>15</v>
      </c>
      <c r="B17" s="76" t="s">
        <v>207</v>
      </c>
      <c r="C17" s="62">
        <v>23</v>
      </c>
      <c r="D17" s="64" t="s">
        <v>175</v>
      </c>
      <c r="E17" s="64" t="s">
        <v>176</v>
      </c>
      <c r="F17" s="64" t="s">
        <v>177</v>
      </c>
      <c r="G17" s="64" t="s">
        <v>178</v>
      </c>
      <c r="H17" s="64" t="s">
        <v>179</v>
      </c>
      <c r="I17" s="64" t="s">
        <v>181</v>
      </c>
      <c r="J17" s="64"/>
      <c r="K17" s="64"/>
      <c r="L17" s="64"/>
      <c r="M17" s="64"/>
      <c r="N17" s="64"/>
      <c r="O17" s="64"/>
      <c r="P17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R17" s="6" t="str">
        <f ca="1">IF(المواد!K18&lt;&gt;"",المواد!K18,"")</f>
        <v/>
      </c>
      <c r="U17" s="7" t="str">
        <f ca="1">IFERROR(IF(INDEX(المواد!$H$4:$H$363,MATCH(D17,المواد!$F$4:$F$363,0),1)&gt;0,MATCH(D17,المواد!$F$4:$F$363,0),""),"-")</f>
        <v/>
      </c>
      <c r="V17" s="7" t="str">
        <f ca="1">IFERROR(IF(INDEX(المواد!$H$4:$H$363,MATCH(E17,المواد!$F$4:$F$363,0),1)&gt;0,MATCH(E17,المواد!$F$4:$F$363,0),""),"-")</f>
        <v/>
      </c>
      <c r="W17" s="7" t="str">
        <f ca="1">IFERROR(IF(INDEX(المواد!$H$4:$H$363,MATCH(F17,المواد!$F$4:$F$363,0),1)&gt;0,MATCH(F17,المواد!$F$4:$F$363,0),""),"-")</f>
        <v/>
      </c>
      <c r="X17" s="7" t="str">
        <f ca="1">IFERROR(IF(INDEX(المواد!$H$4:$H$363,MATCH(G17,المواد!$F$4:$F$363,0),1)&gt;0,MATCH(G17,المواد!$F$4:$F$363,0),""),"-")</f>
        <v/>
      </c>
      <c r="Y17" s="7" t="str">
        <f ca="1">IFERROR(IF(INDEX(المواد!$H$4:$H$363,MATCH(H17,المواد!$F$4:$F$363,0),1)&gt;0,MATCH(H17,المواد!$F$4:$F$363,0),""),"-")</f>
        <v/>
      </c>
      <c r="Z17" s="7" t="str">
        <f ca="1">IFERROR(IF(INDEX(المواد!$H$4:$H$363,MATCH(I17,المواد!$F$4:$F$363,0),1)&gt;0,MATCH(I17,المواد!$F$4:$F$363,0),""),"-")</f>
        <v/>
      </c>
      <c r="AA17" s="7" t="str">
        <f ca="1">IFERROR(IF(INDEX(المواد!$H$4:$H$363,MATCH(J17,المواد!$F$4:$F$363,0),1)&gt;0,MATCH(J17,المواد!$F$4:$F$363,0),""),"-")</f>
        <v>-</v>
      </c>
      <c r="AB17" s="7" t="str">
        <f ca="1">IFERROR(IF(INDEX(المواد!$H$4:$H$363,MATCH(K17,المواد!$F$4:$F$363,0),1)&gt;0,MATCH(K17,المواد!$F$4:$F$363,0),""),"-")</f>
        <v>-</v>
      </c>
      <c r="AC17" s="7" t="str">
        <f ca="1">IFERROR(IF(INDEX(المواد!$H$4:$H$363,MATCH(L17,المواد!$F$4:$F$363,0),1)&gt;0,MATCH(L17,المواد!$F$4:$F$363,0),""),"-")</f>
        <v>-</v>
      </c>
      <c r="AD17" s="7" t="str">
        <f ca="1">IFERROR(IF(INDEX(المواد!$H$4:$H$363,MATCH(M17,المواد!$F$4:$F$363,0),1)&gt;0,MATCH(M17,المواد!$F$4:$F$363,0),""),"-")</f>
        <v>-</v>
      </c>
      <c r="AE17" s="7" t="str">
        <f ca="1">IFERROR(IF(INDEX(المواد!$H$4:$H$363,MATCH(N17,المواد!$F$4:$F$363,0),1)&gt;0,MATCH(N17,المواد!$F$4:$F$363,0),""),"-")</f>
        <v>-</v>
      </c>
      <c r="AF17" s="7" t="str">
        <f ca="1">IFERROR(IF(INDEX(المواد!$H$4:$H$363,MATCH(O17,المواد!$F$4:$F$363,0),1)&gt;0,MATCH(O17,المواد!$F$4:$F$363,0),""),"-")</f>
        <v>-</v>
      </c>
      <c r="AG17" s="7" t="str">
        <f ca="1">IFERROR(INDEX(المواد!$F$4:$F$363,SMALL($U17:$AF17,COLUMN(A$1)),1),".")</f>
        <v>.</v>
      </c>
      <c r="AH17" s="7" t="str">
        <f ca="1">IFERROR(INDEX(المواد!$F$4:$F$363,SMALL($U17:$AF17,COLUMN(B$1)),1),".")</f>
        <v>.</v>
      </c>
      <c r="AI17" s="7" t="str">
        <f ca="1">IFERROR(INDEX(المواد!$F$4:$F$363,SMALL($U17:$AF17,COLUMN(C$1)),1),".")</f>
        <v>.</v>
      </c>
      <c r="AJ17" s="7" t="str">
        <f ca="1">IFERROR(INDEX(المواد!$F$4:$F$363,SMALL($U17:$AF17,COLUMN(D$1)),1),".")</f>
        <v>.</v>
      </c>
      <c r="AK17" s="7" t="str">
        <f ca="1">IFERROR(INDEX(المواد!$F$4:$F$363,SMALL($U17:$AF17,COLUMN(E$1)),1),".")</f>
        <v>.</v>
      </c>
      <c r="AL17" s="7" t="str">
        <f ca="1">IFERROR(INDEX(المواد!$F$4:$F$363,SMALL($U17:$AF17,COLUMN(F$1)),1),".")</f>
        <v>.</v>
      </c>
      <c r="AM17" s="7" t="str">
        <f ca="1">IFERROR(INDEX(المواد!$F$4:$F$363,SMALL($U17:$AF17,COLUMN(G$1)),1),".")</f>
        <v>.</v>
      </c>
      <c r="AN17" s="7" t="str">
        <f ca="1">IFERROR(INDEX(المواد!$F$4:$F$363,SMALL($U17:$AF17,COLUMN(H$1)),1),".")</f>
        <v>.</v>
      </c>
      <c r="AO17" s="7" t="str">
        <f ca="1">IFERROR(INDEX(المواد!$F$4:$F$363,SMALL($U17:$AF17,COLUMN(I$1)),1),".")</f>
        <v>.</v>
      </c>
      <c r="AP17" s="7" t="str">
        <f ca="1">IFERROR(INDEX(المواد!$F$4:$F$363,SMALL($U17:$AF17,COLUMN(J$1)),1),".")</f>
        <v>.</v>
      </c>
      <c r="AQ17" s="7" t="str">
        <f ca="1">IFERROR(INDEX(المواد!$F$4:$F$363,SMALL($U17:$AF17,COLUMN(K$1)),1),".")</f>
        <v>.</v>
      </c>
      <c r="AR17" s="7" t="str">
        <f ca="1">IFERROR(INDEX(المواد!$F$4:$F$363,SMALL($U17:$AF17,COLUMN(L$1)),1),".")</f>
        <v>.</v>
      </c>
    </row>
    <row r="18" spans="1:44" ht="34.5" customHeight="1" x14ac:dyDescent="0.2">
      <c r="A18" s="6">
        <f t="shared" si="0"/>
        <v>16</v>
      </c>
      <c r="B18" s="76" t="s">
        <v>208</v>
      </c>
      <c r="C18" s="62">
        <v>22</v>
      </c>
      <c r="D18" s="64" t="s">
        <v>180</v>
      </c>
      <c r="E18" s="64" t="s">
        <v>182</v>
      </c>
      <c r="F18" s="64" t="s">
        <v>183</v>
      </c>
      <c r="G18" s="64" t="s">
        <v>184</v>
      </c>
      <c r="H18" s="64" t="s">
        <v>185</v>
      </c>
      <c r="I18" s="64" t="s">
        <v>186</v>
      </c>
      <c r="J18" s="64"/>
      <c r="K18" s="64"/>
      <c r="L18" s="64"/>
      <c r="M18" s="64"/>
      <c r="N18" s="64"/>
      <c r="O18" s="64"/>
      <c r="P18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R18" s="6" t="str">
        <f ca="1">IF(المواد!K19&lt;&gt;"",المواد!K19,"")</f>
        <v/>
      </c>
      <c r="U18" s="7" t="str">
        <f ca="1">IFERROR(IF(INDEX(المواد!$H$4:$H$363,MATCH(D18,المواد!$F$4:$F$363,0),1)&gt;0,MATCH(D18,المواد!$F$4:$F$363,0),""),"-")</f>
        <v/>
      </c>
      <c r="V18" s="7" t="str">
        <f ca="1">IFERROR(IF(INDEX(المواد!$H$4:$H$363,MATCH(E18,المواد!$F$4:$F$363,0),1)&gt;0,MATCH(E18,المواد!$F$4:$F$363,0),""),"-")</f>
        <v/>
      </c>
      <c r="W18" s="7" t="str">
        <f ca="1">IFERROR(IF(INDEX(المواد!$H$4:$H$363,MATCH(F18,المواد!$F$4:$F$363,0),1)&gt;0,MATCH(F18,المواد!$F$4:$F$363,0),""),"-")</f>
        <v/>
      </c>
      <c r="X18" s="7" t="str">
        <f ca="1">IFERROR(IF(INDEX(المواد!$H$4:$H$363,MATCH(G18,المواد!$F$4:$F$363,0),1)&gt;0,MATCH(G18,المواد!$F$4:$F$363,0),""),"-")</f>
        <v/>
      </c>
      <c r="Y18" s="7" t="str">
        <f ca="1">IFERROR(IF(INDEX(المواد!$H$4:$H$363,MATCH(H18,المواد!$F$4:$F$363,0),1)&gt;0,MATCH(H18,المواد!$F$4:$F$363,0),""),"-")</f>
        <v/>
      </c>
      <c r="Z18" s="7" t="str">
        <f ca="1">IFERROR(IF(INDEX(المواد!$H$4:$H$363,MATCH(I18,المواد!$F$4:$F$363,0),1)&gt;0,MATCH(I18,المواد!$F$4:$F$363,0),""),"-")</f>
        <v/>
      </c>
      <c r="AA18" s="7" t="str">
        <f ca="1">IFERROR(IF(INDEX(المواد!$H$4:$H$363,MATCH(J18,المواد!$F$4:$F$363,0),1)&gt;0,MATCH(J18,المواد!$F$4:$F$363,0),""),"-")</f>
        <v>-</v>
      </c>
      <c r="AB18" s="7" t="str">
        <f ca="1">IFERROR(IF(INDEX(المواد!$H$4:$H$363,MATCH(K18,المواد!$F$4:$F$363,0),1)&gt;0,MATCH(K18,المواد!$F$4:$F$363,0),""),"-")</f>
        <v>-</v>
      </c>
      <c r="AC18" s="7" t="str">
        <f ca="1">IFERROR(IF(INDEX(المواد!$H$4:$H$363,MATCH(L18,المواد!$F$4:$F$363,0),1)&gt;0,MATCH(L18,المواد!$F$4:$F$363,0),""),"-")</f>
        <v>-</v>
      </c>
      <c r="AD18" s="7" t="str">
        <f ca="1">IFERROR(IF(INDEX(المواد!$H$4:$H$363,MATCH(M18,المواد!$F$4:$F$363,0),1)&gt;0,MATCH(M18,المواد!$F$4:$F$363,0),""),"-")</f>
        <v>-</v>
      </c>
      <c r="AE18" s="7" t="str">
        <f ca="1">IFERROR(IF(INDEX(المواد!$H$4:$H$363,MATCH(N18,المواد!$F$4:$F$363,0),1)&gt;0,MATCH(N18,المواد!$F$4:$F$363,0),""),"-")</f>
        <v>-</v>
      </c>
      <c r="AF18" s="7" t="str">
        <f ca="1">IFERROR(IF(INDEX(المواد!$H$4:$H$363,MATCH(O18,المواد!$F$4:$F$363,0),1)&gt;0,MATCH(O18,المواد!$F$4:$F$363,0),""),"-")</f>
        <v>-</v>
      </c>
      <c r="AG18" s="7" t="str">
        <f ca="1">IFERROR(INDEX(المواد!$F$4:$F$363,SMALL($U18:$AF18,COLUMN(A$1)),1),".")</f>
        <v>.</v>
      </c>
      <c r="AH18" s="7" t="str">
        <f ca="1">IFERROR(INDEX(المواد!$F$4:$F$363,SMALL($U18:$AF18,COLUMN(B$1)),1),".")</f>
        <v>.</v>
      </c>
      <c r="AI18" s="7" t="str">
        <f ca="1">IFERROR(INDEX(المواد!$F$4:$F$363,SMALL($U18:$AF18,COLUMN(C$1)),1),".")</f>
        <v>.</v>
      </c>
      <c r="AJ18" s="7" t="str">
        <f ca="1">IFERROR(INDEX(المواد!$F$4:$F$363,SMALL($U18:$AF18,COLUMN(D$1)),1),".")</f>
        <v>.</v>
      </c>
      <c r="AK18" s="7" t="str">
        <f ca="1">IFERROR(INDEX(المواد!$F$4:$F$363,SMALL($U18:$AF18,COLUMN(E$1)),1),".")</f>
        <v>.</v>
      </c>
      <c r="AL18" s="7" t="str">
        <f ca="1">IFERROR(INDEX(المواد!$F$4:$F$363,SMALL($U18:$AF18,COLUMN(F$1)),1),".")</f>
        <v>.</v>
      </c>
      <c r="AM18" s="7" t="str">
        <f ca="1">IFERROR(INDEX(المواد!$F$4:$F$363,SMALL($U18:$AF18,COLUMN(G$1)),1),".")</f>
        <v>.</v>
      </c>
      <c r="AN18" s="7" t="str">
        <f ca="1">IFERROR(INDEX(المواد!$F$4:$F$363,SMALL($U18:$AF18,COLUMN(H$1)),1),".")</f>
        <v>.</v>
      </c>
      <c r="AO18" s="7" t="str">
        <f ca="1">IFERROR(INDEX(المواد!$F$4:$F$363,SMALL($U18:$AF18,COLUMN(I$1)),1),".")</f>
        <v>.</v>
      </c>
      <c r="AP18" s="7" t="str">
        <f ca="1">IFERROR(INDEX(المواد!$F$4:$F$363,SMALL($U18:$AF18,COLUMN(J$1)),1),".")</f>
        <v>.</v>
      </c>
      <c r="AQ18" s="7" t="str">
        <f ca="1">IFERROR(INDEX(المواد!$F$4:$F$363,SMALL($U18:$AF18,COLUMN(K$1)),1),".")</f>
        <v>.</v>
      </c>
      <c r="AR18" s="7" t="str">
        <f ca="1">IFERROR(INDEX(المواد!$F$4:$F$363,SMALL($U18:$AF18,COLUMN(L$1)),1),".")</f>
        <v>.</v>
      </c>
    </row>
    <row r="19" spans="1:44" ht="34.5" customHeight="1" x14ac:dyDescent="0.2">
      <c r="A19" s="6">
        <f t="shared" si="0"/>
        <v>17</v>
      </c>
      <c r="B19" s="76" t="s">
        <v>209</v>
      </c>
      <c r="C19" s="62">
        <v>21</v>
      </c>
      <c r="D19" s="64" t="s">
        <v>187</v>
      </c>
      <c r="E19" s="64" t="s">
        <v>188</v>
      </c>
      <c r="F19" s="64" t="s">
        <v>189</v>
      </c>
      <c r="G19" s="64" t="s">
        <v>190</v>
      </c>
      <c r="H19" s="64" t="s">
        <v>191</v>
      </c>
      <c r="I19" s="64"/>
      <c r="J19" s="64"/>
      <c r="K19" s="64"/>
      <c r="L19" s="64"/>
      <c r="M19" s="64"/>
      <c r="N19" s="64"/>
      <c r="O19" s="64"/>
      <c r="P19" s="6">
        <f ca="1">Teachers[[#This Row],[النصاب]]-(SUMIF(المواد!$F$4:$F$363,Teachers[[#This Row],[1]],المواد!$D$4:$D$363)
+
SUMIF(المواد!$F$4:$F$363,Teachers[[#This Row],[2]],المواد!$D$4:$D$363)
+
SUMIF(المواد!$F$4:$F$363,Teachers[[#This Row],[3]],المواد!$D$4:$D$363)
+
SUMIF(المواد!$F$4:$F$363,Teachers[[#This Row],[4]],المواد!$D$4:$D$363)
+
SUMIF(المواد!$F$4:$F$363,Teachers[[#This Row],[5]],المواد!$D$4:$D$363)
+
SUMIF(المواد!$F$4:$F$363,Teachers[[#This Row],[6]],المواد!$D$4:$D$363)
+
SUMIF(المواد!$F$4:$F$363,Teachers[[#This Row],[7]],المواد!$D$4:$D$363)
+
SUMIF(المواد!$F$4:$F$363,Teachers[[#This Row],[8]],المواد!$D$4:$D$363)
+
SUMIF(المواد!$F$4:$F$363,Teachers[[#This Row],[9]],المواد!$D$4:$D$363)
+
SUMIF(المواد!$F$4:$F$363,Teachers[[#This Row],[10]],المواد!$D$4:$D$363)
+
SUMIF(المواد!$F$4:$F$363,Teachers[[#This Row],[11]],المواد!$D$4:$D$363)
+
SUMIF(المواد!$F$4:$F$363,Teachers[[#This Row],[12]],المواد!$D$4:$D$363))</f>
        <v>0</v>
      </c>
      <c r="R19" s="6" t="str">
        <f ca="1">IF(المواد!K20&lt;&gt;"",المواد!K20,"")</f>
        <v/>
      </c>
      <c r="U19" s="7" t="str">
        <f ca="1">IFERROR(IF(INDEX(المواد!$H$4:$H$363,MATCH(D19,المواد!$F$4:$F$363,0),1)&gt;0,MATCH(D19,المواد!$F$4:$F$363,0),""),"-")</f>
        <v/>
      </c>
      <c r="V19" s="7" t="str">
        <f ca="1">IFERROR(IF(INDEX(المواد!$H$4:$H$363,MATCH(E19,المواد!$F$4:$F$363,0),1)&gt;0,MATCH(E19,المواد!$F$4:$F$363,0),""),"-")</f>
        <v/>
      </c>
      <c r="W19" s="7" t="str">
        <f ca="1">IFERROR(IF(INDEX(المواد!$H$4:$H$363,MATCH(F19,المواد!$F$4:$F$363,0),1)&gt;0,MATCH(F19,المواد!$F$4:$F$363,0),""),"-")</f>
        <v/>
      </c>
      <c r="X19" s="7" t="str">
        <f ca="1">IFERROR(IF(INDEX(المواد!$H$4:$H$363,MATCH(G19,المواد!$F$4:$F$363,0),1)&gt;0,MATCH(G19,المواد!$F$4:$F$363,0),""),"-")</f>
        <v/>
      </c>
      <c r="Y19" s="7" t="str">
        <f ca="1">IFERROR(IF(INDEX(المواد!$H$4:$H$363,MATCH(H19,المواد!$F$4:$F$363,0),1)&gt;0,MATCH(H19,المواد!$F$4:$F$363,0),""),"-")</f>
        <v/>
      </c>
      <c r="Z19" s="7" t="str">
        <f ca="1">IFERROR(IF(INDEX(المواد!$H$4:$H$363,MATCH(I19,المواد!$F$4:$F$363,0),1)&gt;0,MATCH(I19,المواد!$F$4:$F$363,0),""),"-")</f>
        <v>-</v>
      </c>
      <c r="AA19" s="7" t="str">
        <f ca="1">IFERROR(IF(INDEX(المواد!$H$4:$H$363,MATCH(J19,المواد!$F$4:$F$363,0),1)&gt;0,MATCH(J19,المواد!$F$4:$F$363,0),""),"-")</f>
        <v>-</v>
      </c>
      <c r="AB19" s="7" t="str">
        <f ca="1">IFERROR(IF(INDEX(المواد!$H$4:$H$363,MATCH(K19,المواد!$F$4:$F$363,0),1)&gt;0,MATCH(K19,المواد!$F$4:$F$363,0),""),"-")</f>
        <v>-</v>
      </c>
      <c r="AC19" s="7" t="str">
        <f ca="1">IFERROR(IF(INDEX(المواد!$H$4:$H$363,MATCH(L19,المواد!$F$4:$F$363,0),1)&gt;0,MATCH(L19,المواد!$F$4:$F$363,0),""),"-")</f>
        <v>-</v>
      </c>
      <c r="AD19" s="7" t="str">
        <f ca="1">IFERROR(IF(INDEX(المواد!$H$4:$H$363,MATCH(M19,المواد!$F$4:$F$363,0),1)&gt;0,MATCH(M19,المواد!$F$4:$F$363,0),""),"-")</f>
        <v>-</v>
      </c>
      <c r="AE19" s="7" t="str">
        <f ca="1">IFERROR(IF(INDEX(المواد!$H$4:$H$363,MATCH(N19,المواد!$F$4:$F$363,0),1)&gt;0,MATCH(N19,المواد!$F$4:$F$363,0),""),"-")</f>
        <v>-</v>
      </c>
      <c r="AF19" s="7" t="str">
        <f ca="1">IFERROR(IF(INDEX(المواد!$H$4:$H$363,MATCH(O19,المواد!$F$4:$F$363,0),1)&gt;0,MATCH(O19,المواد!$F$4:$F$363,0),""),"-")</f>
        <v>-</v>
      </c>
      <c r="AG19" s="7" t="str">
        <f ca="1">IFERROR(INDEX(المواد!$F$4:$F$363,SMALL($U19:$AF19,COLUMN(A$1)),1),".")</f>
        <v>.</v>
      </c>
      <c r="AH19" s="7" t="str">
        <f ca="1">IFERROR(INDEX(المواد!$F$4:$F$363,SMALL($U19:$AF19,COLUMN(B$1)),1),".")</f>
        <v>.</v>
      </c>
      <c r="AI19" s="7" t="str">
        <f ca="1">IFERROR(INDEX(المواد!$F$4:$F$363,SMALL($U19:$AF19,COLUMN(C$1)),1),".")</f>
        <v>.</v>
      </c>
      <c r="AJ19" s="7" t="str">
        <f ca="1">IFERROR(INDEX(المواد!$F$4:$F$363,SMALL($U19:$AF19,COLUMN(D$1)),1),".")</f>
        <v>.</v>
      </c>
      <c r="AK19" s="7" t="str">
        <f ca="1">IFERROR(INDEX(المواد!$F$4:$F$363,SMALL($U19:$AF19,COLUMN(E$1)),1),".")</f>
        <v>.</v>
      </c>
      <c r="AL19" s="7" t="str">
        <f ca="1">IFERROR(INDEX(المواد!$F$4:$F$363,SMALL($U19:$AF19,COLUMN(F$1)),1),".")</f>
        <v>.</v>
      </c>
      <c r="AM19" s="7" t="str">
        <f ca="1">IFERROR(INDEX(المواد!$F$4:$F$363,SMALL($U19:$AF19,COLUMN(G$1)),1),".")</f>
        <v>.</v>
      </c>
      <c r="AN19" s="7" t="str">
        <f ca="1">IFERROR(INDEX(المواد!$F$4:$F$363,SMALL($U19:$AF19,COLUMN(H$1)),1),".")</f>
        <v>.</v>
      </c>
      <c r="AO19" s="7" t="str">
        <f ca="1">IFERROR(INDEX(المواد!$F$4:$F$363,SMALL($U19:$AF19,COLUMN(I$1)),1),".")</f>
        <v>.</v>
      </c>
      <c r="AP19" s="7" t="str">
        <f ca="1">IFERROR(INDEX(المواد!$F$4:$F$363,SMALL($U19:$AF19,COLUMN(J$1)),1),".")</f>
        <v>.</v>
      </c>
      <c r="AQ19" s="7" t="str">
        <f ca="1">IFERROR(INDEX(المواد!$F$4:$F$363,SMALL($U19:$AF19,COLUMN(K$1)),1),".")</f>
        <v>.</v>
      </c>
      <c r="AR19" s="7" t="str">
        <f ca="1">IFERROR(INDEX(المواد!$F$4:$F$363,SMALL($U19:$AF19,COLUMN(L$1)),1),".")</f>
        <v>.</v>
      </c>
    </row>
    <row r="20" spans="1:44" ht="34.5" customHeight="1" x14ac:dyDescent="0.2">
      <c r="R20" s="6" t="str">
        <f ca="1">IF(المواد!K21&lt;&gt;"",المواد!K21,"")</f>
        <v/>
      </c>
      <c r="U20" s="7" t="str">
        <f ca="1">IFERROR(IF(INDEX(المواد!$H$4:$H$363,MATCH(D20,المواد!$F$4:$F$363,0),1)&gt;0,MATCH(D20,المواد!$F$4:$F$363,0),""),"-")</f>
        <v>-</v>
      </c>
      <c r="V20" s="7" t="str">
        <f ca="1">IFERROR(IF(INDEX(المواد!$H$4:$H$363,MATCH(E20,المواد!$F$4:$F$363,0),1)&gt;0,MATCH(E20,المواد!$F$4:$F$363,0),""),"-")</f>
        <v>-</v>
      </c>
      <c r="W20" s="7" t="str">
        <f ca="1">IFERROR(IF(INDEX(المواد!$H$4:$H$363,MATCH(F20,المواد!$F$4:$F$363,0),1)&gt;0,MATCH(F20,المواد!$F$4:$F$363,0),""),"-")</f>
        <v>-</v>
      </c>
      <c r="X20" s="7" t="str">
        <f ca="1">IFERROR(IF(INDEX(المواد!$H$4:$H$363,MATCH(G20,المواد!$F$4:$F$363,0),1)&gt;0,MATCH(G20,المواد!$F$4:$F$363,0),""),"-")</f>
        <v>-</v>
      </c>
      <c r="Y20" s="7" t="str">
        <f ca="1">IFERROR(IF(INDEX(المواد!$H$4:$H$363,MATCH(H20,المواد!$F$4:$F$363,0),1)&gt;0,MATCH(H20,المواد!$F$4:$F$363,0),""),"-")</f>
        <v>-</v>
      </c>
      <c r="Z20" s="7" t="str">
        <f ca="1">IFERROR(IF(INDEX(المواد!$H$4:$H$363,MATCH(I20,المواد!$F$4:$F$363,0),1)&gt;0,MATCH(I20,المواد!$F$4:$F$363,0),""),"-")</f>
        <v>-</v>
      </c>
      <c r="AA20" s="7" t="str">
        <f ca="1">IFERROR(IF(INDEX(المواد!$H$4:$H$363,MATCH(J20,المواد!$F$4:$F$363,0),1)&gt;0,MATCH(J20,المواد!$F$4:$F$363,0),""),"-")</f>
        <v>-</v>
      </c>
      <c r="AB20" s="7" t="str">
        <f ca="1">IFERROR(IF(INDEX(المواد!$H$4:$H$363,MATCH(K20,المواد!$F$4:$F$363,0),1)&gt;0,MATCH(K20,المواد!$F$4:$F$363,0),""),"-")</f>
        <v>-</v>
      </c>
      <c r="AC20" s="7" t="str">
        <f ca="1">IFERROR(IF(INDEX(المواد!$H$4:$H$363,MATCH(L20,المواد!$F$4:$F$363,0),1)&gt;0,MATCH(L20,المواد!$F$4:$F$363,0),""),"-")</f>
        <v>-</v>
      </c>
      <c r="AD20" s="7" t="str">
        <f ca="1">IFERROR(IF(INDEX(المواد!$H$4:$H$363,MATCH(M20,المواد!$F$4:$F$363,0),1)&gt;0,MATCH(M20,المواد!$F$4:$F$363,0),""),"-")</f>
        <v>-</v>
      </c>
      <c r="AE20" s="7" t="str">
        <f ca="1">IFERROR(IF(INDEX(المواد!$H$4:$H$363,MATCH(N20,المواد!$F$4:$F$363,0),1)&gt;0,MATCH(N20,المواد!$F$4:$F$363,0),""),"-")</f>
        <v>-</v>
      </c>
      <c r="AF20" s="7" t="str">
        <f ca="1">IFERROR(IF(INDEX(المواد!$H$4:$H$363,MATCH(O20,المواد!$F$4:$F$363,0),1)&gt;0,MATCH(O20,المواد!$F$4:$F$363,0),""),"-")</f>
        <v>-</v>
      </c>
      <c r="AG20" s="7" t="str">
        <f ca="1">IFERROR(INDEX(المواد!$F$4:$F$363,SMALL($U20:$AF20,COLUMN(A$1)),1),".")</f>
        <v>.</v>
      </c>
      <c r="AH20" s="7" t="str">
        <f ca="1">IFERROR(INDEX(المواد!$F$4:$F$363,SMALL($U20:$AF20,COLUMN(B$1)),1),".")</f>
        <v>.</v>
      </c>
      <c r="AI20" s="7" t="str">
        <f ca="1">IFERROR(INDEX(المواد!$F$4:$F$363,SMALL($U20:$AF20,COLUMN(C$1)),1),".")</f>
        <v>.</v>
      </c>
      <c r="AJ20" s="7" t="str">
        <f ca="1">IFERROR(INDEX(المواد!$F$4:$F$363,SMALL($U20:$AF20,COLUMN(D$1)),1),".")</f>
        <v>.</v>
      </c>
      <c r="AK20" s="7" t="str">
        <f ca="1">IFERROR(INDEX(المواد!$F$4:$F$363,SMALL($U20:$AF20,COLUMN(E$1)),1),".")</f>
        <v>.</v>
      </c>
      <c r="AL20" s="7" t="str">
        <f ca="1">IFERROR(INDEX(المواد!$F$4:$F$363,SMALL($U20:$AF20,COLUMN(F$1)),1),".")</f>
        <v>.</v>
      </c>
      <c r="AM20" s="7" t="str">
        <f ca="1">IFERROR(INDEX(المواد!$F$4:$F$363,SMALL($U20:$AF20,COLUMN(G$1)),1),".")</f>
        <v>.</v>
      </c>
      <c r="AN20" s="7" t="str">
        <f ca="1">IFERROR(INDEX(المواد!$F$4:$F$363,SMALL($U20:$AF20,COLUMN(H$1)),1),".")</f>
        <v>.</v>
      </c>
      <c r="AO20" s="7" t="str">
        <f ca="1">IFERROR(INDEX(المواد!$F$4:$F$363,SMALL($U20:$AF20,COLUMN(I$1)),1),".")</f>
        <v>.</v>
      </c>
      <c r="AP20" s="7" t="str">
        <f ca="1">IFERROR(INDEX(المواد!$F$4:$F$363,SMALL($U20:$AF20,COLUMN(J$1)),1),".")</f>
        <v>.</v>
      </c>
      <c r="AQ20" s="7" t="str">
        <f ca="1">IFERROR(INDEX(المواد!$F$4:$F$363,SMALL($U20:$AF20,COLUMN(K$1)),1),".")</f>
        <v>.</v>
      </c>
      <c r="AR20" s="7" t="str">
        <f ca="1">IFERROR(INDEX(المواد!$F$4:$F$363,SMALL($U20:$AF20,COLUMN(L$1)),1),".")</f>
        <v>.</v>
      </c>
    </row>
    <row r="21" spans="1:44" ht="34.5" customHeight="1" x14ac:dyDescent="0.2">
      <c r="R21" s="6" t="str">
        <f ca="1">IF(المواد!K22&lt;&gt;"",المواد!K22,"")</f>
        <v/>
      </c>
      <c r="U21" s="7" t="str">
        <f ca="1">IFERROR(IF(INDEX(المواد!$H$4:$H$363,MATCH(D21,المواد!$F$4:$F$363,0),1)&gt;0,MATCH(D21,المواد!$F$4:$F$363,0),""),"-")</f>
        <v>-</v>
      </c>
      <c r="V21" s="7" t="str">
        <f ca="1">IFERROR(IF(INDEX(المواد!$H$4:$H$363,MATCH(E21,المواد!$F$4:$F$363,0),1)&gt;0,MATCH(E21,المواد!$F$4:$F$363,0),""),"-")</f>
        <v>-</v>
      </c>
      <c r="W21" s="7" t="str">
        <f ca="1">IFERROR(IF(INDEX(المواد!$H$4:$H$363,MATCH(F21,المواد!$F$4:$F$363,0),1)&gt;0,MATCH(F21,المواد!$F$4:$F$363,0),""),"-")</f>
        <v>-</v>
      </c>
      <c r="X21" s="7" t="str">
        <f ca="1">IFERROR(IF(INDEX(المواد!$H$4:$H$363,MATCH(G21,المواد!$F$4:$F$363,0),1)&gt;0,MATCH(G21,المواد!$F$4:$F$363,0),""),"-")</f>
        <v>-</v>
      </c>
      <c r="Y21" s="7" t="str">
        <f ca="1">IFERROR(IF(INDEX(المواد!$H$4:$H$363,MATCH(H21,المواد!$F$4:$F$363,0),1)&gt;0,MATCH(H21,المواد!$F$4:$F$363,0),""),"-")</f>
        <v>-</v>
      </c>
      <c r="Z21" s="7" t="str">
        <f ca="1">IFERROR(IF(INDEX(المواد!$H$4:$H$363,MATCH(I21,المواد!$F$4:$F$363,0),1)&gt;0,MATCH(I21,المواد!$F$4:$F$363,0),""),"-")</f>
        <v>-</v>
      </c>
      <c r="AA21" s="7" t="str">
        <f ca="1">IFERROR(IF(INDEX(المواد!$H$4:$H$363,MATCH(J21,المواد!$F$4:$F$363,0),1)&gt;0,MATCH(J21,المواد!$F$4:$F$363,0),""),"-")</f>
        <v>-</v>
      </c>
      <c r="AB21" s="7" t="str">
        <f ca="1">IFERROR(IF(INDEX(المواد!$H$4:$H$363,MATCH(K21,المواد!$F$4:$F$363,0),1)&gt;0,MATCH(K21,المواد!$F$4:$F$363,0),""),"-")</f>
        <v>-</v>
      </c>
      <c r="AC21" s="7" t="str">
        <f ca="1">IFERROR(IF(INDEX(المواد!$H$4:$H$363,MATCH(L21,المواد!$F$4:$F$363,0),1)&gt;0,MATCH(L21,المواد!$F$4:$F$363,0),""),"-")</f>
        <v>-</v>
      </c>
      <c r="AD21" s="7" t="str">
        <f ca="1">IFERROR(IF(INDEX(المواد!$H$4:$H$363,MATCH(M21,المواد!$F$4:$F$363,0),1)&gt;0,MATCH(M21,المواد!$F$4:$F$363,0),""),"-")</f>
        <v>-</v>
      </c>
      <c r="AE21" s="7" t="str">
        <f ca="1">IFERROR(IF(INDEX(المواد!$H$4:$H$363,MATCH(N21,المواد!$F$4:$F$363,0),1)&gt;0,MATCH(N21,المواد!$F$4:$F$363,0),""),"-")</f>
        <v>-</v>
      </c>
      <c r="AF21" s="7" t="str">
        <f ca="1">IFERROR(IF(INDEX(المواد!$H$4:$H$363,MATCH(O21,المواد!$F$4:$F$363,0),1)&gt;0,MATCH(O21,المواد!$F$4:$F$363,0),""),"-")</f>
        <v>-</v>
      </c>
      <c r="AG21" s="7" t="str">
        <f ca="1">IFERROR(INDEX(المواد!$F$4:$F$363,SMALL($U21:$AF21,COLUMN(A$1)),1),".")</f>
        <v>.</v>
      </c>
      <c r="AH21" s="7" t="str">
        <f ca="1">IFERROR(INDEX(المواد!$F$4:$F$363,SMALL($U21:$AF21,COLUMN(B$1)),1),".")</f>
        <v>.</v>
      </c>
      <c r="AI21" s="7" t="str">
        <f ca="1">IFERROR(INDEX(المواد!$F$4:$F$363,SMALL($U21:$AF21,COLUMN(C$1)),1),".")</f>
        <v>.</v>
      </c>
      <c r="AJ21" s="7" t="str">
        <f ca="1">IFERROR(INDEX(المواد!$F$4:$F$363,SMALL($U21:$AF21,COLUMN(D$1)),1),".")</f>
        <v>.</v>
      </c>
      <c r="AK21" s="7" t="str">
        <f ca="1">IFERROR(INDEX(المواد!$F$4:$F$363,SMALL($U21:$AF21,COLUMN(E$1)),1),".")</f>
        <v>.</v>
      </c>
      <c r="AL21" s="7" t="str">
        <f ca="1">IFERROR(INDEX(المواد!$F$4:$F$363,SMALL($U21:$AF21,COLUMN(F$1)),1),".")</f>
        <v>.</v>
      </c>
      <c r="AM21" s="7" t="str">
        <f ca="1">IFERROR(INDEX(المواد!$F$4:$F$363,SMALL($U21:$AF21,COLUMN(G$1)),1),".")</f>
        <v>.</v>
      </c>
      <c r="AN21" s="7" t="str">
        <f ca="1">IFERROR(INDEX(المواد!$F$4:$F$363,SMALL($U21:$AF21,COLUMN(H$1)),1),".")</f>
        <v>.</v>
      </c>
      <c r="AO21" s="7" t="str">
        <f ca="1">IFERROR(INDEX(المواد!$F$4:$F$363,SMALL($U21:$AF21,COLUMN(I$1)),1),".")</f>
        <v>.</v>
      </c>
      <c r="AP21" s="7" t="str">
        <f ca="1">IFERROR(INDEX(المواد!$F$4:$F$363,SMALL($U21:$AF21,COLUMN(J$1)),1),".")</f>
        <v>.</v>
      </c>
      <c r="AQ21" s="7" t="str">
        <f ca="1">IFERROR(INDEX(المواد!$F$4:$F$363,SMALL($U21:$AF21,COLUMN(K$1)),1),".")</f>
        <v>.</v>
      </c>
      <c r="AR21" s="7" t="str">
        <f ca="1">IFERROR(INDEX(المواد!$F$4:$F$363,SMALL($U21:$AF21,COLUMN(L$1)),1),".")</f>
        <v>.</v>
      </c>
    </row>
    <row r="22" spans="1:44" ht="34.5" customHeight="1" x14ac:dyDescent="0.2">
      <c r="R22" s="6" t="str">
        <f ca="1">IF(المواد!K23&lt;&gt;"",المواد!K23,"")</f>
        <v/>
      </c>
      <c r="U22" s="7" t="str">
        <f ca="1">IFERROR(IF(INDEX(المواد!$H$4:$H$363,MATCH(D22,المواد!$F$4:$F$363,0),1)&gt;0,MATCH(D22,المواد!$F$4:$F$363,0),""),"-")</f>
        <v>-</v>
      </c>
      <c r="V22" s="7" t="str">
        <f ca="1">IFERROR(IF(INDEX(المواد!$H$4:$H$363,MATCH(E22,المواد!$F$4:$F$363,0),1)&gt;0,MATCH(E22,المواد!$F$4:$F$363,0),""),"-")</f>
        <v>-</v>
      </c>
      <c r="W22" s="7" t="str">
        <f ca="1">IFERROR(IF(INDEX(المواد!$H$4:$H$363,MATCH(F22,المواد!$F$4:$F$363,0),1)&gt;0,MATCH(F22,المواد!$F$4:$F$363,0),""),"-")</f>
        <v>-</v>
      </c>
      <c r="X22" s="7" t="str">
        <f ca="1">IFERROR(IF(INDEX(المواد!$H$4:$H$363,MATCH(G22,المواد!$F$4:$F$363,0),1)&gt;0,MATCH(G22,المواد!$F$4:$F$363,0),""),"-")</f>
        <v>-</v>
      </c>
      <c r="Y22" s="7" t="str">
        <f ca="1">IFERROR(IF(INDEX(المواد!$H$4:$H$363,MATCH(H22,المواد!$F$4:$F$363,0),1)&gt;0,MATCH(H22,المواد!$F$4:$F$363,0),""),"-")</f>
        <v>-</v>
      </c>
      <c r="Z22" s="7" t="str">
        <f ca="1">IFERROR(IF(INDEX(المواد!$H$4:$H$363,MATCH(I22,المواد!$F$4:$F$363,0),1)&gt;0,MATCH(I22,المواد!$F$4:$F$363,0),""),"-")</f>
        <v>-</v>
      </c>
      <c r="AA22" s="7" t="str">
        <f ca="1">IFERROR(IF(INDEX(المواد!$H$4:$H$363,MATCH(J22,المواد!$F$4:$F$363,0),1)&gt;0,MATCH(J22,المواد!$F$4:$F$363,0),""),"-")</f>
        <v>-</v>
      </c>
      <c r="AB22" s="7" t="str">
        <f ca="1">IFERROR(IF(INDEX(المواد!$H$4:$H$363,MATCH(K22,المواد!$F$4:$F$363,0),1)&gt;0,MATCH(K22,المواد!$F$4:$F$363,0),""),"-")</f>
        <v>-</v>
      </c>
      <c r="AC22" s="7" t="str">
        <f ca="1">IFERROR(IF(INDEX(المواد!$H$4:$H$363,MATCH(L22,المواد!$F$4:$F$363,0),1)&gt;0,MATCH(L22,المواد!$F$4:$F$363,0),""),"-")</f>
        <v>-</v>
      </c>
      <c r="AD22" s="7" t="str">
        <f ca="1">IFERROR(IF(INDEX(المواد!$H$4:$H$363,MATCH(M22,المواد!$F$4:$F$363,0),1)&gt;0,MATCH(M22,المواد!$F$4:$F$363,0),""),"-")</f>
        <v>-</v>
      </c>
      <c r="AE22" s="7" t="str">
        <f ca="1">IFERROR(IF(INDEX(المواد!$H$4:$H$363,MATCH(N22,المواد!$F$4:$F$363,0),1)&gt;0,MATCH(N22,المواد!$F$4:$F$363,0),""),"-")</f>
        <v>-</v>
      </c>
      <c r="AF22" s="7" t="str">
        <f ca="1">IFERROR(IF(INDEX(المواد!$H$4:$H$363,MATCH(O22,المواد!$F$4:$F$363,0),1)&gt;0,MATCH(O22,المواد!$F$4:$F$363,0),""),"-")</f>
        <v>-</v>
      </c>
      <c r="AG22" s="7" t="str">
        <f ca="1">IFERROR(INDEX(المواد!$F$4:$F$363,SMALL($U22:$AF22,COLUMN(A$1)),1),".")</f>
        <v>.</v>
      </c>
      <c r="AH22" s="7" t="str">
        <f ca="1">IFERROR(INDEX(المواد!$F$4:$F$363,SMALL($U22:$AF22,COLUMN(B$1)),1),".")</f>
        <v>.</v>
      </c>
      <c r="AI22" s="7" t="str">
        <f ca="1">IFERROR(INDEX(المواد!$F$4:$F$363,SMALL($U22:$AF22,COLUMN(C$1)),1),".")</f>
        <v>.</v>
      </c>
      <c r="AJ22" s="7" t="str">
        <f ca="1">IFERROR(INDEX(المواد!$F$4:$F$363,SMALL($U22:$AF22,COLUMN(D$1)),1),".")</f>
        <v>.</v>
      </c>
      <c r="AK22" s="7" t="str">
        <f ca="1">IFERROR(INDEX(المواد!$F$4:$F$363,SMALL($U22:$AF22,COLUMN(E$1)),1),".")</f>
        <v>.</v>
      </c>
      <c r="AL22" s="7" t="str">
        <f ca="1">IFERROR(INDEX(المواد!$F$4:$F$363,SMALL($U22:$AF22,COLUMN(F$1)),1),".")</f>
        <v>.</v>
      </c>
      <c r="AM22" s="7" t="str">
        <f ca="1">IFERROR(INDEX(المواد!$F$4:$F$363,SMALL($U22:$AF22,COLUMN(G$1)),1),".")</f>
        <v>.</v>
      </c>
      <c r="AN22" s="7" t="str">
        <f ca="1">IFERROR(INDEX(المواد!$F$4:$F$363,SMALL($U22:$AF22,COLUMN(H$1)),1),".")</f>
        <v>.</v>
      </c>
      <c r="AO22" s="7" t="str">
        <f ca="1">IFERROR(INDEX(المواد!$F$4:$F$363,SMALL($U22:$AF22,COLUMN(I$1)),1),".")</f>
        <v>.</v>
      </c>
      <c r="AP22" s="7" t="str">
        <f ca="1">IFERROR(INDEX(المواد!$F$4:$F$363,SMALL($U22:$AF22,COLUMN(J$1)),1),".")</f>
        <v>.</v>
      </c>
      <c r="AQ22" s="7" t="str">
        <f ca="1">IFERROR(INDEX(المواد!$F$4:$F$363,SMALL($U22:$AF22,COLUMN(K$1)),1),".")</f>
        <v>.</v>
      </c>
      <c r="AR22" s="7" t="str">
        <f ca="1">IFERROR(INDEX(المواد!$F$4:$F$363,SMALL($U22:$AF22,COLUMN(L$1)),1),".")</f>
        <v>.</v>
      </c>
    </row>
    <row r="23" spans="1:44" ht="34.5" customHeight="1" x14ac:dyDescent="0.2">
      <c r="R23" s="6" t="str">
        <f ca="1">IF(المواد!K24&lt;&gt;"",المواد!K24,"")</f>
        <v/>
      </c>
      <c r="U23" s="7" t="str">
        <f ca="1">IFERROR(IF(INDEX(المواد!$H$4:$H$363,MATCH(D23,المواد!$F$4:$F$363,0),1)&gt;0,MATCH(D23,المواد!$F$4:$F$363,0),""),"-")</f>
        <v>-</v>
      </c>
      <c r="V23" s="7" t="str">
        <f ca="1">IFERROR(IF(INDEX(المواد!$H$4:$H$363,MATCH(E23,المواد!$F$4:$F$363,0),1)&gt;0,MATCH(E23,المواد!$F$4:$F$363,0),""),"-")</f>
        <v>-</v>
      </c>
      <c r="W23" s="7" t="str">
        <f ca="1">IFERROR(IF(INDEX(المواد!$H$4:$H$363,MATCH(F23,المواد!$F$4:$F$363,0),1)&gt;0,MATCH(F23,المواد!$F$4:$F$363,0),""),"-")</f>
        <v>-</v>
      </c>
      <c r="X23" s="7" t="str">
        <f ca="1">IFERROR(IF(INDEX(المواد!$H$4:$H$363,MATCH(G23,المواد!$F$4:$F$363,0),1)&gt;0,MATCH(G23,المواد!$F$4:$F$363,0),""),"-")</f>
        <v>-</v>
      </c>
      <c r="Y23" s="7" t="str">
        <f ca="1">IFERROR(IF(INDEX(المواد!$H$4:$H$363,MATCH(H23,المواد!$F$4:$F$363,0),1)&gt;0,MATCH(H23,المواد!$F$4:$F$363,0),""),"-")</f>
        <v>-</v>
      </c>
      <c r="Z23" s="7" t="str">
        <f ca="1">IFERROR(IF(INDEX(المواد!$H$4:$H$363,MATCH(I23,المواد!$F$4:$F$363,0),1)&gt;0,MATCH(I23,المواد!$F$4:$F$363,0),""),"-")</f>
        <v>-</v>
      </c>
      <c r="AA23" s="7" t="str">
        <f ca="1">IFERROR(IF(INDEX(المواد!$H$4:$H$363,MATCH(J23,المواد!$F$4:$F$363,0),1)&gt;0,MATCH(J23,المواد!$F$4:$F$363,0),""),"-")</f>
        <v>-</v>
      </c>
      <c r="AB23" s="7" t="str">
        <f ca="1">IFERROR(IF(INDEX(المواد!$H$4:$H$363,MATCH(K23,المواد!$F$4:$F$363,0),1)&gt;0,MATCH(K23,المواد!$F$4:$F$363,0),""),"-")</f>
        <v>-</v>
      </c>
      <c r="AC23" s="7" t="str">
        <f ca="1">IFERROR(IF(INDEX(المواد!$H$4:$H$363,MATCH(L23,المواد!$F$4:$F$363,0),1)&gt;0,MATCH(L23,المواد!$F$4:$F$363,0),""),"-")</f>
        <v>-</v>
      </c>
      <c r="AD23" s="7" t="str">
        <f ca="1">IFERROR(IF(INDEX(المواد!$H$4:$H$363,MATCH(M23,المواد!$F$4:$F$363,0),1)&gt;0,MATCH(M23,المواد!$F$4:$F$363,0),""),"-")</f>
        <v>-</v>
      </c>
      <c r="AE23" s="7" t="str">
        <f ca="1">IFERROR(IF(INDEX(المواد!$H$4:$H$363,MATCH(N23,المواد!$F$4:$F$363,0),1)&gt;0,MATCH(N23,المواد!$F$4:$F$363,0),""),"-")</f>
        <v>-</v>
      </c>
      <c r="AF23" s="7" t="str">
        <f ca="1">IFERROR(IF(INDEX(المواد!$H$4:$H$363,MATCH(O23,المواد!$F$4:$F$363,0),1)&gt;0,MATCH(O23,المواد!$F$4:$F$363,0),""),"-")</f>
        <v>-</v>
      </c>
      <c r="AG23" s="7" t="str">
        <f ca="1">IFERROR(INDEX(المواد!$F$4:$F$363,SMALL($U23:$AF23,COLUMN(A$1)),1),".")</f>
        <v>.</v>
      </c>
      <c r="AH23" s="7" t="str">
        <f ca="1">IFERROR(INDEX(المواد!$F$4:$F$363,SMALL($U23:$AF23,COLUMN(B$1)),1),".")</f>
        <v>.</v>
      </c>
      <c r="AI23" s="7" t="str">
        <f ca="1">IFERROR(INDEX(المواد!$F$4:$F$363,SMALL($U23:$AF23,COLUMN(C$1)),1),".")</f>
        <v>.</v>
      </c>
      <c r="AJ23" s="7" t="str">
        <f ca="1">IFERROR(INDEX(المواد!$F$4:$F$363,SMALL($U23:$AF23,COLUMN(D$1)),1),".")</f>
        <v>.</v>
      </c>
      <c r="AK23" s="7" t="str">
        <f ca="1">IFERROR(INDEX(المواد!$F$4:$F$363,SMALL($U23:$AF23,COLUMN(E$1)),1),".")</f>
        <v>.</v>
      </c>
      <c r="AL23" s="7" t="str">
        <f ca="1">IFERROR(INDEX(المواد!$F$4:$F$363,SMALL($U23:$AF23,COLUMN(F$1)),1),".")</f>
        <v>.</v>
      </c>
      <c r="AM23" s="7" t="str">
        <f ca="1">IFERROR(INDEX(المواد!$F$4:$F$363,SMALL($U23:$AF23,COLUMN(G$1)),1),".")</f>
        <v>.</v>
      </c>
      <c r="AN23" s="7" t="str">
        <f ca="1">IFERROR(INDEX(المواد!$F$4:$F$363,SMALL($U23:$AF23,COLUMN(H$1)),1),".")</f>
        <v>.</v>
      </c>
      <c r="AO23" s="7" t="str">
        <f ca="1">IFERROR(INDEX(المواد!$F$4:$F$363,SMALL($U23:$AF23,COLUMN(I$1)),1),".")</f>
        <v>.</v>
      </c>
      <c r="AP23" s="7" t="str">
        <f ca="1">IFERROR(INDEX(المواد!$F$4:$F$363,SMALL($U23:$AF23,COLUMN(J$1)),1),".")</f>
        <v>.</v>
      </c>
      <c r="AQ23" s="7" t="str">
        <f ca="1">IFERROR(INDEX(المواد!$F$4:$F$363,SMALL($U23:$AF23,COLUMN(K$1)),1),".")</f>
        <v>.</v>
      </c>
      <c r="AR23" s="7" t="str">
        <f ca="1">IFERROR(INDEX(المواد!$F$4:$F$363,SMALL($U23:$AF23,COLUMN(L$1)),1),".")</f>
        <v>.</v>
      </c>
    </row>
    <row r="24" spans="1:44" ht="34.5" customHeight="1" x14ac:dyDescent="0.2">
      <c r="R24" s="6" t="str">
        <f ca="1">IF(المواد!K25&lt;&gt;"",المواد!K25,"")</f>
        <v/>
      </c>
      <c r="U24" s="7" t="str">
        <f ca="1">IFERROR(IF(INDEX(المواد!$H$4:$H$363,MATCH(D24,المواد!$F$4:$F$363,0),1)&gt;0,MATCH(D24,المواد!$F$4:$F$363,0),""),"-")</f>
        <v>-</v>
      </c>
      <c r="V24" s="7" t="str">
        <f ca="1">IFERROR(IF(INDEX(المواد!$H$4:$H$363,MATCH(E24,المواد!$F$4:$F$363,0),1)&gt;0,MATCH(E24,المواد!$F$4:$F$363,0),""),"-")</f>
        <v>-</v>
      </c>
      <c r="W24" s="7" t="str">
        <f ca="1">IFERROR(IF(INDEX(المواد!$H$4:$H$363,MATCH(F24,المواد!$F$4:$F$363,0),1)&gt;0,MATCH(F24,المواد!$F$4:$F$363,0),""),"-")</f>
        <v>-</v>
      </c>
      <c r="X24" s="7" t="str">
        <f ca="1">IFERROR(IF(INDEX(المواد!$H$4:$H$363,MATCH(G24,المواد!$F$4:$F$363,0),1)&gt;0,MATCH(G24,المواد!$F$4:$F$363,0),""),"-")</f>
        <v>-</v>
      </c>
      <c r="Y24" s="7" t="str">
        <f ca="1">IFERROR(IF(INDEX(المواد!$H$4:$H$363,MATCH(H24,المواد!$F$4:$F$363,0),1)&gt;0,MATCH(H24,المواد!$F$4:$F$363,0),""),"-")</f>
        <v>-</v>
      </c>
      <c r="Z24" s="7" t="str">
        <f ca="1">IFERROR(IF(INDEX(المواد!$H$4:$H$363,MATCH(I24,المواد!$F$4:$F$363,0),1)&gt;0,MATCH(I24,المواد!$F$4:$F$363,0),""),"-")</f>
        <v>-</v>
      </c>
      <c r="AA24" s="7" t="str">
        <f ca="1">IFERROR(IF(INDEX(المواد!$H$4:$H$363,MATCH(J24,المواد!$F$4:$F$363,0),1)&gt;0,MATCH(J24,المواد!$F$4:$F$363,0),""),"-")</f>
        <v>-</v>
      </c>
      <c r="AB24" s="7" t="str">
        <f ca="1">IFERROR(IF(INDEX(المواد!$H$4:$H$363,MATCH(K24,المواد!$F$4:$F$363,0),1)&gt;0,MATCH(K24,المواد!$F$4:$F$363,0),""),"-")</f>
        <v>-</v>
      </c>
      <c r="AC24" s="7" t="str">
        <f ca="1">IFERROR(IF(INDEX(المواد!$H$4:$H$363,MATCH(L24,المواد!$F$4:$F$363,0),1)&gt;0,MATCH(L24,المواد!$F$4:$F$363,0),""),"-")</f>
        <v>-</v>
      </c>
      <c r="AD24" s="7" t="str">
        <f ca="1">IFERROR(IF(INDEX(المواد!$H$4:$H$363,MATCH(M24,المواد!$F$4:$F$363,0),1)&gt;0,MATCH(M24,المواد!$F$4:$F$363,0),""),"-")</f>
        <v>-</v>
      </c>
      <c r="AE24" s="7" t="str">
        <f ca="1">IFERROR(IF(INDEX(المواد!$H$4:$H$363,MATCH(N24,المواد!$F$4:$F$363,0),1)&gt;0,MATCH(N24,المواد!$F$4:$F$363,0),""),"-")</f>
        <v>-</v>
      </c>
      <c r="AF24" s="7" t="str">
        <f ca="1">IFERROR(IF(INDEX(المواد!$H$4:$H$363,MATCH(O24,المواد!$F$4:$F$363,0),1)&gt;0,MATCH(O24,المواد!$F$4:$F$363,0),""),"-")</f>
        <v>-</v>
      </c>
      <c r="AG24" s="7" t="str">
        <f ca="1">IFERROR(INDEX(المواد!$F$4:$F$363,SMALL($U24:$AF24,COLUMN(A$1)),1),".")</f>
        <v>.</v>
      </c>
      <c r="AH24" s="7" t="str">
        <f ca="1">IFERROR(INDEX(المواد!$F$4:$F$363,SMALL($U24:$AF24,COLUMN(B$1)),1),".")</f>
        <v>.</v>
      </c>
      <c r="AI24" s="7" t="str">
        <f ca="1">IFERROR(INDEX(المواد!$F$4:$F$363,SMALL($U24:$AF24,COLUMN(C$1)),1),".")</f>
        <v>.</v>
      </c>
      <c r="AJ24" s="7" t="str">
        <f ca="1">IFERROR(INDEX(المواد!$F$4:$F$363,SMALL($U24:$AF24,COLUMN(D$1)),1),".")</f>
        <v>.</v>
      </c>
      <c r="AK24" s="7" t="str">
        <f ca="1">IFERROR(INDEX(المواد!$F$4:$F$363,SMALL($U24:$AF24,COLUMN(E$1)),1),".")</f>
        <v>.</v>
      </c>
      <c r="AL24" s="7" t="str">
        <f ca="1">IFERROR(INDEX(المواد!$F$4:$F$363,SMALL($U24:$AF24,COLUMN(F$1)),1),".")</f>
        <v>.</v>
      </c>
      <c r="AM24" s="7" t="str">
        <f ca="1">IFERROR(INDEX(المواد!$F$4:$F$363,SMALL($U24:$AF24,COLUMN(G$1)),1),".")</f>
        <v>.</v>
      </c>
      <c r="AN24" s="7" t="str">
        <f ca="1">IFERROR(INDEX(المواد!$F$4:$F$363,SMALL($U24:$AF24,COLUMN(H$1)),1),".")</f>
        <v>.</v>
      </c>
      <c r="AO24" s="7" t="str">
        <f ca="1">IFERROR(INDEX(المواد!$F$4:$F$363,SMALL($U24:$AF24,COLUMN(I$1)),1),".")</f>
        <v>.</v>
      </c>
      <c r="AP24" s="7" t="str">
        <f ca="1">IFERROR(INDEX(المواد!$F$4:$F$363,SMALL($U24:$AF24,COLUMN(J$1)),1),".")</f>
        <v>.</v>
      </c>
      <c r="AQ24" s="7" t="str">
        <f ca="1">IFERROR(INDEX(المواد!$F$4:$F$363,SMALL($U24:$AF24,COLUMN(K$1)),1),".")</f>
        <v>.</v>
      </c>
      <c r="AR24" s="7" t="str">
        <f ca="1">IFERROR(INDEX(المواد!$F$4:$F$363,SMALL($U24:$AF24,COLUMN(L$1)),1),".")</f>
        <v>.</v>
      </c>
    </row>
    <row r="25" spans="1:44" ht="34.5" customHeight="1" x14ac:dyDescent="0.2">
      <c r="R25" s="6" t="str">
        <f ca="1">IF(المواد!K26&lt;&gt;"",المواد!K26,"")</f>
        <v/>
      </c>
      <c r="U25" s="7" t="str">
        <f ca="1">IFERROR(IF(INDEX(المواد!$H$4:$H$363,MATCH(D25,المواد!$F$4:$F$363,0),1)&gt;0,MATCH(D25,المواد!$F$4:$F$363,0),""),"-")</f>
        <v>-</v>
      </c>
      <c r="V25" s="7" t="str">
        <f ca="1">IFERROR(IF(INDEX(المواد!$H$4:$H$363,MATCH(E25,المواد!$F$4:$F$363,0),1)&gt;0,MATCH(E25,المواد!$F$4:$F$363,0),""),"-")</f>
        <v>-</v>
      </c>
      <c r="W25" s="7" t="str">
        <f ca="1">IFERROR(IF(INDEX(المواد!$H$4:$H$363,MATCH(F25,المواد!$F$4:$F$363,0),1)&gt;0,MATCH(F25,المواد!$F$4:$F$363,0),""),"-")</f>
        <v>-</v>
      </c>
      <c r="X25" s="7" t="str">
        <f ca="1">IFERROR(IF(INDEX(المواد!$H$4:$H$363,MATCH(G25,المواد!$F$4:$F$363,0),1)&gt;0,MATCH(G25,المواد!$F$4:$F$363,0),""),"-")</f>
        <v>-</v>
      </c>
      <c r="Y25" s="7" t="str">
        <f ca="1">IFERROR(IF(INDEX(المواد!$H$4:$H$363,MATCH(H25,المواد!$F$4:$F$363,0),1)&gt;0,MATCH(H25,المواد!$F$4:$F$363,0),""),"-")</f>
        <v>-</v>
      </c>
      <c r="Z25" s="7" t="str">
        <f ca="1">IFERROR(IF(INDEX(المواد!$H$4:$H$363,MATCH(I25,المواد!$F$4:$F$363,0),1)&gt;0,MATCH(I25,المواد!$F$4:$F$363,0),""),"-")</f>
        <v>-</v>
      </c>
      <c r="AA25" s="7" t="str">
        <f ca="1">IFERROR(IF(INDEX(المواد!$H$4:$H$363,MATCH(J25,المواد!$F$4:$F$363,0),1)&gt;0,MATCH(J25,المواد!$F$4:$F$363,0),""),"-")</f>
        <v>-</v>
      </c>
      <c r="AB25" s="7" t="str">
        <f ca="1">IFERROR(IF(INDEX(المواد!$H$4:$H$363,MATCH(K25,المواد!$F$4:$F$363,0),1)&gt;0,MATCH(K25,المواد!$F$4:$F$363,0),""),"-")</f>
        <v>-</v>
      </c>
      <c r="AC25" s="7" t="str">
        <f ca="1">IFERROR(IF(INDEX(المواد!$H$4:$H$363,MATCH(L25,المواد!$F$4:$F$363,0),1)&gt;0,MATCH(L25,المواد!$F$4:$F$363,0),""),"-")</f>
        <v>-</v>
      </c>
      <c r="AD25" s="7" t="str">
        <f ca="1">IFERROR(IF(INDEX(المواد!$H$4:$H$363,MATCH(M25,المواد!$F$4:$F$363,0),1)&gt;0,MATCH(M25,المواد!$F$4:$F$363,0),""),"-")</f>
        <v>-</v>
      </c>
      <c r="AE25" s="7" t="str">
        <f ca="1">IFERROR(IF(INDEX(المواد!$H$4:$H$363,MATCH(N25,المواد!$F$4:$F$363,0),1)&gt;0,MATCH(N25,المواد!$F$4:$F$363,0),""),"-")</f>
        <v>-</v>
      </c>
      <c r="AF25" s="7" t="str">
        <f ca="1">IFERROR(IF(INDEX(المواد!$H$4:$H$363,MATCH(O25,المواد!$F$4:$F$363,0),1)&gt;0,MATCH(O25,المواد!$F$4:$F$363,0),""),"-")</f>
        <v>-</v>
      </c>
      <c r="AG25" s="7" t="str">
        <f ca="1">IFERROR(INDEX(المواد!$F$4:$F$363,SMALL($U25:$AF25,COLUMN(A$1)),1),".")</f>
        <v>.</v>
      </c>
      <c r="AH25" s="7" t="str">
        <f ca="1">IFERROR(INDEX(المواد!$F$4:$F$363,SMALL($U25:$AF25,COLUMN(B$1)),1),".")</f>
        <v>.</v>
      </c>
      <c r="AI25" s="7" t="str">
        <f ca="1">IFERROR(INDEX(المواد!$F$4:$F$363,SMALL($U25:$AF25,COLUMN(C$1)),1),".")</f>
        <v>.</v>
      </c>
      <c r="AJ25" s="7" t="str">
        <f ca="1">IFERROR(INDEX(المواد!$F$4:$F$363,SMALL($U25:$AF25,COLUMN(D$1)),1),".")</f>
        <v>.</v>
      </c>
      <c r="AK25" s="7" t="str">
        <f ca="1">IFERROR(INDEX(المواد!$F$4:$F$363,SMALL($U25:$AF25,COLUMN(E$1)),1),".")</f>
        <v>.</v>
      </c>
      <c r="AL25" s="7" t="str">
        <f ca="1">IFERROR(INDEX(المواد!$F$4:$F$363,SMALL($U25:$AF25,COLUMN(F$1)),1),".")</f>
        <v>.</v>
      </c>
      <c r="AM25" s="7" t="str">
        <f ca="1">IFERROR(INDEX(المواد!$F$4:$F$363,SMALL($U25:$AF25,COLUMN(G$1)),1),".")</f>
        <v>.</v>
      </c>
      <c r="AN25" s="7" t="str">
        <f ca="1">IFERROR(INDEX(المواد!$F$4:$F$363,SMALL($U25:$AF25,COLUMN(H$1)),1),".")</f>
        <v>.</v>
      </c>
      <c r="AO25" s="7" t="str">
        <f ca="1">IFERROR(INDEX(المواد!$F$4:$F$363,SMALL($U25:$AF25,COLUMN(I$1)),1),".")</f>
        <v>.</v>
      </c>
      <c r="AP25" s="7" t="str">
        <f ca="1">IFERROR(INDEX(المواد!$F$4:$F$363,SMALL($U25:$AF25,COLUMN(J$1)),1),".")</f>
        <v>.</v>
      </c>
      <c r="AQ25" s="7" t="str">
        <f ca="1">IFERROR(INDEX(المواد!$F$4:$F$363,SMALL($U25:$AF25,COLUMN(K$1)),1),".")</f>
        <v>.</v>
      </c>
      <c r="AR25" s="7" t="str">
        <f ca="1">IFERROR(INDEX(المواد!$F$4:$F$363,SMALL($U25:$AF25,COLUMN(L$1)),1),".")</f>
        <v>.</v>
      </c>
    </row>
    <row r="26" spans="1:44" ht="34.5" customHeight="1" x14ac:dyDescent="0.2">
      <c r="R26" s="6" t="str">
        <f ca="1">IF(المواد!K27&lt;&gt;"",المواد!K27,"")</f>
        <v/>
      </c>
      <c r="U26" s="7" t="str">
        <f ca="1">IFERROR(IF(INDEX(المواد!$H$4:$H$363,MATCH(D26,المواد!$F$4:$F$363,0),1)&gt;0,MATCH(D26,المواد!$F$4:$F$363,0),""),"-")</f>
        <v>-</v>
      </c>
      <c r="V26" s="7" t="str">
        <f ca="1">IFERROR(IF(INDEX(المواد!$H$4:$H$363,MATCH(E26,المواد!$F$4:$F$363,0),1)&gt;0,MATCH(E26,المواد!$F$4:$F$363,0),""),"-")</f>
        <v>-</v>
      </c>
      <c r="W26" s="7" t="str">
        <f ca="1">IFERROR(IF(INDEX(المواد!$H$4:$H$363,MATCH(F26,المواد!$F$4:$F$363,0),1)&gt;0,MATCH(F26,المواد!$F$4:$F$363,0),""),"-")</f>
        <v>-</v>
      </c>
      <c r="X26" s="7" t="str">
        <f ca="1">IFERROR(IF(INDEX(المواد!$H$4:$H$363,MATCH(G26,المواد!$F$4:$F$363,0),1)&gt;0,MATCH(G26,المواد!$F$4:$F$363,0),""),"-")</f>
        <v>-</v>
      </c>
      <c r="Y26" s="7" t="str">
        <f ca="1">IFERROR(IF(INDEX(المواد!$H$4:$H$363,MATCH(H26,المواد!$F$4:$F$363,0),1)&gt;0,MATCH(H26,المواد!$F$4:$F$363,0),""),"-")</f>
        <v>-</v>
      </c>
      <c r="Z26" s="7" t="str">
        <f ca="1">IFERROR(IF(INDEX(المواد!$H$4:$H$363,MATCH(I26,المواد!$F$4:$F$363,0),1)&gt;0,MATCH(I26,المواد!$F$4:$F$363,0),""),"-")</f>
        <v>-</v>
      </c>
      <c r="AA26" s="7" t="str">
        <f ca="1">IFERROR(IF(INDEX(المواد!$H$4:$H$363,MATCH(J26,المواد!$F$4:$F$363,0),1)&gt;0,MATCH(J26,المواد!$F$4:$F$363,0),""),"-")</f>
        <v>-</v>
      </c>
      <c r="AB26" s="7" t="str">
        <f ca="1">IFERROR(IF(INDEX(المواد!$H$4:$H$363,MATCH(K26,المواد!$F$4:$F$363,0),1)&gt;0,MATCH(K26,المواد!$F$4:$F$363,0),""),"-")</f>
        <v>-</v>
      </c>
      <c r="AC26" s="7" t="str">
        <f ca="1">IFERROR(IF(INDEX(المواد!$H$4:$H$363,MATCH(L26,المواد!$F$4:$F$363,0),1)&gt;0,MATCH(L26,المواد!$F$4:$F$363,0),""),"-")</f>
        <v>-</v>
      </c>
      <c r="AD26" s="7" t="str">
        <f ca="1">IFERROR(IF(INDEX(المواد!$H$4:$H$363,MATCH(M26,المواد!$F$4:$F$363,0),1)&gt;0,MATCH(M26,المواد!$F$4:$F$363,0),""),"-")</f>
        <v>-</v>
      </c>
      <c r="AE26" s="7" t="str">
        <f ca="1">IFERROR(IF(INDEX(المواد!$H$4:$H$363,MATCH(N26,المواد!$F$4:$F$363,0),1)&gt;0,MATCH(N26,المواد!$F$4:$F$363,0),""),"-")</f>
        <v>-</v>
      </c>
      <c r="AF26" s="7" t="str">
        <f ca="1">IFERROR(IF(INDEX(المواد!$H$4:$H$363,MATCH(O26,المواد!$F$4:$F$363,0),1)&gt;0,MATCH(O26,المواد!$F$4:$F$363,0),""),"-")</f>
        <v>-</v>
      </c>
      <c r="AG26" s="7" t="str">
        <f ca="1">IFERROR(INDEX(المواد!$F$4:$F$363,SMALL($U26:$AF26,COLUMN(A$1)),1),".")</f>
        <v>.</v>
      </c>
      <c r="AH26" s="7" t="str">
        <f ca="1">IFERROR(INDEX(المواد!$F$4:$F$363,SMALL($U26:$AF26,COLUMN(B$1)),1),".")</f>
        <v>.</v>
      </c>
      <c r="AI26" s="7" t="str">
        <f ca="1">IFERROR(INDEX(المواد!$F$4:$F$363,SMALL($U26:$AF26,COLUMN(C$1)),1),".")</f>
        <v>.</v>
      </c>
      <c r="AJ26" s="7" t="str">
        <f ca="1">IFERROR(INDEX(المواد!$F$4:$F$363,SMALL($U26:$AF26,COLUMN(D$1)),1),".")</f>
        <v>.</v>
      </c>
      <c r="AK26" s="7" t="str">
        <f ca="1">IFERROR(INDEX(المواد!$F$4:$F$363,SMALL($U26:$AF26,COLUMN(E$1)),1),".")</f>
        <v>.</v>
      </c>
      <c r="AL26" s="7" t="str">
        <f ca="1">IFERROR(INDEX(المواد!$F$4:$F$363,SMALL($U26:$AF26,COLUMN(F$1)),1),".")</f>
        <v>.</v>
      </c>
      <c r="AM26" s="7" t="str">
        <f ca="1">IFERROR(INDEX(المواد!$F$4:$F$363,SMALL($U26:$AF26,COLUMN(G$1)),1),".")</f>
        <v>.</v>
      </c>
      <c r="AN26" s="7" t="str">
        <f ca="1">IFERROR(INDEX(المواد!$F$4:$F$363,SMALL($U26:$AF26,COLUMN(H$1)),1),".")</f>
        <v>.</v>
      </c>
      <c r="AO26" s="7" t="str">
        <f ca="1">IFERROR(INDEX(المواد!$F$4:$F$363,SMALL($U26:$AF26,COLUMN(I$1)),1),".")</f>
        <v>.</v>
      </c>
      <c r="AP26" s="7" t="str">
        <f ca="1">IFERROR(INDEX(المواد!$F$4:$F$363,SMALL($U26:$AF26,COLUMN(J$1)),1),".")</f>
        <v>.</v>
      </c>
      <c r="AQ26" s="7" t="str">
        <f ca="1">IFERROR(INDEX(المواد!$F$4:$F$363,SMALL($U26:$AF26,COLUMN(K$1)),1),".")</f>
        <v>.</v>
      </c>
      <c r="AR26" s="7" t="str">
        <f ca="1">IFERROR(INDEX(المواد!$F$4:$F$363,SMALL($U26:$AF26,COLUMN(L$1)),1),".")</f>
        <v>.</v>
      </c>
    </row>
    <row r="27" spans="1:44" ht="34.5" customHeight="1" x14ac:dyDescent="0.2">
      <c r="R27" s="6" t="str">
        <f ca="1">IF(المواد!K28&lt;&gt;"",المواد!K28,"")</f>
        <v/>
      </c>
      <c r="U27" s="7" t="str">
        <f ca="1">IFERROR(IF(INDEX(المواد!$H$4:$H$363,MATCH(D27,المواد!$F$4:$F$363,0),1)&gt;0,MATCH(D27,المواد!$F$4:$F$363,0),""),"-")</f>
        <v>-</v>
      </c>
      <c r="V27" s="7" t="str">
        <f ca="1">IFERROR(IF(INDEX(المواد!$H$4:$H$363,MATCH(E27,المواد!$F$4:$F$363,0),1)&gt;0,MATCH(E27,المواد!$F$4:$F$363,0),""),"-")</f>
        <v>-</v>
      </c>
      <c r="W27" s="7" t="str">
        <f ca="1">IFERROR(IF(INDEX(المواد!$H$4:$H$363,MATCH(F27,المواد!$F$4:$F$363,0),1)&gt;0,MATCH(F27,المواد!$F$4:$F$363,0),""),"-")</f>
        <v>-</v>
      </c>
      <c r="X27" s="7" t="str">
        <f ca="1">IFERROR(IF(INDEX(المواد!$H$4:$H$363,MATCH(G27,المواد!$F$4:$F$363,0),1)&gt;0,MATCH(G27,المواد!$F$4:$F$363,0),""),"-")</f>
        <v>-</v>
      </c>
      <c r="Y27" s="7" t="str">
        <f ca="1">IFERROR(IF(INDEX(المواد!$H$4:$H$363,MATCH(H27,المواد!$F$4:$F$363,0),1)&gt;0,MATCH(H27,المواد!$F$4:$F$363,0),""),"-")</f>
        <v>-</v>
      </c>
      <c r="Z27" s="7" t="str">
        <f ca="1">IFERROR(IF(INDEX(المواد!$H$4:$H$363,MATCH(I27,المواد!$F$4:$F$363,0),1)&gt;0,MATCH(I27,المواد!$F$4:$F$363,0),""),"-")</f>
        <v>-</v>
      </c>
      <c r="AA27" s="7" t="str">
        <f ca="1">IFERROR(IF(INDEX(المواد!$H$4:$H$363,MATCH(J27,المواد!$F$4:$F$363,0),1)&gt;0,MATCH(J27,المواد!$F$4:$F$363,0),""),"-")</f>
        <v>-</v>
      </c>
      <c r="AB27" s="7" t="str">
        <f ca="1">IFERROR(IF(INDEX(المواد!$H$4:$H$363,MATCH(K27,المواد!$F$4:$F$363,0),1)&gt;0,MATCH(K27,المواد!$F$4:$F$363,0),""),"-")</f>
        <v>-</v>
      </c>
      <c r="AC27" s="7" t="str">
        <f ca="1">IFERROR(IF(INDEX(المواد!$H$4:$H$363,MATCH(L27,المواد!$F$4:$F$363,0),1)&gt;0,MATCH(L27,المواد!$F$4:$F$363,0),""),"-")</f>
        <v>-</v>
      </c>
      <c r="AD27" s="7" t="str">
        <f ca="1">IFERROR(IF(INDEX(المواد!$H$4:$H$363,MATCH(M27,المواد!$F$4:$F$363,0),1)&gt;0,MATCH(M27,المواد!$F$4:$F$363,0),""),"-")</f>
        <v>-</v>
      </c>
      <c r="AE27" s="7" t="str">
        <f ca="1">IFERROR(IF(INDEX(المواد!$H$4:$H$363,MATCH(N27,المواد!$F$4:$F$363,0),1)&gt;0,MATCH(N27,المواد!$F$4:$F$363,0),""),"-")</f>
        <v>-</v>
      </c>
      <c r="AF27" s="7" t="str">
        <f ca="1">IFERROR(IF(INDEX(المواد!$H$4:$H$363,MATCH(O27,المواد!$F$4:$F$363,0),1)&gt;0,MATCH(O27,المواد!$F$4:$F$363,0),""),"-")</f>
        <v>-</v>
      </c>
      <c r="AG27" s="7" t="str">
        <f ca="1">IFERROR(INDEX(المواد!$F$4:$F$363,SMALL($U27:$AF27,COLUMN(A$1)),1),".")</f>
        <v>.</v>
      </c>
      <c r="AH27" s="7" t="str">
        <f ca="1">IFERROR(INDEX(المواد!$F$4:$F$363,SMALL($U27:$AF27,COLUMN(B$1)),1),".")</f>
        <v>.</v>
      </c>
      <c r="AI27" s="7" t="str">
        <f ca="1">IFERROR(INDEX(المواد!$F$4:$F$363,SMALL($U27:$AF27,COLUMN(C$1)),1),".")</f>
        <v>.</v>
      </c>
      <c r="AJ27" s="7" t="str">
        <f ca="1">IFERROR(INDEX(المواد!$F$4:$F$363,SMALL($U27:$AF27,COLUMN(D$1)),1),".")</f>
        <v>.</v>
      </c>
      <c r="AK27" s="7" t="str">
        <f ca="1">IFERROR(INDEX(المواد!$F$4:$F$363,SMALL($U27:$AF27,COLUMN(E$1)),1),".")</f>
        <v>.</v>
      </c>
      <c r="AL27" s="7" t="str">
        <f ca="1">IFERROR(INDEX(المواد!$F$4:$F$363,SMALL($U27:$AF27,COLUMN(F$1)),1),".")</f>
        <v>.</v>
      </c>
      <c r="AM27" s="7" t="str">
        <f ca="1">IFERROR(INDEX(المواد!$F$4:$F$363,SMALL($U27:$AF27,COLUMN(G$1)),1),".")</f>
        <v>.</v>
      </c>
      <c r="AN27" s="7" t="str">
        <f ca="1">IFERROR(INDEX(المواد!$F$4:$F$363,SMALL($U27:$AF27,COLUMN(H$1)),1),".")</f>
        <v>.</v>
      </c>
      <c r="AO27" s="7" t="str">
        <f ca="1">IFERROR(INDEX(المواد!$F$4:$F$363,SMALL($U27:$AF27,COLUMN(I$1)),1),".")</f>
        <v>.</v>
      </c>
      <c r="AP27" s="7" t="str">
        <f ca="1">IFERROR(INDEX(المواد!$F$4:$F$363,SMALL($U27:$AF27,COLUMN(J$1)),1),".")</f>
        <v>.</v>
      </c>
      <c r="AQ27" s="7" t="str">
        <f ca="1">IFERROR(INDEX(المواد!$F$4:$F$363,SMALL($U27:$AF27,COLUMN(K$1)),1),".")</f>
        <v>.</v>
      </c>
      <c r="AR27" s="7" t="str">
        <f ca="1">IFERROR(INDEX(المواد!$F$4:$F$363,SMALL($U27:$AF27,COLUMN(L$1)),1),".")</f>
        <v>.</v>
      </c>
    </row>
    <row r="28" spans="1:44" ht="34.5" customHeight="1" x14ac:dyDescent="0.2">
      <c r="R28" s="6" t="str">
        <f ca="1">IF(المواد!K29&lt;&gt;"",المواد!K29,"")</f>
        <v/>
      </c>
      <c r="U28" s="7" t="str">
        <f ca="1">IFERROR(IF(INDEX(المواد!$H$4:$H$363,MATCH(D28,المواد!$F$4:$F$363,0),1)&gt;0,MATCH(D28,المواد!$F$4:$F$363,0),""),"-")</f>
        <v>-</v>
      </c>
      <c r="V28" s="7" t="str">
        <f ca="1">IFERROR(IF(INDEX(المواد!$H$4:$H$363,MATCH(E28,المواد!$F$4:$F$363,0),1)&gt;0,MATCH(E28,المواد!$F$4:$F$363,0),""),"-")</f>
        <v>-</v>
      </c>
      <c r="W28" s="7" t="str">
        <f ca="1">IFERROR(IF(INDEX(المواد!$H$4:$H$363,MATCH(F28,المواد!$F$4:$F$363,0),1)&gt;0,MATCH(F28,المواد!$F$4:$F$363,0),""),"-")</f>
        <v>-</v>
      </c>
      <c r="X28" s="7" t="str">
        <f ca="1">IFERROR(IF(INDEX(المواد!$H$4:$H$363,MATCH(G28,المواد!$F$4:$F$363,0),1)&gt;0,MATCH(G28,المواد!$F$4:$F$363,0),""),"-")</f>
        <v>-</v>
      </c>
      <c r="Y28" s="7" t="str">
        <f ca="1">IFERROR(IF(INDEX(المواد!$H$4:$H$363,MATCH(H28,المواد!$F$4:$F$363,0),1)&gt;0,MATCH(H28,المواد!$F$4:$F$363,0),""),"-")</f>
        <v>-</v>
      </c>
      <c r="Z28" s="7" t="str">
        <f ca="1">IFERROR(IF(INDEX(المواد!$H$4:$H$363,MATCH(I28,المواد!$F$4:$F$363,0),1)&gt;0,MATCH(I28,المواد!$F$4:$F$363,0),""),"-")</f>
        <v>-</v>
      </c>
      <c r="AA28" s="7" t="str">
        <f ca="1">IFERROR(IF(INDEX(المواد!$H$4:$H$363,MATCH(J28,المواد!$F$4:$F$363,0),1)&gt;0,MATCH(J28,المواد!$F$4:$F$363,0),""),"-")</f>
        <v>-</v>
      </c>
      <c r="AB28" s="7" t="str">
        <f ca="1">IFERROR(IF(INDEX(المواد!$H$4:$H$363,MATCH(K28,المواد!$F$4:$F$363,0),1)&gt;0,MATCH(K28,المواد!$F$4:$F$363,0),""),"-")</f>
        <v>-</v>
      </c>
      <c r="AC28" s="7" t="str">
        <f ca="1">IFERROR(IF(INDEX(المواد!$H$4:$H$363,MATCH(L28,المواد!$F$4:$F$363,0),1)&gt;0,MATCH(L28,المواد!$F$4:$F$363,0),""),"-")</f>
        <v>-</v>
      </c>
      <c r="AD28" s="7" t="str">
        <f ca="1">IFERROR(IF(INDEX(المواد!$H$4:$H$363,MATCH(M28,المواد!$F$4:$F$363,0),1)&gt;0,MATCH(M28,المواد!$F$4:$F$363,0),""),"-")</f>
        <v>-</v>
      </c>
      <c r="AE28" s="7" t="str">
        <f ca="1">IFERROR(IF(INDEX(المواد!$H$4:$H$363,MATCH(N28,المواد!$F$4:$F$363,0),1)&gt;0,MATCH(N28,المواد!$F$4:$F$363,0),""),"-")</f>
        <v>-</v>
      </c>
      <c r="AF28" s="7" t="str">
        <f ca="1">IFERROR(IF(INDEX(المواد!$H$4:$H$363,MATCH(O28,المواد!$F$4:$F$363,0),1)&gt;0,MATCH(O28,المواد!$F$4:$F$363,0),""),"-")</f>
        <v>-</v>
      </c>
      <c r="AG28" s="7" t="str">
        <f ca="1">IFERROR(INDEX(المواد!$F$4:$F$363,SMALL($U28:$AF28,COLUMN(A$1)),1),".")</f>
        <v>.</v>
      </c>
      <c r="AH28" s="7" t="str">
        <f ca="1">IFERROR(INDEX(المواد!$F$4:$F$363,SMALL($U28:$AF28,COLUMN(B$1)),1),".")</f>
        <v>.</v>
      </c>
      <c r="AI28" s="7" t="str">
        <f ca="1">IFERROR(INDEX(المواد!$F$4:$F$363,SMALL($U28:$AF28,COLUMN(C$1)),1),".")</f>
        <v>.</v>
      </c>
      <c r="AJ28" s="7" t="str">
        <f ca="1">IFERROR(INDEX(المواد!$F$4:$F$363,SMALL($U28:$AF28,COLUMN(D$1)),1),".")</f>
        <v>.</v>
      </c>
      <c r="AK28" s="7" t="str">
        <f ca="1">IFERROR(INDEX(المواد!$F$4:$F$363,SMALL($U28:$AF28,COLUMN(E$1)),1),".")</f>
        <v>.</v>
      </c>
      <c r="AL28" s="7" t="str">
        <f ca="1">IFERROR(INDEX(المواد!$F$4:$F$363,SMALL($U28:$AF28,COLUMN(F$1)),1),".")</f>
        <v>.</v>
      </c>
      <c r="AM28" s="7" t="str">
        <f ca="1">IFERROR(INDEX(المواد!$F$4:$F$363,SMALL($U28:$AF28,COLUMN(G$1)),1),".")</f>
        <v>.</v>
      </c>
      <c r="AN28" s="7" t="str">
        <f ca="1">IFERROR(INDEX(المواد!$F$4:$F$363,SMALL($U28:$AF28,COLUMN(H$1)),1),".")</f>
        <v>.</v>
      </c>
      <c r="AO28" s="7" t="str">
        <f ca="1">IFERROR(INDEX(المواد!$F$4:$F$363,SMALL($U28:$AF28,COLUMN(I$1)),1),".")</f>
        <v>.</v>
      </c>
      <c r="AP28" s="7" t="str">
        <f ca="1">IFERROR(INDEX(المواد!$F$4:$F$363,SMALL($U28:$AF28,COLUMN(J$1)),1),".")</f>
        <v>.</v>
      </c>
      <c r="AQ28" s="7" t="str">
        <f ca="1">IFERROR(INDEX(المواد!$F$4:$F$363,SMALL($U28:$AF28,COLUMN(K$1)),1),".")</f>
        <v>.</v>
      </c>
      <c r="AR28" s="7" t="str">
        <f ca="1">IFERROR(INDEX(المواد!$F$4:$F$363,SMALL($U28:$AF28,COLUMN(L$1)),1),".")</f>
        <v>.</v>
      </c>
    </row>
    <row r="29" spans="1:44" ht="34.5" customHeight="1" x14ac:dyDescent="0.2">
      <c r="R29" s="6" t="str">
        <f ca="1">IF(المواد!K30&lt;&gt;"",المواد!K30,"")</f>
        <v/>
      </c>
      <c r="U29" s="7" t="str">
        <f ca="1">IFERROR(IF(INDEX(المواد!$H$4:$H$363,MATCH(D29,المواد!$F$4:$F$363,0),1)&gt;0,MATCH(D29,المواد!$F$4:$F$363,0),""),"-")</f>
        <v>-</v>
      </c>
      <c r="V29" s="7" t="str">
        <f ca="1">IFERROR(IF(INDEX(المواد!$H$4:$H$363,MATCH(E29,المواد!$F$4:$F$363,0),1)&gt;0,MATCH(E29,المواد!$F$4:$F$363,0),""),"-")</f>
        <v>-</v>
      </c>
      <c r="W29" s="7" t="str">
        <f ca="1">IFERROR(IF(INDEX(المواد!$H$4:$H$363,MATCH(F29,المواد!$F$4:$F$363,0),1)&gt;0,MATCH(F29,المواد!$F$4:$F$363,0),""),"-")</f>
        <v>-</v>
      </c>
      <c r="X29" s="7" t="str">
        <f ca="1">IFERROR(IF(INDEX(المواد!$H$4:$H$363,MATCH(G29,المواد!$F$4:$F$363,0),1)&gt;0,MATCH(G29,المواد!$F$4:$F$363,0),""),"-")</f>
        <v>-</v>
      </c>
      <c r="Y29" s="7" t="str">
        <f ca="1">IFERROR(IF(INDEX(المواد!$H$4:$H$363,MATCH(H29,المواد!$F$4:$F$363,0),1)&gt;0,MATCH(H29,المواد!$F$4:$F$363,0),""),"-")</f>
        <v>-</v>
      </c>
      <c r="Z29" s="7" t="str">
        <f ca="1">IFERROR(IF(INDEX(المواد!$H$4:$H$363,MATCH(I29,المواد!$F$4:$F$363,0),1)&gt;0,MATCH(I29,المواد!$F$4:$F$363,0),""),"-")</f>
        <v>-</v>
      </c>
      <c r="AA29" s="7" t="str">
        <f ca="1">IFERROR(IF(INDEX(المواد!$H$4:$H$363,MATCH(J29,المواد!$F$4:$F$363,0),1)&gt;0,MATCH(J29,المواد!$F$4:$F$363,0),""),"-")</f>
        <v>-</v>
      </c>
      <c r="AB29" s="7" t="str">
        <f ca="1">IFERROR(IF(INDEX(المواد!$H$4:$H$363,MATCH(K29,المواد!$F$4:$F$363,0),1)&gt;0,MATCH(K29,المواد!$F$4:$F$363,0),""),"-")</f>
        <v>-</v>
      </c>
      <c r="AC29" s="7" t="str">
        <f ca="1">IFERROR(IF(INDEX(المواد!$H$4:$H$363,MATCH(L29,المواد!$F$4:$F$363,0),1)&gt;0,MATCH(L29,المواد!$F$4:$F$363,0),""),"-")</f>
        <v>-</v>
      </c>
      <c r="AD29" s="7" t="str">
        <f ca="1">IFERROR(IF(INDEX(المواد!$H$4:$H$363,MATCH(M29,المواد!$F$4:$F$363,0),1)&gt;0,MATCH(M29,المواد!$F$4:$F$363,0),""),"-")</f>
        <v>-</v>
      </c>
      <c r="AE29" s="7" t="str">
        <f ca="1">IFERROR(IF(INDEX(المواد!$H$4:$H$363,MATCH(N29,المواد!$F$4:$F$363,0),1)&gt;0,MATCH(N29,المواد!$F$4:$F$363,0),""),"-")</f>
        <v>-</v>
      </c>
      <c r="AF29" s="7" t="str">
        <f ca="1">IFERROR(IF(INDEX(المواد!$H$4:$H$363,MATCH(O29,المواد!$F$4:$F$363,0),1)&gt;0,MATCH(O29,المواد!$F$4:$F$363,0),""),"-")</f>
        <v>-</v>
      </c>
      <c r="AG29" s="7" t="str">
        <f ca="1">IFERROR(INDEX(المواد!$F$4:$F$363,SMALL($U29:$AF29,COLUMN(A$1)),1),".")</f>
        <v>.</v>
      </c>
      <c r="AH29" s="7" t="str">
        <f ca="1">IFERROR(INDEX(المواد!$F$4:$F$363,SMALL($U29:$AF29,COLUMN(B$1)),1),".")</f>
        <v>.</v>
      </c>
      <c r="AI29" s="7" t="str">
        <f ca="1">IFERROR(INDEX(المواد!$F$4:$F$363,SMALL($U29:$AF29,COLUMN(C$1)),1),".")</f>
        <v>.</v>
      </c>
      <c r="AJ29" s="7" t="str">
        <f ca="1">IFERROR(INDEX(المواد!$F$4:$F$363,SMALL($U29:$AF29,COLUMN(D$1)),1),".")</f>
        <v>.</v>
      </c>
      <c r="AK29" s="7" t="str">
        <f ca="1">IFERROR(INDEX(المواد!$F$4:$F$363,SMALL($U29:$AF29,COLUMN(E$1)),1),".")</f>
        <v>.</v>
      </c>
      <c r="AL29" s="7" t="str">
        <f ca="1">IFERROR(INDEX(المواد!$F$4:$F$363,SMALL($U29:$AF29,COLUMN(F$1)),1),".")</f>
        <v>.</v>
      </c>
      <c r="AM29" s="7" t="str">
        <f ca="1">IFERROR(INDEX(المواد!$F$4:$F$363,SMALL($U29:$AF29,COLUMN(G$1)),1),".")</f>
        <v>.</v>
      </c>
      <c r="AN29" s="7" t="str">
        <f ca="1">IFERROR(INDEX(المواد!$F$4:$F$363,SMALL($U29:$AF29,COLUMN(H$1)),1),".")</f>
        <v>.</v>
      </c>
      <c r="AO29" s="7" t="str">
        <f ca="1">IFERROR(INDEX(المواد!$F$4:$F$363,SMALL($U29:$AF29,COLUMN(I$1)),1),".")</f>
        <v>.</v>
      </c>
      <c r="AP29" s="7" t="str">
        <f ca="1">IFERROR(INDEX(المواد!$F$4:$F$363,SMALL($U29:$AF29,COLUMN(J$1)),1),".")</f>
        <v>.</v>
      </c>
      <c r="AQ29" s="7" t="str">
        <f ca="1">IFERROR(INDEX(المواد!$F$4:$F$363,SMALL($U29:$AF29,COLUMN(K$1)),1),".")</f>
        <v>.</v>
      </c>
      <c r="AR29" s="7" t="str">
        <f ca="1">IFERROR(INDEX(المواد!$F$4:$F$363,SMALL($U29:$AF29,COLUMN(L$1)),1),".")</f>
        <v>.</v>
      </c>
    </row>
    <row r="30" spans="1:44" ht="34.5" customHeight="1" x14ac:dyDescent="0.2">
      <c r="R30" s="6" t="str">
        <f ca="1">IF(المواد!K31&lt;&gt;"",المواد!K31,"")</f>
        <v/>
      </c>
      <c r="U30" s="7" t="str">
        <f ca="1">IFERROR(IF(INDEX(المواد!$H$4:$H$363,MATCH(D30,المواد!$F$4:$F$363,0),1)&gt;0,MATCH(D30,المواد!$F$4:$F$363,0),""),"-")</f>
        <v>-</v>
      </c>
      <c r="V30" s="7" t="str">
        <f ca="1">IFERROR(IF(INDEX(المواد!$H$4:$H$363,MATCH(E30,المواد!$F$4:$F$363,0),1)&gt;0,MATCH(E30,المواد!$F$4:$F$363,0),""),"-")</f>
        <v>-</v>
      </c>
      <c r="W30" s="7" t="str">
        <f ca="1">IFERROR(IF(INDEX(المواد!$H$4:$H$363,MATCH(F30,المواد!$F$4:$F$363,0),1)&gt;0,MATCH(F30,المواد!$F$4:$F$363,0),""),"-")</f>
        <v>-</v>
      </c>
      <c r="X30" s="7" t="str">
        <f ca="1">IFERROR(IF(INDEX(المواد!$H$4:$H$363,MATCH(G30,المواد!$F$4:$F$363,0),1)&gt;0,MATCH(G30,المواد!$F$4:$F$363,0),""),"-")</f>
        <v>-</v>
      </c>
      <c r="Y30" s="7" t="str">
        <f ca="1">IFERROR(IF(INDEX(المواد!$H$4:$H$363,MATCH(H30,المواد!$F$4:$F$363,0),1)&gt;0,MATCH(H30,المواد!$F$4:$F$363,0),""),"-")</f>
        <v>-</v>
      </c>
      <c r="Z30" s="7" t="str">
        <f ca="1">IFERROR(IF(INDEX(المواد!$H$4:$H$363,MATCH(I30,المواد!$F$4:$F$363,0),1)&gt;0,MATCH(I30,المواد!$F$4:$F$363,0),""),"-")</f>
        <v>-</v>
      </c>
      <c r="AA30" s="7" t="str">
        <f ca="1">IFERROR(IF(INDEX(المواد!$H$4:$H$363,MATCH(J30,المواد!$F$4:$F$363,0),1)&gt;0,MATCH(J30,المواد!$F$4:$F$363,0),""),"-")</f>
        <v>-</v>
      </c>
      <c r="AB30" s="7" t="str">
        <f ca="1">IFERROR(IF(INDEX(المواد!$H$4:$H$363,MATCH(K30,المواد!$F$4:$F$363,0),1)&gt;0,MATCH(K30,المواد!$F$4:$F$363,0),""),"-")</f>
        <v>-</v>
      </c>
      <c r="AC30" s="7" t="str">
        <f ca="1">IFERROR(IF(INDEX(المواد!$H$4:$H$363,MATCH(L30,المواد!$F$4:$F$363,0),1)&gt;0,MATCH(L30,المواد!$F$4:$F$363,0),""),"-")</f>
        <v>-</v>
      </c>
      <c r="AD30" s="7" t="str">
        <f ca="1">IFERROR(IF(INDEX(المواد!$H$4:$H$363,MATCH(M30,المواد!$F$4:$F$363,0),1)&gt;0,MATCH(M30,المواد!$F$4:$F$363,0),""),"-")</f>
        <v>-</v>
      </c>
      <c r="AE30" s="7" t="str">
        <f ca="1">IFERROR(IF(INDEX(المواد!$H$4:$H$363,MATCH(N30,المواد!$F$4:$F$363,0),1)&gt;0,MATCH(N30,المواد!$F$4:$F$363,0),""),"-")</f>
        <v>-</v>
      </c>
      <c r="AF30" s="7" t="str">
        <f ca="1">IFERROR(IF(INDEX(المواد!$H$4:$H$363,MATCH(O30,المواد!$F$4:$F$363,0),1)&gt;0,MATCH(O30,المواد!$F$4:$F$363,0),""),"-")</f>
        <v>-</v>
      </c>
      <c r="AG30" s="7" t="str">
        <f ca="1">IFERROR(INDEX(المواد!$F$4:$F$363,SMALL($U30:$AF30,COLUMN(A$1)),1),".")</f>
        <v>.</v>
      </c>
      <c r="AH30" s="7" t="str">
        <f ca="1">IFERROR(INDEX(المواد!$F$4:$F$363,SMALL($U30:$AF30,COLUMN(B$1)),1),".")</f>
        <v>.</v>
      </c>
      <c r="AI30" s="7" t="str">
        <f ca="1">IFERROR(INDEX(المواد!$F$4:$F$363,SMALL($U30:$AF30,COLUMN(C$1)),1),".")</f>
        <v>.</v>
      </c>
      <c r="AJ30" s="7" t="str">
        <f ca="1">IFERROR(INDEX(المواد!$F$4:$F$363,SMALL($U30:$AF30,COLUMN(D$1)),1),".")</f>
        <v>.</v>
      </c>
      <c r="AK30" s="7" t="str">
        <f ca="1">IFERROR(INDEX(المواد!$F$4:$F$363,SMALL($U30:$AF30,COLUMN(E$1)),1),".")</f>
        <v>.</v>
      </c>
      <c r="AL30" s="7" t="str">
        <f ca="1">IFERROR(INDEX(المواد!$F$4:$F$363,SMALL($U30:$AF30,COLUMN(F$1)),1),".")</f>
        <v>.</v>
      </c>
      <c r="AM30" s="7" t="str">
        <f ca="1">IFERROR(INDEX(المواد!$F$4:$F$363,SMALL($U30:$AF30,COLUMN(G$1)),1),".")</f>
        <v>.</v>
      </c>
      <c r="AN30" s="7" t="str">
        <f ca="1">IFERROR(INDEX(المواد!$F$4:$F$363,SMALL($U30:$AF30,COLUMN(H$1)),1),".")</f>
        <v>.</v>
      </c>
      <c r="AO30" s="7" t="str">
        <f ca="1">IFERROR(INDEX(المواد!$F$4:$F$363,SMALL($U30:$AF30,COLUMN(I$1)),1),".")</f>
        <v>.</v>
      </c>
      <c r="AP30" s="7" t="str">
        <f ca="1">IFERROR(INDEX(المواد!$F$4:$F$363,SMALL($U30:$AF30,COLUMN(J$1)),1),".")</f>
        <v>.</v>
      </c>
      <c r="AQ30" s="7" t="str">
        <f ca="1">IFERROR(INDEX(المواد!$F$4:$F$363,SMALL($U30:$AF30,COLUMN(K$1)),1),".")</f>
        <v>.</v>
      </c>
      <c r="AR30" s="7" t="str">
        <f ca="1">IFERROR(INDEX(المواد!$F$4:$F$363,SMALL($U30:$AF30,COLUMN(L$1)),1),".")</f>
        <v>.</v>
      </c>
    </row>
    <row r="31" spans="1:44" ht="34.5" customHeight="1" x14ac:dyDescent="0.2">
      <c r="R31" s="6" t="str">
        <f ca="1">IF(المواد!K32&lt;&gt;"",المواد!K32,"")</f>
        <v/>
      </c>
      <c r="U31" s="7" t="str">
        <f ca="1">IFERROR(IF(INDEX(المواد!$H$4:$H$363,MATCH(D31,المواد!$F$4:$F$363,0),1)&gt;0,MATCH(D31,المواد!$F$4:$F$363,0),""),"-")</f>
        <v>-</v>
      </c>
      <c r="V31" s="7" t="str">
        <f ca="1">IFERROR(IF(INDEX(المواد!$H$4:$H$363,MATCH(E31,المواد!$F$4:$F$363,0),1)&gt;0,MATCH(E31,المواد!$F$4:$F$363,0),""),"-")</f>
        <v>-</v>
      </c>
      <c r="W31" s="7" t="str">
        <f ca="1">IFERROR(IF(INDEX(المواد!$H$4:$H$363,MATCH(F31,المواد!$F$4:$F$363,0),1)&gt;0,MATCH(F31,المواد!$F$4:$F$363,0),""),"-")</f>
        <v>-</v>
      </c>
      <c r="X31" s="7" t="str">
        <f ca="1">IFERROR(IF(INDEX(المواد!$H$4:$H$363,MATCH(G31,المواد!$F$4:$F$363,0),1)&gt;0,MATCH(G31,المواد!$F$4:$F$363,0),""),"-")</f>
        <v>-</v>
      </c>
      <c r="Y31" s="7" t="str">
        <f ca="1">IFERROR(IF(INDEX(المواد!$H$4:$H$363,MATCH(H31,المواد!$F$4:$F$363,0),1)&gt;0,MATCH(H31,المواد!$F$4:$F$363,0),""),"-")</f>
        <v>-</v>
      </c>
      <c r="Z31" s="7" t="str">
        <f ca="1">IFERROR(IF(INDEX(المواد!$H$4:$H$363,MATCH(I31,المواد!$F$4:$F$363,0),1)&gt;0,MATCH(I31,المواد!$F$4:$F$363,0),""),"-")</f>
        <v>-</v>
      </c>
      <c r="AA31" s="7" t="str">
        <f ca="1">IFERROR(IF(INDEX(المواد!$H$4:$H$363,MATCH(J31,المواد!$F$4:$F$363,0),1)&gt;0,MATCH(J31,المواد!$F$4:$F$363,0),""),"-")</f>
        <v>-</v>
      </c>
      <c r="AB31" s="7" t="str">
        <f ca="1">IFERROR(IF(INDEX(المواد!$H$4:$H$363,MATCH(K31,المواد!$F$4:$F$363,0),1)&gt;0,MATCH(K31,المواد!$F$4:$F$363,0),""),"-")</f>
        <v>-</v>
      </c>
      <c r="AC31" s="7" t="str">
        <f ca="1">IFERROR(IF(INDEX(المواد!$H$4:$H$363,MATCH(L31,المواد!$F$4:$F$363,0),1)&gt;0,MATCH(L31,المواد!$F$4:$F$363,0),""),"-")</f>
        <v>-</v>
      </c>
      <c r="AD31" s="7" t="str">
        <f ca="1">IFERROR(IF(INDEX(المواد!$H$4:$H$363,MATCH(M31,المواد!$F$4:$F$363,0),1)&gt;0,MATCH(M31,المواد!$F$4:$F$363,0),""),"-")</f>
        <v>-</v>
      </c>
      <c r="AE31" s="7" t="str">
        <f ca="1">IFERROR(IF(INDEX(المواد!$H$4:$H$363,MATCH(N31,المواد!$F$4:$F$363,0),1)&gt;0,MATCH(N31,المواد!$F$4:$F$363,0),""),"-")</f>
        <v>-</v>
      </c>
      <c r="AF31" s="7" t="str">
        <f ca="1">IFERROR(IF(INDEX(المواد!$H$4:$H$363,MATCH(O31,المواد!$F$4:$F$363,0),1)&gt;0,MATCH(O31,المواد!$F$4:$F$363,0),""),"-")</f>
        <v>-</v>
      </c>
      <c r="AG31" s="7" t="str">
        <f ca="1">IFERROR(INDEX(المواد!$F$4:$F$363,SMALL($U31:$AF31,COLUMN(A$1)),1),".")</f>
        <v>.</v>
      </c>
      <c r="AH31" s="7" t="str">
        <f ca="1">IFERROR(INDEX(المواد!$F$4:$F$363,SMALL($U31:$AF31,COLUMN(B$1)),1),".")</f>
        <v>.</v>
      </c>
      <c r="AI31" s="7" t="str">
        <f ca="1">IFERROR(INDEX(المواد!$F$4:$F$363,SMALL($U31:$AF31,COLUMN(C$1)),1),".")</f>
        <v>.</v>
      </c>
      <c r="AJ31" s="7" t="str">
        <f ca="1">IFERROR(INDEX(المواد!$F$4:$F$363,SMALL($U31:$AF31,COLUMN(D$1)),1),".")</f>
        <v>.</v>
      </c>
      <c r="AK31" s="7" t="str">
        <f ca="1">IFERROR(INDEX(المواد!$F$4:$F$363,SMALL($U31:$AF31,COLUMN(E$1)),1),".")</f>
        <v>.</v>
      </c>
      <c r="AL31" s="7" t="str">
        <f ca="1">IFERROR(INDEX(المواد!$F$4:$F$363,SMALL($U31:$AF31,COLUMN(F$1)),1),".")</f>
        <v>.</v>
      </c>
      <c r="AM31" s="7" t="str">
        <f ca="1">IFERROR(INDEX(المواد!$F$4:$F$363,SMALL($U31:$AF31,COLUMN(G$1)),1),".")</f>
        <v>.</v>
      </c>
      <c r="AN31" s="7" t="str">
        <f ca="1">IFERROR(INDEX(المواد!$F$4:$F$363,SMALL($U31:$AF31,COLUMN(H$1)),1),".")</f>
        <v>.</v>
      </c>
      <c r="AO31" s="7" t="str">
        <f ca="1">IFERROR(INDEX(المواد!$F$4:$F$363,SMALL($U31:$AF31,COLUMN(I$1)),1),".")</f>
        <v>.</v>
      </c>
      <c r="AP31" s="7" t="str">
        <f ca="1">IFERROR(INDEX(المواد!$F$4:$F$363,SMALL($U31:$AF31,COLUMN(J$1)),1),".")</f>
        <v>.</v>
      </c>
      <c r="AQ31" s="7" t="str">
        <f ca="1">IFERROR(INDEX(المواد!$F$4:$F$363,SMALL($U31:$AF31,COLUMN(K$1)),1),".")</f>
        <v>.</v>
      </c>
      <c r="AR31" s="7" t="str">
        <f ca="1">IFERROR(INDEX(المواد!$F$4:$F$363,SMALL($U31:$AF31,COLUMN(L$1)),1),".")</f>
        <v>.</v>
      </c>
    </row>
    <row r="32" spans="1:44" ht="34.5" customHeight="1" x14ac:dyDescent="0.2">
      <c r="R32" s="6" t="str">
        <f ca="1">IF(المواد!K33&lt;&gt;"",المواد!K33,"")</f>
        <v/>
      </c>
      <c r="U32" s="7" t="str">
        <f ca="1">IFERROR(IF(INDEX(المواد!$H$4:$H$363,MATCH(D32,المواد!$F$4:$F$363,0),1)&gt;0,MATCH(D32,المواد!$F$4:$F$363,0),""),"-")</f>
        <v>-</v>
      </c>
      <c r="V32" s="7" t="str">
        <f ca="1">IFERROR(IF(INDEX(المواد!$H$4:$H$363,MATCH(E32,المواد!$F$4:$F$363,0),1)&gt;0,MATCH(E32,المواد!$F$4:$F$363,0),""),"-")</f>
        <v>-</v>
      </c>
      <c r="W32" s="7" t="str">
        <f ca="1">IFERROR(IF(INDEX(المواد!$H$4:$H$363,MATCH(F32,المواد!$F$4:$F$363,0),1)&gt;0,MATCH(F32,المواد!$F$4:$F$363,0),""),"-")</f>
        <v>-</v>
      </c>
      <c r="X32" s="7" t="str">
        <f ca="1">IFERROR(IF(INDEX(المواد!$H$4:$H$363,MATCH(G32,المواد!$F$4:$F$363,0),1)&gt;0,MATCH(G32,المواد!$F$4:$F$363,0),""),"-")</f>
        <v>-</v>
      </c>
      <c r="Y32" s="7" t="str">
        <f ca="1">IFERROR(IF(INDEX(المواد!$H$4:$H$363,MATCH(H32,المواد!$F$4:$F$363,0),1)&gt;0,MATCH(H32,المواد!$F$4:$F$363,0),""),"-")</f>
        <v>-</v>
      </c>
      <c r="Z32" s="7" t="str">
        <f ca="1">IFERROR(IF(INDEX(المواد!$H$4:$H$363,MATCH(I32,المواد!$F$4:$F$363,0),1)&gt;0,MATCH(I32,المواد!$F$4:$F$363,0),""),"-")</f>
        <v>-</v>
      </c>
      <c r="AA32" s="7" t="str">
        <f ca="1">IFERROR(IF(INDEX(المواد!$H$4:$H$363,MATCH(J32,المواد!$F$4:$F$363,0),1)&gt;0,MATCH(J32,المواد!$F$4:$F$363,0),""),"-")</f>
        <v>-</v>
      </c>
      <c r="AB32" s="7" t="str">
        <f ca="1">IFERROR(IF(INDEX(المواد!$H$4:$H$363,MATCH(K32,المواد!$F$4:$F$363,0),1)&gt;0,MATCH(K32,المواد!$F$4:$F$363,0),""),"-")</f>
        <v>-</v>
      </c>
      <c r="AC32" s="7" t="str">
        <f ca="1">IFERROR(IF(INDEX(المواد!$H$4:$H$363,MATCH(L32,المواد!$F$4:$F$363,0),1)&gt;0,MATCH(L32,المواد!$F$4:$F$363,0),""),"-")</f>
        <v>-</v>
      </c>
      <c r="AD32" s="7" t="str">
        <f ca="1">IFERROR(IF(INDEX(المواد!$H$4:$H$363,MATCH(M32,المواد!$F$4:$F$363,0),1)&gt;0,MATCH(M32,المواد!$F$4:$F$363,0),""),"-")</f>
        <v>-</v>
      </c>
      <c r="AE32" s="7" t="str">
        <f ca="1">IFERROR(IF(INDEX(المواد!$H$4:$H$363,MATCH(N32,المواد!$F$4:$F$363,0),1)&gt;0,MATCH(N32,المواد!$F$4:$F$363,0),""),"-")</f>
        <v>-</v>
      </c>
      <c r="AF32" s="7" t="str">
        <f ca="1">IFERROR(IF(INDEX(المواد!$H$4:$H$363,MATCH(O32,المواد!$F$4:$F$363,0),1)&gt;0,MATCH(O32,المواد!$F$4:$F$363,0),""),"-")</f>
        <v>-</v>
      </c>
      <c r="AG32" s="7" t="str">
        <f ca="1">IFERROR(INDEX(المواد!$F$4:$F$363,SMALL($U32:$AF32,COLUMN(A$1)),1),".")</f>
        <v>.</v>
      </c>
      <c r="AH32" s="7" t="str">
        <f ca="1">IFERROR(INDEX(المواد!$F$4:$F$363,SMALL($U32:$AF32,COLUMN(B$1)),1),".")</f>
        <v>.</v>
      </c>
      <c r="AI32" s="7" t="str">
        <f ca="1">IFERROR(INDEX(المواد!$F$4:$F$363,SMALL($U32:$AF32,COLUMN(C$1)),1),".")</f>
        <v>.</v>
      </c>
      <c r="AJ32" s="7" t="str">
        <f ca="1">IFERROR(INDEX(المواد!$F$4:$F$363,SMALL($U32:$AF32,COLUMN(D$1)),1),".")</f>
        <v>.</v>
      </c>
      <c r="AK32" s="7" t="str">
        <f ca="1">IFERROR(INDEX(المواد!$F$4:$F$363,SMALL($U32:$AF32,COLUMN(E$1)),1),".")</f>
        <v>.</v>
      </c>
      <c r="AL32" s="7" t="str">
        <f ca="1">IFERROR(INDEX(المواد!$F$4:$F$363,SMALL($U32:$AF32,COLUMN(F$1)),1),".")</f>
        <v>.</v>
      </c>
      <c r="AM32" s="7" t="str">
        <f ca="1">IFERROR(INDEX(المواد!$F$4:$F$363,SMALL($U32:$AF32,COLUMN(G$1)),1),".")</f>
        <v>.</v>
      </c>
      <c r="AN32" s="7" t="str">
        <f ca="1">IFERROR(INDEX(المواد!$F$4:$F$363,SMALL($U32:$AF32,COLUMN(H$1)),1),".")</f>
        <v>.</v>
      </c>
      <c r="AO32" s="7" t="str">
        <f ca="1">IFERROR(INDEX(المواد!$F$4:$F$363,SMALL($U32:$AF32,COLUMN(I$1)),1),".")</f>
        <v>.</v>
      </c>
      <c r="AP32" s="7" t="str">
        <f ca="1">IFERROR(INDEX(المواد!$F$4:$F$363,SMALL($U32:$AF32,COLUMN(J$1)),1),".")</f>
        <v>.</v>
      </c>
      <c r="AQ32" s="7" t="str">
        <f ca="1">IFERROR(INDEX(المواد!$F$4:$F$363,SMALL($U32:$AF32,COLUMN(K$1)),1),".")</f>
        <v>.</v>
      </c>
      <c r="AR32" s="7" t="str">
        <f ca="1">IFERROR(INDEX(المواد!$F$4:$F$363,SMALL($U32:$AF32,COLUMN(L$1)),1),".")</f>
        <v>.</v>
      </c>
    </row>
    <row r="33" spans="18:44" ht="34.5" customHeight="1" x14ac:dyDescent="0.2">
      <c r="R33" s="6" t="str">
        <f ca="1">IF(المواد!K34&lt;&gt;"",المواد!K34,"")</f>
        <v/>
      </c>
      <c r="U33" s="7" t="str">
        <f ca="1">IFERROR(IF(INDEX(المواد!$H$4:$H$363,MATCH(D33,المواد!$F$4:$F$363,0),1)&gt;0,MATCH(D33,المواد!$F$4:$F$363,0),""),"-")</f>
        <v>-</v>
      </c>
      <c r="V33" s="7" t="str">
        <f ca="1">IFERROR(IF(INDEX(المواد!$H$4:$H$363,MATCH(E33,المواد!$F$4:$F$363,0),1)&gt;0,MATCH(E33,المواد!$F$4:$F$363,0),""),"-")</f>
        <v>-</v>
      </c>
      <c r="W33" s="7" t="str">
        <f ca="1">IFERROR(IF(INDEX(المواد!$H$4:$H$363,MATCH(F33,المواد!$F$4:$F$363,0),1)&gt;0,MATCH(F33,المواد!$F$4:$F$363,0),""),"-")</f>
        <v>-</v>
      </c>
      <c r="X33" s="7" t="str">
        <f ca="1">IFERROR(IF(INDEX(المواد!$H$4:$H$363,MATCH(G33,المواد!$F$4:$F$363,0),1)&gt;0,MATCH(G33,المواد!$F$4:$F$363,0),""),"-")</f>
        <v>-</v>
      </c>
      <c r="Y33" s="7" t="str">
        <f ca="1">IFERROR(IF(INDEX(المواد!$H$4:$H$363,MATCH(H33,المواد!$F$4:$F$363,0),1)&gt;0,MATCH(H33,المواد!$F$4:$F$363,0),""),"-")</f>
        <v>-</v>
      </c>
      <c r="Z33" s="7" t="str">
        <f ca="1">IFERROR(IF(INDEX(المواد!$H$4:$H$363,MATCH(I33,المواد!$F$4:$F$363,0),1)&gt;0,MATCH(I33,المواد!$F$4:$F$363,0),""),"-")</f>
        <v>-</v>
      </c>
      <c r="AA33" s="7" t="str">
        <f ca="1">IFERROR(IF(INDEX(المواد!$H$4:$H$363,MATCH(J33,المواد!$F$4:$F$363,0),1)&gt;0,MATCH(J33,المواد!$F$4:$F$363,0),""),"-")</f>
        <v>-</v>
      </c>
      <c r="AB33" s="7" t="str">
        <f ca="1">IFERROR(IF(INDEX(المواد!$H$4:$H$363,MATCH(K33,المواد!$F$4:$F$363,0),1)&gt;0,MATCH(K33,المواد!$F$4:$F$363,0),""),"-")</f>
        <v>-</v>
      </c>
      <c r="AC33" s="7" t="str">
        <f ca="1">IFERROR(IF(INDEX(المواد!$H$4:$H$363,MATCH(L33,المواد!$F$4:$F$363,0),1)&gt;0,MATCH(L33,المواد!$F$4:$F$363,0),""),"-")</f>
        <v>-</v>
      </c>
      <c r="AD33" s="7" t="str">
        <f ca="1">IFERROR(IF(INDEX(المواد!$H$4:$H$363,MATCH(M33,المواد!$F$4:$F$363,0),1)&gt;0,MATCH(M33,المواد!$F$4:$F$363,0),""),"-")</f>
        <v>-</v>
      </c>
      <c r="AE33" s="7" t="str">
        <f ca="1">IFERROR(IF(INDEX(المواد!$H$4:$H$363,MATCH(N33,المواد!$F$4:$F$363,0),1)&gt;0,MATCH(N33,المواد!$F$4:$F$363,0),""),"-")</f>
        <v>-</v>
      </c>
      <c r="AF33" s="7" t="str">
        <f ca="1">IFERROR(IF(INDEX(المواد!$H$4:$H$363,MATCH(O33,المواد!$F$4:$F$363,0),1)&gt;0,MATCH(O33,المواد!$F$4:$F$363,0),""),"-")</f>
        <v>-</v>
      </c>
      <c r="AG33" s="7" t="str">
        <f ca="1">IFERROR(INDEX(المواد!$F$4:$F$363,SMALL($U33:$AF33,COLUMN(A$1)),1),".")</f>
        <v>.</v>
      </c>
      <c r="AH33" s="7" t="str">
        <f ca="1">IFERROR(INDEX(المواد!$F$4:$F$363,SMALL($U33:$AF33,COLUMN(B$1)),1),".")</f>
        <v>.</v>
      </c>
      <c r="AI33" s="7" t="str">
        <f ca="1">IFERROR(INDEX(المواد!$F$4:$F$363,SMALL($U33:$AF33,COLUMN(C$1)),1),".")</f>
        <v>.</v>
      </c>
      <c r="AJ33" s="7" t="str">
        <f ca="1">IFERROR(INDEX(المواد!$F$4:$F$363,SMALL($U33:$AF33,COLUMN(D$1)),1),".")</f>
        <v>.</v>
      </c>
      <c r="AK33" s="7" t="str">
        <f ca="1">IFERROR(INDEX(المواد!$F$4:$F$363,SMALL($U33:$AF33,COLUMN(E$1)),1),".")</f>
        <v>.</v>
      </c>
      <c r="AL33" s="7" t="str">
        <f ca="1">IFERROR(INDEX(المواد!$F$4:$F$363,SMALL($U33:$AF33,COLUMN(F$1)),1),".")</f>
        <v>.</v>
      </c>
      <c r="AM33" s="7" t="str">
        <f ca="1">IFERROR(INDEX(المواد!$F$4:$F$363,SMALL($U33:$AF33,COLUMN(G$1)),1),".")</f>
        <v>.</v>
      </c>
      <c r="AN33" s="7" t="str">
        <f ca="1">IFERROR(INDEX(المواد!$F$4:$F$363,SMALL($U33:$AF33,COLUMN(H$1)),1),".")</f>
        <v>.</v>
      </c>
      <c r="AO33" s="7" t="str">
        <f ca="1">IFERROR(INDEX(المواد!$F$4:$F$363,SMALL($U33:$AF33,COLUMN(I$1)),1),".")</f>
        <v>.</v>
      </c>
      <c r="AP33" s="7" t="str">
        <f ca="1">IFERROR(INDEX(المواد!$F$4:$F$363,SMALL($U33:$AF33,COLUMN(J$1)),1),".")</f>
        <v>.</v>
      </c>
      <c r="AQ33" s="7" t="str">
        <f ca="1">IFERROR(INDEX(المواد!$F$4:$F$363,SMALL($U33:$AF33,COLUMN(K$1)),1),".")</f>
        <v>.</v>
      </c>
      <c r="AR33" s="7" t="str">
        <f ca="1">IFERROR(INDEX(المواد!$F$4:$F$363,SMALL($U33:$AF33,COLUMN(L$1)),1),".")</f>
        <v>.</v>
      </c>
    </row>
    <row r="34" spans="18:44" ht="34.5" customHeight="1" x14ac:dyDescent="0.2">
      <c r="R34" s="6" t="str">
        <f ca="1">IF(المواد!K35&lt;&gt;"",المواد!K35,"")</f>
        <v/>
      </c>
      <c r="U34" s="7" t="str">
        <f ca="1">IFERROR(IF(INDEX(المواد!$H$4:$H$363,MATCH(D34,المواد!$F$4:$F$363,0),1)&gt;0,MATCH(D34,المواد!$F$4:$F$363,0),""),"-")</f>
        <v>-</v>
      </c>
      <c r="V34" s="7" t="str">
        <f ca="1">IFERROR(IF(INDEX(المواد!$H$4:$H$363,MATCH(E34,المواد!$F$4:$F$363,0),1)&gt;0,MATCH(E34,المواد!$F$4:$F$363,0),""),"-")</f>
        <v>-</v>
      </c>
      <c r="W34" s="7" t="str">
        <f ca="1">IFERROR(IF(INDEX(المواد!$H$4:$H$363,MATCH(F34,المواد!$F$4:$F$363,0),1)&gt;0,MATCH(F34,المواد!$F$4:$F$363,0),""),"-")</f>
        <v>-</v>
      </c>
      <c r="X34" s="7" t="str">
        <f ca="1">IFERROR(IF(INDEX(المواد!$H$4:$H$363,MATCH(G34,المواد!$F$4:$F$363,0),1)&gt;0,MATCH(G34,المواد!$F$4:$F$363,0),""),"-")</f>
        <v>-</v>
      </c>
      <c r="Y34" s="7" t="str">
        <f ca="1">IFERROR(IF(INDEX(المواد!$H$4:$H$363,MATCH(H34,المواد!$F$4:$F$363,0),1)&gt;0,MATCH(H34,المواد!$F$4:$F$363,0),""),"-")</f>
        <v>-</v>
      </c>
      <c r="Z34" s="7" t="str">
        <f ca="1">IFERROR(IF(INDEX(المواد!$H$4:$H$363,MATCH(I34,المواد!$F$4:$F$363,0),1)&gt;0,MATCH(I34,المواد!$F$4:$F$363,0),""),"-")</f>
        <v>-</v>
      </c>
      <c r="AA34" s="7" t="str">
        <f ca="1">IFERROR(IF(INDEX(المواد!$H$4:$H$363,MATCH(J34,المواد!$F$4:$F$363,0),1)&gt;0,MATCH(J34,المواد!$F$4:$F$363,0),""),"-")</f>
        <v>-</v>
      </c>
      <c r="AB34" s="7" t="str">
        <f ca="1">IFERROR(IF(INDEX(المواد!$H$4:$H$363,MATCH(K34,المواد!$F$4:$F$363,0),1)&gt;0,MATCH(K34,المواد!$F$4:$F$363,0),""),"-")</f>
        <v>-</v>
      </c>
      <c r="AC34" s="7" t="str">
        <f ca="1">IFERROR(IF(INDEX(المواد!$H$4:$H$363,MATCH(L34,المواد!$F$4:$F$363,0),1)&gt;0,MATCH(L34,المواد!$F$4:$F$363,0),""),"-")</f>
        <v>-</v>
      </c>
      <c r="AD34" s="7" t="str">
        <f ca="1">IFERROR(IF(INDEX(المواد!$H$4:$H$363,MATCH(M34,المواد!$F$4:$F$363,0),1)&gt;0,MATCH(M34,المواد!$F$4:$F$363,0),""),"-")</f>
        <v>-</v>
      </c>
      <c r="AE34" s="7" t="str">
        <f ca="1">IFERROR(IF(INDEX(المواد!$H$4:$H$363,MATCH(N34,المواد!$F$4:$F$363,0),1)&gt;0,MATCH(N34,المواد!$F$4:$F$363,0),""),"-")</f>
        <v>-</v>
      </c>
      <c r="AF34" s="7" t="str">
        <f ca="1">IFERROR(IF(INDEX(المواد!$H$4:$H$363,MATCH(O34,المواد!$F$4:$F$363,0),1)&gt;0,MATCH(O34,المواد!$F$4:$F$363,0),""),"-")</f>
        <v>-</v>
      </c>
      <c r="AG34" s="7" t="str">
        <f ca="1">IFERROR(INDEX(المواد!$F$4:$F$363,SMALL($U34:$AF34,COLUMN(A$1)),1),".")</f>
        <v>.</v>
      </c>
      <c r="AH34" s="7" t="str">
        <f ca="1">IFERROR(INDEX(المواد!$F$4:$F$363,SMALL($U34:$AF34,COLUMN(B$1)),1),".")</f>
        <v>.</v>
      </c>
      <c r="AI34" s="7" t="str">
        <f ca="1">IFERROR(INDEX(المواد!$F$4:$F$363,SMALL($U34:$AF34,COLUMN(C$1)),1),".")</f>
        <v>.</v>
      </c>
      <c r="AJ34" s="7" t="str">
        <f ca="1">IFERROR(INDEX(المواد!$F$4:$F$363,SMALL($U34:$AF34,COLUMN(D$1)),1),".")</f>
        <v>.</v>
      </c>
      <c r="AK34" s="7" t="str">
        <f ca="1">IFERROR(INDEX(المواد!$F$4:$F$363,SMALL($U34:$AF34,COLUMN(E$1)),1),".")</f>
        <v>.</v>
      </c>
      <c r="AL34" s="7" t="str">
        <f ca="1">IFERROR(INDEX(المواد!$F$4:$F$363,SMALL($U34:$AF34,COLUMN(F$1)),1),".")</f>
        <v>.</v>
      </c>
      <c r="AM34" s="7" t="str">
        <f ca="1">IFERROR(INDEX(المواد!$F$4:$F$363,SMALL($U34:$AF34,COLUMN(G$1)),1),".")</f>
        <v>.</v>
      </c>
      <c r="AN34" s="7" t="str">
        <f ca="1">IFERROR(INDEX(المواد!$F$4:$F$363,SMALL($U34:$AF34,COLUMN(H$1)),1),".")</f>
        <v>.</v>
      </c>
      <c r="AO34" s="7" t="str">
        <f ca="1">IFERROR(INDEX(المواد!$F$4:$F$363,SMALL($U34:$AF34,COLUMN(I$1)),1),".")</f>
        <v>.</v>
      </c>
      <c r="AP34" s="7" t="str">
        <f ca="1">IFERROR(INDEX(المواد!$F$4:$F$363,SMALL($U34:$AF34,COLUMN(J$1)),1),".")</f>
        <v>.</v>
      </c>
      <c r="AQ34" s="7" t="str">
        <f ca="1">IFERROR(INDEX(المواد!$F$4:$F$363,SMALL($U34:$AF34,COLUMN(K$1)),1),".")</f>
        <v>.</v>
      </c>
      <c r="AR34" s="7" t="str">
        <f ca="1">IFERROR(INDEX(المواد!$F$4:$F$363,SMALL($U34:$AF34,COLUMN(L$1)),1),".")</f>
        <v>.</v>
      </c>
    </row>
    <row r="35" spans="18:44" ht="34.5" customHeight="1" x14ac:dyDescent="0.2">
      <c r="R35" s="6" t="str">
        <f ca="1">IF(المواد!K36&lt;&gt;"",المواد!K36,"")</f>
        <v/>
      </c>
      <c r="U35" s="7" t="str">
        <f ca="1">IFERROR(IF(INDEX(المواد!$H$4:$H$363,MATCH(D35,المواد!$F$4:$F$363,0),1)&gt;0,MATCH(D35,المواد!$F$4:$F$363,0),""),"-")</f>
        <v>-</v>
      </c>
      <c r="V35" s="7" t="str">
        <f ca="1">IFERROR(IF(INDEX(المواد!$H$4:$H$363,MATCH(E35,المواد!$F$4:$F$363,0),1)&gt;0,MATCH(E35,المواد!$F$4:$F$363,0),""),"-")</f>
        <v>-</v>
      </c>
      <c r="W35" s="7" t="str">
        <f ca="1">IFERROR(IF(INDEX(المواد!$H$4:$H$363,MATCH(F35,المواد!$F$4:$F$363,0),1)&gt;0,MATCH(F35,المواد!$F$4:$F$363,0),""),"-")</f>
        <v>-</v>
      </c>
      <c r="X35" s="7" t="str">
        <f ca="1">IFERROR(IF(INDEX(المواد!$H$4:$H$363,MATCH(G35,المواد!$F$4:$F$363,0),1)&gt;0,MATCH(G35,المواد!$F$4:$F$363,0),""),"-")</f>
        <v>-</v>
      </c>
      <c r="Y35" s="7" t="str">
        <f ca="1">IFERROR(IF(INDEX(المواد!$H$4:$H$363,MATCH(H35,المواد!$F$4:$F$363,0),1)&gt;0,MATCH(H35,المواد!$F$4:$F$363,0),""),"-")</f>
        <v>-</v>
      </c>
      <c r="Z35" s="7" t="str">
        <f ca="1">IFERROR(IF(INDEX(المواد!$H$4:$H$363,MATCH(I35,المواد!$F$4:$F$363,0),1)&gt;0,MATCH(I35,المواد!$F$4:$F$363,0),""),"-")</f>
        <v>-</v>
      </c>
      <c r="AA35" s="7" t="str">
        <f ca="1">IFERROR(IF(INDEX(المواد!$H$4:$H$363,MATCH(J35,المواد!$F$4:$F$363,0),1)&gt;0,MATCH(J35,المواد!$F$4:$F$363,0),""),"-")</f>
        <v>-</v>
      </c>
      <c r="AB35" s="7" t="str">
        <f ca="1">IFERROR(IF(INDEX(المواد!$H$4:$H$363,MATCH(K35,المواد!$F$4:$F$363,0),1)&gt;0,MATCH(K35,المواد!$F$4:$F$363,0),""),"-")</f>
        <v>-</v>
      </c>
      <c r="AC35" s="7" t="str">
        <f ca="1">IFERROR(IF(INDEX(المواد!$H$4:$H$363,MATCH(L35,المواد!$F$4:$F$363,0),1)&gt;0,MATCH(L35,المواد!$F$4:$F$363,0),""),"-")</f>
        <v>-</v>
      </c>
      <c r="AD35" s="7" t="str">
        <f ca="1">IFERROR(IF(INDEX(المواد!$H$4:$H$363,MATCH(M35,المواد!$F$4:$F$363,0),1)&gt;0,MATCH(M35,المواد!$F$4:$F$363,0),""),"-")</f>
        <v>-</v>
      </c>
      <c r="AE35" s="7" t="str">
        <f ca="1">IFERROR(IF(INDEX(المواد!$H$4:$H$363,MATCH(N35,المواد!$F$4:$F$363,0),1)&gt;0,MATCH(N35,المواد!$F$4:$F$363,0),""),"-")</f>
        <v>-</v>
      </c>
      <c r="AF35" s="7" t="str">
        <f ca="1">IFERROR(IF(INDEX(المواد!$H$4:$H$363,MATCH(O35,المواد!$F$4:$F$363,0),1)&gt;0,MATCH(O35,المواد!$F$4:$F$363,0),""),"-")</f>
        <v>-</v>
      </c>
      <c r="AG35" s="7" t="str">
        <f ca="1">IFERROR(INDEX(المواد!$F$4:$F$363,SMALL($U35:$AF35,COLUMN(A$1)),1),".")</f>
        <v>.</v>
      </c>
      <c r="AH35" s="7" t="str">
        <f ca="1">IFERROR(INDEX(المواد!$F$4:$F$363,SMALL($U35:$AF35,COLUMN(B$1)),1),".")</f>
        <v>.</v>
      </c>
      <c r="AI35" s="7" t="str">
        <f ca="1">IFERROR(INDEX(المواد!$F$4:$F$363,SMALL($U35:$AF35,COLUMN(C$1)),1),".")</f>
        <v>.</v>
      </c>
      <c r="AJ35" s="7" t="str">
        <f ca="1">IFERROR(INDEX(المواد!$F$4:$F$363,SMALL($U35:$AF35,COLUMN(D$1)),1),".")</f>
        <v>.</v>
      </c>
      <c r="AK35" s="7" t="str">
        <f ca="1">IFERROR(INDEX(المواد!$F$4:$F$363,SMALL($U35:$AF35,COLUMN(E$1)),1),".")</f>
        <v>.</v>
      </c>
      <c r="AL35" s="7" t="str">
        <f ca="1">IFERROR(INDEX(المواد!$F$4:$F$363,SMALL($U35:$AF35,COLUMN(F$1)),1),".")</f>
        <v>.</v>
      </c>
      <c r="AM35" s="7" t="str">
        <f ca="1">IFERROR(INDEX(المواد!$F$4:$F$363,SMALL($U35:$AF35,COLUMN(G$1)),1),".")</f>
        <v>.</v>
      </c>
      <c r="AN35" s="7" t="str">
        <f ca="1">IFERROR(INDEX(المواد!$F$4:$F$363,SMALL($U35:$AF35,COLUMN(H$1)),1),".")</f>
        <v>.</v>
      </c>
      <c r="AO35" s="7" t="str">
        <f ca="1">IFERROR(INDEX(المواد!$F$4:$F$363,SMALL($U35:$AF35,COLUMN(I$1)),1),".")</f>
        <v>.</v>
      </c>
      <c r="AP35" s="7" t="str">
        <f ca="1">IFERROR(INDEX(المواد!$F$4:$F$363,SMALL($U35:$AF35,COLUMN(J$1)),1),".")</f>
        <v>.</v>
      </c>
      <c r="AQ35" s="7" t="str">
        <f ca="1">IFERROR(INDEX(المواد!$F$4:$F$363,SMALL($U35:$AF35,COLUMN(K$1)),1),".")</f>
        <v>.</v>
      </c>
      <c r="AR35" s="7" t="str">
        <f ca="1">IFERROR(INDEX(المواد!$F$4:$F$363,SMALL($U35:$AF35,COLUMN(L$1)),1),".")</f>
        <v>.</v>
      </c>
    </row>
    <row r="36" spans="18:44" ht="34.5" customHeight="1" x14ac:dyDescent="0.2">
      <c r="R36" s="6" t="str">
        <f ca="1">IF(المواد!K37&lt;&gt;"",المواد!K37,"")</f>
        <v/>
      </c>
      <c r="U36" s="7" t="str">
        <f ca="1">IFERROR(IF(INDEX(المواد!$H$4:$H$363,MATCH(D36,المواد!$F$4:$F$363,0),1)&gt;0,MATCH(D36,المواد!$F$4:$F$363,0),""),"-")</f>
        <v>-</v>
      </c>
      <c r="V36" s="7" t="str">
        <f ca="1">IFERROR(IF(INDEX(المواد!$H$4:$H$363,MATCH(E36,المواد!$F$4:$F$363,0),1)&gt;0,MATCH(E36,المواد!$F$4:$F$363,0),""),"-")</f>
        <v>-</v>
      </c>
      <c r="W36" s="7" t="str">
        <f ca="1">IFERROR(IF(INDEX(المواد!$H$4:$H$363,MATCH(F36,المواد!$F$4:$F$363,0),1)&gt;0,MATCH(F36,المواد!$F$4:$F$363,0),""),"-")</f>
        <v>-</v>
      </c>
      <c r="X36" s="7" t="str">
        <f ca="1">IFERROR(IF(INDEX(المواد!$H$4:$H$363,MATCH(G36,المواد!$F$4:$F$363,0),1)&gt;0,MATCH(G36,المواد!$F$4:$F$363,0),""),"-")</f>
        <v>-</v>
      </c>
      <c r="Y36" s="7" t="str">
        <f ca="1">IFERROR(IF(INDEX(المواد!$H$4:$H$363,MATCH(H36,المواد!$F$4:$F$363,0),1)&gt;0,MATCH(H36,المواد!$F$4:$F$363,0),""),"-")</f>
        <v>-</v>
      </c>
      <c r="Z36" s="7" t="str">
        <f ca="1">IFERROR(IF(INDEX(المواد!$H$4:$H$363,MATCH(I36,المواد!$F$4:$F$363,0),1)&gt;0,MATCH(I36,المواد!$F$4:$F$363,0),""),"-")</f>
        <v>-</v>
      </c>
      <c r="AA36" s="7" t="str">
        <f ca="1">IFERROR(IF(INDEX(المواد!$H$4:$H$363,MATCH(J36,المواد!$F$4:$F$363,0),1)&gt;0,MATCH(J36,المواد!$F$4:$F$363,0),""),"-")</f>
        <v>-</v>
      </c>
      <c r="AB36" s="7" t="str">
        <f ca="1">IFERROR(IF(INDEX(المواد!$H$4:$H$363,MATCH(K36,المواد!$F$4:$F$363,0),1)&gt;0,MATCH(K36,المواد!$F$4:$F$363,0),""),"-")</f>
        <v>-</v>
      </c>
      <c r="AC36" s="7" t="str">
        <f ca="1">IFERROR(IF(INDEX(المواد!$H$4:$H$363,MATCH(L36,المواد!$F$4:$F$363,0),1)&gt;0,MATCH(L36,المواد!$F$4:$F$363,0),""),"-")</f>
        <v>-</v>
      </c>
      <c r="AD36" s="7" t="str">
        <f ca="1">IFERROR(IF(INDEX(المواد!$H$4:$H$363,MATCH(M36,المواد!$F$4:$F$363,0),1)&gt;0,MATCH(M36,المواد!$F$4:$F$363,0),""),"-")</f>
        <v>-</v>
      </c>
      <c r="AE36" s="7" t="str">
        <f ca="1">IFERROR(IF(INDEX(المواد!$H$4:$H$363,MATCH(N36,المواد!$F$4:$F$363,0),1)&gt;0,MATCH(N36,المواد!$F$4:$F$363,0),""),"-")</f>
        <v>-</v>
      </c>
      <c r="AF36" s="7" t="str">
        <f ca="1">IFERROR(IF(INDEX(المواد!$H$4:$H$363,MATCH(O36,المواد!$F$4:$F$363,0),1)&gt;0,MATCH(O36,المواد!$F$4:$F$363,0),""),"-")</f>
        <v>-</v>
      </c>
      <c r="AG36" s="7" t="str">
        <f ca="1">IFERROR(INDEX(المواد!$F$4:$F$363,SMALL($U36:$AF36,COLUMN(A$1)),1),".")</f>
        <v>.</v>
      </c>
      <c r="AH36" s="7" t="str">
        <f ca="1">IFERROR(INDEX(المواد!$F$4:$F$363,SMALL($U36:$AF36,COLUMN(B$1)),1),".")</f>
        <v>.</v>
      </c>
      <c r="AI36" s="7" t="str">
        <f ca="1">IFERROR(INDEX(المواد!$F$4:$F$363,SMALL($U36:$AF36,COLUMN(C$1)),1),".")</f>
        <v>.</v>
      </c>
      <c r="AJ36" s="7" t="str">
        <f ca="1">IFERROR(INDEX(المواد!$F$4:$F$363,SMALL($U36:$AF36,COLUMN(D$1)),1),".")</f>
        <v>.</v>
      </c>
      <c r="AK36" s="7" t="str">
        <f ca="1">IFERROR(INDEX(المواد!$F$4:$F$363,SMALL($U36:$AF36,COLUMN(E$1)),1),".")</f>
        <v>.</v>
      </c>
      <c r="AL36" s="7" t="str">
        <f ca="1">IFERROR(INDEX(المواد!$F$4:$F$363,SMALL($U36:$AF36,COLUMN(F$1)),1),".")</f>
        <v>.</v>
      </c>
      <c r="AM36" s="7" t="str">
        <f ca="1">IFERROR(INDEX(المواد!$F$4:$F$363,SMALL($U36:$AF36,COLUMN(G$1)),1),".")</f>
        <v>.</v>
      </c>
      <c r="AN36" s="7" t="str">
        <f ca="1">IFERROR(INDEX(المواد!$F$4:$F$363,SMALL($U36:$AF36,COLUMN(H$1)),1),".")</f>
        <v>.</v>
      </c>
      <c r="AO36" s="7" t="str">
        <f ca="1">IFERROR(INDEX(المواد!$F$4:$F$363,SMALL($U36:$AF36,COLUMN(I$1)),1),".")</f>
        <v>.</v>
      </c>
      <c r="AP36" s="7" t="str">
        <f ca="1">IFERROR(INDEX(المواد!$F$4:$F$363,SMALL($U36:$AF36,COLUMN(J$1)),1),".")</f>
        <v>.</v>
      </c>
      <c r="AQ36" s="7" t="str">
        <f ca="1">IFERROR(INDEX(المواد!$F$4:$F$363,SMALL($U36:$AF36,COLUMN(K$1)),1),".")</f>
        <v>.</v>
      </c>
      <c r="AR36" s="7" t="str">
        <f ca="1">IFERROR(INDEX(المواد!$F$4:$F$363,SMALL($U36:$AF36,COLUMN(L$1)),1),".")</f>
        <v>.</v>
      </c>
    </row>
    <row r="37" spans="18:44" ht="34.5" customHeight="1" x14ac:dyDescent="0.2">
      <c r="R37" s="6" t="str">
        <f ca="1">IF(المواد!K38&lt;&gt;"",المواد!K38,"")</f>
        <v/>
      </c>
      <c r="U37" s="7" t="str">
        <f ca="1">IFERROR(IF(INDEX(المواد!$H$4:$H$363,MATCH(D37,المواد!$F$4:$F$363,0),1)&gt;0,MATCH(D37,المواد!$F$4:$F$363,0),""),"-")</f>
        <v>-</v>
      </c>
      <c r="V37" s="7" t="str">
        <f ca="1">IFERROR(IF(INDEX(المواد!$H$4:$H$363,MATCH(E37,المواد!$F$4:$F$363,0),1)&gt;0,MATCH(E37,المواد!$F$4:$F$363,0),""),"-")</f>
        <v>-</v>
      </c>
      <c r="W37" s="7" t="str">
        <f ca="1">IFERROR(IF(INDEX(المواد!$H$4:$H$363,MATCH(F37,المواد!$F$4:$F$363,0),1)&gt;0,MATCH(F37,المواد!$F$4:$F$363,0),""),"-")</f>
        <v>-</v>
      </c>
      <c r="X37" s="7" t="str">
        <f ca="1">IFERROR(IF(INDEX(المواد!$H$4:$H$363,MATCH(G37,المواد!$F$4:$F$363,0),1)&gt;0,MATCH(G37,المواد!$F$4:$F$363,0),""),"-")</f>
        <v>-</v>
      </c>
      <c r="Y37" s="7" t="str">
        <f ca="1">IFERROR(IF(INDEX(المواد!$H$4:$H$363,MATCH(H37,المواد!$F$4:$F$363,0),1)&gt;0,MATCH(H37,المواد!$F$4:$F$363,0),""),"-")</f>
        <v>-</v>
      </c>
      <c r="Z37" s="7" t="str">
        <f ca="1">IFERROR(IF(INDEX(المواد!$H$4:$H$363,MATCH(I37,المواد!$F$4:$F$363,0),1)&gt;0,MATCH(I37,المواد!$F$4:$F$363,0),""),"-")</f>
        <v>-</v>
      </c>
      <c r="AA37" s="7" t="str">
        <f ca="1">IFERROR(IF(INDEX(المواد!$H$4:$H$363,MATCH(J37,المواد!$F$4:$F$363,0),1)&gt;0,MATCH(J37,المواد!$F$4:$F$363,0),""),"-")</f>
        <v>-</v>
      </c>
      <c r="AB37" s="7" t="str">
        <f ca="1">IFERROR(IF(INDEX(المواد!$H$4:$H$363,MATCH(K37,المواد!$F$4:$F$363,0),1)&gt;0,MATCH(K37,المواد!$F$4:$F$363,0),""),"-")</f>
        <v>-</v>
      </c>
      <c r="AC37" s="7" t="str">
        <f ca="1">IFERROR(IF(INDEX(المواد!$H$4:$H$363,MATCH(L37,المواد!$F$4:$F$363,0),1)&gt;0,MATCH(L37,المواد!$F$4:$F$363,0),""),"-")</f>
        <v>-</v>
      </c>
      <c r="AD37" s="7" t="str">
        <f ca="1">IFERROR(IF(INDEX(المواد!$H$4:$H$363,MATCH(M37,المواد!$F$4:$F$363,0),1)&gt;0,MATCH(M37,المواد!$F$4:$F$363,0),""),"-")</f>
        <v>-</v>
      </c>
      <c r="AE37" s="7" t="str">
        <f ca="1">IFERROR(IF(INDEX(المواد!$H$4:$H$363,MATCH(N37,المواد!$F$4:$F$363,0),1)&gt;0,MATCH(N37,المواد!$F$4:$F$363,0),""),"-")</f>
        <v>-</v>
      </c>
      <c r="AF37" s="7" t="str">
        <f ca="1">IFERROR(IF(INDEX(المواد!$H$4:$H$363,MATCH(O37,المواد!$F$4:$F$363,0),1)&gt;0,MATCH(O37,المواد!$F$4:$F$363,0),""),"-")</f>
        <v>-</v>
      </c>
      <c r="AG37" s="7" t="str">
        <f ca="1">IFERROR(INDEX(المواد!$F$4:$F$363,SMALL($U37:$AF37,COLUMN(A$1)),1),".")</f>
        <v>.</v>
      </c>
      <c r="AH37" s="7" t="str">
        <f ca="1">IFERROR(INDEX(المواد!$F$4:$F$363,SMALL($U37:$AF37,COLUMN(B$1)),1),".")</f>
        <v>.</v>
      </c>
      <c r="AI37" s="7" t="str">
        <f ca="1">IFERROR(INDEX(المواد!$F$4:$F$363,SMALL($U37:$AF37,COLUMN(C$1)),1),".")</f>
        <v>.</v>
      </c>
      <c r="AJ37" s="7" t="str">
        <f ca="1">IFERROR(INDEX(المواد!$F$4:$F$363,SMALL($U37:$AF37,COLUMN(D$1)),1),".")</f>
        <v>.</v>
      </c>
      <c r="AK37" s="7" t="str">
        <f ca="1">IFERROR(INDEX(المواد!$F$4:$F$363,SMALL($U37:$AF37,COLUMN(E$1)),1),".")</f>
        <v>.</v>
      </c>
      <c r="AL37" s="7" t="str">
        <f ca="1">IFERROR(INDEX(المواد!$F$4:$F$363,SMALL($U37:$AF37,COLUMN(F$1)),1),".")</f>
        <v>.</v>
      </c>
      <c r="AM37" s="7" t="str">
        <f ca="1">IFERROR(INDEX(المواد!$F$4:$F$363,SMALL($U37:$AF37,COLUMN(G$1)),1),".")</f>
        <v>.</v>
      </c>
      <c r="AN37" s="7" t="str">
        <f ca="1">IFERROR(INDEX(المواد!$F$4:$F$363,SMALL($U37:$AF37,COLUMN(H$1)),1),".")</f>
        <v>.</v>
      </c>
      <c r="AO37" s="7" t="str">
        <f ca="1">IFERROR(INDEX(المواد!$F$4:$F$363,SMALL($U37:$AF37,COLUMN(I$1)),1),".")</f>
        <v>.</v>
      </c>
      <c r="AP37" s="7" t="str">
        <f ca="1">IFERROR(INDEX(المواد!$F$4:$F$363,SMALL($U37:$AF37,COLUMN(J$1)),1),".")</f>
        <v>.</v>
      </c>
      <c r="AQ37" s="7" t="str">
        <f ca="1">IFERROR(INDEX(المواد!$F$4:$F$363,SMALL($U37:$AF37,COLUMN(K$1)),1),".")</f>
        <v>.</v>
      </c>
      <c r="AR37" s="7" t="str">
        <f ca="1">IFERROR(INDEX(المواد!$F$4:$F$363,SMALL($U37:$AF37,COLUMN(L$1)),1),".")</f>
        <v>.</v>
      </c>
    </row>
    <row r="38" spans="18:44" ht="34.5" hidden="1" customHeight="1" x14ac:dyDescent="0.2">
      <c r="R38" s="6" t="str">
        <f ca="1">IF(المواد!K39&lt;&gt;"",المواد!K39,"")</f>
        <v/>
      </c>
    </row>
  </sheetData>
  <sheetProtection algorithmName="SHA-512" hashValue="O2xjkJukBaxjBH1zYv6UbAG0IXjvMWn/ih4URELMuwOGGSiOpOnrHjmeeg1Pu6lWJZMAZf4RjDeaFbcw6ycjBQ==" saltValue="iPEbYv6TpxjoYsnv2frp7Q==" spinCount="100000" sheet="1" selectLockedCells="1"/>
  <sortState xmlns:xlrd2="http://schemas.microsoft.com/office/spreadsheetml/2017/richdata2" ref="A2:B16">
    <sortCondition ref="A2:A16"/>
  </sortState>
  <mergeCells count="3">
    <mergeCell ref="A1:C1"/>
    <mergeCell ref="D1:F1"/>
    <mergeCell ref="G1:H1"/>
  </mergeCells>
  <phoneticPr fontId="7" type="noConversion"/>
  <conditionalFormatting sqref="A1:H1">
    <cfRule type="expression" dxfId="16" priority="3">
      <formula>$S$1</formula>
    </cfRule>
  </conditionalFormatting>
  <conditionalFormatting sqref="P3:P19">
    <cfRule type="cellIs" dxfId="14" priority="13" operator="lessThan">
      <formula>0</formula>
    </cfRule>
  </conditionalFormatting>
  <dataValidations count="1">
    <dataValidation type="whole" allowBlank="1" showInputMessage="1" showErrorMessage="1" sqref="C3:C19" xr:uid="{1EFB8614-B46C-42F8-BD78-BBE493666FDF}">
      <formula1>1</formula1>
      <formula2>30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2EC1C503-DE33-46C2-8E30-0339B2E93E46}">
            <xm:f>INDEX(المواد!$H$4:$H$363,MATCH(D3,المواد!$F$4:$F$363,0),1)=0</xm:f>
            <x14:dxf>
              <font>
                <b/>
                <i val="0"/>
                <strike/>
                <color theme="9" tint="-0.24994659260841701"/>
              </font>
            </x14:dxf>
          </x14:cfRule>
          <xm:sqref>D3:O40</xm:sqref>
        </x14:conditionalFormatting>
        <x14:conditionalFormatting xmlns:xm="http://schemas.microsoft.com/office/excel/2006/main">
          <x14:cfRule type="expression" priority="2" id="{FB83681E-4DDE-4AF6-B441-362E3C48050E}">
            <xm:f>الصفوف!$S$9=SUMIF(المواد!$G$4:$G$363,1,المواد!$D$4:$D$363)</xm:f>
            <x14:dxf>
              <font>
                <b/>
                <i val="0"/>
                <color theme="9" tint="-0.499984740745262"/>
              </font>
              <fill>
                <patternFill>
                  <bgColor theme="9" tint="0.79998168889431442"/>
                </patternFill>
              </fill>
            </x14:dxf>
          </x14:cfRule>
          <xm:sqref>R1</xm:sqref>
        </x14:conditionalFormatting>
        <x14:conditionalFormatting xmlns:xm="http://schemas.microsoft.com/office/excel/2006/main">
          <x14:cfRule type="expression" priority="1" id="{C7A052FC-D9DF-4756-9403-18645E327845}">
            <xm:f>المواد!$L$4 =0</xm:f>
            <x14:dxf>
              <font>
                <b/>
                <i val="0"/>
                <color theme="9" tint="-0.499984740745262"/>
              </font>
              <fill>
                <patternFill>
                  <bgColor theme="9" tint="0.79998168889431442"/>
                </patternFill>
              </fill>
            </x14:dxf>
          </x14:cfRule>
          <xm:sqref>R2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210D935-4BE4-4CDB-85B2-CBDF9D6108BE}">
          <x14:formula1>
            <xm:f>OFFSET(المواد!$K$4,0,0,SUM(SUMPRODUCT((LEN(المواد!$K$4:$K$363)&gt;5)*1)),1)</xm:f>
          </x14:formula1>
          <xm:sqref>D3:O16</xm:sqref>
        </x14:dataValidation>
        <x14:dataValidation type="list" allowBlank="1" showInputMessage="1" showErrorMessage="1" xr:uid="{B3242EAC-C24A-48A1-ADC9-886E0E82FFC2}">
          <x14:formula1>
            <xm:f>OFFSET(المواد!$K$4,0,0,SUM(SUMPRODUCT((LEN(المواد!$K$4:$K$363)&gt;5)*1)),1)</xm:f>
          </x14:formula1>
          <xm:sqref>D17:O19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2770A-2D9C-4594-975F-48E234B9449F}">
  <sheetPr codeName="ورقة5">
    <tabColor theme="5" tint="0.79998168889431442"/>
  </sheetPr>
  <dimension ref="A1:AR37"/>
  <sheetViews>
    <sheetView rightToLeft="1" zoomScaleNormal="100"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C3" sqref="C3"/>
    </sheetView>
  </sheetViews>
  <sheetFormatPr defaultColWidth="0" defaultRowHeight="38.25" customHeight="1" zeroHeight="1" x14ac:dyDescent="0.2"/>
  <cols>
    <col min="1" max="1" width="7.125" style="19" customWidth="1"/>
    <col min="2" max="2" width="17.75" style="19" customWidth="1"/>
    <col min="3" max="42" width="9" style="19" customWidth="1"/>
    <col min="43" max="43" width="6.5" style="72" customWidth="1"/>
    <col min="44" max="44" width="0" style="19" hidden="1" customWidth="1"/>
    <col min="45" max="16384" width="9" style="19" hidden="1"/>
  </cols>
  <sheetData>
    <row r="1" spans="1:43" ht="27" customHeight="1" thickBot="1" x14ac:dyDescent="0.25">
      <c r="A1" s="86" t="str">
        <f>IF( الصفوف!S9=COUNTA($C$3:$AP$37),"تهانينا اكتمل الجدول", "بقي "  &amp; " ( " &amp; الصفوف!S9-COUNTA($C$3:$AP$37) &amp;" )" &amp;" حصة ")</f>
        <v>تهانينا اكتمل الجدول</v>
      </c>
      <c r="B1" s="92"/>
      <c r="C1" s="91" t="s">
        <v>2</v>
      </c>
      <c r="D1" s="91"/>
      <c r="E1" s="91"/>
      <c r="F1" s="91"/>
      <c r="G1" s="91"/>
      <c r="H1" s="91"/>
      <c r="I1" s="91"/>
      <c r="J1" s="91"/>
      <c r="K1" s="93" t="s">
        <v>3</v>
      </c>
      <c r="L1" s="93"/>
      <c r="M1" s="93"/>
      <c r="N1" s="93"/>
      <c r="O1" s="93"/>
      <c r="P1" s="93"/>
      <c r="Q1" s="93"/>
      <c r="R1" s="93"/>
      <c r="S1" s="91" t="s">
        <v>4</v>
      </c>
      <c r="T1" s="91"/>
      <c r="U1" s="91"/>
      <c r="V1" s="91"/>
      <c r="W1" s="91"/>
      <c r="X1" s="91"/>
      <c r="Y1" s="91"/>
      <c r="Z1" s="91"/>
      <c r="AA1" s="93" t="s">
        <v>5</v>
      </c>
      <c r="AB1" s="93"/>
      <c r="AC1" s="93"/>
      <c r="AD1" s="93"/>
      <c r="AE1" s="93"/>
      <c r="AF1" s="93"/>
      <c r="AG1" s="93"/>
      <c r="AH1" s="93"/>
      <c r="AI1" s="91" t="s">
        <v>6</v>
      </c>
      <c r="AJ1" s="91"/>
      <c r="AK1" s="91"/>
      <c r="AL1" s="91"/>
      <c r="AM1" s="91"/>
      <c r="AN1" s="91"/>
      <c r="AO1" s="91"/>
      <c r="AP1" s="91"/>
      <c r="AQ1" s="75">
        <f ca="1">IFERROR(IF(AND(CELL("row")&gt;2,$AQ$4="الجدول"),MID(INDIRECT(CELL("address")),1,SEARCH(CHAR(10),INDIRECT(CELL("address")),1)-1),0),0)</f>
        <v>0</v>
      </c>
    </row>
    <row r="2" spans="1:43" ht="27" customHeight="1" x14ac:dyDescent="0.2">
      <c r="A2" s="20" t="s">
        <v>0</v>
      </c>
      <c r="B2" s="20" t="s">
        <v>1</v>
      </c>
      <c r="C2" s="21" t="s">
        <v>7</v>
      </c>
      <c r="D2" s="21" t="s">
        <v>8</v>
      </c>
      <c r="E2" s="21" t="s">
        <v>9</v>
      </c>
      <c r="F2" s="21" t="s">
        <v>10</v>
      </c>
      <c r="G2" s="21" t="s">
        <v>11</v>
      </c>
      <c r="H2" s="21" t="s">
        <v>12</v>
      </c>
      <c r="I2" s="21" t="s">
        <v>13</v>
      </c>
      <c r="J2" s="21" t="s">
        <v>14</v>
      </c>
      <c r="K2" s="22" t="s">
        <v>7</v>
      </c>
      <c r="L2" s="22" t="s">
        <v>8</v>
      </c>
      <c r="M2" s="22" t="s">
        <v>9</v>
      </c>
      <c r="N2" s="22" t="s">
        <v>10</v>
      </c>
      <c r="O2" s="22" t="s">
        <v>11</v>
      </c>
      <c r="P2" s="22" t="s">
        <v>12</v>
      </c>
      <c r="Q2" s="22" t="s">
        <v>13</v>
      </c>
      <c r="R2" s="22" t="s">
        <v>14</v>
      </c>
      <c r="S2" s="21" t="s">
        <v>7</v>
      </c>
      <c r="T2" s="21" t="s">
        <v>8</v>
      </c>
      <c r="U2" s="21" t="s">
        <v>9</v>
      </c>
      <c r="V2" s="21" t="s">
        <v>10</v>
      </c>
      <c r="W2" s="21" t="s">
        <v>11</v>
      </c>
      <c r="X2" s="21" t="s">
        <v>12</v>
      </c>
      <c r="Y2" s="21" t="s">
        <v>13</v>
      </c>
      <c r="Z2" s="21" t="s">
        <v>14</v>
      </c>
      <c r="AA2" s="22" t="s">
        <v>7</v>
      </c>
      <c r="AB2" s="22" t="s">
        <v>8</v>
      </c>
      <c r="AC2" s="22" t="s">
        <v>9</v>
      </c>
      <c r="AD2" s="22" t="s">
        <v>10</v>
      </c>
      <c r="AE2" s="22" t="s">
        <v>11</v>
      </c>
      <c r="AF2" s="22" t="s">
        <v>12</v>
      </c>
      <c r="AG2" s="22" t="s">
        <v>13</v>
      </c>
      <c r="AH2" s="22" t="s">
        <v>14</v>
      </c>
      <c r="AI2" s="21" t="s">
        <v>7</v>
      </c>
      <c r="AJ2" s="21" t="s">
        <v>8</v>
      </c>
      <c r="AK2" s="21" t="s">
        <v>9</v>
      </c>
      <c r="AL2" s="21" t="s">
        <v>10</v>
      </c>
      <c r="AM2" s="21" t="s">
        <v>11</v>
      </c>
      <c r="AN2" s="21" t="s">
        <v>12</v>
      </c>
      <c r="AO2" s="21" t="s">
        <v>13</v>
      </c>
      <c r="AP2" s="21" t="s">
        <v>14</v>
      </c>
      <c r="AQ2" s="72">
        <f ca="1">CELL("row")</f>
        <v>2</v>
      </c>
    </row>
    <row r="3" spans="1:43" ht="38.25" customHeight="1" x14ac:dyDescent="0.2">
      <c r="A3" s="19">
        <f>IF(المعلمين!A3&lt;&gt;"",المعلمين!A3,"")</f>
        <v>1</v>
      </c>
      <c r="B3" s="73" t="str">
        <f>IF(المعلمين!B3&lt;&gt;"",المعلمين!B3,"")</f>
        <v xml:space="preserve">أحمد  راشد </v>
      </c>
      <c r="C3" s="65" t="s">
        <v>93</v>
      </c>
      <c r="D3" s="65" t="s">
        <v>93</v>
      </c>
      <c r="E3" s="65" t="s">
        <v>93</v>
      </c>
      <c r="F3" s="65" t="s">
        <v>113</v>
      </c>
      <c r="G3" s="65" t="s">
        <v>116</v>
      </c>
      <c r="H3" s="65" t="s">
        <v>108</v>
      </c>
      <c r="I3" s="65"/>
      <c r="J3" s="65"/>
      <c r="K3" s="65" t="s">
        <v>91</v>
      </c>
      <c r="L3" s="65" t="s">
        <v>93</v>
      </c>
      <c r="M3" s="65" t="s">
        <v>116</v>
      </c>
      <c r="N3" s="65" t="s">
        <v>93</v>
      </c>
      <c r="O3" s="65"/>
      <c r="P3" s="65" t="s">
        <v>95</v>
      </c>
      <c r="Q3" s="65"/>
      <c r="R3" s="65"/>
      <c r="S3" s="65" t="s">
        <v>95</v>
      </c>
      <c r="T3" s="65" t="s">
        <v>91</v>
      </c>
      <c r="U3" s="65"/>
      <c r="V3" s="65" t="s">
        <v>108</v>
      </c>
      <c r="W3" s="65" t="s">
        <v>91</v>
      </c>
      <c r="X3" s="65"/>
      <c r="Y3" s="65"/>
      <c r="Z3" s="65"/>
      <c r="AA3" s="65" t="s">
        <v>113</v>
      </c>
      <c r="AB3" s="65"/>
      <c r="AC3" s="65" t="s">
        <v>116</v>
      </c>
      <c r="AD3" s="65" t="s">
        <v>116</v>
      </c>
      <c r="AE3" s="65"/>
      <c r="AF3" s="65" t="s">
        <v>91</v>
      </c>
      <c r="AG3" s="65"/>
      <c r="AH3" s="65"/>
      <c r="AI3" s="65"/>
      <c r="AJ3" s="65" t="s">
        <v>113</v>
      </c>
      <c r="AK3" s="65" t="s">
        <v>116</v>
      </c>
      <c r="AL3" s="65" t="s">
        <v>113</v>
      </c>
      <c r="AM3" s="65" t="s">
        <v>91</v>
      </c>
      <c r="AN3" s="65" t="s">
        <v>113</v>
      </c>
      <c r="AO3" s="65"/>
      <c r="AP3" s="65"/>
      <c r="AQ3" s="72">
        <f ca="1">CELL("col")</f>
        <v>4</v>
      </c>
    </row>
    <row r="4" spans="1:43" ht="38.25" customHeight="1" x14ac:dyDescent="0.2">
      <c r="A4" s="19">
        <f>IF(المعلمين!A4&lt;&gt;"",المعلمين!A4,"")</f>
        <v>2</v>
      </c>
      <c r="B4" s="73" t="str">
        <f>IF(المعلمين!B4&lt;&gt;"",المعلمين!B4,"")</f>
        <v>حمد  عبدالرحمن</v>
      </c>
      <c r="C4" s="65" t="s">
        <v>114</v>
      </c>
      <c r="D4" s="65" t="s">
        <v>120</v>
      </c>
      <c r="E4" s="65" t="s">
        <v>118</v>
      </c>
      <c r="F4" s="65"/>
      <c r="G4" s="65"/>
      <c r="H4" s="65" t="s">
        <v>114</v>
      </c>
      <c r="I4" s="65"/>
      <c r="J4" s="65"/>
      <c r="K4" s="65" t="s">
        <v>117</v>
      </c>
      <c r="L4" s="65" t="s">
        <v>118</v>
      </c>
      <c r="M4" s="65" t="s">
        <v>109</v>
      </c>
      <c r="N4" s="65" t="s">
        <v>118</v>
      </c>
      <c r="O4" s="65" t="s">
        <v>115</v>
      </c>
      <c r="P4" s="65"/>
      <c r="Q4" s="65"/>
      <c r="R4" s="65"/>
      <c r="S4" s="65" t="s">
        <v>117</v>
      </c>
      <c r="T4" s="65"/>
      <c r="U4" s="65" t="s">
        <v>109</v>
      </c>
      <c r="V4" s="65" t="s">
        <v>120</v>
      </c>
      <c r="W4" s="65"/>
      <c r="X4" s="65" t="s">
        <v>115</v>
      </c>
      <c r="Y4" s="65"/>
      <c r="Z4" s="65"/>
      <c r="AA4" s="65" t="s">
        <v>121</v>
      </c>
      <c r="AB4" s="65" t="s">
        <v>109</v>
      </c>
      <c r="AC4" s="65"/>
      <c r="AD4" s="65" t="s">
        <v>117</v>
      </c>
      <c r="AE4" s="65"/>
      <c r="AF4" s="65" t="s">
        <v>121</v>
      </c>
      <c r="AG4" s="65"/>
      <c r="AH4" s="65"/>
      <c r="AI4" s="65" t="s">
        <v>117</v>
      </c>
      <c r="AJ4" s="65" t="s">
        <v>118</v>
      </c>
      <c r="AK4" s="65" t="s">
        <v>109</v>
      </c>
      <c r="AL4" s="65"/>
      <c r="AM4" s="65" t="s">
        <v>117</v>
      </c>
      <c r="AN4" s="65" t="s">
        <v>109</v>
      </c>
      <c r="AO4" s="65"/>
      <c r="AP4" s="65"/>
      <c r="AQ4" s="72" t="str">
        <f ca="1">MID(CELL("filename",A1),FIND("]",CELL("filename",A1))+1,256)</f>
        <v>الجدول</v>
      </c>
    </row>
    <row r="5" spans="1:43" ht="38.25" customHeight="1" x14ac:dyDescent="0.2">
      <c r="A5" s="19">
        <f>IF(المعلمين!A5&lt;&gt;"",المعلمين!A5,"")</f>
        <v>3</v>
      </c>
      <c r="B5" s="73" t="str">
        <f>IF(المعلمين!B5&lt;&gt;"",المعلمين!B5,"")</f>
        <v xml:space="preserve">عبدالعزيز  بدر </v>
      </c>
      <c r="C5" s="65" t="s">
        <v>122</v>
      </c>
      <c r="D5" s="65"/>
      <c r="E5" s="65" t="s">
        <v>89</v>
      </c>
      <c r="F5" s="65" t="s">
        <v>110</v>
      </c>
      <c r="G5" s="65" t="s">
        <v>110</v>
      </c>
      <c r="H5" s="65"/>
      <c r="I5" s="65"/>
      <c r="J5" s="65"/>
      <c r="K5" s="65" t="s">
        <v>122</v>
      </c>
      <c r="L5" s="65" t="s">
        <v>92</v>
      </c>
      <c r="M5" s="65"/>
      <c r="N5" s="65" t="s">
        <v>89</v>
      </c>
      <c r="O5" s="65" t="s">
        <v>89</v>
      </c>
      <c r="P5" s="65" t="s">
        <v>92</v>
      </c>
      <c r="Q5" s="65"/>
      <c r="R5" s="65"/>
      <c r="S5" s="65" t="s">
        <v>126</v>
      </c>
      <c r="T5" s="65" t="s">
        <v>92</v>
      </c>
      <c r="U5" s="65" t="s">
        <v>92</v>
      </c>
      <c r="V5" s="65" t="s">
        <v>89</v>
      </c>
      <c r="W5" s="65" t="s">
        <v>126</v>
      </c>
      <c r="X5" s="65"/>
      <c r="Y5" s="65"/>
      <c r="Z5" s="65"/>
      <c r="AA5" s="65" t="s">
        <v>110</v>
      </c>
      <c r="AB5" s="65"/>
      <c r="AC5" s="65" t="s">
        <v>88</v>
      </c>
      <c r="AD5" s="65" t="s">
        <v>110</v>
      </c>
      <c r="AE5" s="65" t="s">
        <v>88</v>
      </c>
      <c r="AF5" s="65" t="s">
        <v>92</v>
      </c>
      <c r="AG5" s="65"/>
      <c r="AH5" s="65"/>
      <c r="AI5" s="65" t="s">
        <v>88</v>
      </c>
      <c r="AJ5" s="65" t="s">
        <v>110</v>
      </c>
      <c r="AK5" s="65"/>
      <c r="AL5" s="65" t="s">
        <v>88</v>
      </c>
      <c r="AM5" s="65"/>
      <c r="AN5" s="65"/>
      <c r="AO5" s="65"/>
      <c r="AP5" s="65"/>
      <c r="AQ5" s="74"/>
    </row>
    <row r="6" spans="1:43" ht="38.25" customHeight="1" x14ac:dyDescent="0.2">
      <c r="A6" s="19">
        <f>IF(المعلمين!A6&lt;&gt;"",المعلمين!A6,"")</f>
        <v>4</v>
      </c>
      <c r="B6" s="73" t="str">
        <f>IF(المعلمين!B6&lt;&gt;"",المعلمين!B6,"")</f>
        <v xml:space="preserve">صالح  ناصر </v>
      </c>
      <c r="C6" s="65"/>
      <c r="D6" s="65" t="s">
        <v>112</v>
      </c>
      <c r="E6" s="65"/>
      <c r="F6" s="66" t="s">
        <v>123</v>
      </c>
      <c r="G6" s="65" t="s">
        <v>90</v>
      </c>
      <c r="H6" s="65" t="s">
        <v>123</v>
      </c>
      <c r="I6" s="65"/>
      <c r="J6" s="65"/>
      <c r="K6" s="65" t="s">
        <v>125</v>
      </c>
      <c r="L6" s="65"/>
      <c r="M6" s="65" t="s">
        <v>90</v>
      </c>
      <c r="N6" s="65" t="s">
        <v>125</v>
      </c>
      <c r="O6" s="65" t="s">
        <v>123</v>
      </c>
      <c r="P6" s="65" t="s">
        <v>123</v>
      </c>
      <c r="Q6" s="65"/>
      <c r="R6" s="65"/>
      <c r="S6" s="65" t="s">
        <v>124</v>
      </c>
      <c r="T6" s="65" t="s">
        <v>123</v>
      </c>
      <c r="U6" s="65" t="s">
        <v>124</v>
      </c>
      <c r="V6" s="65"/>
      <c r="W6" s="65" t="s">
        <v>112</v>
      </c>
      <c r="X6" s="65" t="s">
        <v>90</v>
      </c>
      <c r="Y6" s="65"/>
      <c r="Z6" s="65"/>
      <c r="AA6" s="65" t="s">
        <v>125</v>
      </c>
      <c r="AB6" s="65" t="s">
        <v>90</v>
      </c>
      <c r="AC6" s="65"/>
      <c r="AD6" s="65" t="s">
        <v>125</v>
      </c>
      <c r="AE6" s="65"/>
      <c r="AF6" s="65"/>
      <c r="AG6" s="65"/>
      <c r="AH6" s="65"/>
      <c r="AI6" s="65" t="s">
        <v>124</v>
      </c>
      <c r="AJ6" s="65" t="s">
        <v>125</v>
      </c>
      <c r="AK6" s="65" t="s">
        <v>90</v>
      </c>
      <c r="AL6" s="65" t="s">
        <v>124</v>
      </c>
      <c r="AM6" s="65"/>
      <c r="AN6" s="65" t="s">
        <v>124</v>
      </c>
      <c r="AO6" s="65"/>
      <c r="AP6" s="65"/>
      <c r="AQ6" s="74"/>
    </row>
    <row r="7" spans="1:43" ht="38.25" customHeight="1" x14ac:dyDescent="0.2">
      <c r="A7" s="19">
        <f>IF(المعلمين!A7&lt;&gt;"",المعلمين!A7,"")</f>
        <v>5</v>
      </c>
      <c r="B7" s="73" t="str">
        <f>IF(المعلمين!B7&lt;&gt;"",المعلمين!B7,"")</f>
        <v xml:space="preserve">محمد  أحمد </v>
      </c>
      <c r="C7" s="65" t="s">
        <v>127</v>
      </c>
      <c r="D7" s="65" t="s">
        <v>127</v>
      </c>
      <c r="E7" s="65"/>
      <c r="F7" s="65" t="s">
        <v>128</v>
      </c>
      <c r="G7" s="65" t="s">
        <v>128</v>
      </c>
      <c r="H7" s="65" t="s">
        <v>129</v>
      </c>
      <c r="I7" s="65"/>
      <c r="J7" s="65"/>
      <c r="K7" s="65"/>
      <c r="L7" s="65" t="s">
        <v>127</v>
      </c>
      <c r="M7" s="65" t="s">
        <v>129</v>
      </c>
      <c r="N7" s="65"/>
      <c r="O7" s="65" t="s">
        <v>129</v>
      </c>
      <c r="P7" s="65" t="s">
        <v>128</v>
      </c>
      <c r="Q7" s="65"/>
      <c r="R7" s="65"/>
      <c r="S7" s="65"/>
      <c r="T7" s="65" t="s">
        <v>129</v>
      </c>
      <c r="U7" s="65"/>
      <c r="V7" s="65"/>
      <c r="W7" s="65" t="s">
        <v>119</v>
      </c>
      <c r="X7" s="65" t="s">
        <v>119</v>
      </c>
      <c r="Y7" s="65"/>
      <c r="Z7" s="65"/>
      <c r="AA7" s="65"/>
      <c r="AB7" s="65" t="s">
        <v>119</v>
      </c>
      <c r="AC7" s="65"/>
      <c r="AD7" s="65"/>
      <c r="AE7" s="65" t="s">
        <v>119</v>
      </c>
      <c r="AF7" s="65"/>
      <c r="AG7" s="65"/>
      <c r="AH7" s="65"/>
      <c r="AI7" s="65"/>
      <c r="AJ7" s="65"/>
      <c r="AK7" s="65"/>
      <c r="AL7" s="65"/>
      <c r="AM7" s="65" t="s">
        <v>119</v>
      </c>
      <c r="AN7" s="65"/>
      <c r="AO7" s="65"/>
      <c r="AP7" s="65"/>
    </row>
    <row r="8" spans="1:43" ht="38.25" customHeight="1" x14ac:dyDescent="0.2">
      <c r="A8" s="19">
        <f>IF(المعلمين!A8&lt;&gt;"",المعلمين!A8,"")</f>
        <v>6</v>
      </c>
      <c r="B8" s="73" t="str">
        <f>IF(المعلمين!B8&lt;&gt;"",المعلمين!B8,"")</f>
        <v xml:space="preserve">إبراهيم  عبدالكريم </v>
      </c>
      <c r="C8" s="65" t="s">
        <v>132</v>
      </c>
      <c r="D8" s="65"/>
      <c r="E8" s="65" t="s">
        <v>131</v>
      </c>
      <c r="F8" s="65" t="s">
        <v>132</v>
      </c>
      <c r="G8" s="65" t="s">
        <v>132</v>
      </c>
      <c r="H8" s="65"/>
      <c r="I8" s="65"/>
      <c r="J8" s="65"/>
      <c r="K8" s="65"/>
      <c r="L8" s="65" t="s">
        <v>133</v>
      </c>
      <c r="M8" s="65"/>
      <c r="N8" s="65" t="s">
        <v>133</v>
      </c>
      <c r="O8" s="65"/>
      <c r="P8" s="65" t="s">
        <v>132</v>
      </c>
      <c r="Q8" s="65"/>
      <c r="R8" s="65"/>
      <c r="S8" s="65" t="s">
        <v>132</v>
      </c>
      <c r="T8" s="65" t="s">
        <v>133</v>
      </c>
      <c r="U8" s="65" t="s">
        <v>131</v>
      </c>
      <c r="V8" s="65" t="s">
        <v>131</v>
      </c>
      <c r="W8" s="65"/>
      <c r="X8" s="65" t="s">
        <v>131</v>
      </c>
      <c r="Y8" s="65"/>
      <c r="Z8" s="65"/>
      <c r="AA8" s="65"/>
      <c r="AB8" s="65" t="s">
        <v>131</v>
      </c>
      <c r="AC8" s="65" t="s">
        <v>130</v>
      </c>
      <c r="AD8" s="65"/>
      <c r="AE8" s="65" t="s">
        <v>131</v>
      </c>
      <c r="AF8" s="65" t="s">
        <v>130</v>
      </c>
      <c r="AG8" s="65"/>
      <c r="AH8" s="65"/>
      <c r="AI8" s="65" t="s">
        <v>131</v>
      </c>
      <c r="AJ8" s="65"/>
      <c r="AK8" s="65" t="s">
        <v>130</v>
      </c>
      <c r="AL8" s="65" t="s">
        <v>131</v>
      </c>
      <c r="AM8" s="65" t="s">
        <v>131</v>
      </c>
      <c r="AN8" s="65" t="s">
        <v>131</v>
      </c>
      <c r="AO8" s="65"/>
      <c r="AP8" s="65"/>
    </row>
    <row r="9" spans="1:43" ht="38.25" customHeight="1" x14ac:dyDescent="0.2">
      <c r="A9" s="19">
        <f>IF(المعلمين!A9&lt;&gt;"",المعلمين!A9,"")</f>
        <v>7</v>
      </c>
      <c r="B9" s="73" t="str">
        <f>IF(المعلمين!B9&lt;&gt;"",المعلمين!B9,"")</f>
        <v xml:space="preserve">عبدالله  علي </v>
      </c>
      <c r="C9" s="65"/>
      <c r="D9" s="65" t="s">
        <v>134</v>
      </c>
      <c r="E9" s="65" t="s">
        <v>135</v>
      </c>
      <c r="F9" s="65"/>
      <c r="G9" s="65"/>
      <c r="H9" s="65" t="s">
        <v>138</v>
      </c>
      <c r="I9" s="65"/>
      <c r="J9" s="65"/>
      <c r="K9" s="65" t="s">
        <v>135</v>
      </c>
      <c r="L9" s="65"/>
      <c r="M9" s="65" t="s">
        <v>134</v>
      </c>
      <c r="N9" s="65"/>
      <c r="O9" s="65" t="s">
        <v>138</v>
      </c>
      <c r="P9" s="65"/>
      <c r="Q9" s="65"/>
      <c r="R9" s="65"/>
      <c r="S9" s="65"/>
      <c r="T9" s="65"/>
      <c r="U9" s="65" t="s">
        <v>134</v>
      </c>
      <c r="V9" s="65" t="s">
        <v>138</v>
      </c>
      <c r="W9" s="65" t="s">
        <v>136</v>
      </c>
      <c r="X9" s="65" t="s">
        <v>137</v>
      </c>
      <c r="Y9" s="65"/>
      <c r="Z9" s="65"/>
      <c r="AA9" s="65" t="s">
        <v>137</v>
      </c>
      <c r="AB9" s="65" t="s">
        <v>136</v>
      </c>
      <c r="AC9" s="65" t="s">
        <v>136</v>
      </c>
      <c r="AD9" s="65" t="s">
        <v>137</v>
      </c>
      <c r="AE9" s="65" t="s">
        <v>134</v>
      </c>
      <c r="AF9" s="65" t="s">
        <v>137</v>
      </c>
      <c r="AG9" s="65"/>
      <c r="AH9" s="65"/>
      <c r="AI9" s="65" t="s">
        <v>137</v>
      </c>
      <c r="AJ9" s="65" t="s">
        <v>137</v>
      </c>
      <c r="AK9" s="65" t="s">
        <v>137</v>
      </c>
      <c r="AL9" s="65" t="s">
        <v>137</v>
      </c>
      <c r="AM9" s="65" t="s">
        <v>137</v>
      </c>
      <c r="AN9" s="65" t="s">
        <v>137</v>
      </c>
      <c r="AO9" s="65"/>
      <c r="AP9" s="65"/>
    </row>
    <row r="10" spans="1:43" ht="38.25" customHeight="1" x14ac:dyDescent="0.2">
      <c r="A10" s="19">
        <f>IF(المعلمين!A10&lt;&gt;"",المعلمين!A10,"")</f>
        <v>8</v>
      </c>
      <c r="B10" s="73" t="str">
        <f>IF(المعلمين!B10&lt;&gt;"",المعلمين!B10,"")</f>
        <v xml:space="preserve">عبدالرحمن  سليمان </v>
      </c>
      <c r="C10" s="65" t="s">
        <v>140</v>
      </c>
      <c r="D10" s="65" t="s">
        <v>139</v>
      </c>
      <c r="E10" s="65" t="s">
        <v>144</v>
      </c>
      <c r="F10" s="65" t="s">
        <v>139</v>
      </c>
      <c r="G10" s="65" t="s">
        <v>140</v>
      </c>
      <c r="H10" s="65" t="s">
        <v>139</v>
      </c>
      <c r="I10" s="65"/>
      <c r="J10" s="65"/>
      <c r="K10" s="65" t="s">
        <v>142</v>
      </c>
      <c r="L10" s="65" t="s">
        <v>144</v>
      </c>
      <c r="M10" s="65" t="s">
        <v>141</v>
      </c>
      <c r="N10" s="65"/>
      <c r="O10" s="65" t="s">
        <v>141</v>
      </c>
      <c r="P10" s="65" t="s">
        <v>142</v>
      </c>
      <c r="Q10" s="65"/>
      <c r="R10" s="65"/>
      <c r="S10" s="65"/>
      <c r="T10" s="65" t="s">
        <v>141</v>
      </c>
      <c r="U10" s="65"/>
      <c r="V10" s="65" t="s">
        <v>141</v>
      </c>
      <c r="W10" s="65" t="s">
        <v>143</v>
      </c>
      <c r="X10" s="65" t="s">
        <v>143</v>
      </c>
      <c r="Y10" s="65"/>
      <c r="Z10" s="65"/>
      <c r="AA10" s="65"/>
      <c r="AB10" s="65" t="s">
        <v>144</v>
      </c>
      <c r="AC10" s="65" t="s">
        <v>140</v>
      </c>
      <c r="AD10" s="65" t="s">
        <v>143</v>
      </c>
      <c r="AE10" s="65" t="s">
        <v>140</v>
      </c>
      <c r="AF10" s="65" t="s">
        <v>144</v>
      </c>
      <c r="AG10" s="65"/>
      <c r="AH10" s="65"/>
      <c r="AI10" s="65" t="s">
        <v>140</v>
      </c>
      <c r="AJ10" s="65"/>
      <c r="AK10" s="65"/>
      <c r="AL10" s="65"/>
      <c r="AM10" s="65"/>
      <c r="AN10" s="65" t="s">
        <v>144</v>
      </c>
      <c r="AO10" s="65"/>
      <c r="AP10" s="65"/>
    </row>
    <row r="11" spans="1:43" ht="38.25" customHeight="1" x14ac:dyDescent="0.2">
      <c r="A11" s="19">
        <f>IF(المعلمين!A11&lt;&gt;"",المعلمين!A11,"")</f>
        <v>9</v>
      </c>
      <c r="B11" s="73" t="str">
        <f>IF(المعلمين!B11&lt;&gt;"",المعلمين!B11,"")</f>
        <v xml:space="preserve">عبدالله  عبدالعزيز </v>
      </c>
      <c r="C11" s="65" t="s">
        <v>151</v>
      </c>
      <c r="D11" s="65" t="s">
        <v>151</v>
      </c>
      <c r="E11" s="65" t="s">
        <v>145</v>
      </c>
      <c r="F11" s="65" t="s">
        <v>149</v>
      </c>
      <c r="G11" s="65" t="s">
        <v>147</v>
      </c>
      <c r="H11" s="65"/>
      <c r="I11" s="65"/>
      <c r="J11" s="65"/>
      <c r="K11" s="65" t="s">
        <v>149</v>
      </c>
      <c r="L11" s="65" t="s">
        <v>146</v>
      </c>
      <c r="M11" s="65" t="s">
        <v>147</v>
      </c>
      <c r="N11" s="65" t="s">
        <v>146</v>
      </c>
      <c r="O11" s="65" t="s">
        <v>151</v>
      </c>
      <c r="P11" s="65"/>
      <c r="Q11" s="65"/>
      <c r="R11" s="65"/>
      <c r="S11" s="65" t="s">
        <v>145</v>
      </c>
      <c r="T11" s="65"/>
      <c r="U11" s="65" t="s">
        <v>145</v>
      </c>
      <c r="V11" s="65"/>
      <c r="W11" s="65" t="s">
        <v>147</v>
      </c>
      <c r="X11" s="65"/>
      <c r="Y11" s="65"/>
      <c r="Z11" s="65"/>
      <c r="AA11" s="65" t="s">
        <v>146</v>
      </c>
      <c r="AB11" s="65" t="s">
        <v>146</v>
      </c>
      <c r="AC11" s="65" t="s">
        <v>94</v>
      </c>
      <c r="AD11" s="65"/>
      <c r="AE11" s="65" t="s">
        <v>94</v>
      </c>
      <c r="AF11" s="65" t="s">
        <v>146</v>
      </c>
      <c r="AG11" s="65"/>
      <c r="AH11" s="65"/>
      <c r="AI11" s="65"/>
      <c r="AJ11" s="65" t="s">
        <v>146</v>
      </c>
      <c r="AK11" s="65" t="s">
        <v>146</v>
      </c>
      <c r="AL11" s="65" t="s">
        <v>146</v>
      </c>
      <c r="AM11" s="65" t="s">
        <v>146</v>
      </c>
      <c r="AN11" s="65" t="s">
        <v>146</v>
      </c>
      <c r="AO11" s="65"/>
      <c r="AP11" s="65"/>
    </row>
    <row r="12" spans="1:43" ht="38.25" customHeight="1" x14ac:dyDescent="0.2">
      <c r="A12" s="19">
        <f>IF(المعلمين!A12&lt;&gt;"",المعلمين!A12,"")</f>
        <v>10</v>
      </c>
      <c r="B12" s="73" t="str">
        <f>IF(المعلمين!B12&lt;&gt;"",المعلمين!B12,"")</f>
        <v xml:space="preserve">سليمان  عبدالله </v>
      </c>
      <c r="C12" s="65" t="s">
        <v>153</v>
      </c>
      <c r="D12" s="65"/>
      <c r="E12" s="65" t="s">
        <v>153</v>
      </c>
      <c r="F12" s="65" t="s">
        <v>155</v>
      </c>
      <c r="G12" s="65" t="s">
        <v>153</v>
      </c>
      <c r="H12" s="65"/>
      <c r="I12" s="65"/>
      <c r="J12" s="65"/>
      <c r="K12" s="65" t="s">
        <v>153</v>
      </c>
      <c r="L12" s="65"/>
      <c r="M12" s="65" t="s">
        <v>155</v>
      </c>
      <c r="N12" s="65" t="s">
        <v>153</v>
      </c>
      <c r="O12" s="65" t="s">
        <v>155</v>
      </c>
      <c r="P12" s="65" t="s">
        <v>150</v>
      </c>
      <c r="Q12" s="65"/>
      <c r="R12" s="65"/>
      <c r="S12" s="65" t="s">
        <v>152</v>
      </c>
      <c r="T12" s="65" t="s">
        <v>150</v>
      </c>
      <c r="U12" s="65" t="s">
        <v>152</v>
      </c>
      <c r="V12" s="65" t="s">
        <v>152</v>
      </c>
      <c r="W12" s="65"/>
      <c r="X12" s="65" t="s">
        <v>152</v>
      </c>
      <c r="Y12" s="65"/>
      <c r="Z12" s="65"/>
      <c r="AA12" s="65" t="s">
        <v>150</v>
      </c>
      <c r="AB12" s="65"/>
      <c r="AC12" s="65"/>
      <c r="AD12" s="65" t="s">
        <v>152</v>
      </c>
      <c r="AE12" s="65" t="s">
        <v>150</v>
      </c>
      <c r="AF12" s="65"/>
      <c r="AG12" s="65"/>
      <c r="AH12" s="65"/>
      <c r="AI12" s="65" t="s">
        <v>150</v>
      </c>
      <c r="AJ12" s="65" t="s">
        <v>150</v>
      </c>
      <c r="AK12" s="65" t="s">
        <v>150</v>
      </c>
      <c r="AL12" s="65" t="s">
        <v>150</v>
      </c>
      <c r="AM12" s="65" t="s">
        <v>150</v>
      </c>
      <c r="AN12" s="65"/>
      <c r="AO12" s="65"/>
      <c r="AP12" s="65"/>
    </row>
    <row r="13" spans="1:43" ht="38.25" customHeight="1" x14ac:dyDescent="0.2">
      <c r="A13" s="19">
        <f>IF(المعلمين!A13&lt;&gt;"",المعلمين!A13,"")</f>
        <v>11</v>
      </c>
      <c r="B13" s="73" t="str">
        <f>IF(المعلمين!B13&lt;&gt;"",المعلمين!B13,"")</f>
        <v xml:space="preserve">أحمد  زيد </v>
      </c>
      <c r="C13" s="65" t="s">
        <v>161</v>
      </c>
      <c r="D13" s="65" t="s">
        <v>157</v>
      </c>
      <c r="E13" s="65"/>
      <c r="F13" s="65"/>
      <c r="G13" s="65"/>
      <c r="H13" s="65" t="s">
        <v>157</v>
      </c>
      <c r="I13" s="65"/>
      <c r="J13" s="65"/>
      <c r="K13" s="65" t="s">
        <v>160</v>
      </c>
      <c r="L13" s="65" t="s">
        <v>158</v>
      </c>
      <c r="M13" s="65"/>
      <c r="N13" s="65"/>
      <c r="O13" s="65"/>
      <c r="P13" s="65" t="s">
        <v>159</v>
      </c>
      <c r="Q13" s="65"/>
      <c r="R13" s="65"/>
      <c r="S13" s="65" t="s">
        <v>159</v>
      </c>
      <c r="T13" s="65" t="s">
        <v>159</v>
      </c>
      <c r="U13" s="65" t="s">
        <v>160</v>
      </c>
      <c r="V13" s="65" t="s">
        <v>159</v>
      </c>
      <c r="W13" s="65" t="s">
        <v>159</v>
      </c>
      <c r="X13" s="65" t="s">
        <v>156</v>
      </c>
      <c r="Y13" s="65"/>
      <c r="Z13" s="65"/>
      <c r="AA13" s="65" t="s">
        <v>156</v>
      </c>
      <c r="AB13" s="65" t="s">
        <v>159</v>
      </c>
      <c r="AC13" s="65" t="s">
        <v>159</v>
      </c>
      <c r="AD13" s="65" t="s">
        <v>159</v>
      </c>
      <c r="AE13" s="65" t="s">
        <v>158</v>
      </c>
      <c r="AF13" s="65"/>
      <c r="AG13" s="65"/>
      <c r="AH13" s="65"/>
      <c r="AI13" s="65" t="s">
        <v>159</v>
      </c>
      <c r="AJ13" s="65" t="s">
        <v>158</v>
      </c>
      <c r="AK13" s="65" t="s">
        <v>161</v>
      </c>
      <c r="AL13" s="65" t="s">
        <v>156</v>
      </c>
      <c r="AM13" s="65"/>
      <c r="AN13" s="65" t="s">
        <v>160</v>
      </c>
      <c r="AO13" s="65"/>
      <c r="AP13" s="65"/>
    </row>
    <row r="14" spans="1:43" ht="38.25" customHeight="1" x14ac:dyDescent="0.2">
      <c r="A14" s="19">
        <f>IF(المعلمين!A14&lt;&gt;"",المعلمين!A14,"")</f>
        <v>12</v>
      </c>
      <c r="B14" s="73" t="str">
        <f>IF(المعلمين!B14&lt;&gt;"",المعلمين!B14,"")</f>
        <v>محمد فهد</v>
      </c>
      <c r="C14" s="65"/>
      <c r="D14" s="65" t="s">
        <v>162</v>
      </c>
      <c r="E14" s="65" t="s">
        <v>164</v>
      </c>
      <c r="F14" s="65" t="s">
        <v>162</v>
      </c>
      <c r="G14" s="65" t="s">
        <v>163</v>
      </c>
      <c r="H14" s="65" t="s">
        <v>162</v>
      </c>
      <c r="I14" s="65"/>
      <c r="J14" s="65"/>
      <c r="K14" s="65"/>
      <c r="L14" s="65" t="s">
        <v>163</v>
      </c>
      <c r="M14" s="65" t="s">
        <v>162</v>
      </c>
      <c r="N14" s="65" t="s">
        <v>164</v>
      </c>
      <c r="O14" s="65" t="s">
        <v>164</v>
      </c>
      <c r="P14" s="65" t="s">
        <v>163</v>
      </c>
      <c r="Q14" s="65"/>
      <c r="R14" s="65"/>
      <c r="S14" s="65" t="s">
        <v>163</v>
      </c>
      <c r="T14" s="65" t="s">
        <v>162</v>
      </c>
      <c r="U14" s="65" t="s">
        <v>154</v>
      </c>
      <c r="V14" s="65"/>
      <c r="W14" s="65"/>
      <c r="X14" s="65" t="s">
        <v>163</v>
      </c>
      <c r="Y14" s="65"/>
      <c r="Z14" s="65"/>
      <c r="AA14" s="65"/>
      <c r="AB14" s="65" t="s">
        <v>164</v>
      </c>
      <c r="AC14" s="65" t="s">
        <v>164</v>
      </c>
      <c r="AD14" s="65" t="s">
        <v>164</v>
      </c>
      <c r="AE14" s="65"/>
      <c r="AF14" s="65" t="s">
        <v>154</v>
      </c>
      <c r="AG14" s="65"/>
      <c r="AH14" s="65"/>
      <c r="AI14" s="65"/>
      <c r="AJ14" s="65" t="s">
        <v>163</v>
      </c>
      <c r="AK14" s="65" t="s">
        <v>154</v>
      </c>
      <c r="AL14" s="65"/>
      <c r="AM14" s="65" t="s">
        <v>154</v>
      </c>
      <c r="AN14" s="65" t="s">
        <v>154</v>
      </c>
      <c r="AO14" s="65"/>
      <c r="AP14" s="65"/>
    </row>
    <row r="15" spans="1:43" ht="38.25" customHeight="1" x14ac:dyDescent="0.2">
      <c r="A15" s="19">
        <f>IF(المعلمين!A15&lt;&gt;"",المعلمين!A15,"")</f>
        <v>13</v>
      </c>
      <c r="B15" s="73" t="str">
        <f>IF(المعلمين!B15&lt;&gt;"",المعلمين!B15,"")</f>
        <v>خالد عمر</v>
      </c>
      <c r="C15" s="65" t="s">
        <v>167</v>
      </c>
      <c r="D15" s="65" t="s">
        <v>168</v>
      </c>
      <c r="E15" s="65"/>
      <c r="F15" s="65" t="s">
        <v>167</v>
      </c>
      <c r="G15" s="65"/>
      <c r="H15" s="65" t="s">
        <v>148</v>
      </c>
      <c r="I15" s="65" t="s">
        <v>166</v>
      </c>
      <c r="J15" s="65"/>
      <c r="K15" s="65" t="s">
        <v>167</v>
      </c>
      <c r="L15" s="65"/>
      <c r="M15" s="65" t="s">
        <v>168</v>
      </c>
      <c r="N15" s="65" t="s">
        <v>148</v>
      </c>
      <c r="O15" s="65"/>
      <c r="P15" s="65" t="s">
        <v>168</v>
      </c>
      <c r="Q15" s="65" t="s">
        <v>165</v>
      </c>
      <c r="R15" s="65"/>
      <c r="S15" s="65" t="s">
        <v>168</v>
      </c>
      <c r="T15" s="65"/>
      <c r="U15" s="65" t="s">
        <v>168</v>
      </c>
      <c r="V15" s="65" t="s">
        <v>166</v>
      </c>
      <c r="W15" s="65" t="s">
        <v>165</v>
      </c>
      <c r="X15" s="65"/>
      <c r="Y15" s="65"/>
      <c r="Z15" s="65"/>
      <c r="AA15" s="65" t="s">
        <v>165</v>
      </c>
      <c r="AB15" s="65"/>
      <c r="AC15" s="65" t="s">
        <v>148</v>
      </c>
      <c r="AD15" s="65"/>
      <c r="AE15" s="65" t="s">
        <v>169</v>
      </c>
      <c r="AF15" s="65" t="s">
        <v>169</v>
      </c>
      <c r="AG15" s="65"/>
      <c r="AH15" s="65"/>
      <c r="AI15" s="65" t="s">
        <v>169</v>
      </c>
      <c r="AJ15" s="65"/>
      <c r="AK15" s="65"/>
      <c r="AL15" s="65" t="s">
        <v>165</v>
      </c>
      <c r="AM15" s="65" t="s">
        <v>165</v>
      </c>
      <c r="AN15" s="65" t="s">
        <v>168</v>
      </c>
      <c r="AO15" s="65"/>
      <c r="AP15" s="65"/>
    </row>
    <row r="16" spans="1:43" ht="38.25" customHeight="1" x14ac:dyDescent="0.2">
      <c r="A16" s="19">
        <f>IF(المعلمين!A16&lt;&gt;"",المعلمين!A16,"")</f>
        <v>14</v>
      </c>
      <c r="B16" s="73" t="str">
        <f>IF(المعلمين!B16&lt;&gt;"",المعلمين!B16,"")</f>
        <v>علي جابر</v>
      </c>
      <c r="C16" s="65"/>
      <c r="D16" s="65"/>
      <c r="E16" s="65" t="s">
        <v>170</v>
      </c>
      <c r="F16" s="65"/>
      <c r="G16" s="65" t="s">
        <v>171</v>
      </c>
      <c r="H16" s="65"/>
      <c r="I16" s="65" t="s">
        <v>170</v>
      </c>
      <c r="J16" s="65"/>
      <c r="K16" s="65"/>
      <c r="L16" s="65" t="s">
        <v>173</v>
      </c>
      <c r="M16" s="65"/>
      <c r="N16" s="65" t="s">
        <v>174</v>
      </c>
      <c r="O16" s="65"/>
      <c r="P16" s="65"/>
      <c r="Q16" s="65" t="s">
        <v>174</v>
      </c>
      <c r="R16" s="65"/>
      <c r="S16" s="65"/>
      <c r="T16" s="65" t="s">
        <v>174</v>
      </c>
      <c r="U16" s="65"/>
      <c r="V16" s="65" t="s">
        <v>174</v>
      </c>
      <c r="W16" s="65" t="s">
        <v>170</v>
      </c>
      <c r="X16" s="65" t="s">
        <v>172</v>
      </c>
      <c r="Y16" s="65"/>
      <c r="Z16" s="65"/>
      <c r="AA16" s="65" t="s">
        <v>170</v>
      </c>
      <c r="AB16" s="65" t="s">
        <v>171</v>
      </c>
      <c r="AC16" s="65" t="s">
        <v>170</v>
      </c>
      <c r="AD16" s="65" t="s">
        <v>171</v>
      </c>
      <c r="AE16" s="65" t="s">
        <v>171</v>
      </c>
      <c r="AF16" s="65" t="s">
        <v>172</v>
      </c>
      <c r="AG16" s="65"/>
      <c r="AH16" s="65"/>
      <c r="AI16" s="65" t="s">
        <v>171</v>
      </c>
      <c r="AJ16" s="65" t="s">
        <v>173</v>
      </c>
      <c r="AK16" s="65" t="s">
        <v>172</v>
      </c>
      <c r="AL16" s="65" t="s">
        <v>170</v>
      </c>
      <c r="AM16" s="65" t="s">
        <v>174</v>
      </c>
      <c r="AN16" s="65"/>
      <c r="AO16" s="65"/>
      <c r="AP16" s="65"/>
    </row>
    <row r="17" spans="1:42" ht="38.25" customHeight="1" x14ac:dyDescent="0.2">
      <c r="A17" s="19">
        <f>IF(المعلمين!A17&lt;&gt;"",المعلمين!A17,"")</f>
        <v>15</v>
      </c>
      <c r="B17" s="73" t="str">
        <f>IF(المعلمين!B17&lt;&gt;"",المعلمين!B17,"")</f>
        <v>مالك محمد</v>
      </c>
      <c r="C17" s="65"/>
      <c r="D17" s="65"/>
      <c r="E17" s="65" t="s">
        <v>181</v>
      </c>
      <c r="F17" s="65" t="s">
        <v>175</v>
      </c>
      <c r="G17" s="65" t="s">
        <v>179</v>
      </c>
      <c r="H17" s="65" t="s">
        <v>176</v>
      </c>
      <c r="I17" s="65" t="s">
        <v>179</v>
      </c>
      <c r="J17" s="65"/>
      <c r="K17" s="65"/>
      <c r="L17" s="65"/>
      <c r="M17" s="65"/>
      <c r="N17" s="65" t="s">
        <v>181</v>
      </c>
      <c r="O17" s="65" t="s">
        <v>176</v>
      </c>
      <c r="P17" s="65" t="s">
        <v>179</v>
      </c>
      <c r="Q17" s="65" t="s">
        <v>175</v>
      </c>
      <c r="R17" s="65"/>
      <c r="S17" s="65" t="s">
        <v>179</v>
      </c>
      <c r="T17" s="65" t="s">
        <v>175</v>
      </c>
      <c r="U17" s="65"/>
      <c r="V17" s="65" t="s">
        <v>177</v>
      </c>
      <c r="W17" s="65" t="s">
        <v>178</v>
      </c>
      <c r="X17" s="65" t="s">
        <v>178</v>
      </c>
      <c r="Y17" s="65"/>
      <c r="Z17" s="65"/>
      <c r="AA17" s="65" t="s">
        <v>178</v>
      </c>
      <c r="AB17" s="65"/>
      <c r="AC17" s="65" t="s">
        <v>177</v>
      </c>
      <c r="AD17" s="65"/>
      <c r="AE17" s="65" t="s">
        <v>178</v>
      </c>
      <c r="AF17" s="65" t="s">
        <v>179</v>
      </c>
      <c r="AG17" s="65"/>
      <c r="AH17" s="65"/>
      <c r="AI17" s="65" t="s">
        <v>177</v>
      </c>
      <c r="AJ17" s="65"/>
      <c r="AK17" s="65" t="s">
        <v>178</v>
      </c>
      <c r="AL17" s="65" t="s">
        <v>175</v>
      </c>
      <c r="AM17" s="65" t="s">
        <v>177</v>
      </c>
      <c r="AN17" s="65" t="s">
        <v>175</v>
      </c>
      <c r="AO17" s="65"/>
      <c r="AP17" s="65"/>
    </row>
    <row r="18" spans="1:42" ht="38.25" customHeight="1" x14ac:dyDescent="0.2">
      <c r="A18" s="19">
        <f>IF(المعلمين!A18&lt;&gt;"",المعلمين!A18,"")</f>
        <v>16</v>
      </c>
      <c r="B18" s="73" t="str">
        <f>IF(المعلمين!B18&lt;&gt;"",المعلمين!B18,"")</f>
        <v>سعد حمد</v>
      </c>
      <c r="C18" s="65" t="s">
        <v>180</v>
      </c>
      <c r="D18" s="65" t="s">
        <v>182</v>
      </c>
      <c r="E18" s="65"/>
      <c r="F18" s="65"/>
      <c r="G18" s="65" t="s">
        <v>184</v>
      </c>
      <c r="H18" s="65" t="s">
        <v>185</v>
      </c>
      <c r="I18" s="65" t="s">
        <v>186</v>
      </c>
      <c r="J18" s="65"/>
      <c r="K18" s="65" t="s">
        <v>182</v>
      </c>
      <c r="L18" s="65" t="s">
        <v>180</v>
      </c>
      <c r="M18" s="65" t="s">
        <v>185</v>
      </c>
      <c r="N18" s="65" t="s">
        <v>184</v>
      </c>
      <c r="O18" s="65" t="s">
        <v>182</v>
      </c>
      <c r="P18" s="65"/>
      <c r="Q18" s="65" t="s">
        <v>186</v>
      </c>
      <c r="R18" s="65"/>
      <c r="S18" s="65" t="s">
        <v>186</v>
      </c>
      <c r="T18" s="65" t="s">
        <v>183</v>
      </c>
      <c r="U18" s="65" t="s">
        <v>180</v>
      </c>
      <c r="V18" s="65"/>
      <c r="W18" s="65" t="s">
        <v>183</v>
      </c>
      <c r="X18" s="65"/>
      <c r="Y18" s="65"/>
      <c r="Z18" s="65"/>
      <c r="AA18" s="65"/>
      <c r="AB18" s="65" t="s">
        <v>180</v>
      </c>
      <c r="AC18" s="65"/>
      <c r="AD18" s="65" t="s">
        <v>182</v>
      </c>
      <c r="AE18" s="65" t="s">
        <v>186</v>
      </c>
      <c r="AF18" s="65"/>
      <c r="AG18" s="65"/>
      <c r="AH18" s="65"/>
      <c r="AI18" s="65"/>
      <c r="AJ18" s="65" t="s">
        <v>180</v>
      </c>
      <c r="AK18" s="65" t="s">
        <v>186</v>
      </c>
      <c r="AL18" s="65"/>
      <c r="AM18" s="65" t="s">
        <v>186</v>
      </c>
      <c r="AN18" s="65" t="s">
        <v>186</v>
      </c>
      <c r="AO18" s="65"/>
      <c r="AP18" s="65"/>
    </row>
    <row r="19" spans="1:42" ht="38.25" customHeight="1" x14ac:dyDescent="0.2">
      <c r="A19" s="19">
        <f>IF(المعلمين!A19&lt;&gt;"",المعلمين!A19,"")</f>
        <v>17</v>
      </c>
      <c r="B19" s="73" t="str">
        <f>IF(المعلمين!B19&lt;&gt;"",المعلمين!B19,"")</f>
        <v>ناصر فهد</v>
      </c>
      <c r="C19" s="65" t="s">
        <v>187</v>
      </c>
      <c r="D19" s="65" t="s">
        <v>187</v>
      </c>
      <c r="E19" s="65" t="s">
        <v>191</v>
      </c>
      <c r="F19" s="65" t="s">
        <v>191</v>
      </c>
      <c r="G19" s="65"/>
      <c r="H19" s="65" t="s">
        <v>189</v>
      </c>
      <c r="I19" s="65"/>
      <c r="J19" s="65"/>
      <c r="K19" s="65" t="s">
        <v>188</v>
      </c>
      <c r="L19" s="65" t="s">
        <v>190</v>
      </c>
      <c r="M19" s="65" t="s">
        <v>188</v>
      </c>
      <c r="N19" s="65"/>
      <c r="O19" s="65" t="s">
        <v>189</v>
      </c>
      <c r="P19" s="65" t="s">
        <v>191</v>
      </c>
      <c r="Q19" s="65"/>
      <c r="R19" s="65"/>
      <c r="S19" s="65"/>
      <c r="T19" s="65"/>
      <c r="U19" s="65" t="s">
        <v>188</v>
      </c>
      <c r="V19" s="65" t="s">
        <v>190</v>
      </c>
      <c r="W19" s="65"/>
      <c r="X19" s="65" t="s">
        <v>190</v>
      </c>
      <c r="Y19" s="65"/>
      <c r="Z19" s="65"/>
      <c r="AA19" s="65" t="s">
        <v>190</v>
      </c>
      <c r="AB19" s="65" t="s">
        <v>188</v>
      </c>
      <c r="AC19" s="65" t="s">
        <v>191</v>
      </c>
      <c r="AD19" s="65" t="s">
        <v>191</v>
      </c>
      <c r="AE19" s="65"/>
      <c r="AF19" s="65" t="s">
        <v>191</v>
      </c>
      <c r="AG19" s="65"/>
      <c r="AH19" s="65"/>
      <c r="AI19" s="65" t="s">
        <v>190</v>
      </c>
      <c r="AJ19" s="65" t="s">
        <v>188</v>
      </c>
      <c r="AK19" s="65"/>
      <c r="AL19" s="65" t="s">
        <v>190</v>
      </c>
      <c r="AM19" s="65"/>
      <c r="AN19" s="65"/>
      <c r="AO19" s="65"/>
      <c r="AP19" s="65"/>
    </row>
    <row r="20" spans="1:42" ht="38.25" customHeight="1" x14ac:dyDescent="0.2">
      <c r="A20" s="19" t="str">
        <f>IF(المعلمين!A20&lt;&gt;"",المعلمين!A20,"")</f>
        <v/>
      </c>
      <c r="B20" s="30" t="str">
        <f>IF(المعلمين!B20&lt;&gt;"",المعلمين!B20,"")</f>
        <v/>
      </c>
      <c r="C20" s="65"/>
      <c r="D20" s="65"/>
      <c r="E20" s="65"/>
      <c r="F20" s="65"/>
      <c r="G20" s="65"/>
      <c r="H20" s="65"/>
      <c r="I20" s="65"/>
      <c r="J20" s="67"/>
      <c r="K20" s="67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</row>
    <row r="21" spans="1:42" ht="38.25" customHeight="1" x14ac:dyDescent="0.2">
      <c r="A21" s="19" t="str">
        <f>IF(المعلمين!A21&lt;&gt;"",المعلمين!A21,"")</f>
        <v/>
      </c>
      <c r="B21" s="30" t="str">
        <f>IF(المعلمين!B21&lt;&gt;"",المعلمين!B21,"")</f>
        <v/>
      </c>
      <c r="C21" s="65"/>
      <c r="D21" s="65"/>
      <c r="E21" s="65"/>
      <c r="F21" s="65"/>
      <c r="G21" s="65"/>
      <c r="H21" s="65"/>
      <c r="I21" s="65"/>
      <c r="J21" s="65"/>
      <c r="K21" s="65"/>
      <c r="L21" s="67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</row>
    <row r="22" spans="1:42" ht="38.25" customHeight="1" x14ac:dyDescent="0.2">
      <c r="A22" s="19" t="str">
        <f>IF(المعلمين!A22&lt;&gt;"",المعلمين!A22,"")</f>
        <v/>
      </c>
      <c r="B22" s="30" t="str">
        <f>IF(المعلمين!B22&lt;&gt;"",المعلمين!B22,"")</f>
        <v/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</row>
    <row r="23" spans="1:42" ht="38.25" customHeight="1" x14ac:dyDescent="0.2">
      <c r="A23" s="19" t="str">
        <f>IF(المعلمين!A23&lt;&gt;"",المعلمين!A23,"")</f>
        <v/>
      </c>
      <c r="B23" s="30" t="str">
        <f>IF(المعلمين!B23&lt;&gt;"",المعلمين!B23,"")</f>
        <v/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</row>
    <row r="24" spans="1:42" ht="38.25" customHeight="1" x14ac:dyDescent="0.2">
      <c r="A24" s="19" t="str">
        <f>IF(المعلمين!A24&lt;&gt;"",المعلمين!A24,"")</f>
        <v/>
      </c>
      <c r="B24" s="30" t="str">
        <f>IF(المعلمين!B24&lt;&gt;"",المعلمين!B24,"")</f>
        <v/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</row>
    <row r="25" spans="1:42" ht="38.25" customHeight="1" x14ac:dyDescent="0.2">
      <c r="A25" s="19" t="str">
        <f>IF(المعلمين!A25&lt;&gt;"",المعلمين!A25,"")</f>
        <v/>
      </c>
      <c r="B25" s="30" t="str">
        <f>IF(المعلمين!B25&lt;&gt;"",المعلمين!B25,"")</f>
        <v/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</row>
    <row r="26" spans="1:42" ht="38.25" customHeight="1" x14ac:dyDescent="0.2">
      <c r="A26" s="19" t="str">
        <f>IF(المعلمين!A26&lt;&gt;"",المعلمين!A26,"")</f>
        <v/>
      </c>
      <c r="B26" s="30" t="str">
        <f>IF(المعلمين!B26&lt;&gt;"",المعلمين!B26,"")</f>
        <v/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</row>
    <row r="27" spans="1:42" ht="38.25" customHeight="1" x14ac:dyDescent="0.2">
      <c r="A27" s="19" t="str">
        <f>IF(المعلمين!A27&lt;&gt;"",المعلمين!A27,"")</f>
        <v/>
      </c>
      <c r="B27" s="30" t="str">
        <f>IF(المعلمين!B27&lt;&gt;"",المعلمين!B27,"")</f>
        <v/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</row>
    <row r="28" spans="1:42" ht="38.25" customHeight="1" x14ac:dyDescent="0.2">
      <c r="A28" s="19" t="str">
        <f>IF(المعلمين!A28&lt;&gt;"",المعلمين!A28,"")</f>
        <v/>
      </c>
      <c r="B28" s="30" t="str">
        <f>IF(المعلمين!B28&lt;&gt;"",المعلمين!B28,"")</f>
        <v/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</row>
    <row r="29" spans="1:42" ht="38.25" customHeight="1" x14ac:dyDescent="0.2">
      <c r="A29" s="19" t="str">
        <f>IF(المعلمين!A29&lt;&gt;"",المعلمين!A29,"")</f>
        <v/>
      </c>
      <c r="B29" s="30" t="str">
        <f>IF(المعلمين!B29&lt;&gt;"",المعلمين!B29,"")</f>
        <v/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</row>
    <row r="30" spans="1:42" ht="38.25" customHeight="1" x14ac:dyDescent="0.2">
      <c r="A30" s="19" t="str">
        <f>IF(المعلمين!A30&lt;&gt;"",المعلمين!A30,"")</f>
        <v/>
      </c>
      <c r="B30" s="30" t="str">
        <f>IF(المعلمين!B30&lt;&gt;"",المعلمين!B30,"")</f>
        <v/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</row>
    <row r="31" spans="1:42" ht="38.25" customHeight="1" x14ac:dyDescent="0.2">
      <c r="A31" s="19" t="str">
        <f>IF(المعلمين!A31&lt;&gt;"",المعلمين!A31,"")</f>
        <v/>
      </c>
      <c r="B31" s="30" t="str">
        <f>IF(المعلمين!B31&lt;&gt;"",المعلمين!B31,"")</f>
        <v/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</row>
    <row r="32" spans="1:42" ht="38.25" customHeight="1" x14ac:dyDescent="0.2">
      <c r="A32" s="19" t="str">
        <f>IF(المعلمين!A32&lt;&gt;"",المعلمين!A32,"")</f>
        <v/>
      </c>
      <c r="B32" s="30" t="str">
        <f>IF(المعلمين!B32&lt;&gt;"",المعلمين!B32,"")</f>
        <v/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</row>
    <row r="33" spans="1:42" ht="38.25" customHeight="1" x14ac:dyDescent="0.2">
      <c r="A33" s="19" t="str">
        <f>IF(المعلمين!A33&lt;&gt;"",المعلمين!A33,"")</f>
        <v/>
      </c>
      <c r="B33" s="30" t="str">
        <f>IF(المعلمين!B33&lt;&gt;"",المعلمين!B33,"")</f>
        <v/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</row>
    <row r="34" spans="1:42" ht="38.25" customHeight="1" x14ac:dyDescent="0.2">
      <c r="A34" s="19" t="str">
        <f>IF(المعلمين!A34&lt;&gt;"",المعلمين!A34,"")</f>
        <v/>
      </c>
      <c r="B34" s="30" t="str">
        <f>IF(المعلمين!B34&lt;&gt;"",المعلمين!B34,"")</f>
        <v/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</row>
    <row r="35" spans="1:42" ht="38.25" customHeight="1" x14ac:dyDescent="0.2">
      <c r="A35" s="19" t="str">
        <f>IF(المعلمين!A35&lt;&gt;"",المعلمين!A35,"")</f>
        <v/>
      </c>
      <c r="B35" s="30" t="str">
        <f>IF(المعلمين!B35&lt;&gt;"",المعلمين!B35,"")</f>
        <v/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</row>
    <row r="36" spans="1:42" ht="38.25" customHeight="1" x14ac:dyDescent="0.2">
      <c r="A36" s="19" t="str">
        <f>IF(المعلمين!A36&lt;&gt;"",المعلمين!A36,"")</f>
        <v/>
      </c>
      <c r="B36" s="30" t="str">
        <f>IF(المعلمين!B36&lt;&gt;"",المعلمين!B36,"")</f>
        <v/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</row>
    <row r="37" spans="1:42" ht="38.25" customHeight="1" x14ac:dyDescent="0.2">
      <c r="A37" s="19" t="str">
        <f>IF(المعلمين!A37&lt;&gt;"",المعلمين!A37,"")</f>
        <v/>
      </c>
      <c r="B37" s="30" t="str">
        <f>IF(المعلمين!B37&lt;&gt;"",المعلمين!B37,"")</f>
        <v/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</row>
  </sheetData>
  <sheetProtection algorithmName="SHA-512" hashValue="1+eKi6/roXrdXLthy/4y58G+qEkJjnRXT460Q7uUcZxGBtiPggNKLptX675/sg8nc8pxWjvuc8oarqtitesSZg==" saltValue="hNNJzqVRx1kcUjI8sBZOtQ==" spinCount="100000" sheet="1" selectLockedCells="1"/>
  <mergeCells count="6">
    <mergeCell ref="AI1:AP1"/>
    <mergeCell ref="A1:B1"/>
    <mergeCell ref="C1:J1"/>
    <mergeCell ref="K1:R1"/>
    <mergeCell ref="S1:Z1"/>
    <mergeCell ref="AA1:AH1"/>
  </mergeCells>
  <conditionalFormatting sqref="A3:AP37">
    <cfRule type="expression" dxfId="10" priority="26">
      <formula>AND($B3&lt;&gt;"",MOD(ROW($B3),2)=0)</formula>
    </cfRule>
  </conditionalFormatting>
  <conditionalFormatting sqref="C1:AP1">
    <cfRule type="expression" dxfId="8" priority="28">
      <formula>AND($A1&lt;&gt;"",OR(COLUMN()=10,COLUMN()=18,COLUMN()=26,COLUMN()=34))</formula>
    </cfRule>
  </conditionalFormatting>
  <conditionalFormatting sqref="C2:AP37">
    <cfRule type="expression" dxfId="7" priority="9">
      <formula>AND($B2&lt;&gt;"",OR(COLUMN()=10,COLUMN()=18,COLUMN()=26,COLUMN()=34))</formula>
    </cfRule>
  </conditionalFormatting>
  <conditionalFormatting sqref="C3:AP37">
    <cfRule type="expression" dxfId="5" priority="6">
      <formula>COUNTIF(C$3:C$37, MID(C3,1,SEARCH(CHAR(10),C3,1)-1)&amp;"*")&gt;1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61CB3E6-5E2F-4864-A44A-179F5C43FE55}">
            <xm:f>الصفوف!S9=COUNTA($C$3:$AP$37)</xm:f>
            <x14:dxf>
              <font>
                <b/>
                <i val="0"/>
                <color theme="9" tint="-0.499984740745262"/>
              </font>
              <fill>
                <patternFill>
                  <bgColor theme="9" tint="0.79998168889431442"/>
                </patternFill>
              </fill>
            </x14:dxf>
          </x14:cfRule>
          <xm:sqref>A1:B1</xm:sqref>
        </x14:conditionalFormatting>
        <x14:conditionalFormatting xmlns:xm="http://schemas.microsoft.com/office/excel/2006/main">
          <x14:cfRule type="expression" priority="2" id="{034956F5-0AE7-401C-94DA-29D87F92A5AA}">
            <xm:f>المعلمين!$C3=COUNTA(C3:AP3)</xm:f>
            <x14:dxf>
              <font>
                <b val="0"/>
                <i val="0"/>
                <strike/>
                <color theme="0" tint="-0.499984740745262"/>
              </font>
            </x14:dxf>
          </x14:cfRule>
          <xm:sqref>B3:B37</xm:sqref>
        </x14:conditionalFormatting>
        <x14:conditionalFormatting xmlns:xm="http://schemas.microsoft.com/office/excel/2006/main">
          <x14:cfRule type="expression" priority="3" id="{3C80E32A-9568-4B68-81A5-9FFEA9854E89}">
            <xm:f>ورقة1!C3</xm:f>
            <x14:dxf>
              <font>
                <b/>
                <i val="0"/>
                <color theme="9" tint="-0.499984740745262"/>
              </font>
              <fill>
                <patternFill>
                  <bgColor theme="9" tint="0.79998168889431442"/>
                </patternFill>
              </fill>
              <border>
                <left style="thin">
                  <color theme="7" tint="0.39994506668294322"/>
                </left>
                <right style="thin">
                  <color theme="7" tint="0.39994506668294322"/>
                </right>
                <top style="thin">
                  <color theme="7" tint="0.39994506668294322"/>
                </top>
                <bottom style="thin">
                  <color theme="7" tint="0.39994506668294322"/>
                </bottom>
                <vertical/>
                <horizontal/>
              </border>
            </x14:dxf>
          </x14:cfRule>
          <x14:cfRule type="expression" priority="13" id="{B36EFC32-C9F6-4079-AB19-F70819FA7BEC}">
            <xm:f>IF(IFERROR(VLOOKUP(C3,المواد!$F$4:$H$363,3,FALSE),1)&lt;0,TRUE,FALSE)</xm:f>
            <x14:dxf>
              <font>
                <b/>
                <i val="0"/>
                <color rgb="FFC00000"/>
              </font>
              <fill>
                <patternFill>
                  <bgColor theme="5" tint="0.79998168889431442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C3:AP37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B752165-F4AA-41DB-8581-3A95E6F0A66A}">
          <x14:formula1>
            <xm:f>OFFSET(المعلمين!$AG$3,0,0,1,COUNTIF(المعلمين!$AG$3:$AR$3,"&lt;&gt;."))</xm:f>
          </x14:formula1>
          <xm:sqref>C3:AP3</xm:sqref>
        </x14:dataValidation>
        <x14:dataValidation type="list" allowBlank="1" showInputMessage="1" showErrorMessage="1" xr:uid="{B6E1E33E-1601-4DEE-9EFD-3617E745E276}">
          <x14:formula1>
            <xm:f>OFFSET(المعلمين!$AG4,0,0,1,COUNTIF(المعلمين!$AG4:$AR4,"&lt;&gt;."))</xm:f>
          </x14:formula1>
          <xm:sqref>C4:AP37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34AB-D7B9-4070-BFA9-56D3BDAA4F28}">
  <sheetPr codeName="ورقة6">
    <tabColor theme="9" tint="0.39997558519241921"/>
  </sheetPr>
  <dimension ref="A1:N11"/>
  <sheetViews>
    <sheetView showGridLines="0" rightToLeft="1" topLeftCell="A2" zoomScale="295" zoomScaleNormal="295" workbookViewId="0">
      <selection activeCell="E3" sqref="E3:F3"/>
    </sheetView>
  </sheetViews>
  <sheetFormatPr defaultColWidth="0" defaultRowHeight="14.25" zeroHeight="1" x14ac:dyDescent="0.2"/>
  <cols>
    <col min="1" max="1" width="3.625" customWidth="1"/>
    <col min="2" max="2" width="2.625" style="39" customWidth="1"/>
    <col min="3" max="11" width="7.375" customWidth="1"/>
    <col min="12" max="12" width="6.375" customWidth="1"/>
    <col min="13" max="14" width="0" hidden="1" customWidth="1"/>
    <col min="15" max="16384" width="9" hidden="1"/>
  </cols>
  <sheetData>
    <row r="1" spans="2:11" ht="6.75" customHeight="1" x14ac:dyDescent="0.2"/>
    <row r="2" spans="2:11" ht="6.75" customHeight="1" x14ac:dyDescent="0.2">
      <c r="C2" s="39"/>
      <c r="D2" s="39">
        <v>1</v>
      </c>
      <c r="E2" s="39">
        <v>2</v>
      </c>
      <c r="F2" s="39">
        <v>3</v>
      </c>
      <c r="G2" s="39">
        <v>4</v>
      </c>
      <c r="H2" s="39">
        <v>5</v>
      </c>
      <c r="I2" s="39">
        <v>6</v>
      </c>
      <c r="J2" s="39">
        <v>7</v>
      </c>
      <c r="K2" s="39">
        <v>8</v>
      </c>
    </row>
    <row r="3" spans="2:11" ht="20.25" customHeight="1" x14ac:dyDescent="0.2">
      <c r="C3" s="95" t="s">
        <v>71</v>
      </c>
      <c r="D3" s="95"/>
      <c r="E3" s="94" t="s">
        <v>192</v>
      </c>
      <c r="F3" s="94"/>
      <c r="G3" s="39">
        <f ca="1">MATCH(E3,جدول_الفصول!$D$3:$D$26,0)</f>
        <v>6</v>
      </c>
    </row>
    <row r="4" spans="2:11" ht="15" x14ac:dyDescent="0.25">
      <c r="C4" s="33"/>
      <c r="D4" s="34" t="s">
        <v>7</v>
      </c>
      <c r="E4" s="34" t="s">
        <v>8</v>
      </c>
      <c r="F4" s="34" t="s">
        <v>9</v>
      </c>
      <c r="G4" s="34" t="s">
        <v>10</v>
      </c>
      <c r="H4" s="34" t="s">
        <v>11</v>
      </c>
      <c r="I4" s="34" t="s">
        <v>12</v>
      </c>
      <c r="J4" s="34" t="s">
        <v>13</v>
      </c>
      <c r="K4" s="34" t="s">
        <v>14</v>
      </c>
    </row>
    <row r="5" spans="2:11" ht="21" customHeight="1" x14ac:dyDescent="0.2">
      <c r="B5" s="39">
        <v>0</v>
      </c>
      <c r="C5" s="35" t="s">
        <v>2</v>
      </c>
      <c r="D5" s="48" t="str">
        <f ca="1">INDEX(المواد!$C$4:$C$363,MATCH(INDEX(جدول_الفصول!$E$3:$AR$25,$G$3,D$2+$B5),المواد!$F$4:$F$363,0),1)</f>
        <v>قرآن</v>
      </c>
      <c r="E5" s="48" t="str">
        <f ca="1">INDEX(المواد!$C$4:$C$363,MATCH(INDEX(جدول_الفصول!$E$3:$AR$25,$G$3,E$2+$B5),المواد!$F$4:$F$363,0),1)</f>
        <v>علوم</v>
      </c>
      <c r="F5" s="48" t="str">
        <f ca="1">INDEX(المواد!$C$4:$C$363,MATCH(INDEX(جدول_الفصول!$E$3:$AR$25,$G$3,F$2+$B5),المواد!$F$4:$F$363,0),1)</f>
        <v>فلك</v>
      </c>
      <c r="G5" s="48" t="str">
        <f ca="1">INDEX(المواد!$C$4:$C$363,MATCH(INDEX(جدول_الفصول!$E$3:$AR$25,$G$3,G$2+$B5),المواد!$F$4:$F$363,0),1)</f>
        <v>علوم</v>
      </c>
      <c r="H5" s="48" t="str">
        <f ca="1">INDEX(المواد!$C$4:$C$363,MATCH(INDEX(جدول_الفصول!$E$3:$AR$25,$G$3,H$2+$B5),المواد!$F$4:$F$363,0),1)</f>
        <v>قرآن</v>
      </c>
      <c r="I5" s="48" t="str">
        <f ca="1">INDEX(المواد!$C$4:$C$363,MATCH(INDEX(جدول_الفصول!$E$3:$AR$25,$G$3,I$2+$B5),المواد!$F$4:$F$363,0),1)</f>
        <v>علوم</v>
      </c>
      <c r="J5" s="48" t="str">
        <f ca="1">INDEX(المواد!$C$4:$C$363,MATCH(INDEX(جدول_الفصول!$E$3:$AR$25,$G$3,J$2+$B5),المواد!$F$4:$F$363,0),1)</f>
        <v/>
      </c>
      <c r="K5" s="48" t="str">
        <f ca="1">INDEX(المواد!$C$4:$C$363,MATCH(INDEX(جدول_الفصول!$E$3:$AR$25,$G$3,K$2+$B5),المواد!$F$4:$F$363,0),1)</f>
        <v/>
      </c>
    </row>
    <row r="6" spans="2:11" ht="21" customHeight="1" x14ac:dyDescent="0.2">
      <c r="B6" s="39">
        <v>8</v>
      </c>
      <c r="C6" s="35" t="s">
        <v>3</v>
      </c>
      <c r="D6" s="48" t="str">
        <f ca="1">INDEX(المواد!$C$4:$C$363,MATCH(INDEX(جدول_الفصول!$E$3:$AR$25,$G$3,D$2+$B6),المواد!$F$4:$F$363,0),1)</f>
        <v>بدنية</v>
      </c>
      <c r="E6" s="48" t="str">
        <f ca="1">INDEX(المواد!$C$4:$C$363,MATCH(INDEX(جدول_الفصول!$E$3:$AR$25,$G$3,E$2+$B6),المواد!$F$4:$F$363,0),1)</f>
        <v>فنية</v>
      </c>
      <c r="F6" s="48" t="str">
        <f ca="1">INDEX(المواد!$C$4:$C$363,MATCH(INDEX(جدول_الفصول!$E$3:$AR$25,$G$3,F$2+$B6),المواد!$F$4:$F$363,0),1)</f>
        <v>إسلامية</v>
      </c>
      <c r="G6" s="48" t="str">
        <f ca="1">INDEX(المواد!$C$4:$C$363,MATCH(INDEX(جدول_الفصول!$E$3:$AR$25,$G$3,G$2+$B6),المواد!$F$4:$F$363,0),1)</f>
        <v>فنية</v>
      </c>
      <c r="H6" s="48" t="str">
        <f ca="1">INDEX(المواد!$C$4:$C$363,MATCH(INDEX(جدول_الفصول!$E$3:$AR$25,$G$3,H$2+$B6),المواد!$F$4:$F$363,0),1)</f>
        <v>إسلامية</v>
      </c>
      <c r="I6" s="48" t="str">
        <f ca="1">INDEX(المواد!$C$4:$C$363,MATCH(INDEX(جدول_الفصول!$E$3:$AR$25,$G$3,I$2+$B6),المواد!$F$4:$F$363,0),1)</f>
        <v>بدنية</v>
      </c>
      <c r="J6" s="48" t="str">
        <f ca="1">INDEX(المواد!$C$4:$C$363,MATCH(INDEX(جدول_الفصول!$E$3:$AR$25,$G$3,J$2+$B6),المواد!$F$4:$F$363,0),1)</f>
        <v/>
      </c>
      <c r="K6" s="48" t="str">
        <f ca="1">INDEX(المواد!$C$4:$C$363,MATCH(INDEX(جدول_الفصول!$E$3:$AR$25,$G$3,K$2+$B6),المواد!$F$4:$F$363,0),1)</f>
        <v/>
      </c>
    </row>
    <row r="7" spans="2:11" ht="21" customHeight="1" x14ac:dyDescent="0.2">
      <c r="B7" s="39">
        <v>16</v>
      </c>
      <c r="C7" s="35" t="s">
        <v>4</v>
      </c>
      <c r="D7" s="48" t="str">
        <f ca="1">INDEX(المواد!$C$4:$C$363,MATCH(INDEX(جدول_الفصول!$E$3:$AR$25,$G$3,D$2+$B7),المواد!$F$4:$F$363,0),1)</f>
        <v>فلك</v>
      </c>
      <c r="E7" s="48" t="str">
        <f ca="1">INDEX(المواد!$C$4:$C$363,MATCH(INDEX(جدول_الفصول!$E$3:$AR$25,$G$3,E$2+$B7),المواد!$F$4:$F$363,0),1)</f>
        <v>إسلامية</v>
      </c>
      <c r="F7" s="48" t="str">
        <f ca="1">INDEX(المواد!$C$4:$C$363,MATCH(INDEX(جدول_الفصول!$E$3:$AR$25,$G$3,F$2+$B7),المواد!$F$4:$F$363,0),1)</f>
        <v>فلك</v>
      </c>
      <c r="G7" s="48" t="str">
        <f ca="1">INDEX(المواد!$C$4:$C$363,MATCH(INDEX(جدول_الفصول!$E$3:$AR$25,$G$3,G$2+$B7),المواد!$F$4:$F$363,0),1)</f>
        <v>إسلامية</v>
      </c>
      <c r="H7" s="48" t="str">
        <f ca="1">INDEX(المواد!$C$4:$C$363,MATCH(INDEX(جدول_الفصول!$E$3:$AR$25,$G$3,H$2+$B7),المواد!$F$4:$F$363,0),1)</f>
        <v>عربي</v>
      </c>
      <c r="I7" s="48" t="str">
        <f ca="1">INDEX(المواد!$C$4:$C$363,MATCH(INDEX(جدول_الفصول!$E$3:$AR$25,$G$3,I$2+$B7),المواد!$F$4:$F$363,0),1)</f>
        <v>عربي</v>
      </c>
      <c r="J7" s="48" t="str">
        <f ca="1">INDEX(المواد!$C$4:$C$363,MATCH(INDEX(جدول_الفصول!$E$3:$AR$25,$G$3,J$2+$B7),المواد!$F$4:$F$363,0),1)</f>
        <v/>
      </c>
      <c r="K7" s="48" t="str">
        <f ca="1">INDEX(المواد!$C$4:$C$363,MATCH(INDEX(جدول_الفصول!$E$3:$AR$25,$G$3,K$2+$B7),المواد!$F$4:$F$363,0),1)</f>
        <v/>
      </c>
    </row>
    <row r="8" spans="2:11" ht="21" customHeight="1" x14ac:dyDescent="0.2">
      <c r="B8" s="39">
        <v>24</v>
      </c>
      <c r="C8" s="35" t="s">
        <v>5</v>
      </c>
      <c r="D8" s="48" t="str">
        <f ca="1">INDEX(المواد!$C$4:$C$363,MATCH(INDEX(جدول_الفصول!$E$3:$AR$25,$G$3,D$2+$B8),المواد!$F$4:$F$363,0),1)</f>
        <v>فنية</v>
      </c>
      <c r="E8" s="48" t="str">
        <f ca="1">INDEX(المواد!$C$4:$C$363,MATCH(INDEX(جدول_الفصول!$E$3:$AR$25,$G$3,E$2+$B8),المواد!$F$4:$F$363,0),1)</f>
        <v>فنية</v>
      </c>
      <c r="F8" s="48" t="str">
        <f ca="1">INDEX(المواد!$C$4:$C$363,MATCH(INDEX(جدول_الفصول!$E$3:$AR$25,$G$3,F$2+$B8),المواد!$F$4:$F$363,0),1)</f>
        <v>قرآن</v>
      </c>
      <c r="G8" s="48" t="str">
        <f ca="1">INDEX(المواد!$C$4:$C$363,MATCH(INDEX(جدول_الفصول!$E$3:$AR$25,$G$3,G$2+$B8),المواد!$F$4:$F$363,0),1)</f>
        <v>عربي</v>
      </c>
      <c r="H8" s="48" t="str">
        <f ca="1">INDEX(المواد!$C$4:$C$363,MATCH(INDEX(جدول_الفصول!$E$3:$AR$25,$G$3,H$2+$B8),المواد!$F$4:$F$363,0),1)</f>
        <v>قرآن</v>
      </c>
      <c r="I8" s="48" t="str">
        <f ca="1">INDEX(المواد!$C$4:$C$363,MATCH(INDEX(جدول_الفصول!$E$3:$AR$25,$G$3,I$2+$B8),المواد!$F$4:$F$363,0),1)</f>
        <v>فنية</v>
      </c>
      <c r="J8" s="48" t="str">
        <f ca="1">INDEX(المواد!$C$4:$C$363,MATCH(INDEX(جدول_الفصول!$E$3:$AR$25,$G$3,J$2+$B8),المواد!$F$4:$F$363,0),1)</f>
        <v/>
      </c>
      <c r="K8" s="48" t="str">
        <f ca="1">INDEX(المواد!$C$4:$C$363,MATCH(INDEX(جدول_الفصول!$E$3:$AR$25,$G$3,K$2+$B8),المواد!$F$4:$F$363,0),1)</f>
        <v/>
      </c>
    </row>
    <row r="9" spans="2:11" ht="21" customHeight="1" x14ac:dyDescent="0.2">
      <c r="B9" s="39">
        <v>32</v>
      </c>
      <c r="C9" s="35" t="s">
        <v>6</v>
      </c>
      <c r="D9" s="48" t="str">
        <f ca="1">INDEX(المواد!$C$4:$C$363,MATCH(INDEX(جدول_الفصول!$E$3:$AR$25,$G$3,D$2+$B9),المواد!$F$4:$F$363,0),1)</f>
        <v>قرآن</v>
      </c>
      <c r="E9" s="48" t="str">
        <f ca="1">INDEX(المواد!$C$4:$C$363,MATCH(INDEX(جدول_الفصول!$E$3:$AR$25,$G$3,E$2+$B9),المواد!$F$4:$F$363,0),1)</f>
        <v>فنية</v>
      </c>
      <c r="F9" s="48" t="str">
        <f ca="1">INDEX(المواد!$C$4:$C$363,MATCH(INDEX(جدول_الفصول!$E$3:$AR$25,$G$3,F$2+$B9),المواد!$F$4:$F$363,0),1)</f>
        <v>فنية</v>
      </c>
      <c r="G9" s="48" t="str">
        <f ca="1">INDEX(المواد!$C$4:$C$363,MATCH(INDEX(جدول_الفصول!$E$3:$AR$25,$G$3,G$2+$B9),المواد!$F$4:$F$363,0),1)</f>
        <v>فنية</v>
      </c>
      <c r="H9" s="48" t="str">
        <f ca="1">INDEX(المواد!$C$4:$C$363,MATCH(INDEX(جدول_الفصول!$E$3:$AR$25,$G$3,H$2+$B9),المواد!$F$4:$F$363,0),1)</f>
        <v>فنية</v>
      </c>
      <c r="I9" s="48" t="str">
        <f ca="1">INDEX(المواد!$C$4:$C$363,MATCH(INDEX(جدول_الفصول!$E$3:$AR$25,$G$3,I$2+$B9),المواد!$F$4:$F$363,0),1)</f>
        <v>فنية</v>
      </c>
      <c r="J9" s="48" t="str">
        <f ca="1">INDEX(المواد!$C$4:$C$363,MATCH(INDEX(جدول_الفصول!$E$3:$AR$25,$G$3,J$2+$B9),المواد!$F$4:$F$363,0),1)</f>
        <v/>
      </c>
      <c r="K9" s="48" t="str">
        <f ca="1">INDEX(المواد!$C$4:$C$363,MATCH(INDEX(جدول_الفصول!$E$3:$AR$25,$G$3,K$2+$B9),المواد!$F$4:$F$363,0),1)</f>
        <v/>
      </c>
    </row>
    <row r="10" spans="2:11" x14ac:dyDescent="0.2"/>
    <row r="11" spans="2:11" x14ac:dyDescent="0.2"/>
  </sheetData>
  <sheetProtection algorithmName="SHA-512" hashValue="dBHuJ/N58B3pEykNbtTrDENp82XZw/ZmxiALs4mwsefKR59vFJRp4+BkHWNJZBWHXRidK+RPIGoIK6bwVwBKYA==" saltValue="CT5j1Gum/cBjkMIyXsShhA==" spinCount="100000" sheet="1" selectLockedCells="1"/>
  <mergeCells count="2">
    <mergeCell ref="E3:F3"/>
    <mergeCell ref="C3:D3"/>
  </mergeCells>
  <phoneticPr fontId="7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75D625-9219-464B-B35C-6E8198084720}">
          <x14:formula1>
            <xm:f>OFFSET(جدول_الفصول!$D$3,0,0,SUM(SUMPRODUCT((LEN(جدول_الفصول!$A$3:$A$26)&gt;1)*1)),1)</xm:f>
          </x14:formula1>
          <xm:sqref>E3:F3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11BB-6F63-4018-B42D-75FC9A33D1CF}">
  <sheetPr codeName="ورقة7">
    <tabColor theme="9" tint="0.39997558519241921"/>
  </sheetPr>
  <dimension ref="A1:L10"/>
  <sheetViews>
    <sheetView showGridLines="0" rightToLeft="1" zoomScale="205" zoomScaleNormal="205" workbookViewId="0">
      <selection activeCell="E3" sqref="E3:F3"/>
    </sheetView>
  </sheetViews>
  <sheetFormatPr defaultColWidth="0" defaultRowHeight="14.25" zeroHeight="1" x14ac:dyDescent="0.2"/>
  <cols>
    <col min="1" max="1" width="3" style="40" customWidth="1"/>
    <col min="2" max="2" width="3" style="41" customWidth="1"/>
    <col min="3" max="11" width="9" style="40" customWidth="1"/>
    <col min="12" max="12" width="4.125" style="40" customWidth="1"/>
    <col min="13" max="16384" width="9" style="40" hidden="1"/>
  </cols>
  <sheetData>
    <row r="1" spans="2:12" ht="10.5" customHeight="1" x14ac:dyDescent="0.2"/>
    <row r="2" spans="2:12" s="41" customFormat="1" ht="5.25" customHeight="1" x14ac:dyDescent="0.2">
      <c r="D2" s="41">
        <v>1</v>
      </c>
      <c r="E2" s="41">
        <v>2</v>
      </c>
      <c r="F2" s="41">
        <v>3</v>
      </c>
      <c r="G2" s="41">
        <v>4</v>
      </c>
      <c r="H2" s="41">
        <v>5</v>
      </c>
      <c r="I2" s="41">
        <v>6</v>
      </c>
      <c r="J2" s="41">
        <v>7</v>
      </c>
      <c r="K2" s="41">
        <v>8</v>
      </c>
      <c r="L2" s="42"/>
    </row>
    <row r="3" spans="2:12" ht="18" customHeight="1" x14ac:dyDescent="0.2">
      <c r="C3" s="97" t="s">
        <v>70</v>
      </c>
      <c r="D3" s="97"/>
      <c r="E3" s="96" t="s">
        <v>195</v>
      </c>
      <c r="F3" s="96"/>
      <c r="G3" s="41">
        <f>MATCH(E3,Teachers[المعلم],0)</f>
        <v>3</v>
      </c>
    </row>
    <row r="4" spans="2:12" ht="15" x14ac:dyDescent="0.25">
      <c r="C4" s="43"/>
      <c r="D4" s="44" t="s">
        <v>7</v>
      </c>
      <c r="E4" s="44" t="s">
        <v>8</v>
      </c>
      <c r="F4" s="44" t="s">
        <v>9</v>
      </c>
      <c r="G4" s="44" t="s">
        <v>10</v>
      </c>
      <c r="H4" s="44" t="s">
        <v>11</v>
      </c>
      <c r="I4" s="44" t="s">
        <v>12</v>
      </c>
      <c r="J4" s="44" t="s">
        <v>13</v>
      </c>
      <c r="K4" s="44" t="s">
        <v>14</v>
      </c>
    </row>
    <row r="5" spans="2:12" ht="37.5" customHeight="1" x14ac:dyDescent="0.2">
      <c r="B5" s="41">
        <v>0</v>
      </c>
      <c r="C5" s="45" t="s">
        <v>2</v>
      </c>
      <c r="D5" s="46" t="str">
        <f ca="1">IFERROR(IF(INDEX(OFFSET(الجدول!$C$3,0,0,COUNTA(المعلمين!$B$3:$B$47),40),$G$3,D$2+$B5)=0,"",INDEX(OFFSET(الجدول!$C$3,0,0,COUNTA(المعلمين!$B$3:$B$47),40),$G$3,D$2+$B5)),"")</f>
        <v>أول3
تجويد</v>
      </c>
      <c r="E5" s="46" t="str">
        <f ca="1">IFERROR(IF(INDEX(OFFSET(الجدول!$C$3,0,0,COUNTA(المعلمين!$B$3:$B$47),40),$G$3,E$2+$B5)=0,"",INDEX(OFFSET(الجدول!$C$3,0,0,COUNTA(المعلمين!$B$3:$B$47),40),$G$3,E$2+$B5)),"")</f>
        <v/>
      </c>
      <c r="F5" s="46" t="str">
        <f ca="1">IFERROR(IF(INDEX(OFFSET(الجدول!$C$3,0,0,COUNTA(المعلمين!$B$3:$B$47),40),$G$3,F$2+$B5)=0,"",INDEX(OFFSET(الجدول!$C$3,0,0,COUNTA(المعلمين!$B$3:$B$47),40),$G$3,F$2+$B5)),"")</f>
        <v>أول2
عربي</v>
      </c>
      <c r="G5" s="46" t="str">
        <f ca="1">IFERROR(IF(INDEX(OFFSET(الجدول!$C$3,0,0,COUNTA(المعلمين!$B$3:$B$47),40),$G$3,G$2+$B5)=0,"",INDEX(OFFSET(الجدول!$C$3,0,0,COUNTA(المعلمين!$B$3:$B$47),40),$G$3,G$2+$B5)),"")</f>
        <v>أول1
إسلامية</v>
      </c>
      <c r="H5" s="46" t="str">
        <f ca="1">IFERROR(IF(INDEX(OFFSET(الجدول!$C$3,0,0,COUNTA(المعلمين!$B$3:$B$47),40),$G$3,H$2+$B5)=0,"",INDEX(OFFSET(الجدول!$C$3,0,0,COUNTA(المعلمين!$B$3:$B$47),40),$G$3,H$2+$B5)),"")</f>
        <v>أول1
إسلامية</v>
      </c>
      <c r="I5" s="46" t="str">
        <f ca="1">IFERROR(IF(INDEX(OFFSET(الجدول!$C$3,0,0,COUNTA(المعلمين!$B$3:$B$47),40),$G$3,I$2+$B5)=0,"",INDEX(OFFSET(الجدول!$C$3,0,0,COUNTA(المعلمين!$B$3:$B$47),40),$G$3,I$2+$B5)),"")</f>
        <v/>
      </c>
      <c r="J5" s="46" t="str">
        <f ca="1">IFERROR(IF(INDEX(OFFSET(الجدول!$C$3,0,0,COUNTA(المعلمين!$B$3:$B$47),40),$G$3,J$2+$B5)=0,"",INDEX(OFFSET(الجدول!$C$3,0,0,COUNTA(المعلمين!$B$3:$B$47),40),$G$3,J$2+$B5)),"")</f>
        <v/>
      </c>
      <c r="K5" s="46" t="str">
        <f ca="1">IFERROR(IF(INDEX(OFFSET(الجدول!$C$3,0,0,COUNTA(المعلمين!$B$3:$B$47),40),$G$3,K$2+$B5)=0,"",INDEX(OFFSET(الجدول!$C$3,0,0,COUNTA(المعلمين!$B$3:$B$47),40),$G$3,K$2+$B5)),"")</f>
        <v/>
      </c>
    </row>
    <row r="6" spans="2:12" ht="37.5" customHeight="1" x14ac:dyDescent="0.2">
      <c r="B6" s="41">
        <v>8</v>
      </c>
      <c r="C6" s="45" t="s">
        <v>3</v>
      </c>
      <c r="D6" s="46" t="str">
        <f ca="1">IFERROR(IF(INDEX(OFFSET(الجدول!$C$3,0,0,COUNTA(المعلمين!$B$3:$B$47),40),$G$3,D$2+$B6)=0,"",INDEX(OFFSET(الجدول!$C$3,0,0,COUNTA(المعلمين!$B$3:$B$47),40),$G$3,D$2+$B6)),"")</f>
        <v>أول3
تجويد</v>
      </c>
      <c r="E6" s="46" t="str">
        <f ca="1">IFERROR(IF(INDEX(OFFSET(الجدول!$C$3,0,0,COUNTA(المعلمين!$B$3:$B$47),40),$G$3,E$2+$B6)=0,"",INDEX(OFFSET(الجدول!$C$3,0,0,COUNTA(المعلمين!$B$3:$B$47),40),$G$3,E$2+$B6)),"")</f>
        <v>أول2
علوم</v>
      </c>
      <c r="F6" s="46" t="str">
        <f ca="1">IFERROR(IF(INDEX(OFFSET(الجدول!$C$3,0,0,COUNTA(المعلمين!$B$3:$B$47),40),$G$3,F$2+$B6)=0,"",INDEX(OFFSET(الجدول!$C$3,0,0,COUNTA(المعلمين!$B$3:$B$47),40),$G$3,F$2+$B6)),"")</f>
        <v/>
      </c>
      <c r="G6" s="46" t="str">
        <f ca="1">IFERROR(IF(INDEX(OFFSET(الجدول!$C$3,0,0,COUNTA(المعلمين!$B$3:$B$47),40),$G$3,G$2+$B6)=0,"",INDEX(OFFSET(الجدول!$C$3,0,0,COUNTA(المعلمين!$B$3:$B$47),40),$G$3,G$2+$B6)),"")</f>
        <v>أول2
عربي</v>
      </c>
      <c r="H6" s="46" t="str">
        <f ca="1">IFERROR(IF(INDEX(OFFSET(الجدول!$C$3,0,0,COUNTA(المعلمين!$B$3:$B$47),40),$G$3,H$2+$B6)=0,"",INDEX(OFFSET(الجدول!$C$3,0,0,COUNTA(المعلمين!$B$3:$B$47),40),$G$3,H$2+$B6)),"")</f>
        <v>أول2
عربي</v>
      </c>
      <c r="I6" s="46" t="str">
        <f ca="1">IFERROR(IF(INDEX(OFFSET(الجدول!$C$3,0,0,COUNTA(المعلمين!$B$3:$B$47),40),$G$3,I$2+$B6)=0,"",INDEX(OFFSET(الجدول!$C$3,0,0,COUNTA(المعلمين!$B$3:$B$47),40),$G$3,I$2+$B6)),"")</f>
        <v>أول2
علوم</v>
      </c>
      <c r="J6" s="46" t="str">
        <f ca="1">IFERROR(IF(INDEX(OFFSET(الجدول!$C$3,0,0,COUNTA(المعلمين!$B$3:$B$47),40),$G$3,J$2+$B6)=0,"",INDEX(OFFSET(الجدول!$C$3,0,0,COUNTA(المعلمين!$B$3:$B$47),40),$G$3,J$2+$B6)),"")</f>
        <v/>
      </c>
      <c r="K6" s="46" t="str">
        <f ca="1">IFERROR(IF(INDEX(OFFSET(الجدول!$C$3,0,0,COUNTA(المعلمين!$B$3:$B$47),40),$G$3,K$2+$B6)=0,"",INDEX(OFFSET(الجدول!$C$3,0,0,COUNTA(المعلمين!$B$3:$B$47),40),$G$3,K$2+$B6)),"")</f>
        <v/>
      </c>
    </row>
    <row r="7" spans="2:12" ht="37.5" customHeight="1" x14ac:dyDescent="0.2">
      <c r="B7" s="41">
        <v>16</v>
      </c>
      <c r="C7" s="45" t="s">
        <v>4</v>
      </c>
      <c r="D7" s="46" t="str">
        <f ca="1">IFERROR(IF(INDEX(OFFSET(الجدول!$C$3,0,0,COUNTA(المعلمين!$B$3:$B$47),40),$G$3,D$2+$B7)=0,"",INDEX(OFFSET(الجدول!$C$3,0,0,COUNTA(المعلمين!$B$3:$B$47),40),$G$3,D$2+$B7)),"")</f>
        <v>ثاني1
بدنية</v>
      </c>
      <c r="E7" s="46" t="str">
        <f ca="1">IFERROR(IF(INDEX(OFFSET(الجدول!$C$3,0,0,COUNTA(المعلمين!$B$3:$B$47),40),$G$3,E$2+$B7)=0,"",INDEX(OFFSET(الجدول!$C$3,0,0,COUNTA(المعلمين!$B$3:$B$47),40),$G$3,E$2+$B7)),"")</f>
        <v>أول2
علوم</v>
      </c>
      <c r="F7" s="46" t="str">
        <f ca="1">IFERROR(IF(INDEX(OFFSET(الجدول!$C$3,0,0,COUNTA(المعلمين!$B$3:$B$47),40),$G$3,F$2+$B7)=0,"",INDEX(OFFSET(الجدول!$C$3,0,0,COUNTA(المعلمين!$B$3:$B$47),40),$G$3,F$2+$B7)),"")</f>
        <v>أول2
علوم</v>
      </c>
      <c r="G7" s="46" t="str">
        <f ca="1">IFERROR(IF(INDEX(OFFSET(الجدول!$C$3,0,0,COUNTA(المعلمين!$B$3:$B$47),40),$G$3,G$2+$B7)=0,"",INDEX(OFFSET(الجدول!$C$3,0,0,COUNTA(المعلمين!$B$3:$B$47),40),$G$3,G$2+$B7)),"")</f>
        <v>أول2
عربي</v>
      </c>
      <c r="H7" s="46" t="str">
        <f ca="1">IFERROR(IF(INDEX(OFFSET(الجدول!$C$3,0,0,COUNTA(المعلمين!$B$3:$B$47),40),$G$3,H$2+$B7)=0,"",INDEX(OFFSET(الجدول!$C$3,0,0,COUNTA(المعلمين!$B$3:$B$47),40),$G$3,H$2+$B7)),"")</f>
        <v>ثاني1
بدنية</v>
      </c>
      <c r="I7" s="46" t="str">
        <f ca="1">IFERROR(IF(INDEX(OFFSET(الجدول!$C$3,0,0,COUNTA(المعلمين!$B$3:$B$47),40),$G$3,I$2+$B7)=0,"",INDEX(OFFSET(الجدول!$C$3,0,0,COUNTA(المعلمين!$B$3:$B$47),40),$G$3,I$2+$B7)),"")</f>
        <v/>
      </c>
      <c r="J7" s="46" t="str">
        <f ca="1">IFERROR(IF(INDEX(OFFSET(الجدول!$C$3,0,0,COUNTA(المعلمين!$B$3:$B$47),40),$G$3,J$2+$B7)=0,"",INDEX(OFFSET(الجدول!$C$3,0,0,COUNTA(المعلمين!$B$3:$B$47),40),$G$3,J$2+$B7)),"")</f>
        <v/>
      </c>
      <c r="K7" s="46" t="str">
        <f ca="1">IFERROR(IF(INDEX(OFFSET(الجدول!$C$3,0,0,COUNTA(المعلمين!$B$3:$B$47),40),$G$3,K$2+$B7)=0,"",INDEX(OFFSET(الجدول!$C$3,0,0,COUNTA(المعلمين!$B$3:$B$47),40),$G$3,K$2+$B7)),"")</f>
        <v/>
      </c>
    </row>
    <row r="8" spans="2:12" ht="37.5" customHeight="1" x14ac:dyDescent="0.2">
      <c r="B8" s="41">
        <v>24</v>
      </c>
      <c r="C8" s="45" t="s">
        <v>5</v>
      </c>
      <c r="D8" s="46" t="str">
        <f ca="1">IFERROR(IF(INDEX(OFFSET(الجدول!$C$3,0,0,COUNTA(المعلمين!$B$3:$B$47),40),$G$3,D$2+$B8)=0,"",INDEX(OFFSET(الجدول!$C$3,0,0,COUNTA(المعلمين!$B$3:$B$47),40),$G$3,D$2+$B8)),"")</f>
        <v>أول1
إسلامية</v>
      </c>
      <c r="E8" s="46" t="str">
        <f ca="1">IFERROR(IF(INDEX(OFFSET(الجدول!$C$3,0,0,COUNTA(المعلمين!$B$3:$B$47),40),$G$3,E$2+$B8)=0,"",INDEX(OFFSET(الجدول!$C$3,0,0,COUNTA(المعلمين!$B$3:$B$47),40),$G$3,E$2+$B8)),"")</f>
        <v/>
      </c>
      <c r="F8" s="46" t="str">
        <f ca="1">IFERROR(IF(INDEX(OFFSET(الجدول!$C$3,0,0,COUNTA(المعلمين!$B$3:$B$47),40),$G$3,F$2+$B8)=0,"",INDEX(OFFSET(الجدول!$C$3,0,0,COUNTA(المعلمين!$B$3:$B$47),40),$G$3,F$2+$B8)),"")</f>
        <v>أول1
عربي</v>
      </c>
      <c r="G8" s="46" t="str">
        <f ca="1">IFERROR(IF(INDEX(OFFSET(الجدول!$C$3,0,0,COUNTA(المعلمين!$B$3:$B$47),40),$G$3,G$2+$B8)=0,"",INDEX(OFFSET(الجدول!$C$3,0,0,COUNTA(المعلمين!$B$3:$B$47),40),$G$3,G$2+$B8)),"")</f>
        <v>أول1
إسلامية</v>
      </c>
      <c r="H8" s="46" t="str">
        <f ca="1">IFERROR(IF(INDEX(OFFSET(الجدول!$C$3,0,0,COUNTA(المعلمين!$B$3:$B$47),40),$G$3,H$2+$B8)=0,"",INDEX(OFFSET(الجدول!$C$3,0,0,COUNTA(المعلمين!$B$3:$B$47),40),$G$3,H$2+$B8)),"")</f>
        <v>أول1
عربي</v>
      </c>
      <c r="I8" s="46" t="str">
        <f ca="1">IFERROR(IF(INDEX(OFFSET(الجدول!$C$3,0,0,COUNTA(المعلمين!$B$3:$B$47),40),$G$3,I$2+$B8)=0,"",INDEX(OFFSET(الجدول!$C$3,0,0,COUNTA(المعلمين!$B$3:$B$47),40),$G$3,I$2+$B8)),"")</f>
        <v>أول2
علوم</v>
      </c>
      <c r="J8" s="46" t="str">
        <f ca="1">IFERROR(IF(INDEX(OFFSET(الجدول!$C$3,0,0,COUNTA(المعلمين!$B$3:$B$47),40),$G$3,J$2+$B8)=0,"",INDEX(OFFSET(الجدول!$C$3,0,0,COUNTA(المعلمين!$B$3:$B$47),40),$G$3,J$2+$B8)),"")</f>
        <v/>
      </c>
      <c r="K8" s="46" t="str">
        <f ca="1">IFERROR(IF(INDEX(OFFSET(الجدول!$C$3,0,0,COUNTA(المعلمين!$B$3:$B$47),40),$G$3,K$2+$B8)=0,"",INDEX(OFFSET(الجدول!$C$3,0,0,COUNTA(المعلمين!$B$3:$B$47),40),$G$3,K$2+$B8)),"")</f>
        <v/>
      </c>
    </row>
    <row r="9" spans="2:12" ht="37.5" customHeight="1" x14ac:dyDescent="0.2">
      <c r="B9" s="41">
        <v>32</v>
      </c>
      <c r="C9" s="45" t="s">
        <v>6</v>
      </c>
      <c r="D9" s="46" t="str">
        <f ca="1">IFERROR(IF(INDEX(OFFSET(الجدول!$C$3,0,0,COUNTA(المعلمين!$B$3:$B$47),40),$G$3,D$2+$B9)=0,"",INDEX(OFFSET(الجدول!$C$3,0,0,COUNTA(المعلمين!$B$3:$B$47),40),$G$3,D$2+$B9)),"")</f>
        <v>أول1
عربي</v>
      </c>
      <c r="E9" s="46" t="str">
        <f ca="1">IFERROR(IF(INDEX(OFFSET(الجدول!$C$3,0,0,COUNTA(المعلمين!$B$3:$B$47),40),$G$3,E$2+$B9)=0,"",INDEX(OFFSET(الجدول!$C$3,0,0,COUNTA(المعلمين!$B$3:$B$47),40),$G$3,E$2+$B9)),"")</f>
        <v>أول1
إسلامية</v>
      </c>
      <c r="F9" s="46" t="str">
        <f ca="1">IFERROR(IF(INDEX(OFFSET(الجدول!$C$3,0,0,COUNTA(المعلمين!$B$3:$B$47),40),$G$3,F$2+$B9)=0,"",INDEX(OFFSET(الجدول!$C$3,0,0,COUNTA(المعلمين!$B$3:$B$47),40),$G$3,F$2+$B9)),"")</f>
        <v/>
      </c>
      <c r="G9" s="46" t="str">
        <f ca="1">IFERROR(IF(INDEX(OFFSET(الجدول!$C$3,0,0,COUNTA(المعلمين!$B$3:$B$47),40),$G$3,G$2+$B9)=0,"",INDEX(OFFSET(الجدول!$C$3,0,0,COUNTA(المعلمين!$B$3:$B$47),40),$G$3,G$2+$B9)),"")</f>
        <v>أول1
عربي</v>
      </c>
      <c r="H9" s="46" t="str">
        <f ca="1">IFERROR(IF(INDEX(OFFSET(الجدول!$C$3,0,0,COUNTA(المعلمين!$B$3:$B$47),40),$G$3,H$2+$B9)=0,"",INDEX(OFFSET(الجدول!$C$3,0,0,COUNTA(المعلمين!$B$3:$B$47),40),$G$3,H$2+$B9)),"")</f>
        <v/>
      </c>
      <c r="I9" s="46" t="str">
        <f ca="1">IFERROR(IF(INDEX(OFFSET(الجدول!$C$3,0,0,COUNTA(المعلمين!$B$3:$B$47),40),$G$3,I$2+$B9)=0,"",INDEX(OFFSET(الجدول!$C$3,0,0,COUNTA(المعلمين!$B$3:$B$47),40),$G$3,I$2+$B9)),"")</f>
        <v/>
      </c>
      <c r="J9" s="46" t="str">
        <f ca="1">IFERROR(IF(INDEX(OFFSET(الجدول!$C$3,0,0,COUNTA(المعلمين!$B$3:$B$47),40),$G$3,J$2+$B9)=0,"",INDEX(OFFSET(الجدول!$C$3,0,0,COUNTA(المعلمين!$B$3:$B$47),40),$G$3,J$2+$B9)),"")</f>
        <v/>
      </c>
      <c r="K9" s="46" t="str">
        <f ca="1">IFERROR(IF(INDEX(OFFSET(الجدول!$C$3,0,0,COUNTA(المعلمين!$B$3:$B$47),40),$G$3,K$2+$B9)=0,"",INDEX(OFFSET(الجدول!$C$3,0,0,COUNTA(المعلمين!$B$3:$B$47),40),$G$3,K$2+$B9)),"")</f>
        <v/>
      </c>
    </row>
    <row r="10" spans="2:12" x14ac:dyDescent="0.2"/>
  </sheetData>
  <sheetProtection algorithmName="SHA-512" hashValue="z/A2h7oZgk+wJu6gANaeDJbLoKqAJU7gDgjARCuaxOwjdpUmLo7B7qpkUSYULufWoBs5qWXFpMjxXB0KavapHg==" saltValue="2KqMu4XS0oM3ZZcyFC9K1g==" spinCount="100000" sheet="1" selectLockedCells="1"/>
  <mergeCells count="2">
    <mergeCell ref="E3:F3"/>
    <mergeCell ref="C3:D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8CFE07-DCA7-431E-B751-9B5EE29E82C5}">
          <x14:formula1>
            <xm:f>OFFSET(المعلمين!$B$3,0,0,COUNTA(المعلمين!$B$3:$B$47),1)</xm:f>
          </x14:formula1>
          <xm:sqref>E3:F3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0D67-3CFE-44A9-824E-34FD2CD47091}">
  <dimension ref="A1:J33"/>
  <sheetViews>
    <sheetView rightToLeft="1" tabSelected="1" zoomScale="130" zoomScaleNormal="130" workbookViewId="0">
      <selection activeCell="D3" sqref="D3:F3"/>
    </sheetView>
  </sheetViews>
  <sheetFormatPr defaultColWidth="0" defaultRowHeight="14.25" zeroHeight="1" x14ac:dyDescent="0.2"/>
  <cols>
    <col min="1" max="9" width="9" style="82" customWidth="1"/>
    <col min="10" max="10" width="17.625" style="81" hidden="1" customWidth="1"/>
    <col min="11" max="16384" width="9" style="81" hidden="1"/>
  </cols>
  <sheetData>
    <row r="1" spans="4:6" ht="34.5" customHeight="1" x14ac:dyDescent="0.2">
      <c r="D1" s="98" t="s">
        <v>210</v>
      </c>
      <c r="E1" s="99"/>
      <c r="F1" s="100"/>
    </row>
    <row r="2" spans="4:6" ht="92.25" customHeight="1" thickBot="1" x14ac:dyDescent="0.25">
      <c r="D2" s="101" t="s">
        <v>212</v>
      </c>
      <c r="E2" s="102"/>
      <c r="F2" s="103"/>
    </row>
    <row r="3" spans="4:6" ht="35.25" customHeight="1" x14ac:dyDescent="0.2">
      <c r="D3" s="104" t="s">
        <v>211</v>
      </c>
      <c r="E3" s="105"/>
      <c r="F3" s="105"/>
    </row>
    <row r="4" spans="4:6" x14ac:dyDescent="0.2"/>
    <row r="5" spans="4:6" x14ac:dyDescent="0.2"/>
    <row r="6" spans="4:6" x14ac:dyDescent="0.2"/>
    <row r="7" spans="4:6" x14ac:dyDescent="0.2"/>
    <row r="8" spans="4:6" x14ac:dyDescent="0.2"/>
    <row r="9" spans="4:6" x14ac:dyDescent="0.2"/>
    <row r="10" spans="4:6" x14ac:dyDescent="0.2"/>
    <row r="11" spans="4:6" x14ac:dyDescent="0.2"/>
    <row r="12" spans="4:6" x14ac:dyDescent="0.2"/>
    <row r="13" spans="4:6" x14ac:dyDescent="0.2"/>
    <row r="14" spans="4:6" x14ac:dyDescent="0.2"/>
    <row r="15" spans="4:6" x14ac:dyDescent="0.2"/>
    <row r="16" spans="4: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</sheetData>
  <sheetProtection algorithmName="SHA-512" hashValue="hc0eUNorTI0S/AprpjSFHFJz9IuGkR6bFkWfxss93Oe5YqGGOYLwppeJfG+co+jpE88vzXDMCYxHpyuhg6s4sg==" saltValue="bNKryN1ZYDKfBnmg3oQlAQ==" spinCount="100000" sheet="1" objects="1" scenarios="1"/>
  <mergeCells count="3">
    <mergeCell ref="D1:F1"/>
    <mergeCell ref="D2:F2"/>
    <mergeCell ref="D3:F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CF26F-56C6-428A-B10E-E59A21D7318C}">
  <sheetPr>
    <tabColor theme="9" tint="0.39997558519241921"/>
  </sheetPr>
  <dimension ref="A1:AR37"/>
  <sheetViews>
    <sheetView rightToLeft="1" workbookViewId="0">
      <selection activeCell="C3" sqref="C3"/>
    </sheetView>
  </sheetViews>
  <sheetFormatPr defaultColWidth="0" defaultRowHeight="15.75" zeroHeight="1" x14ac:dyDescent="0.2"/>
  <cols>
    <col min="1" max="1" width="7.125" style="19" customWidth="1"/>
    <col min="2" max="2" width="17.75" style="19" customWidth="1"/>
    <col min="3" max="4" width="9" style="19" customWidth="1"/>
    <col min="5" max="5" width="19.375" style="19" customWidth="1"/>
    <col min="6" max="43" width="9" style="19" customWidth="1"/>
    <col min="44" max="44" width="0" style="19" hidden="1" customWidth="1"/>
    <col min="45" max="16384" width="9" style="19" hidden="1"/>
  </cols>
  <sheetData>
    <row r="1" spans="1:43" ht="27" customHeight="1" thickBot="1" x14ac:dyDescent="0.25">
      <c r="A1" s="86">
        <f ca="1">الجدول!AQ1</f>
        <v>0</v>
      </c>
      <c r="B1" s="92"/>
      <c r="C1" s="91" t="s">
        <v>2</v>
      </c>
      <c r="D1" s="91"/>
      <c r="E1" s="91"/>
      <c r="F1" s="91"/>
      <c r="G1" s="91"/>
      <c r="H1" s="91"/>
      <c r="I1" s="91"/>
      <c r="J1" s="91"/>
      <c r="K1" s="93" t="s">
        <v>3</v>
      </c>
      <c r="L1" s="93"/>
      <c r="M1" s="93"/>
      <c r="N1" s="93"/>
      <c r="O1" s="93"/>
      <c r="P1" s="93"/>
      <c r="Q1" s="93"/>
      <c r="R1" s="93"/>
      <c r="S1" s="91" t="s">
        <v>4</v>
      </c>
      <c r="T1" s="91"/>
      <c r="U1" s="91"/>
      <c r="V1" s="91"/>
      <c r="W1" s="91"/>
      <c r="X1" s="91"/>
      <c r="Y1" s="91"/>
      <c r="Z1" s="91"/>
      <c r="AA1" s="93" t="s">
        <v>5</v>
      </c>
      <c r="AB1" s="93"/>
      <c r="AC1" s="93"/>
      <c r="AD1" s="93"/>
      <c r="AE1" s="93"/>
      <c r="AF1" s="93"/>
      <c r="AG1" s="93"/>
      <c r="AH1" s="93"/>
      <c r="AI1" s="91" t="s">
        <v>6</v>
      </c>
      <c r="AJ1" s="91"/>
      <c r="AK1" s="91"/>
      <c r="AL1" s="91"/>
      <c r="AM1" s="91"/>
      <c r="AN1" s="91"/>
      <c r="AO1" s="91"/>
      <c r="AP1" s="91"/>
    </row>
    <row r="2" spans="1:43" ht="27" customHeight="1" x14ac:dyDescent="0.2">
      <c r="A2" s="20" t="s">
        <v>0</v>
      </c>
      <c r="B2" s="20" t="s">
        <v>1</v>
      </c>
      <c r="C2" s="21" t="s">
        <v>7</v>
      </c>
      <c r="D2" s="21" t="s">
        <v>8</v>
      </c>
      <c r="E2" s="21" t="s">
        <v>9</v>
      </c>
      <c r="F2" s="21" t="s">
        <v>10</v>
      </c>
      <c r="G2" s="21" t="s">
        <v>11</v>
      </c>
      <c r="H2" s="21" t="s">
        <v>12</v>
      </c>
      <c r="I2" s="21" t="s">
        <v>13</v>
      </c>
      <c r="J2" s="21" t="s">
        <v>14</v>
      </c>
      <c r="K2" s="22" t="s">
        <v>7</v>
      </c>
      <c r="L2" s="22" t="s">
        <v>8</v>
      </c>
      <c r="M2" s="22" t="s">
        <v>9</v>
      </c>
      <c r="N2" s="22" t="s">
        <v>10</v>
      </c>
      <c r="O2" s="22" t="s">
        <v>11</v>
      </c>
      <c r="P2" s="22" t="s">
        <v>12</v>
      </c>
      <c r="Q2" s="22" t="s">
        <v>13</v>
      </c>
      <c r="R2" s="22" t="s">
        <v>14</v>
      </c>
      <c r="S2" s="21" t="s">
        <v>7</v>
      </c>
      <c r="T2" s="21" t="s">
        <v>8</v>
      </c>
      <c r="U2" s="21" t="s">
        <v>9</v>
      </c>
      <c r="V2" s="21" t="s">
        <v>10</v>
      </c>
      <c r="W2" s="21" t="s">
        <v>11</v>
      </c>
      <c r="X2" s="21" t="s">
        <v>12</v>
      </c>
      <c r="Y2" s="21" t="s">
        <v>13</v>
      </c>
      <c r="Z2" s="21" t="s">
        <v>14</v>
      </c>
      <c r="AA2" s="22" t="s">
        <v>7</v>
      </c>
      <c r="AB2" s="22" t="s">
        <v>8</v>
      </c>
      <c r="AC2" s="22" t="s">
        <v>9</v>
      </c>
      <c r="AD2" s="22" t="s">
        <v>10</v>
      </c>
      <c r="AE2" s="22" t="s">
        <v>11</v>
      </c>
      <c r="AF2" s="22" t="s">
        <v>12</v>
      </c>
      <c r="AG2" s="22" t="s">
        <v>13</v>
      </c>
      <c r="AH2" s="22" t="s">
        <v>14</v>
      </c>
      <c r="AI2" s="21" t="s">
        <v>7</v>
      </c>
      <c r="AJ2" s="21" t="s">
        <v>8</v>
      </c>
      <c r="AK2" s="21" t="s">
        <v>9</v>
      </c>
      <c r="AL2" s="21" t="s">
        <v>10</v>
      </c>
      <c r="AM2" s="21" t="s">
        <v>11</v>
      </c>
      <c r="AN2" s="21" t="s">
        <v>12</v>
      </c>
      <c r="AO2" s="21" t="s">
        <v>13</v>
      </c>
      <c r="AP2" s="21" t="s">
        <v>14</v>
      </c>
    </row>
    <row r="3" spans="1:43" ht="38.25" customHeight="1" x14ac:dyDescent="0.2">
      <c r="A3" s="19">
        <f>IF(المعلمين!A3&lt;&gt;"",المعلمين!A3,"")</f>
        <v>1</v>
      </c>
      <c r="B3" s="30" t="str">
        <f>IF(المعلمين!B3&lt;&gt;"",المعلمين!B3,"")</f>
        <v xml:space="preserve">أحمد  راشد </v>
      </c>
      <c r="C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4" spans="1:43" ht="38.25" customHeight="1" x14ac:dyDescent="0.2">
      <c r="A4" s="19">
        <f>IF(المعلمين!A4&lt;&gt;"",المعلمين!A4,"")</f>
        <v>2</v>
      </c>
      <c r="B4" s="30" t="str">
        <f>IF(المعلمين!B4&lt;&gt;"",المعلمين!B4,"")</f>
        <v>حمد  عبدالرحمن</v>
      </c>
      <c r="C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5" spans="1:43" ht="38.25" customHeight="1" x14ac:dyDescent="0.2">
      <c r="A5" s="19">
        <f>IF(المعلمين!A5&lt;&gt;"",المعلمين!A5,"")</f>
        <v>3</v>
      </c>
      <c r="B5" s="30" t="str">
        <f>IF(المعلمين!B5&lt;&gt;"",المعلمين!B5,"")</f>
        <v xml:space="preserve">عبدالعزيز  بدر </v>
      </c>
      <c r="C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Q5" s="19">
        <f ca="1">COUNTIF(OFFSET(الجدول!$C$3,0,الجدول!$AQ$3-3,35,1),الجدول!$AQ$1 &amp;"*")</f>
        <v>0</v>
      </c>
    </row>
    <row r="6" spans="1:43" ht="38.25" customHeight="1" x14ac:dyDescent="0.2">
      <c r="A6" s="19">
        <f>IF(المعلمين!A6&lt;&gt;"",المعلمين!A6,"")</f>
        <v>4</v>
      </c>
      <c r="B6" s="30" t="str">
        <f>IF(المعلمين!B6&lt;&gt;"",المعلمين!B6,"")</f>
        <v xml:space="preserve">صالح  ناصر </v>
      </c>
      <c r="C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7" spans="1:43" ht="38.25" customHeight="1" x14ac:dyDescent="0.2">
      <c r="A7" s="19">
        <f>IF(المعلمين!A7&lt;&gt;"",المعلمين!A7,"")</f>
        <v>5</v>
      </c>
      <c r="B7" s="30" t="str">
        <f>IF(المعلمين!B7&lt;&gt;"",المعلمين!B7,"")</f>
        <v xml:space="preserve">محمد  أحمد </v>
      </c>
      <c r="C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8" spans="1:43" ht="38.25" customHeight="1" x14ac:dyDescent="0.2">
      <c r="A8" s="19">
        <f>IF(المعلمين!A8&lt;&gt;"",المعلمين!A8,"")</f>
        <v>6</v>
      </c>
      <c r="B8" s="30" t="str">
        <f>IF(المعلمين!B8&lt;&gt;"",المعلمين!B8,"")</f>
        <v xml:space="preserve">إبراهيم  عبدالكريم </v>
      </c>
      <c r="C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9" spans="1:43" ht="38.25" customHeight="1" x14ac:dyDescent="0.2">
      <c r="A9" s="19">
        <f>IF(المعلمين!A9&lt;&gt;"",المعلمين!A9,"")</f>
        <v>7</v>
      </c>
      <c r="B9" s="30" t="str">
        <f>IF(المعلمين!B9&lt;&gt;"",المعلمين!B9,"")</f>
        <v xml:space="preserve">عبدالله  علي </v>
      </c>
      <c r="C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10" spans="1:43" ht="38.25" customHeight="1" x14ac:dyDescent="0.2">
      <c r="A10" s="19">
        <f>IF(المعلمين!A10&lt;&gt;"",المعلمين!A10,"")</f>
        <v>8</v>
      </c>
      <c r="B10" s="30" t="str">
        <f>IF(المعلمين!B10&lt;&gt;"",المعلمين!B10,"")</f>
        <v xml:space="preserve">عبدالرحمن  سليمان </v>
      </c>
      <c r="C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1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11" spans="1:43" ht="38.25" customHeight="1" x14ac:dyDescent="0.2">
      <c r="A11" s="19">
        <f>IF(المعلمين!A11&lt;&gt;"",المعلمين!A11,"")</f>
        <v>9</v>
      </c>
      <c r="B11" s="30" t="str">
        <f>IF(المعلمين!B11&lt;&gt;"",المعلمين!B11,"")</f>
        <v xml:space="preserve">عبدالله  عبدالعزيز </v>
      </c>
      <c r="C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1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12" spans="1:43" ht="38.25" customHeight="1" x14ac:dyDescent="0.2">
      <c r="A12" s="19">
        <f>IF(المعلمين!A12&lt;&gt;"",المعلمين!A12,"")</f>
        <v>10</v>
      </c>
      <c r="B12" s="30" t="str">
        <f>IF(المعلمين!B12&lt;&gt;"",المعلمين!B12,"")</f>
        <v xml:space="preserve">سليمان  عبدالله </v>
      </c>
      <c r="C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1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13" spans="1:43" ht="38.25" customHeight="1" x14ac:dyDescent="0.2">
      <c r="A13" s="19">
        <f>IF(المعلمين!A13&lt;&gt;"",المعلمين!A13,"")</f>
        <v>11</v>
      </c>
      <c r="B13" s="30" t="str">
        <f>IF(المعلمين!B13&lt;&gt;"",المعلمين!B13,"")</f>
        <v xml:space="preserve">أحمد  زيد </v>
      </c>
      <c r="C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1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14" spans="1:43" ht="38.25" customHeight="1" x14ac:dyDescent="0.2">
      <c r="A14" s="19">
        <f>IF(المعلمين!A14&lt;&gt;"",المعلمين!A14,"")</f>
        <v>12</v>
      </c>
      <c r="B14" s="30" t="str">
        <f>IF(المعلمين!B14&lt;&gt;"",المعلمين!B14,"")</f>
        <v>محمد فهد</v>
      </c>
      <c r="C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1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15" spans="1:43" ht="38.25" customHeight="1" x14ac:dyDescent="0.2">
      <c r="A15" s="19">
        <f>IF(المعلمين!A15&lt;&gt;"",المعلمين!A15,"")</f>
        <v>13</v>
      </c>
      <c r="B15" s="30" t="str">
        <f>IF(المعلمين!B15&lt;&gt;"",المعلمين!B15,"")</f>
        <v>خالد عمر</v>
      </c>
      <c r="C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1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16" spans="1:43" ht="38.25" customHeight="1" x14ac:dyDescent="0.2">
      <c r="A16" s="19">
        <f>IF(المعلمين!A16&lt;&gt;"",المعلمين!A16,"")</f>
        <v>14</v>
      </c>
      <c r="B16" s="30" t="str">
        <f>IF(المعلمين!B16&lt;&gt;"",المعلمين!B16,"")</f>
        <v>علي جابر</v>
      </c>
      <c r="C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1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17" spans="1:42" ht="38.25" customHeight="1" x14ac:dyDescent="0.2">
      <c r="A17" s="19">
        <f>IF(المعلمين!A17&lt;&gt;"",المعلمين!A17,"")</f>
        <v>15</v>
      </c>
      <c r="B17" s="30" t="str">
        <f>IF(المعلمين!B17&lt;&gt;"",المعلمين!B17,"")</f>
        <v>مالك محمد</v>
      </c>
      <c r="C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1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18" spans="1:42" ht="38.25" customHeight="1" x14ac:dyDescent="0.2">
      <c r="A18" s="19">
        <f>IF(المعلمين!A18&lt;&gt;"",المعلمين!A18,"")</f>
        <v>16</v>
      </c>
      <c r="B18" s="30" t="str">
        <f>IF(المعلمين!B18&lt;&gt;"",المعلمين!B18,"")</f>
        <v>سعد حمد</v>
      </c>
      <c r="C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1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19" spans="1:42" ht="38.25" customHeight="1" x14ac:dyDescent="0.2">
      <c r="A19" s="19">
        <f>IF(المعلمين!A19&lt;&gt;"",المعلمين!A19,"")</f>
        <v>17</v>
      </c>
      <c r="B19" s="30" t="str">
        <f>IF(المعلمين!B19&lt;&gt;"",المعلمين!B19,"")</f>
        <v>ناصر فهد</v>
      </c>
      <c r="C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1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20" spans="1:42" ht="38.25" customHeight="1" x14ac:dyDescent="0.2">
      <c r="A20" s="19" t="str">
        <f>IF(المعلمين!A20&lt;&gt;"",المعلمين!A20,"")</f>
        <v/>
      </c>
      <c r="B20" s="30" t="str">
        <f>IF(المعلمين!B20&lt;&gt;"",المعلمين!B20,"")</f>
        <v/>
      </c>
      <c r="C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2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21" spans="1:42" ht="38.25" customHeight="1" x14ac:dyDescent="0.2">
      <c r="A21" s="19" t="str">
        <f>IF(المعلمين!A21&lt;&gt;"",المعلمين!A21,"")</f>
        <v/>
      </c>
      <c r="B21" s="30" t="str">
        <f>IF(المعلمين!B21&lt;&gt;"",المعلمين!B21,"")</f>
        <v/>
      </c>
      <c r="C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2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22" spans="1:42" ht="38.25" customHeight="1" x14ac:dyDescent="0.2">
      <c r="A22" s="19" t="str">
        <f>IF(المعلمين!A22&lt;&gt;"",المعلمين!A22,"")</f>
        <v/>
      </c>
      <c r="B22" s="30" t="str">
        <f>IF(المعلمين!B22&lt;&gt;"",المعلمين!B22,"")</f>
        <v/>
      </c>
      <c r="C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2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23" spans="1:42" ht="38.25" customHeight="1" x14ac:dyDescent="0.2">
      <c r="A23" s="19" t="str">
        <f>IF(المعلمين!A23&lt;&gt;"",المعلمين!A23,"")</f>
        <v/>
      </c>
      <c r="B23" s="30" t="str">
        <f>IF(المعلمين!B23&lt;&gt;"",المعلمين!B23,"")</f>
        <v/>
      </c>
      <c r="C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2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24" spans="1:42" ht="38.25" customHeight="1" x14ac:dyDescent="0.2">
      <c r="A24" s="19" t="str">
        <f>IF(المعلمين!A24&lt;&gt;"",المعلمين!A24,"")</f>
        <v/>
      </c>
      <c r="B24" s="30" t="str">
        <f>IF(المعلمين!B24&lt;&gt;"",المعلمين!B24,"")</f>
        <v/>
      </c>
      <c r="C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2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25" spans="1:42" ht="38.25" customHeight="1" x14ac:dyDescent="0.2">
      <c r="A25" s="19" t="str">
        <f>IF(المعلمين!A25&lt;&gt;"",المعلمين!A25,"")</f>
        <v/>
      </c>
      <c r="B25" s="30" t="str">
        <f>IF(المعلمين!B25&lt;&gt;"",المعلمين!B25,"")</f>
        <v/>
      </c>
      <c r="C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2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26" spans="1:42" ht="38.25" customHeight="1" x14ac:dyDescent="0.2">
      <c r="A26" s="19" t="str">
        <f>IF(المعلمين!A26&lt;&gt;"",المعلمين!A26,"")</f>
        <v/>
      </c>
      <c r="B26" s="30" t="str">
        <f>IF(المعلمين!B26&lt;&gt;"",المعلمين!B26,"")</f>
        <v/>
      </c>
      <c r="C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2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27" spans="1:42" ht="38.25" customHeight="1" x14ac:dyDescent="0.2">
      <c r="A27" s="19" t="str">
        <f>IF(المعلمين!A27&lt;&gt;"",المعلمين!A27,"")</f>
        <v/>
      </c>
      <c r="B27" s="30" t="str">
        <f>IF(المعلمين!B27&lt;&gt;"",المعلمين!B27,"")</f>
        <v/>
      </c>
      <c r="C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2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28" spans="1:42" ht="38.25" customHeight="1" x14ac:dyDescent="0.2">
      <c r="A28" s="19" t="str">
        <f>IF(المعلمين!A28&lt;&gt;"",المعلمين!A28,"")</f>
        <v/>
      </c>
      <c r="B28" s="30" t="str">
        <f>IF(المعلمين!B28&lt;&gt;"",المعلمين!B28,"")</f>
        <v/>
      </c>
      <c r="C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28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29" spans="1:42" ht="38.25" customHeight="1" x14ac:dyDescent="0.2">
      <c r="A29" s="19" t="str">
        <f>IF(المعلمين!A29&lt;&gt;"",المعلمين!A29,"")</f>
        <v/>
      </c>
      <c r="B29" s="30" t="str">
        <f>IF(المعلمين!B29&lt;&gt;"",المعلمين!B29,"")</f>
        <v/>
      </c>
      <c r="C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29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30" spans="1:42" ht="38.25" customHeight="1" x14ac:dyDescent="0.2">
      <c r="A30" s="19" t="str">
        <f>IF(المعلمين!A30&lt;&gt;"",المعلمين!A30,"")</f>
        <v/>
      </c>
      <c r="B30" s="30" t="str">
        <f>IF(المعلمين!B30&lt;&gt;"",المعلمين!B30,"")</f>
        <v/>
      </c>
      <c r="C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30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31" spans="1:42" ht="38.25" customHeight="1" x14ac:dyDescent="0.2">
      <c r="A31" s="19" t="str">
        <f>IF(المعلمين!A31&lt;&gt;"",المعلمين!A31,"")</f>
        <v/>
      </c>
      <c r="B31" s="30" t="str">
        <f>IF(المعلمين!B31&lt;&gt;"",المعلمين!B31,"")</f>
        <v/>
      </c>
      <c r="C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31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32" spans="1:42" ht="38.25" customHeight="1" x14ac:dyDescent="0.2">
      <c r="A32" s="19" t="str">
        <f>IF(المعلمين!A32&lt;&gt;"",المعلمين!A32,"")</f>
        <v/>
      </c>
      <c r="B32" s="30" t="str">
        <f>IF(المعلمين!B32&lt;&gt;"",المعلمين!B32,"")</f>
        <v/>
      </c>
      <c r="C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32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33" spans="1:42" ht="38.25" customHeight="1" x14ac:dyDescent="0.2">
      <c r="A33" s="19" t="str">
        <f>IF(المعلمين!A33&lt;&gt;"",المعلمين!A33,"")</f>
        <v/>
      </c>
      <c r="B33" s="30" t="str">
        <f>IF(المعلمين!B33&lt;&gt;"",المعلمين!B33,"")</f>
        <v/>
      </c>
      <c r="C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33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34" spans="1:42" ht="38.25" customHeight="1" x14ac:dyDescent="0.2">
      <c r="A34" s="19" t="str">
        <f>IF(المعلمين!A34&lt;&gt;"",المعلمين!A34,"")</f>
        <v/>
      </c>
      <c r="B34" s="30" t="str">
        <f>IF(المعلمين!B34&lt;&gt;"",المعلمين!B34,"")</f>
        <v/>
      </c>
      <c r="C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34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35" spans="1:42" ht="38.25" customHeight="1" x14ac:dyDescent="0.2">
      <c r="A35" s="19" t="str">
        <f>IF(المعلمين!A35&lt;&gt;"",المعلمين!A35,"")</f>
        <v/>
      </c>
      <c r="B35" s="30" t="str">
        <f>IF(المعلمين!B35&lt;&gt;"",المعلمين!B35,"")</f>
        <v/>
      </c>
      <c r="C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35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36" spans="1:42" ht="38.25" customHeight="1" x14ac:dyDescent="0.2">
      <c r="A36" s="19" t="str">
        <f>IF(المعلمين!A36&lt;&gt;"",المعلمين!A36,"")</f>
        <v/>
      </c>
      <c r="B36" s="30" t="str">
        <f>IF(المعلمين!B36&lt;&gt;"",المعلمين!B36,"")</f>
        <v/>
      </c>
      <c r="C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36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  <row r="37" spans="1:42" ht="38.25" customHeight="1" x14ac:dyDescent="0.2">
      <c r="A37" s="19" t="str">
        <f>IF(المعلمين!A37&lt;&gt;"",المعلمين!A37,"")</f>
        <v/>
      </c>
      <c r="B37" s="30" t="str">
        <f>IF(المعلمين!B37&lt;&gt;"",المعلمين!B37,"")</f>
        <v/>
      </c>
      <c r="C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D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E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F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G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H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I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J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K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L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M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N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O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P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Q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R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S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T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U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V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W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X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Y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Z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A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B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C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D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E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F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G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H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I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J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K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L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M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N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O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  <c r="AP37" s="65" t="str">
        <f ca="1">IFERROR(IF(AND($AQ$5&gt;1,LEN($A$1)&gt;2,ROW()=الجدول!$AQ$2,INDEX(الجدول!$C$3:$AP$37,الجدول!$AQ$2-2,COLUMN()-2)=""),IF(COUNTIF(OFFSET( الجدول!$C$3,0,COLUMN()-3,35,1),$A$1&amp;"*")=0,TRUE,""),""),TRUE)</f>
        <v/>
      </c>
    </row>
  </sheetData>
  <sheetProtection algorithmName="SHA-512" hashValue="ICT3Ca7WzPbjdsUd1ALnOlVydKSRI4InmKdJJXeW2IaEZGjSf0WtPjqbMpamcYsk4sv2cPiSqtaDl7SlC5zYiQ==" saltValue="00v6hRox9uJPShJorwiWdg==" spinCount="100000" sheet="1" objects="1" scenarios="1"/>
  <mergeCells count="6">
    <mergeCell ref="AI1:AP1"/>
    <mergeCell ref="A1:B1"/>
    <mergeCell ref="C1:J1"/>
    <mergeCell ref="K1:R1"/>
    <mergeCell ref="S1:Z1"/>
    <mergeCell ref="AA1:AH1"/>
  </mergeCells>
  <conditionalFormatting sqref="C1:AP1">
    <cfRule type="expression" dxfId="2" priority="8">
      <formula>AND($A1&lt;&gt;"",OR(COLUMN()=10,COLUMN()=18,COLUMN()=26,COLUMN()=34))</formula>
    </cfRule>
  </conditionalFormatting>
  <conditionalFormatting sqref="C3:AP37">
    <cfRule type="cellIs" dxfId="1" priority="1" operator="equal">
      <formula>TRUE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90003B3-C875-4E5E-A5FF-D8F2A00D77A6}">
            <xm:f>الصفوف!S9=COUNTA($C$3:$AP$37)</xm:f>
            <x14:dxf>
              <font>
                <b/>
                <i val="0"/>
                <color theme="9" tint="-0.499984740745262"/>
              </font>
              <fill>
                <patternFill>
                  <bgColor theme="9" tint="0.79998168889431442"/>
                </patternFill>
              </fill>
            </x14:dxf>
          </x14:cfRule>
          <xm:sqref>A1:B1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11</vt:i4>
      </vt:variant>
      <vt:variant>
        <vt:lpstr>النطاقات المسماة</vt:lpstr>
      </vt:variant>
      <vt:variant>
        <vt:i4>1</vt:i4>
      </vt:variant>
    </vt:vector>
  </HeadingPairs>
  <TitlesOfParts>
    <vt:vector size="12" baseType="lpstr">
      <vt:lpstr>قائمة_المواد</vt:lpstr>
      <vt:lpstr>الصفوف</vt:lpstr>
      <vt:lpstr>الخطة_الدراسية</vt:lpstr>
      <vt:lpstr>المعلمين</vt:lpstr>
      <vt:lpstr>الجدول</vt:lpstr>
      <vt:lpstr>جداول الصفوف</vt:lpstr>
      <vt:lpstr>جداول المعلمين</vt:lpstr>
      <vt:lpstr>حول</vt:lpstr>
      <vt:lpstr>ورقة1</vt:lpstr>
      <vt:lpstr>المواد</vt:lpstr>
      <vt:lpstr>جدول_الفصول</vt:lpstr>
      <vt:lpstr>كود_الصفوف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2023-06-28T18:06:10Z</dcterms:created>
  <dcterms:modified xsi:type="dcterms:W3CDTF">2023-07-03T00:10:20Z</dcterms:modified>
</cp:coreProperties>
</file>