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5600" windowHeight="11760"/>
  </bookViews>
  <sheets>
    <sheet name="5" sheetId="10" r:id="rId1"/>
  </sheets>
  <calcPr calcId="145621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E33" i="10" l="1"/>
  <c r="G27" i="10"/>
  <c r="G30" i="10" s="1"/>
  <c r="F27" i="10"/>
  <c r="F28" i="10" s="1"/>
  <c r="E27" i="10"/>
  <c r="E28" i="10" s="1"/>
  <c r="E29" i="10" s="1"/>
  <c r="G25" i="10"/>
  <c r="F25" i="10"/>
  <c r="E25" i="10"/>
  <c r="G24" i="10"/>
  <c r="F24" i="10"/>
  <c r="F29" i="10" s="1"/>
  <c r="E24" i="10"/>
  <c r="F26" i="10" l="1"/>
  <c r="G29" i="10"/>
  <c r="F30" i="10"/>
  <c r="E26" i="10"/>
  <c r="E31" i="10" s="1"/>
  <c r="G26" i="10"/>
  <c r="G31" i="10" s="1"/>
  <c r="G28" i="10"/>
  <c r="E30" i="10"/>
  <c r="E32" i="10" l="1"/>
  <c r="F31" i="10"/>
  <c r="G32" i="10" s="1"/>
  <c r="F32" i="10" l="1"/>
  <c r="F33" i="10" s="1"/>
  <c r="G33" i="10" l="1"/>
  <c r="H33" i="10" s="1"/>
  <c r="D5" i="10" l="1"/>
  <c r="E5" i="10"/>
  <c r="D7" i="10" s="1"/>
  <c r="F5" i="10"/>
  <c r="E7" i="10" l="1"/>
  <c r="F7" i="10"/>
  <c r="F8" i="10" l="1"/>
  <c r="E8" i="10" l="1"/>
  <c r="D8" i="10" s="1"/>
</calcChain>
</file>

<file path=xl/comments1.xml><?xml version="1.0" encoding="utf-8"?>
<comments xmlns="http://schemas.openxmlformats.org/spreadsheetml/2006/main">
  <authors>
    <author>Ahmed Hemdan</author>
  </authors>
  <commentList>
    <comment ref="E21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:يشترط لاستحقاق المعاش الشرطين الاولين مجتمعين
1- انتهاء الخدمة
2- سبب انتهاء الخدمة الوفاة الطبيعية
3- ولا يتطلب الامر توافر مدة اشتراك معينة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اجمالى المدة بالسنوات</t>
        </r>
      </text>
    </comment>
  </commentList>
</comments>
</file>

<file path=xl/sharedStrings.xml><?xml version="1.0" encoding="utf-8"?>
<sst xmlns="http://schemas.openxmlformats.org/spreadsheetml/2006/main" count="34" uniqueCount="25">
  <si>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</si>
  <si>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</si>
  <si>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</si>
  <si>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</si>
  <si>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</si>
  <si>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</si>
  <si>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</si>
  <si>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</si>
  <si>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</si>
  <si>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</si>
  <si>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</si>
  <si>
    <t>سبب صرف المعاش</t>
  </si>
  <si>
    <t>الوفاة (المنهية للخدمة)</t>
  </si>
  <si>
    <t>تاريخ بلوغ سن التقاعد</t>
  </si>
  <si>
    <t>خطآ</t>
  </si>
  <si>
    <t>تاريخ نهاية الخدمة (وقوع الوفاة)</t>
  </si>
  <si>
    <t>تاريخ استحقاق المعاش</t>
  </si>
  <si>
    <t>تاريخ استحقاق صرف المعاش</t>
  </si>
  <si>
    <t>اجمالى مدد الاشتراك</t>
  </si>
  <si>
    <t>اجمالى مدد الاشتراك (بعد جبر كسر الشهر)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</si>
  <si>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</si>
  <si>
    <t>الصواب 7     7     34</t>
  </si>
  <si>
    <t>الصواب 28     2     2013</t>
  </si>
  <si>
    <t>يجب ان لا تتخطى المدة 3 سنوات ةاذا تخطت يجب اختيار الاقل</t>
  </si>
  <si>
    <t>مع مراعاة اعتبار الشهر 30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</si>
</sst>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3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53"/>
      <name val="Tahoma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0" fillId="0" borderId="0" xfId="0" applyBorder="1"/>
    <xf numFmtId="1" fontId="20" fillId="26" borderId="10" xfId="0" applyNumberFormat="1" applyFont="1" applyFill="1" applyBorder="1" applyAlignment="1">
      <alignment horizontal="center" vertical="center"/>
    </xf>
    <xf numFmtId="1" fontId="25" fillId="24" borderId="10" xfId="0" applyNumberFormat="1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1" fontId="21" fillId="26" borderId="13" xfId="0" applyNumberFormat="1" applyFont="1" applyFill="1" applyBorder="1" applyAlignment="1">
      <alignment horizontal="center" vertical="center"/>
    </xf>
    <xf numFmtId="2" fontId="21" fillId="27" borderId="14" xfId="0" applyNumberFormat="1" applyFont="1" applyFill="1" applyBorder="1" applyAlignment="1">
      <alignment horizontal="center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49" fontId="20" fillId="26" borderId="11" xfId="0" applyNumberFormat="1" applyFont="1" applyFill="1" applyBorder="1" applyAlignment="1">
      <alignment horizontal="right" vertical="center"/>
    </xf>
    <xf numFmtId="49" fontId="20" fillId="26" borderId="10" xfId="0" applyNumberFormat="1" applyFont="1" applyFill="1" applyBorder="1" applyAlignment="1">
      <alignment horizontal="right" vertical="center"/>
    </xf>
    <xf numFmtId="49" fontId="20" fillId="27" borderId="11" xfId="0" applyNumberFormat="1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49" fontId="21" fillId="26" borderId="12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/>
    </xf>
    <xf numFmtId="0" fontId="32" fillId="24" borderId="0" xfId="0" applyFont="1" applyFill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1"/>
  <sheetViews>
    <sheetView rightToLeft="1" tabSelected="1" topLeftCell="A10" zoomScaleNormal="100" workbookViewId="0">
      <selection activeCell="G35" sqref="G35"/>
    </sheetView>
  </sheetViews>
  <sheetFormatPr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9" ht="16.5" customHeight="1" x14ac:dyDescent="0.2"/>
    <row r="2" spans="1:9" ht="13.5" customHeight="1" thickBot="1" x14ac:dyDescent="0.25"/>
    <row r="3" spans="1:9" ht="15.75" thickBot="1" x14ac:dyDescent="0.25">
      <c r="D3" s="3" t="s">
        <v>3</v>
      </c>
      <c r="E3" s="3" t="s">
        <v>0</v>
      </c>
      <c r="F3" s="3" t="s">
        <v>4</v>
      </c>
    </row>
    <row r="4" spans="1:9" ht="15.75" thickBot="1" x14ac:dyDescent="0.25">
      <c r="A4" s="23" t="s">
        <v>1</v>
      </c>
      <c r="B4" s="23"/>
      <c r="C4" s="17"/>
      <c r="D4" s="1">
        <v>14</v>
      </c>
      <c r="E4" s="1">
        <v>4</v>
      </c>
      <c r="F4" s="1">
        <v>1943</v>
      </c>
    </row>
    <row r="5" spans="1:9" ht="15.75" thickBot="1" x14ac:dyDescent="0.25">
      <c r="A5" s="23" t="s">
        <v>6</v>
      </c>
      <c r="B5" s="23"/>
      <c r="C5" s="17"/>
      <c r="D5" s="1">
        <f>0</f>
        <v>0</v>
      </c>
      <c r="E5" s="2">
        <f>0</f>
        <v>0</v>
      </c>
      <c r="F5" s="1">
        <f>60</f>
        <v>60</v>
      </c>
    </row>
    <row r="6" spans="1:9" ht="15.75" thickBot="1" x14ac:dyDescent="0.25">
      <c r="A6" s="23" t="s">
        <v>2</v>
      </c>
      <c r="B6" s="23"/>
      <c r="C6" s="17"/>
      <c r="D6" s="1">
        <v>7</v>
      </c>
      <c r="E6" s="2">
        <v>12</v>
      </c>
      <c r="F6" s="1">
        <v>1967</v>
      </c>
      <c r="H6" s="7"/>
    </row>
    <row r="7" spans="1:9" ht="15.75" thickBot="1" x14ac:dyDescent="0.25">
      <c r="A7" s="23" t="s">
        <v>5</v>
      </c>
      <c r="B7" s="23"/>
      <c r="C7" s="17"/>
      <c r="D7" s="1">
        <f>EDATE(D4,+E5+(D5*12))-1</f>
        <v>13</v>
      </c>
      <c r="E7" s="1">
        <f>EDATE(E4,+E5+(E5*12))</f>
        <v>4</v>
      </c>
      <c r="F7" s="1">
        <f>EDATE(F4,+E5+(D5*12))+F5</f>
        <v>2003</v>
      </c>
      <c r="H7" s="7"/>
    </row>
    <row r="8" spans="1:9" ht="15.75" thickBot="1" x14ac:dyDescent="0.25">
      <c r="A8" s="17" t="s">
        <v>7</v>
      </c>
      <c r="B8" s="18"/>
      <c r="C8" s="18"/>
      <c r="D8" s="9">
        <f>INT((((((DATE(F7,E7,D7)-DATE(F6,E6,D6))/365.25)-F8)*12)-E8)*30)</f>
        <v>5</v>
      </c>
      <c r="E8" s="9">
        <f>INT((((DATE(F7,E7,D7)-DATE(F6,E6,D6))/365.25)-F8)*12)</f>
        <v>4</v>
      </c>
      <c r="F8" s="9">
        <f>ROUNDDOWN((DATE(F7,E7,D7)-DATE(F6,E6,D6))/365.25,0)</f>
        <v>35</v>
      </c>
      <c r="G8" s="10" t="s">
        <v>9</v>
      </c>
      <c r="H8" s="6"/>
      <c r="I8" s="8"/>
    </row>
    <row r="9" spans="1:9" ht="17.25" customHeight="1" x14ac:dyDescent="0.2">
      <c r="D9" s="5">
        <v>6</v>
      </c>
      <c r="E9" s="5">
        <v>4</v>
      </c>
      <c r="F9" s="5">
        <v>35</v>
      </c>
      <c r="G9" s="4" t="s">
        <v>8</v>
      </c>
    </row>
    <row r="10" spans="1:9" x14ac:dyDescent="0.2">
      <c r="D10" s="24" t="s">
        <v>10</v>
      </c>
      <c r="E10" s="24"/>
      <c r="F10" s="24"/>
      <c r="G10" s="24"/>
    </row>
    <row r="11" spans="1:9" ht="16.5" customHeight="1" x14ac:dyDescent="0.2">
      <c r="D11" s="24"/>
      <c r="E11" s="24"/>
      <c r="F11" s="24"/>
      <c r="G11" s="24"/>
      <c r="I11" s="7"/>
    </row>
    <row r="12" spans="1:9" x14ac:dyDescent="0.2">
      <c r="D12" s="24"/>
      <c r="E12" s="24"/>
      <c r="F12" s="24"/>
      <c r="G12" s="24"/>
    </row>
    <row r="13" spans="1:9" ht="13.5" customHeight="1" x14ac:dyDescent="0.2">
      <c r="D13" s="24"/>
      <c r="E13" s="24"/>
      <c r="F13" s="24"/>
      <c r="G13" s="24"/>
    </row>
    <row r="14" spans="1:9" ht="12.75" customHeight="1" x14ac:dyDescent="0.2">
      <c r="D14" s="24"/>
      <c r="E14" s="24"/>
      <c r="F14" s="24"/>
      <c r="G14" s="24"/>
    </row>
    <row r="15" spans="1:9" ht="12.75" customHeight="1" x14ac:dyDescent="0.2">
      <c r="D15" s="24"/>
      <c r="E15" s="24"/>
      <c r="F15" s="24"/>
      <c r="G15" s="24"/>
    </row>
    <row r="16" spans="1:9" ht="12.75" customHeight="1" x14ac:dyDescent="0.2"/>
    <row r="17" spans="2:12" ht="12.75" customHeight="1" x14ac:dyDescent="0.2"/>
    <row r="18" spans="2:12" ht="12.75" customHeight="1" x14ac:dyDescent="0.2"/>
    <row r="19" spans="2:12" ht="12.75" customHeight="1" x14ac:dyDescent="0.2"/>
    <row r="20" spans="2:12" ht="12.75" customHeight="1" thickBot="1" x14ac:dyDescent="0.25"/>
    <row r="21" spans="2:12" ht="12.75" customHeight="1" thickBot="1" x14ac:dyDescent="0.25">
      <c r="B21" s="21" t="s">
        <v>11</v>
      </c>
      <c r="C21" s="22"/>
      <c r="D21" s="22"/>
      <c r="E21" s="22" t="s">
        <v>12</v>
      </c>
      <c r="F21" s="22"/>
      <c r="G21" s="22"/>
      <c r="H21" s="11"/>
    </row>
    <row r="22" spans="2:12" ht="12.75" customHeight="1" thickBot="1" x14ac:dyDescent="0.25">
      <c r="B22" s="21"/>
      <c r="C22" s="22"/>
      <c r="D22" s="22"/>
      <c r="E22" s="3" t="s">
        <v>3</v>
      </c>
      <c r="F22" s="3" t="s">
        <v>0</v>
      </c>
      <c r="G22" s="3" t="s">
        <v>4</v>
      </c>
      <c r="H22" s="11"/>
    </row>
    <row r="23" spans="2:12" ht="12.75" customHeight="1" thickBot="1" x14ac:dyDescent="0.25">
      <c r="B23" s="19" t="s">
        <v>1</v>
      </c>
      <c r="C23" s="20"/>
      <c r="D23" s="20"/>
      <c r="E23" s="12">
        <v>1</v>
      </c>
      <c r="F23" s="12">
        <v>3</v>
      </c>
      <c r="G23" s="12">
        <v>1953</v>
      </c>
      <c r="H23" s="11"/>
    </row>
    <row r="24" spans="2:12" ht="12.75" customHeight="1" thickBot="1" x14ac:dyDescent="0.25">
      <c r="B24" s="19" t="s">
        <v>6</v>
      </c>
      <c r="C24" s="20"/>
      <c r="D24" s="20"/>
      <c r="E24" s="12">
        <f>0</f>
        <v>0</v>
      </c>
      <c r="F24" s="12">
        <f>0</f>
        <v>0</v>
      </c>
      <c r="G24" s="12">
        <f>60</f>
        <v>60</v>
      </c>
      <c r="H24" s="11"/>
    </row>
    <row r="25" spans="2:12" ht="12.75" customHeight="1" thickBot="1" x14ac:dyDescent="0.25">
      <c r="B25" s="17" t="s">
        <v>2</v>
      </c>
      <c r="C25" s="18"/>
      <c r="D25" s="18"/>
      <c r="E25" s="12">
        <f>1</f>
        <v>1</v>
      </c>
      <c r="F25" s="12">
        <f>9</f>
        <v>9</v>
      </c>
      <c r="G25" s="12">
        <f>1975</f>
        <v>1975</v>
      </c>
      <c r="H25" s="11"/>
    </row>
    <row r="26" spans="2:12" ht="12.75" customHeight="1" thickBot="1" x14ac:dyDescent="0.25">
      <c r="B26" s="19" t="s">
        <v>13</v>
      </c>
      <c r="C26" s="20"/>
      <c r="D26" s="20"/>
      <c r="E26" s="13">
        <f>EDATE(E23,+F24+(E24*12))-1</f>
        <v>0</v>
      </c>
      <c r="F26" s="13">
        <f>EDATE(F23,+F24+(F24*12))</f>
        <v>3</v>
      </c>
      <c r="G26" s="13">
        <f>EDATE(G23,+F24+(E24*12))+G24</f>
        <v>2013</v>
      </c>
      <c r="H26" s="14" t="s">
        <v>14</v>
      </c>
      <c r="I26" s="25" t="s">
        <v>22</v>
      </c>
      <c r="J26" s="25"/>
      <c r="K26" s="25"/>
      <c r="L26" s="25"/>
    </row>
    <row r="27" spans="2:12" ht="12.75" customHeight="1" thickBot="1" x14ac:dyDescent="0.25">
      <c r="B27" s="19" t="s">
        <v>15</v>
      </c>
      <c r="C27" s="20"/>
      <c r="D27" s="20"/>
      <c r="E27" s="12">
        <f>8</f>
        <v>8</v>
      </c>
      <c r="F27" s="12">
        <f>4</f>
        <v>4</v>
      </c>
      <c r="G27" s="12">
        <f>2010</f>
        <v>2010</v>
      </c>
      <c r="H27" s="11"/>
    </row>
    <row r="28" spans="2:12" ht="12.75" customHeight="1" thickBot="1" x14ac:dyDescent="0.25">
      <c r="B28" s="19" t="s">
        <v>16</v>
      </c>
      <c r="C28" s="20"/>
      <c r="D28" s="20"/>
      <c r="E28" s="12">
        <f>E27</f>
        <v>8</v>
      </c>
      <c r="F28" s="12">
        <f>F27</f>
        <v>4</v>
      </c>
      <c r="G28" s="12">
        <f>G27</f>
        <v>2010</v>
      </c>
      <c r="H28" s="11"/>
    </row>
    <row r="29" spans="2:12" ht="14.25" customHeight="1" thickBot="1" x14ac:dyDescent="0.25">
      <c r="B29" s="19" t="s">
        <v>17</v>
      </c>
      <c r="C29" s="20"/>
      <c r="D29" s="20"/>
      <c r="E29" s="12">
        <f>DATE(YEAR(E28),MONTH(E28),1)</f>
        <v>1</v>
      </c>
      <c r="F29" s="12">
        <f>EDATE(F23,+F24+(F24*12))</f>
        <v>3</v>
      </c>
      <c r="G29" s="12">
        <f>G27</f>
        <v>2010</v>
      </c>
      <c r="H29" s="11"/>
    </row>
    <row r="30" spans="2:12" ht="18.75" thickBot="1" x14ac:dyDescent="0.25">
      <c r="B30" s="17" t="s">
        <v>7</v>
      </c>
      <c r="C30" s="18"/>
      <c r="D30" s="18"/>
      <c r="E30" s="13">
        <f>INT((((((DATE(G27,F27,E27)-DATE(G25,F25,E25))/365.25)-G30)*12)-F30)*30)</f>
        <v>6</v>
      </c>
      <c r="F30" s="13">
        <f>INT((((DATE(G27,F27,E27)-DATE(G25,F25,E25))/365.25)-G30)*12)</f>
        <v>7</v>
      </c>
      <c r="G30" s="13">
        <f>ROUNDDOWN((DATE(G27,F27,E27)-DATE(G25,F25,E25))/365.25,0)</f>
        <v>34</v>
      </c>
      <c r="H30" s="14" t="s">
        <v>14</v>
      </c>
      <c r="I30" s="25" t="s">
        <v>21</v>
      </c>
      <c r="J30" s="25"/>
      <c r="K30" s="25"/>
      <c r="L30" s="25"/>
    </row>
    <row r="31" spans="2:12" ht="18.75" customHeight="1" thickBot="1" x14ac:dyDescent="0.25">
      <c r="B31" s="17" t="s">
        <v>20</v>
      </c>
      <c r="C31" s="18"/>
      <c r="D31" s="18"/>
      <c r="E31" s="13">
        <f>INT(MOD((E26-E27),30))</f>
        <v>22</v>
      </c>
      <c r="F31" s="13">
        <f>IF(INT(MOD((F26-F27),12)+((E26-E27)/30))&gt;12,(F26-F27)-12,INT(MOD((F26-F27),12)+((E26-E27)/30)))</f>
        <v>10</v>
      </c>
      <c r="G31" s="13">
        <f>INT((G26-G27)+((F26-F27)/12))</f>
        <v>2</v>
      </c>
      <c r="H31" s="14" t="s">
        <v>14</v>
      </c>
      <c r="I31" s="27" t="s">
        <v>23</v>
      </c>
      <c r="J31" s="27"/>
      <c r="K31" s="27"/>
      <c r="L31" s="27"/>
    </row>
    <row r="32" spans="2:12" ht="16.5" customHeight="1" thickBot="1" x14ac:dyDescent="0.25">
      <c r="B32" s="17" t="s">
        <v>18</v>
      </c>
      <c r="C32" s="18"/>
      <c r="D32" s="18"/>
      <c r="E32" s="1">
        <f>INT(MOD((E30+E31),30))</f>
        <v>28</v>
      </c>
      <c r="F32" s="1">
        <f>IF(INT(MOD((F30+F31),12)+((E30+E31)/30))&gt;12,(F30+F31)-12,INT(MOD((F30+F31),12)+((E30+E31)/30)))</f>
        <v>5</v>
      </c>
      <c r="G32" s="1">
        <f>INT((G30+G31)+((F30+F31)/12))</f>
        <v>37</v>
      </c>
      <c r="H32" s="11"/>
      <c r="I32" s="27"/>
      <c r="J32" s="27"/>
      <c r="K32" s="27"/>
      <c r="L32" s="27"/>
    </row>
    <row r="33" spans="2:12" ht="15.75" customHeight="1" thickBot="1" x14ac:dyDescent="0.25">
      <c r="B33" s="17" t="s">
        <v>19</v>
      </c>
      <c r="C33" s="18"/>
      <c r="D33" s="18"/>
      <c r="E33" s="15">
        <f>0</f>
        <v>0</v>
      </c>
      <c r="F33" s="15">
        <f>IF(F32+ROUNDUP(E32/30,0)&gt;11,F32+ROUNDUP(E32/30,0)-12,F32+ROUNDUP(E32/30,0))</f>
        <v>6</v>
      </c>
      <c r="G33" s="15">
        <f>INT(G32+(F32+ROUNDUP(E32/30,0))/12)</f>
        <v>37</v>
      </c>
      <c r="H33" s="16">
        <f>SUM(G33+(F33/12))</f>
        <v>37.5</v>
      </c>
    </row>
    <row r="34" spans="2:12" ht="12.75" customHeight="1" x14ac:dyDescent="0.2"/>
    <row r="35" spans="2:12" ht="12.75" customHeight="1" x14ac:dyDescent="0.2">
      <c r="I35" s="26" t="s">
        <v>24</v>
      </c>
      <c r="J35" s="26"/>
      <c r="K35" s="26"/>
      <c r="L35" s="26"/>
    </row>
    <row r="36" spans="2:12" ht="12.75" customHeight="1" x14ac:dyDescent="0.2">
      <c r="I36" s="26"/>
      <c r="J36" s="26"/>
      <c r="K36" s="26"/>
      <c r="L36" s="26"/>
    </row>
    <row r="37" spans="2:12" ht="12.75" customHeight="1" x14ac:dyDescent="0.2"/>
    <row r="38" spans="2:12" ht="12.75" customHeight="1" x14ac:dyDescent="0.2"/>
    <row r="39" spans="2:12" ht="12.75" customHeight="1" x14ac:dyDescent="0.2"/>
    <row r="40" spans="2:12" ht="16.5" customHeight="1" x14ac:dyDescent="0.2"/>
    <row r="41" spans="2:12" ht="16.5" customHeight="1" x14ac:dyDescent="0.2"/>
    <row r="42" spans="2:12" ht="16.5" customHeight="1" x14ac:dyDescent="0.2"/>
    <row r="43" spans="2:12" ht="13.5" customHeight="1" x14ac:dyDescent="0.2"/>
    <row r="45" spans="2:12" ht="13.5" customHeight="1" x14ac:dyDescent="0.2"/>
    <row r="48" spans="2:12" ht="13.5" customHeight="1" x14ac:dyDescent="0.2"/>
    <row r="49" ht="12.75" customHeight="1" x14ac:dyDescent="0.2"/>
    <row r="50" ht="12.75" customHeight="1" x14ac:dyDescent="0.2"/>
    <row r="51" ht="12.75" customHeight="1" x14ac:dyDescent="0.2"/>
    <row r="52" ht="13.5" customHeight="1" x14ac:dyDescent="0.2"/>
    <row r="53" ht="13.5" customHeight="1" x14ac:dyDescent="0.2"/>
    <row r="54" ht="13.5" customHeight="1" x14ac:dyDescent="0.2"/>
    <row r="55" ht="14.25" customHeight="1" x14ac:dyDescent="0.2"/>
    <row r="56" ht="13.5" customHeight="1" x14ac:dyDescent="0.2"/>
    <row r="57" ht="13.5" customHeight="1" x14ac:dyDescent="0.2"/>
    <row r="58" ht="13.5" customHeight="1" x14ac:dyDescent="0.2"/>
    <row r="59" ht="12.75" customHeight="1" x14ac:dyDescent="0.2"/>
    <row r="60" ht="13.5" customHeight="1" x14ac:dyDescent="0.2"/>
    <row r="62" ht="13.5" customHeight="1" x14ac:dyDescent="0.2"/>
    <row r="77" ht="14.25" customHeight="1" x14ac:dyDescent="0.2"/>
    <row r="79" ht="16.5" customHeight="1" x14ac:dyDescent="0.2"/>
    <row r="85" ht="16.5" customHeight="1" x14ac:dyDescent="0.2"/>
    <row r="88" ht="13.5" customHeight="1" x14ac:dyDescent="0.2"/>
    <row r="91" ht="13.5" customHeight="1" x14ac:dyDescent="0.2"/>
  </sheetData>
  <mergeCells count="23">
    <mergeCell ref="I35:L36"/>
    <mergeCell ref="I30:L30"/>
    <mergeCell ref="I26:L26"/>
    <mergeCell ref="I31:L32"/>
    <mergeCell ref="A5:C5"/>
    <mergeCell ref="A8:C8"/>
    <mergeCell ref="A4:C4"/>
    <mergeCell ref="A7:C7"/>
    <mergeCell ref="D10:G15"/>
    <mergeCell ref="A6:C6"/>
    <mergeCell ref="B21:D22"/>
    <mergeCell ref="E21:G21"/>
    <mergeCell ref="B23:D23"/>
    <mergeCell ref="B24:D24"/>
    <mergeCell ref="B25:D25"/>
    <mergeCell ref="B31:D31"/>
    <mergeCell ref="B32:D32"/>
    <mergeCell ref="B33:D33"/>
    <mergeCell ref="B26:D26"/>
    <mergeCell ref="B27:D27"/>
    <mergeCell ref="B28:D28"/>
    <mergeCell ref="B29:D29"/>
    <mergeCell ref="B30:D30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Hemdans'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Ahmed Hemdan</cp:lastModifiedBy>
  <dcterms:created xsi:type="dcterms:W3CDTF">2012-05-13T17:37:37Z</dcterms:created>
  <dcterms:modified xsi:type="dcterms:W3CDTF">2023-07-13T03:03:25Z</dcterms:modified>
</cp:coreProperties>
</file>