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15600" windowHeight="1176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C23" i="1" s="1"/>
  <c r="D22" i="1"/>
  <c r="C22" i="1"/>
  <c r="B22" i="1"/>
  <c r="D21" i="1"/>
  <c r="C21" i="1"/>
  <c r="B21" i="1"/>
  <c r="D20" i="1"/>
  <c r="C20" i="1"/>
  <c r="B20" i="1"/>
  <c r="D18" i="1"/>
  <c r="C18" i="1"/>
  <c r="B18" i="1"/>
  <c r="D24" i="1" l="1"/>
  <c r="B23" i="1"/>
  <c r="C24" i="1" s="1"/>
  <c r="D5" i="1"/>
  <c r="C5" i="1"/>
  <c r="B5" i="1"/>
  <c r="D9" i="1"/>
  <c r="C9" i="1"/>
  <c r="B9" i="1"/>
  <c r="D8" i="1"/>
  <c r="C8" i="1"/>
  <c r="B8" i="1"/>
  <c r="D10" i="1"/>
  <c r="C7" i="1"/>
  <c r="D7" i="1"/>
  <c r="B7" i="1"/>
  <c r="B24" i="1" l="1"/>
  <c r="C25" i="1" s="1"/>
  <c r="C10" i="1"/>
  <c r="D25" i="1" l="1"/>
  <c r="B10" i="1"/>
  <c r="B11" i="1" l="1"/>
  <c r="D11" i="1"/>
  <c r="C11" i="1" l="1"/>
  <c r="C12" i="1" s="1"/>
  <c r="D12" i="1" l="1"/>
</calcChain>
</file>

<file path=xl/sharedStrings.xml><?xml version="1.0" encoding="utf-8"?>
<sst xmlns="http://schemas.openxmlformats.org/spreadsheetml/2006/main" count="35" uniqueCount="19">
  <si>
    <t>سنة</t>
  </si>
  <si>
    <t>شهر</t>
  </si>
  <si>
    <t>يوم</t>
  </si>
  <si>
    <t>تاريخ الميلاد</t>
  </si>
  <si>
    <t>سن التقاعد المعمول به</t>
  </si>
  <si>
    <t>تاريخ التعيين</t>
  </si>
  <si>
    <t>تاريخ الوفاة</t>
  </si>
  <si>
    <t>تاريخ بلوغ سن التقاعد</t>
  </si>
  <si>
    <t>تاريخ استحقاق المعاش</t>
  </si>
  <si>
    <t>تاريخ استحقاق صرف المعاش</t>
  </si>
  <si>
    <t>مدة اشتراك فعلى</t>
  </si>
  <si>
    <r>
      <t xml:space="preserve">مدة افتراضية </t>
    </r>
    <r>
      <rPr>
        <b/>
        <sz val="10"/>
        <color theme="1" tint="0.14999847407452621"/>
        <rFont val="Arial"/>
        <family val="2"/>
      </rPr>
      <t>(3 سنوات او المدة المكملة ايهما افل)</t>
    </r>
  </si>
  <si>
    <t>اجمالى مدد الاشتراك</t>
  </si>
  <si>
    <t>اجمالى مدد الاشتراك (بعد جبر كسر الشهر)</t>
  </si>
  <si>
    <t>البند</t>
  </si>
  <si>
    <t>خطأ</t>
  </si>
  <si>
    <t>الصواب</t>
  </si>
  <si>
    <t>خطأ والصواب</t>
  </si>
  <si>
    <t>الفرق بين تاريخ الميلاد وتاريخ الوفاة بحد اقصى 3 سنوات او المدة المكملة لثلاث سنوات اما اذا ما زادالفرق او نقص عن  ال3 سنوات تصبح الخانات 0    0   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</si>
</sst>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7" x14ac:knownFonts="1">
    <font>
      <sz val="11"/>
      <color theme="1"/>
      <name val="Calibri"/>
      <family val="2"/>
      <charset val="178"/>
      <scheme val="minor"/>
    </font>
    <font>
      <b/>
      <sz val="11"/>
      <color theme="1" tint="0.14999847407452621"/>
      <name val="Arial"/>
      <family val="2"/>
    </font>
    <font>
      <b/>
      <sz val="11"/>
      <name val="Arial"/>
      <family val="2"/>
    </font>
    <font>
      <b/>
      <sz val="10"/>
      <color theme="1" tint="0.1499984740745262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BEF"/>
        <bgColor indexed="64"/>
      </patternFill>
    </fill>
  </fills>
  <borders count="2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3" borderId="1" xfId="0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Protection="1">
      <protection locked="0"/>
    </xf>
    <xf numFmtId="49" fontId="1" fillId="4" borderId="1" xfId="0" applyNumberFormat="1" applyFont="1" applyFill="1" applyBorder="1" applyAlignment="1" applyProtection="1">
      <alignment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164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1" xfId="0" applyNumberFormat="1" applyFont="1" applyFill="1" applyBorder="1" applyAlignment="1" applyProtection="1">
      <alignment vertical="center"/>
      <protection locked="0"/>
    </xf>
    <xf numFmtId="1" fontId="0" fillId="0" borderId="0" xfId="0" applyNumberFormat="1" applyProtection="1">
      <protection locked="0"/>
    </xf>
    <xf numFmtId="49" fontId="2" fillId="4" borderId="1" xfId="0" applyNumberFormat="1" applyFont="1" applyFill="1" applyBorder="1" applyAlignment="1" applyProtection="1">
      <alignment vertical="center"/>
      <protection locked="0"/>
    </xf>
    <xf numFmtId="49" fontId="1" fillId="4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 shrinkToFit="1"/>
    </xf>
    <xf numFmtId="1" fontId="2" fillId="4" borderId="1" xfId="0" applyNumberFormat="1" applyFont="1" applyFill="1" applyBorder="1" applyAlignment="1" applyProtection="1">
      <alignment horizontal="center" vertical="center" shrinkToFit="1"/>
    </xf>
    <xf numFmtId="1" fontId="1" fillId="2" borderId="1" xfId="0" applyNumberFormat="1" applyFont="1" applyFill="1" applyBorder="1" applyAlignment="1" applyProtection="1">
      <alignment horizontal="center" vertical="center" shrinkToFit="1"/>
    </xf>
    <xf numFmtId="1" fontId="1" fillId="4" borderId="1" xfId="0" applyNumberFormat="1" applyFont="1" applyFill="1" applyBorder="1" applyAlignment="1" applyProtection="1">
      <alignment horizontal="center" vertical="center" shrinkToFit="1"/>
    </xf>
    <xf numFmtId="1" fontId="1" fillId="4" borderId="1" xfId="0" applyNumberFormat="1" applyFont="1" applyFill="1" applyBorder="1" applyAlignment="1" applyProtection="1">
      <alignment horizontal="center" vertical="center"/>
    </xf>
    <xf numFmtId="1" fontId="1" fillId="4" borderId="1" xfId="0" quotePrefix="1" applyNumberFormat="1" applyFont="1" applyFill="1" applyBorder="1" applyAlignment="1" applyProtection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1" fontId="2" fillId="4" borderId="1" xfId="0" applyNumberFormat="1" applyFont="1" applyFill="1" applyBorder="1" applyAlignment="1" applyProtection="1">
      <alignment horizontal="center" vertical="center" shrinkToFit="1"/>
      <protection locked="0"/>
    </xf>
    <xf numFmtId="1" fontId="1" fillId="4" borderId="1" xfId="0" applyNumberFormat="1" applyFont="1" applyFill="1" applyBorder="1" applyAlignment="1" applyProtection="1">
      <alignment horizontal="center" vertical="center" shrinkToFi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quotePrefix="1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H25"/>
  <sheetViews>
    <sheetView rightToLeft="1" tabSelected="1" topLeftCell="A13" zoomScale="160" zoomScaleNormal="160" workbookViewId="0">
      <selection activeCell="E26" sqref="E26"/>
    </sheetView>
  </sheetViews>
  <sheetFormatPr defaultColWidth="9" defaultRowHeight="15" x14ac:dyDescent="0.25"/>
  <cols>
    <col min="1" max="1" width="31" style="3" customWidth="1"/>
    <col min="2" max="2" width="6.42578125" style="3" customWidth="1"/>
    <col min="3" max="4" width="9" style="3"/>
    <col min="5" max="5" width="12" style="3" customWidth="1"/>
    <col min="6" max="16384" width="9" style="3"/>
  </cols>
  <sheetData>
    <row r="1" spans="1:8" ht="15.75" x14ac:dyDescent="0.25">
      <c r="A1" s="1" t="s">
        <v>14</v>
      </c>
      <c r="B1" s="2" t="s">
        <v>2</v>
      </c>
      <c r="C1" s="2" t="s">
        <v>1</v>
      </c>
      <c r="D1" s="2" t="s">
        <v>0</v>
      </c>
    </row>
    <row r="2" spans="1:8" x14ac:dyDescent="0.25">
      <c r="A2" s="4" t="s">
        <v>3</v>
      </c>
      <c r="B2" s="5">
        <v>26</v>
      </c>
      <c r="C2" s="5">
        <v>6</v>
      </c>
      <c r="D2" s="5">
        <v>1976</v>
      </c>
      <c r="E2" s="6"/>
    </row>
    <row r="3" spans="1:8" x14ac:dyDescent="0.25">
      <c r="A3" s="7" t="s">
        <v>4</v>
      </c>
      <c r="B3" s="8">
        <v>0</v>
      </c>
      <c r="C3" s="8">
        <v>0</v>
      </c>
      <c r="D3" s="8">
        <v>60</v>
      </c>
    </row>
    <row r="4" spans="1:8" x14ac:dyDescent="0.25">
      <c r="A4" s="4" t="s">
        <v>5</v>
      </c>
      <c r="B4" s="5">
        <v>30</v>
      </c>
      <c r="C4" s="5">
        <v>6</v>
      </c>
      <c r="D4" s="5">
        <v>2004</v>
      </c>
      <c r="E4" s="6"/>
    </row>
    <row r="5" spans="1:8" x14ac:dyDescent="0.25">
      <c r="A5" s="9" t="s">
        <v>7</v>
      </c>
      <c r="B5" s="13">
        <f>DAY((EDATE(DATE(D2,C2,B2),+C3+(D3*12))+(B3-1)))</f>
        <v>25</v>
      </c>
      <c r="C5" s="13">
        <f>MONTH((EDATE(DATE(D2,C2,B2),+C3+(D3*12))+(B3-1)))</f>
        <v>6</v>
      </c>
      <c r="D5" s="13">
        <f>YEAR((EDATE(DATE(D2,C2,B2),+C3+(D3*12))+(B3-1)))</f>
        <v>2036</v>
      </c>
      <c r="E5" s="10"/>
    </row>
    <row r="6" spans="1:8" x14ac:dyDescent="0.25">
      <c r="A6" s="11" t="s">
        <v>6</v>
      </c>
      <c r="B6" s="5">
        <v>25</v>
      </c>
      <c r="C6" s="5">
        <v>6</v>
      </c>
      <c r="D6" s="5">
        <v>2036</v>
      </c>
      <c r="E6" s="6"/>
    </row>
    <row r="7" spans="1:8" x14ac:dyDescent="0.25">
      <c r="A7" s="7" t="s">
        <v>8</v>
      </c>
      <c r="B7" s="13">
        <f>B6</f>
        <v>25</v>
      </c>
      <c r="C7" s="13">
        <f t="shared" ref="C7:D7" si="0">C6</f>
        <v>6</v>
      </c>
      <c r="D7" s="13">
        <f t="shared" si="0"/>
        <v>2036</v>
      </c>
      <c r="E7" s="6"/>
    </row>
    <row r="8" spans="1:8" x14ac:dyDescent="0.25">
      <c r="A8" s="4" t="s">
        <v>9</v>
      </c>
      <c r="B8" s="14">
        <f>DAY(DATE(YEAR(DATE(D6,C6,B6)),MONTH(DATE(D6,C6,B6))-1,1))</f>
        <v>1</v>
      </c>
      <c r="C8" s="14">
        <f>MONTH(DATE(YEAR(DATE(D6,C6,B6)),MONTH(DATE(D6,C6,B6))-1,1))</f>
        <v>5</v>
      </c>
      <c r="D8" s="14">
        <f>YEAR(DATE(YEAR(DATE(D6,C6,B6)),MONTH(DATE(D6,C6,B6))-1,1))</f>
        <v>2036</v>
      </c>
      <c r="E8" s="6"/>
    </row>
    <row r="9" spans="1:8" x14ac:dyDescent="0.25">
      <c r="A9" s="7" t="s">
        <v>10</v>
      </c>
      <c r="B9" s="15">
        <f>DATEDIF(DATE(D4,C4,B4),DATE(D6,C6,B6),"md")</f>
        <v>26</v>
      </c>
      <c r="C9" s="15">
        <f>DATEDIF(DATE(D4,C4,B4),DATE(D6,C6,B6),"ym")</f>
        <v>11</v>
      </c>
      <c r="D9" s="15">
        <f>DATEDIF(DATE(D4,C4,B4),DATE(D6,C6,B6),"y")</f>
        <v>31</v>
      </c>
      <c r="E9" s="3" t="s">
        <v>15</v>
      </c>
    </row>
    <row r="10" spans="1:8" x14ac:dyDescent="0.25">
      <c r="A10" s="4" t="s">
        <v>11</v>
      </c>
      <c r="B10" s="16">
        <f>IF(D10&gt;2,0,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12-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*30)</f>
        <v>0</v>
      </c>
      <c r="C10" s="16">
        <f>IF(D10&gt;2,0,(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)</f>
        <v>0</v>
      </c>
      <c r="D10" s="16">
        <f>IF(((ROUNDDOWN(((((YEAR((EDATE(DATE(D2,C2,B2),+C3+(D3*12))+(B3-1)))*360)+MONTH((EDATE(DATE(D2,C2,B2),+C3+(D3*12))+(B3-1)))*30+DAY((EDATE(DATE(D2,C2,B2),+C3+(D3*12))+(B3-1))))-((YEAR(DATE(D6,C6,B6))*360)+MONTH(DATE(D6,C6,B6))*30+DAY(DATE(D6,C6,B6)))))/360,0))*365)
+((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*30)
+(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12-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*30)&gt;1095,3,
(ROUNDDOWN(((((YEAR((EDATE(DATE(D2,C2,B2),+C3+(D3*12))+(B3-1)))*360)+MONTH((EDATE(DATE(D2,C2,B2),+C3+(D3*12))+(B3-1)))*30+DAY((EDATE(DATE(D2,C2,B2),+C3+(D3*12))+(B3-1))))-((YEAR(DATE(D6,C6,B6))*360)+MONTH(DATE(D6,C6,B6))*30+DAY(DATE(D6,C6,B6)))))/360,0)))</f>
        <v>0</v>
      </c>
      <c r="E10" s="3" t="s">
        <v>16</v>
      </c>
      <c r="F10" s="3">
        <v>25</v>
      </c>
      <c r="G10" s="3">
        <v>9</v>
      </c>
      <c r="H10" s="3">
        <v>31</v>
      </c>
    </row>
    <row r="11" spans="1:8" x14ac:dyDescent="0.25">
      <c r="A11" s="7" t="s">
        <v>12</v>
      </c>
      <c r="B11" s="15">
        <f>INT(MOD((B9+B10),30))</f>
        <v>26</v>
      </c>
      <c r="C11" s="15">
        <f>IF(INT(MOD((C9+C10),12)+((B9+B10)/30))&gt;11,(INT(MOD((C9+C10),12)+((B9+B10)/30)))-12,INT(MOD((C9+C10),12)+((B9+B10)/30)))</f>
        <v>11</v>
      </c>
      <c r="D11" s="15">
        <f>INT((D9+D10)+((C9+C10)/12))</f>
        <v>31</v>
      </c>
    </row>
    <row r="12" spans="1:8" x14ac:dyDescent="0.25">
      <c r="A12" s="12" t="s">
        <v>13</v>
      </c>
      <c r="B12" s="17">
        <v>0</v>
      </c>
      <c r="C12" s="18">
        <f>IF(C11+ROUNDUP(B11/30,0)&gt;11,C11+ROUNDUP(B11/30,0)-12,C11+ROUNDUP(B11/30,0))</f>
        <v>0</v>
      </c>
      <c r="D12" s="17">
        <f>INT(D11+(C11+ROUNDUP(B11/30,0))/12)</f>
        <v>32</v>
      </c>
    </row>
    <row r="14" spans="1:8" ht="15.75" x14ac:dyDescent="0.25">
      <c r="A14" s="1" t="s">
        <v>14</v>
      </c>
      <c r="B14" s="2" t="s">
        <v>2</v>
      </c>
      <c r="C14" s="2" t="s">
        <v>1</v>
      </c>
      <c r="D14" s="2" t="s">
        <v>0</v>
      </c>
    </row>
    <row r="15" spans="1:8" x14ac:dyDescent="0.25">
      <c r="A15" s="4" t="s">
        <v>3</v>
      </c>
      <c r="B15" s="5">
        <v>26</v>
      </c>
      <c r="C15" s="5">
        <v>6</v>
      </c>
      <c r="D15" s="5">
        <v>1975</v>
      </c>
    </row>
    <row r="16" spans="1:8" x14ac:dyDescent="0.25">
      <c r="A16" s="7" t="s">
        <v>4</v>
      </c>
      <c r="B16" s="8">
        <v>0</v>
      </c>
      <c r="C16" s="8">
        <v>0</v>
      </c>
      <c r="D16" s="8">
        <v>60</v>
      </c>
    </row>
    <row r="17" spans="1:8" x14ac:dyDescent="0.25">
      <c r="A17" s="4" t="s">
        <v>5</v>
      </c>
      <c r="B17" s="5">
        <v>30</v>
      </c>
      <c r="C17" s="5">
        <v>6</v>
      </c>
      <c r="D17" s="5">
        <v>2004</v>
      </c>
    </row>
    <row r="18" spans="1:8" x14ac:dyDescent="0.25">
      <c r="A18" s="9" t="s">
        <v>7</v>
      </c>
      <c r="B18" s="19">
        <f>DAY((EDATE(DATE(D15,C15,B15),+C16+(D16*12))+(B16-1)))</f>
        <v>25</v>
      </c>
      <c r="C18" s="19">
        <f>MONTH((EDATE(DATE(D15,C15,B15),+C16+(D16*12))+(B16-1)))</f>
        <v>6</v>
      </c>
      <c r="D18" s="19">
        <f>YEAR((EDATE(DATE(D15,C15,B15),+C16+(D16*12))+(B16-1)))</f>
        <v>2035</v>
      </c>
    </row>
    <row r="19" spans="1:8" x14ac:dyDescent="0.25">
      <c r="A19" s="11" t="s">
        <v>6</v>
      </c>
      <c r="B19" s="5">
        <v>25</v>
      </c>
      <c r="C19" s="5">
        <v>6</v>
      </c>
      <c r="D19" s="5">
        <v>2036</v>
      </c>
    </row>
    <row r="20" spans="1:8" x14ac:dyDescent="0.25">
      <c r="A20" s="7" t="s">
        <v>8</v>
      </c>
      <c r="B20" s="19">
        <f>B19</f>
        <v>25</v>
      </c>
      <c r="C20" s="19">
        <f t="shared" ref="C20:D20" si="1">C19</f>
        <v>6</v>
      </c>
      <c r="D20" s="19">
        <f t="shared" si="1"/>
        <v>2036</v>
      </c>
    </row>
    <row r="21" spans="1:8" x14ac:dyDescent="0.25">
      <c r="A21" s="4" t="s">
        <v>9</v>
      </c>
      <c r="B21" s="20">
        <f>DAY(DATE(YEAR(DATE(D19,C19,B19)),MONTH(DATE(D19,C19,B19))-1,1))</f>
        <v>1</v>
      </c>
      <c r="C21" s="20">
        <f>MONTH(DATE(YEAR(DATE(D19,C19,B19)),MONTH(DATE(D19,C19,B19))-1,1))</f>
        <v>5</v>
      </c>
      <c r="D21" s="20">
        <f>YEAR(DATE(YEAR(DATE(D19,C19,B19)),MONTH(DATE(D19,C19,B19))-1,1))</f>
        <v>2036</v>
      </c>
    </row>
    <row r="22" spans="1:8" x14ac:dyDescent="0.25">
      <c r="A22" s="7" t="s">
        <v>10</v>
      </c>
      <c r="B22" s="8">
        <f>DATEDIF(DATE(D17,C17,B17),DATE(D19,C19,B19),"md")</f>
        <v>26</v>
      </c>
      <c r="C22" s="8">
        <f>DATEDIF(DATE(D17,C17,B17),DATE(D19,C19,B19),"ym")</f>
        <v>11</v>
      </c>
      <c r="D22" s="8">
        <f>DATEDIF(DATE(D17,C17,B17),DATE(D19,C19,B19),"y")</f>
        <v>31</v>
      </c>
      <c r="E22" s="3" t="s">
        <v>17</v>
      </c>
      <c r="F22" s="3">
        <v>25</v>
      </c>
      <c r="G22" s="3">
        <v>11</v>
      </c>
      <c r="H22" s="3">
        <v>31</v>
      </c>
    </row>
    <row r="23" spans="1:8" x14ac:dyDescent="0.25">
      <c r="A23" s="4" t="s">
        <v>11</v>
      </c>
      <c r="B23" s="21">
        <f>IF(D23&gt;2,0,(((((((YEAR((EDATE(DATE(D15,C15,B15),+C16+(D16*12))+(B16-1)))*360)+MONTH((EDATE(DATE(D15,C15,B15),+C16+(D16*12))+(B16-1)))*30+DAY((EDATE(DATE(D15,C15,B15),+C16+(D16*12))+(B16-1))))-((YEAR(DATE(D19,C19,B19))*360)+MONTH(DATE(D19,C19,B19))*30+DAY(DATE(D19,C19,B19)))))/360)-ROUNDDOWN(((((YEAR((EDATE(DATE(D15,C15,B15),+C16+(D16*12))+(B16-1)))*360)+MONTH((EDATE(DATE(D15,C15,B15),+C16+(D16*12))+(B16-1)))*30+DAY((EDATE(DATE(D15,C15,B15),+C16+(D16*12))+(B16-1))))-((YEAR(DATE(D19,C19,B19))*360)+MONTH(DATE(D19,C19,B19))*30+DAY(DATE(D19,C19,B19)))))/360,0))*12-ROUNDDOWN(((((((YEAR((EDATE(DATE(D15,C15,B15),+C16+(D16*12))+(B16-1)))*360)+MONTH((EDATE(DATE(D15,C15,B15),+C16+(D16*12))+(B16-1)))*30+DAY((EDATE(DATE(D15,C15,B15),+C16+(D16*12))+(B16-1))))-((YEAR(DATE(D19,C19,B19))*360)+MONTH(DATE(D19,C19,B19))*30+DAY(DATE(D19,C19,B19)))))/360)-ROUNDDOWN(((((YEAR((EDATE(DATE(D15,C15,B15),+C16+(D16*12))+(B16-1)))*360)+MONTH((EDATE(DATE(D15,C15,B15),+C16+(D16*12))+(B16-1)))*30+DAY((EDATE(DATE(D15,C15,B15),+C16+(D16*12))+(B16-1))))-((YEAR(DATE(D19,C19,B19))*360)+MONTH(DATE(D19,C19,B19))*30+DAY(DATE(D19,C19,B19)))))/360,0))*12,0))*30)</f>
        <v>0</v>
      </c>
      <c r="C23" s="21">
        <f>IF(D23&gt;2,0,(ROUNDDOWN(((((((YEAR((EDATE(DATE(D15,C15,B15),+C16+(D16*12))+(B16-1)))*360)+MONTH((EDATE(DATE(D15,C15,B15),+C16+(D16*12))+(B16-1)))*30+DAY((EDATE(DATE(D15,C15,B15),+C16+(D16*12))+(B16-1))))-((YEAR(DATE(D19,C19,B19))*360)+MONTH(DATE(D19,C19,B19))*30+DAY(DATE(D19,C19,B19)))))/360)-ROUNDDOWN(((((YEAR((EDATE(DATE(D15,C15,B15),+C16+(D16*12))+(B16-1)))*360)+MONTH((EDATE(DATE(D15,C15,B15),+C16+(D16*12))+(B16-1)))*30+DAY((EDATE(DATE(D15,C15,B15),+C16+(D16*12))+(B16-1))))-((YEAR(DATE(D19,C19,B19))*360)+MONTH(DATE(D19,C19,B19))*30+DAY(DATE(D19,C19,B19)))))/360,0))*12,0)))</f>
        <v>0</v>
      </c>
      <c r="D23" s="21">
        <f>IF(((ROUNDDOWN(((((YEAR((EDATE(DATE(D15,C15,B15),+C16+(D16*12))+(B16-1)))*360)+MONTH((EDATE(DATE(D15,C15,B15),+C16+(D16*12))+(B16-1)))*30+DAY((EDATE(DATE(D15,C15,B15),+C16+(D16*12))+(B16-1))))-((YEAR(DATE(D19,C19,B19))*360)+MONTH(DATE(D19,C19,B19))*30+DAY(DATE(D19,C19,B19)))))/360,0))*365)
+((ROUNDDOWN(((((((YEAR((EDATE(DATE(D15,C15,B15),+C16+(D16*12))+(B16-1)))*360)+MONTH((EDATE(DATE(D15,C15,B15),+C16+(D16*12))+(B16-1)))*30+DAY((EDATE(DATE(D15,C15,B15),+C16+(D16*12))+(B16-1))))-((YEAR(DATE(D19,C19,B19))*360)+MONTH(DATE(D19,C19,B19))*30+DAY(DATE(D19,C19,B19)))))/360)-ROUNDDOWN(((((YEAR((EDATE(DATE(D15,C15,B15),+C16+(D16*12))+(B16-1)))*360)+MONTH((EDATE(DATE(D15,C15,B15),+C16+(D16*12))+(B16-1)))*30+DAY((EDATE(DATE(D15,C15,B15),+C16+(D16*12))+(B16-1))))-((YEAR(DATE(D19,C19,B19))*360)+MONTH(DATE(D19,C19,B19))*30+DAY(DATE(D19,C19,B19)))))/360,0))*12,0))*30)
+((((((((YEAR((EDATE(DATE(D15,C15,B15),+C16+(D16*12))+(B16-1)))*360)+MONTH((EDATE(DATE(D15,C15,B15),+C16+(D16*12))+(B16-1)))*30+DAY((EDATE(DATE(D15,C15,B15),+C16+(D16*12))+(B16-1))))-((YEAR(DATE(D19,C19,B19))*360)+MONTH(DATE(D19,C19,B19))*30+DAY(DATE(D19,C19,B19)))))/360)-ROUNDDOWN(((((YEAR((EDATE(DATE(D15,C15,B15),+C16+(D16*12))+(B16-1)))*360)+MONTH((EDATE(DATE(D15,C15,B15),+C16+(D16*12))+(B16-1)))*30+DAY((EDATE(DATE(D15,C15,B15),+C16+(D16*12))+(B16-1))))-((YEAR(DATE(D19,C19,B19))*360)+MONTH(DATE(D19,C19,B19))*30+DAY(DATE(D19,C19,B19)))))/360,0))*12-ROUNDDOWN(((((((YEAR((EDATE(DATE(D15,C15,B15),+C16+(D16*12))+(B16-1)))*360)+MONTH((EDATE(DATE(D15,C15,B15),+C16+(D16*12))+(B16-1)))*30+DAY((EDATE(DATE(D15,C15,B15),+C16+(D16*12))+(B16-1))))-((YEAR(DATE(D19,C19,B19))*360)+MONTH(DATE(D19,C19,B19))*30+DAY(DATE(D19,C19,B19)))))/360)-ROUNDDOWN(((((YEAR((EDATE(DATE(D15,C15,B15),+C16+(D16*12))+(B16-1)))*360)+MONTH((EDATE(DATE(D15,C15,B15),+C16+(D16*12))+(B16-1)))*30+DAY((EDATE(DATE(D15,C15,B15),+C16+(D16*12))+(B16-1))))-((YEAR(DATE(D19,C19,B19))*360)+MONTH(DATE(D19,C19,B19))*30+DAY(DATE(D19,C19,B19)))))/360,0))*12,0))*30)&gt;1095,3,
(ROUNDDOWN(((((YEAR((EDATE(DATE(D15,C15,B15),+C16+(D16*12))+(B16-1)))*360)+MONTH((EDATE(DATE(D15,C15,B15),+C16+(D16*12))+(B16-1)))*30+DAY((EDATE(DATE(D15,C15,B15),+C16+(D16*12))+(B16-1))))-((YEAR(DATE(D19,C19,B19))*360)+MONTH(DATE(D19,C19,B19))*30+DAY(DATE(D19,C19,B19)))))/360,0)))</f>
        <v>-1</v>
      </c>
      <c r="E23" s="3" t="s">
        <v>17</v>
      </c>
      <c r="F23" s="3">
        <v>0</v>
      </c>
      <c r="G23" s="3">
        <v>0</v>
      </c>
      <c r="H23" s="3">
        <v>0</v>
      </c>
    </row>
    <row r="24" spans="1:8" x14ac:dyDescent="0.25">
      <c r="A24" s="7" t="s">
        <v>12</v>
      </c>
      <c r="B24" s="8">
        <f>INT(MOD((B22+B23),30))</f>
        <v>26</v>
      </c>
      <c r="C24" s="8">
        <f>IF(INT(MOD((C22+C23),12)+((B22+B23)/30))&gt;11,(INT(MOD((C22+C23),12)+((B22+B23)/30)))-12,INT(MOD((C22+C23),12)+((B22+B23)/30)))</f>
        <v>11</v>
      </c>
      <c r="D24" s="8">
        <f>INT((D22+D23)+((C22+C23)/12))</f>
        <v>30</v>
      </c>
      <c r="E24" s="3" t="s">
        <v>18</v>
      </c>
    </row>
    <row r="25" spans="1:8" x14ac:dyDescent="0.25">
      <c r="A25" s="12" t="s">
        <v>13</v>
      </c>
      <c r="B25" s="22">
        <v>0</v>
      </c>
      <c r="C25" s="23">
        <f>IF(C24+ROUNDUP(B24/30,0)&gt;11,C24+ROUNDUP(B24/30,0)-12,C24+ROUNDUP(B24/30,0))</f>
        <v>0</v>
      </c>
      <c r="D25" s="22">
        <f>INT(D24+(C24+ROUNDUP(B24/30,0))/12)</f>
        <v>31</v>
      </c>
    </row>
  </sheetData>
  <sheetProtection algorithmName="SHA-512" hashValue="BjjdsQCMuSZfVqCnwAtMyA0RXgAT6cbdFnkLCoPfC+T1DEGh99NcZCxHUg2sYxJYpC7SZ6lHQVkOwxTtJBTS+w==" saltValue="I0ccZhExBiZ6FhcG8DCbs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mohamed hemdan</cp:lastModifiedBy>
  <dcterms:created xsi:type="dcterms:W3CDTF">2023-07-13T08:18:55Z</dcterms:created>
  <dcterms:modified xsi:type="dcterms:W3CDTF">2023-07-14T15:28:54Z</dcterms:modified>
</cp:coreProperties>
</file>