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-60" windowWidth="15600" windowHeight="11040"/>
  </bookViews>
  <sheets>
    <sheet name="5" sheetId="10" r:id="rId1"/>
    <sheet name="Sheet1" sheetId="11" r:id="rId2"/>
  </sheets>
  <calcPr calcId="145621"/>
  <customWorkbookViews>
    <customWorkbookView name="A - Personal View" guid="{7AC2BF6B-196F-4C8E-9490-C91C1272C22C}" mergeInterval="0" personalView="1" maximized="1" xWindow="1" yWindow="1" windowWidth="1024" windowHeight="547" activeSheetId="5"/>
  </customWorkbookViews>
  <fileRecoveryPr autoRecover="0"/>
</workbook>
</file>

<file path=xl/calcChain.xml><?xml version="1.0" encoding="utf-8"?>
<calcChain xmlns="http://schemas.openxmlformats.org/spreadsheetml/2006/main">
  <c r="F34" i="10" l="1"/>
  <c r="F37" i="10" s="1"/>
  <c r="E34" i="10"/>
  <c r="E35" i="10" s="1"/>
  <c r="D34" i="10"/>
  <c r="D35" i="10" s="1"/>
  <c r="D36" i="10" s="1"/>
  <c r="F32" i="10"/>
  <c r="E32" i="10"/>
  <c r="D32" i="10"/>
  <c r="F31" i="10"/>
  <c r="E31" i="10"/>
  <c r="E36" i="10" s="1"/>
  <c r="D31" i="10"/>
  <c r="E33" i="10" l="1"/>
  <c r="F36" i="10"/>
  <c r="E37" i="10"/>
  <c r="D37" i="10" s="1"/>
  <c r="D33" i="10"/>
  <c r="D38" i="10" s="1"/>
  <c r="F33" i="10"/>
  <c r="F35" i="10"/>
  <c r="F38" i="10" l="1"/>
  <c r="E38" i="10"/>
  <c r="D5" i="10" l="1"/>
  <c r="E5" i="10"/>
  <c r="D7" i="10" s="1"/>
  <c r="F5" i="10"/>
  <c r="E7" i="10" l="1"/>
  <c r="F7" i="10"/>
  <c r="F8" i="10" l="1"/>
  <c r="E8" i="10" l="1"/>
  <c r="D8" i="10" s="1"/>
</calcChain>
</file>

<file path=xl/comments1.xml><?xml version="1.0" encoding="utf-8"?>
<comments xmlns="http://schemas.openxmlformats.org/spreadsheetml/2006/main">
  <authors>
    <author>Ahmed Hemdan</author>
  </authors>
  <commentList>
    <comment ref="D28" authorId="0">
      <text>
        <r>
          <rPr>
            <b/>
            <sz val="9"/>
            <color indexed="81"/>
            <rFont val="Tahoma"/>
            <family val="2"/>
          </rPr>
          <t>Ahmed Hemdan: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53"/>
            <rFont val="Tahoma"/>
            <family val="2"/>
          </rPr>
          <t>:يشترط لاستحقاق المعاش الشرطين الاولين مجتمعين
1- انتهاء الخدمة
2- سبب انتهاء الخدمة الوفاة الطبيعية
3- ولا يتطلب الامر توافر مدة اشتراك معينة</t>
        </r>
      </text>
    </comment>
    <comment ref="G38" authorId="0">
      <text>
        <r>
          <rPr>
            <b/>
            <sz val="9"/>
            <color indexed="81"/>
            <rFont val="Tahoma"/>
            <family val="2"/>
          </rPr>
          <t>Ahmed Hemdan:</t>
        </r>
        <r>
          <rPr>
            <sz val="9"/>
            <color indexed="81"/>
            <rFont val="Tahoma"/>
            <family val="2"/>
          </rPr>
          <t xml:space="preserve">
المفروض 0    0   0</t>
        </r>
      </text>
    </comment>
    <comment ref="G40" authorId="0">
      <text>
        <r>
          <rPr>
            <b/>
            <sz val="9"/>
            <color indexed="81"/>
            <rFont val="Tahoma"/>
            <family val="2"/>
          </rPr>
          <t>Ahmed Hemdan: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53"/>
            <rFont val="Tahoma"/>
            <family val="2"/>
          </rPr>
          <t>اجمالى المدة بالسنوات</t>
        </r>
      </text>
    </comment>
  </commentList>
</comments>
</file>

<file path=xl/sharedStrings.xml><?xml version="1.0" encoding="utf-8"?>
<sst xmlns="http://schemas.openxmlformats.org/spreadsheetml/2006/main" count="28" uniqueCount="20">
  <si>
    <t>شهر</t>
  </si>
  <si>
    <t>تاريخ الميلاد</t>
  </si>
  <si>
    <t>تاريخ التعيين</t>
  </si>
  <si>
    <t>يوم</t>
  </si>
  <si>
    <t>سنة</t>
  </si>
  <si>
    <t>تاريخ نهاية الخدمة (سن التقاعد)</t>
  </si>
  <si>
    <t>سن التقاعد المعمول به</t>
  </si>
  <si>
    <t>مدة اشتراك فعلى</t>
  </si>
  <si>
    <t>الناتج الصح</t>
  </si>
  <si>
    <t>خطأ</t>
  </si>
  <si>
    <t>ما زال هناك خطأ فى الدالة فعند تغيير المعطيات تعطى ناتج خطأ</t>
  </si>
  <si>
    <t>سبب صرف المعاش</t>
  </si>
  <si>
    <t>الوفاة (المنهية للخدمة)</t>
  </si>
  <si>
    <t>تاريخ بلوغ سن التقاعد</t>
  </si>
  <si>
    <t>تاريخ نهاية الخدمة (وقوع الوفاة)</t>
  </si>
  <si>
    <t>تاريخ استحقاق المعاش</t>
  </si>
  <si>
    <t>تاريخ استحقاق صرف المعاش</t>
  </si>
  <si>
    <r>
      <t xml:space="preserve">مدة افتراضية </t>
    </r>
    <r>
      <rPr>
        <b/>
        <sz val="10"/>
        <color theme="0" tint="-4.9989318521683403E-2"/>
        <rFont val="Arial"/>
        <family val="2"/>
      </rPr>
      <t>(3 سنوات او المدة المكملة ايهما افل)</t>
    </r>
  </si>
  <si>
    <t>يجب ان لا تتخطى المدة 3 سنوات او المدة المكملة لبلوغ سن التقاعد ايهما اقل</t>
  </si>
  <si>
    <t>مع مراعاة اعتبار الشهر 30 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</si>
</sst>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3" x14ac:knownFonts="1">
    <font>
      <sz val="10"/>
      <name val="Arial"/>
      <charset val="178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b/>
      <sz val="11"/>
      <color indexed="63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sz val="10"/>
      <name val="Arial"/>
      <family val="2"/>
    </font>
    <font>
      <b/>
      <sz val="11"/>
      <color theme="0"/>
      <name val="Arial"/>
      <family val="2"/>
    </font>
    <font>
      <b/>
      <sz val="11"/>
      <color theme="0" tint="-4.9989318521683403E-2"/>
      <name val="Arial"/>
      <family val="2"/>
    </font>
    <font>
      <b/>
      <sz val="10"/>
      <color theme="0"/>
      <name val="Arial"/>
      <family val="2"/>
    </font>
    <font>
      <b/>
      <sz val="20"/>
      <color rgb="FFFF0000"/>
      <name val="Arial"/>
      <family val="2"/>
    </font>
    <font>
      <b/>
      <sz val="11"/>
      <color theme="6" tint="-0.249977111117893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theme="0" tint="-4.9989318521683403E-2"/>
      <name val="Arial"/>
      <family val="2"/>
    </font>
    <font>
      <b/>
      <sz val="14"/>
      <color rgb="FFFF0000"/>
      <name val="Arial"/>
      <family val="2"/>
    </font>
    <font>
      <b/>
      <sz val="16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53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9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27">
    <xf numFmtId="0" fontId="0" fillId="0" borderId="0" xfId="0"/>
    <xf numFmtId="1" fontId="21" fillId="26" borderId="10" xfId="0" applyNumberFormat="1" applyFont="1" applyFill="1" applyBorder="1" applyAlignment="1">
      <alignment horizontal="center" vertical="center"/>
    </xf>
    <xf numFmtId="0" fontId="21" fillId="26" borderId="10" xfId="0" applyFont="1" applyFill="1" applyBorder="1" applyAlignment="1">
      <alignment horizontal="center" vertical="center"/>
    </xf>
    <xf numFmtId="49" fontId="20" fillId="27" borderId="10" xfId="0" applyNumberFormat="1" applyFont="1" applyFill="1" applyBorder="1" applyAlignment="1">
      <alignment horizontal="center" vertical="center"/>
    </xf>
    <xf numFmtId="0" fontId="20" fillId="25" borderId="0" xfId="0" applyFont="1" applyFill="1" applyAlignment="1">
      <alignment horizontal="center" vertical="center"/>
    </xf>
    <xf numFmtId="0" fontId="22" fillId="25" borderId="0" xfId="0" applyFont="1" applyFill="1" applyAlignment="1">
      <alignment horizontal="center" vertical="center"/>
    </xf>
    <xf numFmtId="1" fontId="0" fillId="0" borderId="0" xfId="0" applyNumberFormat="1"/>
    <xf numFmtId="164" fontId="0" fillId="0" borderId="0" xfId="0" applyNumberFormat="1"/>
    <xf numFmtId="1" fontId="24" fillId="28" borderId="10" xfId="0" applyNumberFormat="1" applyFont="1" applyFill="1" applyBorder="1" applyAlignment="1">
      <alignment horizontal="center" vertical="center"/>
    </xf>
    <xf numFmtId="0" fontId="24" fillId="28" borderId="0" xfId="0" applyFont="1" applyFill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1" fillId="26" borderId="12" xfId="0" applyNumberFormat="1" applyFont="1" applyFill="1" applyBorder="1" applyAlignment="1">
      <alignment horizontal="right" vertical="center"/>
    </xf>
    <xf numFmtId="49" fontId="21" fillId="26" borderId="11" xfId="0" applyNumberFormat="1" applyFont="1" applyFill="1" applyBorder="1" applyAlignment="1">
      <alignment horizontal="right" vertical="center"/>
    </xf>
    <xf numFmtId="49" fontId="21" fillId="26" borderId="10" xfId="0" applyNumberFormat="1" applyFont="1" applyFill="1" applyBorder="1" applyAlignment="1">
      <alignment horizontal="right" vertical="center"/>
    </xf>
    <xf numFmtId="0" fontId="23" fillId="24" borderId="0" xfId="0" applyFont="1" applyFill="1" applyAlignment="1">
      <alignment horizontal="center" vertical="center" wrapText="1"/>
    </xf>
    <xf numFmtId="49" fontId="20" fillId="27" borderId="11" xfId="0" applyNumberFormat="1" applyFont="1" applyFill="1" applyBorder="1" applyAlignment="1">
      <alignment horizontal="center" vertical="center"/>
    </xf>
    <xf numFmtId="49" fontId="20" fillId="27" borderId="10" xfId="0" applyNumberFormat="1" applyFont="1" applyFill="1" applyBorder="1" applyAlignment="1">
      <alignment horizontal="center" vertical="center"/>
    </xf>
    <xf numFmtId="0" fontId="0" fillId="0" borderId="0" xfId="0" applyBorder="1"/>
    <xf numFmtId="49" fontId="20" fillId="26" borderId="11" xfId="0" applyNumberFormat="1" applyFont="1" applyFill="1" applyBorder="1" applyAlignment="1">
      <alignment horizontal="right" vertical="center"/>
    </xf>
    <xf numFmtId="49" fontId="20" fillId="26" borderId="10" xfId="0" applyNumberFormat="1" applyFont="1" applyFill="1" applyBorder="1" applyAlignment="1">
      <alignment horizontal="right" vertical="center"/>
    </xf>
    <xf numFmtId="1" fontId="20" fillId="26" borderId="10" xfId="0" applyNumberFormat="1" applyFont="1" applyFill="1" applyBorder="1" applyAlignment="1">
      <alignment horizontal="center" vertical="center"/>
    </xf>
    <xf numFmtId="1" fontId="26" fillId="24" borderId="10" xfId="0" applyNumberFormat="1" applyFont="1" applyFill="1" applyBorder="1" applyAlignment="1">
      <alignment horizontal="center" vertical="center"/>
    </xf>
    <xf numFmtId="0" fontId="28" fillId="24" borderId="0" xfId="0" applyFont="1" applyFill="1" applyAlignment="1">
      <alignment horizontal="center" vertical="center" wrapText="1"/>
    </xf>
    <xf numFmtId="0" fontId="29" fillId="24" borderId="0" xfId="0" applyFont="1" applyFill="1" applyAlignment="1">
      <alignment horizontal="center" vertical="center"/>
    </xf>
    <xf numFmtId="0" fontId="29" fillId="24" borderId="0" xfId="0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FF1919"/>
      <color rgb="FFB7F6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7</xdr:row>
      <xdr:rowOff>57150</xdr:rowOff>
    </xdr:from>
    <xdr:to>
      <xdr:col>8</xdr:col>
      <xdr:colOff>209550</xdr:colOff>
      <xdr:row>24</xdr:row>
      <xdr:rowOff>123825</xdr:rowOff>
    </xdr:to>
    <xdr:cxnSp macro="">
      <xdr:nvCxnSpPr>
        <xdr:cNvPr id="3" name="Straight Arrow Connector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9982666725" y="1438275"/>
          <a:ext cx="3457575" cy="312420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2"/>
  <sheetViews>
    <sheetView rightToLeft="1" tabSelected="1" topLeftCell="A4" zoomScaleNormal="100" workbookViewId="0">
      <selection activeCell="F42" sqref="F42"/>
    </sheetView>
  </sheetViews>
  <sheetFormatPr defaultColWidth="9.140625" defaultRowHeight="12.75" x14ac:dyDescent="0.2"/>
  <cols>
    <col min="1" max="7" width="11.28515625" customWidth="1"/>
    <col min="8" max="8" width="12.140625" bestFit="1" customWidth="1"/>
    <col min="9" max="9" width="10.140625" bestFit="1" customWidth="1"/>
  </cols>
  <sheetData>
    <row r="1" spans="1:15" ht="16.5" customHeight="1" x14ac:dyDescent="0.2"/>
    <row r="2" spans="1:15" ht="13.5" customHeight="1" thickBot="1" x14ac:dyDescent="0.25"/>
    <row r="3" spans="1:15" ht="15.75" thickBot="1" x14ac:dyDescent="0.25">
      <c r="D3" s="3" t="s">
        <v>3</v>
      </c>
      <c r="E3" s="3" t="s">
        <v>0</v>
      </c>
      <c r="F3" s="3" t="s">
        <v>4</v>
      </c>
    </row>
    <row r="4" spans="1:15" ht="15.75" thickBot="1" x14ac:dyDescent="0.25">
      <c r="A4" s="13" t="s">
        <v>1</v>
      </c>
      <c r="B4" s="13"/>
      <c r="C4" s="14"/>
      <c r="D4" s="1">
        <v>5</v>
      </c>
      <c r="E4" s="1">
        <v>2</v>
      </c>
      <c r="F4" s="1">
        <v>1953</v>
      </c>
    </row>
    <row r="5" spans="1:15" ht="15.75" thickBot="1" x14ac:dyDescent="0.25">
      <c r="A5" s="13" t="s">
        <v>6</v>
      </c>
      <c r="B5" s="13"/>
      <c r="C5" s="14"/>
      <c r="D5" s="1">
        <f>0</f>
        <v>0</v>
      </c>
      <c r="E5" s="2">
        <f>0</f>
        <v>0</v>
      </c>
      <c r="F5" s="1">
        <f>60</f>
        <v>60</v>
      </c>
    </row>
    <row r="6" spans="1:15" ht="15.75" thickBot="1" x14ac:dyDescent="0.25">
      <c r="A6" s="13" t="s">
        <v>2</v>
      </c>
      <c r="B6" s="13"/>
      <c r="C6" s="14"/>
      <c r="D6" s="1">
        <v>1</v>
      </c>
      <c r="E6" s="2">
        <v>9</v>
      </c>
      <c r="F6" s="1">
        <v>1975</v>
      </c>
      <c r="H6" s="7"/>
    </row>
    <row r="7" spans="1:15" ht="15.75" thickBot="1" x14ac:dyDescent="0.25">
      <c r="A7" s="13" t="s">
        <v>5</v>
      </c>
      <c r="B7" s="13"/>
      <c r="C7" s="14"/>
      <c r="D7" s="1">
        <f>EDATE(D4,+E5+(D5*12))-1</f>
        <v>4</v>
      </c>
      <c r="E7" s="1">
        <f>EDATE(E4,+E5+(E5*12))</f>
        <v>2</v>
      </c>
      <c r="F7" s="1">
        <f>EDATE(F4,+E5+(D5*12))+F5</f>
        <v>2013</v>
      </c>
      <c r="H7" s="7"/>
    </row>
    <row r="8" spans="1:15" ht="15.75" thickBot="1" x14ac:dyDescent="0.25">
      <c r="A8" s="14" t="s">
        <v>7</v>
      </c>
      <c r="B8" s="15"/>
      <c r="C8" s="15"/>
      <c r="D8" s="8">
        <f>ROUND((((((DATE(F7,E7,D7)-DATE(F6,E6,D6))/365.25)-F8)*12)-E8)*365.25/12,1)</f>
        <v>4.5999999999999996</v>
      </c>
      <c r="E8" s="8">
        <f>INT((((DATE(F7,E7,D7)-DATE(F6,E6,D6))/365.25)-F8)*12)</f>
        <v>5</v>
      </c>
      <c r="F8" s="8">
        <f>ROUNDDOWN((DATE(F7,E7,D7)-DATE(F6,E6,D6))/365.25,0)</f>
        <v>37</v>
      </c>
      <c r="G8" s="9" t="s">
        <v>9</v>
      </c>
      <c r="H8" s="6"/>
      <c r="J8" s="11"/>
      <c r="K8" s="12"/>
    </row>
    <row r="9" spans="1:15" ht="17.25" customHeight="1" x14ac:dyDescent="0.2">
      <c r="D9" s="5">
        <v>3</v>
      </c>
      <c r="E9" s="5">
        <v>5</v>
      </c>
      <c r="F9" s="5">
        <v>37</v>
      </c>
      <c r="G9" s="4" t="s">
        <v>8</v>
      </c>
    </row>
    <row r="10" spans="1:15" x14ac:dyDescent="0.2">
      <c r="D10" s="16" t="s">
        <v>10</v>
      </c>
      <c r="E10" s="16"/>
      <c r="F10" s="16"/>
      <c r="G10" s="16"/>
    </row>
    <row r="11" spans="1:15" ht="16.5" customHeight="1" x14ac:dyDescent="0.2">
      <c r="D11" s="16"/>
      <c r="E11" s="16"/>
      <c r="F11" s="16"/>
      <c r="G11" s="16"/>
      <c r="I11" s="7"/>
    </row>
    <row r="12" spans="1:15" x14ac:dyDescent="0.2">
      <c r="D12" s="16"/>
      <c r="E12" s="16"/>
      <c r="F12" s="16"/>
      <c r="G12" s="16"/>
    </row>
    <row r="13" spans="1:15" ht="13.5" customHeight="1" x14ac:dyDescent="0.2">
      <c r="D13" s="16"/>
      <c r="E13" s="16"/>
      <c r="F13" s="16"/>
      <c r="G13" s="16"/>
    </row>
    <row r="14" spans="1:15" ht="12.75" customHeight="1" x14ac:dyDescent="0.2">
      <c r="D14" s="16"/>
      <c r="E14" s="16"/>
      <c r="F14" s="16"/>
      <c r="G14" s="16"/>
    </row>
    <row r="15" spans="1:15" ht="12.75" customHeight="1" x14ac:dyDescent="0.2">
      <c r="D15" s="16"/>
      <c r="E15" s="16"/>
      <c r="F15" s="16"/>
      <c r="G15" s="16"/>
      <c r="I15" s="10">
        <v>13</v>
      </c>
      <c r="J15" s="10">
        <v>4</v>
      </c>
      <c r="K15" s="10">
        <v>2003</v>
      </c>
      <c r="M15" s="10">
        <v>25</v>
      </c>
      <c r="N15" s="10">
        <v>6</v>
      </c>
      <c r="O15" s="10">
        <v>2036</v>
      </c>
    </row>
    <row r="16" spans="1:15" ht="12.75" customHeight="1" x14ac:dyDescent="0.2">
      <c r="I16" s="10">
        <v>7</v>
      </c>
      <c r="J16" s="10">
        <v>12</v>
      </c>
      <c r="K16" s="10">
        <v>1967</v>
      </c>
      <c r="M16" s="10">
        <v>30</v>
      </c>
      <c r="N16" s="10">
        <v>6</v>
      </c>
      <c r="O16" s="10">
        <v>2004</v>
      </c>
    </row>
    <row r="17" spans="1:15" ht="12.75" customHeight="1" x14ac:dyDescent="0.2">
      <c r="I17" s="10"/>
      <c r="J17" s="10"/>
      <c r="K17" s="10"/>
    </row>
    <row r="18" spans="1:15" ht="12.75" customHeight="1" x14ac:dyDescent="0.2">
      <c r="I18" s="10">
        <v>6</v>
      </c>
      <c r="J18" s="10">
        <v>4</v>
      </c>
      <c r="K18" s="10">
        <v>35</v>
      </c>
    </row>
    <row r="19" spans="1:15" ht="12.75" customHeight="1" x14ac:dyDescent="0.2">
      <c r="M19" s="10">
        <v>25</v>
      </c>
      <c r="N19" s="10">
        <v>11</v>
      </c>
      <c r="O19" s="10">
        <v>31</v>
      </c>
    </row>
    <row r="20" spans="1:15" ht="12.75" customHeight="1" x14ac:dyDescent="0.2"/>
    <row r="21" spans="1:15" ht="16.5" customHeight="1" x14ac:dyDescent="0.2"/>
    <row r="22" spans="1:15" ht="16.5" customHeight="1" x14ac:dyDescent="0.2">
      <c r="I22" s="10">
        <v>4</v>
      </c>
      <c r="J22" s="10">
        <v>2</v>
      </c>
      <c r="K22" s="10">
        <v>2013</v>
      </c>
    </row>
    <row r="23" spans="1:15" ht="16.5" customHeight="1" x14ac:dyDescent="0.2">
      <c r="I23" s="10">
        <v>1</v>
      </c>
      <c r="J23" s="10">
        <v>9</v>
      </c>
      <c r="K23" s="10">
        <v>1975</v>
      </c>
    </row>
    <row r="24" spans="1:15" ht="13.5" customHeight="1" x14ac:dyDescent="0.2"/>
    <row r="25" spans="1:15" ht="15.75" x14ac:dyDescent="0.2">
      <c r="I25" s="10">
        <v>3</v>
      </c>
      <c r="J25" s="10">
        <v>5</v>
      </c>
      <c r="K25" s="10">
        <v>37</v>
      </c>
    </row>
    <row r="26" spans="1:15" ht="13.5" customHeight="1" x14ac:dyDescent="0.2"/>
    <row r="27" spans="1:15" ht="13.5" thickBot="1" x14ac:dyDescent="0.25"/>
    <row r="28" spans="1:15" ht="15.75" thickBot="1" x14ac:dyDescent="0.25">
      <c r="A28" s="17" t="s">
        <v>11</v>
      </c>
      <c r="B28" s="18"/>
      <c r="C28" s="18"/>
      <c r="D28" s="18" t="s">
        <v>12</v>
      </c>
      <c r="E28" s="18"/>
      <c r="F28" s="18"/>
      <c r="G28" s="19"/>
    </row>
    <row r="29" spans="1:15" ht="13.5" customHeight="1" thickBot="1" x14ac:dyDescent="0.25">
      <c r="A29" s="17"/>
      <c r="B29" s="18"/>
      <c r="C29" s="18"/>
      <c r="D29" s="3" t="s">
        <v>3</v>
      </c>
      <c r="E29" s="3" t="s">
        <v>0</v>
      </c>
      <c r="F29" s="3" t="s">
        <v>4</v>
      </c>
      <c r="G29" s="19"/>
    </row>
    <row r="30" spans="1:15" ht="12.75" customHeight="1" thickBot="1" x14ac:dyDescent="0.25">
      <c r="A30" s="20" t="s">
        <v>1</v>
      </c>
      <c r="B30" s="21"/>
      <c r="C30" s="21"/>
      <c r="D30" s="22">
        <v>5</v>
      </c>
      <c r="E30" s="22">
        <v>2</v>
      </c>
      <c r="F30" s="22">
        <v>1940</v>
      </c>
      <c r="G30" s="19"/>
    </row>
    <row r="31" spans="1:15" ht="12.75" customHeight="1" thickBot="1" x14ac:dyDescent="0.25">
      <c r="A31" s="20" t="s">
        <v>6</v>
      </c>
      <c r="B31" s="21"/>
      <c r="C31" s="21"/>
      <c r="D31" s="22">
        <f>0</f>
        <v>0</v>
      </c>
      <c r="E31" s="22">
        <f>0</f>
        <v>0</v>
      </c>
      <c r="F31" s="22">
        <f>60</f>
        <v>60</v>
      </c>
      <c r="G31" s="19"/>
    </row>
    <row r="32" spans="1:15" ht="12.75" customHeight="1" thickBot="1" x14ac:dyDescent="0.25">
      <c r="A32" s="14" t="s">
        <v>2</v>
      </c>
      <c r="B32" s="15"/>
      <c r="C32" s="15"/>
      <c r="D32" s="22">
        <f>1</f>
        <v>1</v>
      </c>
      <c r="E32" s="22">
        <f>9</f>
        <v>9</v>
      </c>
      <c r="F32" s="22">
        <f>1975</f>
        <v>1975</v>
      </c>
      <c r="G32" s="19"/>
    </row>
    <row r="33" spans="1:11" ht="13.5" customHeight="1" thickBot="1" x14ac:dyDescent="0.25">
      <c r="A33" s="20" t="s">
        <v>13</v>
      </c>
      <c r="B33" s="21"/>
      <c r="C33" s="21"/>
      <c r="D33" s="23">
        <f>EDATE(D30,+E31+(D31*12))-1</f>
        <v>4</v>
      </c>
      <c r="E33" s="23">
        <f>EDATE(E30,+E31+(E31*12))</f>
        <v>2</v>
      </c>
      <c r="F33" s="23">
        <f>EDATE(F30,+E31+(D31*12))+F31</f>
        <v>2000</v>
      </c>
    </row>
    <row r="34" spans="1:11" ht="13.5" customHeight="1" thickBot="1" x14ac:dyDescent="0.25">
      <c r="A34" s="20" t="s">
        <v>14</v>
      </c>
      <c r="B34" s="21"/>
      <c r="C34" s="21"/>
      <c r="D34" s="23">
        <f>8</f>
        <v>8</v>
      </c>
      <c r="E34" s="23">
        <f>4</f>
        <v>4</v>
      </c>
      <c r="F34" s="23">
        <f>2010</f>
        <v>2010</v>
      </c>
    </row>
    <row r="35" spans="1:11" ht="13.5" customHeight="1" thickBot="1" x14ac:dyDescent="0.25">
      <c r="A35" s="20" t="s">
        <v>15</v>
      </c>
      <c r="B35" s="21"/>
      <c r="C35" s="21"/>
      <c r="D35" s="22">
        <f>D34</f>
        <v>8</v>
      </c>
      <c r="E35" s="22">
        <f>E34</f>
        <v>4</v>
      </c>
      <c r="F35" s="22">
        <f>F34</f>
        <v>2010</v>
      </c>
    </row>
    <row r="36" spans="1:11" ht="14.25" customHeight="1" thickBot="1" x14ac:dyDescent="0.25">
      <c r="A36" s="20" t="s">
        <v>16</v>
      </c>
      <c r="B36" s="21"/>
      <c r="C36" s="21"/>
      <c r="D36" s="22">
        <f>DATE(YEAR(D35),MONTH(D35),1)</f>
        <v>1</v>
      </c>
      <c r="E36" s="22">
        <f>EDATE(E30,+E31+(E31*12))</f>
        <v>2</v>
      </c>
      <c r="F36" s="22">
        <f>F34</f>
        <v>2010</v>
      </c>
    </row>
    <row r="37" spans="1:11" ht="13.5" customHeight="1" thickBot="1" x14ac:dyDescent="0.25">
      <c r="A37" s="14" t="s">
        <v>7</v>
      </c>
      <c r="B37" s="15"/>
      <c r="C37" s="15"/>
      <c r="D37" s="22">
        <f>INT((((((DATE(F34,E34,D34)-DATE(F32,E32,D32))/365.25)-F37)*12)-E37)*30)</f>
        <v>6</v>
      </c>
      <c r="E37" s="22">
        <f>INT((((DATE(F34,E34,D34)-DATE(F32,E32,D32))/365.25)-F37)*12)</f>
        <v>7</v>
      </c>
      <c r="F37" s="22">
        <f>ROUNDDOWN((DATE(F34,E34,D34)-DATE(F32,E32,D32))/365.25,0)</f>
        <v>34</v>
      </c>
    </row>
    <row r="38" spans="1:11" ht="13.5" customHeight="1" thickBot="1" x14ac:dyDescent="0.25">
      <c r="A38" s="14" t="s">
        <v>17</v>
      </c>
      <c r="B38" s="15"/>
      <c r="C38" s="15"/>
      <c r="D38" s="23">
        <f>INT(MOD((D33-D34),30))</f>
        <v>26</v>
      </c>
      <c r="E38" s="23">
        <f>IF(INT(MOD((E33-E34),12)+((D33-D34)/30))&gt;12,(E33-E34)-12,INT(MOD((E33-E34),12)+((D33-D34)/30)))</f>
        <v>9</v>
      </c>
      <c r="F38" s="23">
        <f>INT((F33-F34)+((E33-E34)/12))</f>
        <v>-11</v>
      </c>
      <c r="G38" s="26" t="s">
        <v>9</v>
      </c>
      <c r="H38" s="24" t="s">
        <v>18</v>
      </c>
      <c r="I38" s="24"/>
      <c r="J38" s="24"/>
      <c r="K38" s="24"/>
    </row>
    <row r="39" spans="1:11" ht="13.5" customHeight="1" x14ac:dyDescent="0.2">
      <c r="H39" s="24"/>
      <c r="I39" s="24"/>
      <c r="J39" s="24"/>
      <c r="K39" s="24"/>
    </row>
    <row r="40" spans="1:11" ht="12.75" customHeight="1" x14ac:dyDescent="0.2">
      <c r="H40" s="24"/>
      <c r="I40" s="24"/>
      <c r="J40" s="24"/>
      <c r="K40" s="24"/>
    </row>
    <row r="41" spans="1:11" ht="13.5" customHeight="1" x14ac:dyDescent="0.2"/>
    <row r="42" spans="1:11" x14ac:dyDescent="0.2">
      <c r="H42" s="25" t="s">
        <v>19</v>
      </c>
      <c r="I42" s="25"/>
      <c r="J42" s="25"/>
      <c r="K42" s="25"/>
    </row>
    <row r="43" spans="1:11" ht="13.5" customHeight="1" x14ac:dyDescent="0.2">
      <c r="H43" s="25"/>
      <c r="I43" s="25"/>
      <c r="J43" s="25"/>
      <c r="K43" s="25"/>
    </row>
    <row r="58" ht="14.25" customHeight="1" x14ac:dyDescent="0.2"/>
    <row r="60" ht="16.5" customHeight="1" x14ac:dyDescent="0.2"/>
    <row r="66" ht="16.5" customHeight="1" x14ac:dyDescent="0.2"/>
    <row r="69" ht="13.5" customHeight="1" x14ac:dyDescent="0.2"/>
    <row r="72" ht="13.5" customHeight="1" x14ac:dyDescent="0.2"/>
  </sheetData>
  <mergeCells count="19">
    <mergeCell ref="A38:C38"/>
    <mergeCell ref="H42:K43"/>
    <mergeCell ref="H38:K40"/>
    <mergeCell ref="A33:C33"/>
    <mergeCell ref="A34:C34"/>
    <mergeCell ref="A35:C35"/>
    <mergeCell ref="A36:C36"/>
    <mergeCell ref="A37:C37"/>
    <mergeCell ref="A28:C29"/>
    <mergeCell ref="D28:F28"/>
    <mergeCell ref="A30:C30"/>
    <mergeCell ref="A31:C31"/>
    <mergeCell ref="A32:C32"/>
    <mergeCell ref="A5:C5"/>
    <mergeCell ref="A8:C8"/>
    <mergeCell ref="A4:C4"/>
    <mergeCell ref="A7:C7"/>
    <mergeCell ref="D10:G15"/>
    <mergeCell ref="A6:C6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</vt:lpstr>
      <vt:lpstr>Sheet1</vt:lpstr>
    </vt:vector>
  </TitlesOfParts>
  <Company>Hemdans'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Hemdan Ahmed</dc:creator>
  <cp:lastModifiedBy>Ahmed Hemdan</cp:lastModifiedBy>
  <dcterms:created xsi:type="dcterms:W3CDTF">2012-05-13T17:37:37Z</dcterms:created>
  <dcterms:modified xsi:type="dcterms:W3CDTF">2023-07-15T02:58:43Z</dcterms:modified>
</cp:coreProperties>
</file>