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B97102BE-B47B-44B2-AA2D-D6C3F0F20A93}" xr6:coauthVersionLast="47" xr6:coauthVersionMax="47" xr10:uidLastSave="{00000000-0000-0000-0000-000000000000}"/>
  <bookViews>
    <workbookView xWindow="-120" yWindow="-120" windowWidth="29040" windowHeight="15720" tabRatio="601" xr2:uid="{1CA1C659-C755-427E-985E-93E830A0BAB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D10" i="1"/>
  <c r="C10" i="1" s="1"/>
  <c r="D5" i="1"/>
  <c r="C5" i="1"/>
  <c r="B5" i="1"/>
  <c r="B8" i="1"/>
  <c r="C8" i="1"/>
  <c r="D8" i="1"/>
  <c r="C9" i="1"/>
  <c r="B9" i="1" s="1"/>
  <c r="D9" i="1"/>
  <c r="C7" i="1"/>
  <c r="D7" i="1"/>
  <c r="B10" i="1" l="1"/>
  <c r="B11" i="1" s="1"/>
  <c r="D11" i="1"/>
  <c r="C11" i="1" l="1"/>
  <c r="C12" i="1" l="1"/>
  <c r="D12" i="1"/>
</calcChain>
</file>

<file path=xl/sharedStrings.xml><?xml version="1.0" encoding="utf-8"?>
<sst xmlns="http://schemas.openxmlformats.org/spreadsheetml/2006/main" count="15" uniqueCount="15">
  <si>
    <t>سنة</t>
  </si>
  <si>
    <t>شهر</t>
  </si>
  <si>
    <t>يوم</t>
  </si>
  <si>
    <t>تاريخ الميلاد</t>
  </si>
  <si>
    <t>سن التقاعد المعمول به</t>
  </si>
  <si>
    <t>تاريخ التعيين</t>
  </si>
  <si>
    <t>تاريخ الوفاة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</si>
  <si>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</si>
  <si>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</si>
  <si>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</si>
  <si>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</si>
  <si>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r>
      <t xml:space="preserve">مدة افتراضية </t>
    </r>
    <r>
      <rPr>
        <b/>
        <sz val="10"/>
        <color theme="1" tint="0.14999847407452621"/>
        <rFont val="Arial"/>
        <family val="2"/>
      </rPr>
      <t>(3 سنوات او المدة المكملة ايهما افل)</t>
    </r>
  </si>
  <si>
    <t>اجمالى مدد الاشتراك</t>
  </si>
  <si>
    <t>اجمالى مدد الاشتراك (بعد جبر كسر الشهر)</t>
  </si>
  <si>
    <t>البند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</si>
</sst>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 tint="0.14999847407452621"/>
      <name val="Arial"/>
      <family val="2"/>
    </font>
    <font>
      <b/>
      <sz val="11"/>
      <name val="Arial"/>
      <family val="2"/>
    </font>
    <font>
      <b/>
      <sz val="10"/>
      <color theme="1" tint="0.1499984740745262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  <scheme val="minor"/>
    </font>
    <font>
      <b/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BEF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 hidden="1"/>
    </xf>
    <xf numFmtId="1" fontId="6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49" fontId="1" fillId="4" borderId="1" xfId="0" applyNumberFormat="1" applyFont="1" applyFill="1" applyBorder="1" applyAlignment="1" applyProtection="1">
      <alignment vertical="center"/>
      <protection locked="0" hidden="1"/>
    </xf>
    <xf numFmtId="0" fontId="4" fillId="4" borderId="1" xfId="0" applyFont="1" applyFill="1" applyBorder="1" applyAlignment="1" applyProtection="1">
      <alignment horizontal="center" vertical="center"/>
      <protection locked="0" hidden="1"/>
    </xf>
    <xf numFmtId="49" fontId="1" fillId="2" borderId="1" xfId="0" applyNumberFormat="1" applyFont="1" applyFill="1" applyBorder="1" applyAlignment="1" applyProtection="1">
      <alignment vertical="center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4" borderId="1" xfId="0" applyFont="1" applyFill="1" applyBorder="1" applyAlignment="1" applyProtection="1">
      <alignment horizontal="center" vertical="center"/>
      <protection locked="0" hidden="1"/>
    </xf>
    <xf numFmtId="49" fontId="2" fillId="2" borderId="1" xfId="0" applyNumberFormat="1" applyFont="1" applyFill="1" applyBorder="1" applyAlignment="1" applyProtection="1">
      <alignment vertical="center"/>
      <protection locked="0" hidden="1"/>
    </xf>
    <xf numFmtId="49" fontId="2" fillId="4" borderId="1" xfId="0" applyNumberFormat="1" applyFont="1" applyFill="1" applyBorder="1" applyAlignment="1" applyProtection="1">
      <alignment vertical="center"/>
      <protection locked="0" hidden="1"/>
    </xf>
    <xf numFmtId="49" fontId="1" fillId="4" borderId="1" xfId="0" applyNumberFormat="1" applyFont="1" applyFill="1" applyBorder="1" applyAlignment="1" applyProtection="1">
      <alignment horizontal="right" vertical="center"/>
      <protection locked="0" hidden="1"/>
    </xf>
    <xf numFmtId="1" fontId="8" fillId="2" borderId="1" xfId="0" applyNumberFormat="1" applyFont="1" applyFill="1" applyBorder="1" applyAlignment="1" applyProtection="1">
      <alignment horizontal="center" vertical="center" shrinkToFit="1"/>
      <protection hidden="1"/>
    </xf>
    <xf numFmtId="1" fontId="8" fillId="4" borderId="1" xfId="0" applyNumberFormat="1" applyFont="1" applyFill="1" applyBorder="1" applyAlignment="1" applyProtection="1">
      <alignment horizontal="center" vertical="center" shrinkToFit="1"/>
      <protection hidden="1"/>
    </xf>
    <xf numFmtId="1" fontId="8" fillId="4" borderId="1" xfId="0" applyNumberFormat="1" applyFont="1" applyFill="1" applyBorder="1" applyAlignment="1" applyProtection="1">
      <alignment horizontal="center" vertical="center"/>
      <protection hidden="1"/>
    </xf>
    <xf numFmtId="1" fontId="8" fillId="4" borderId="1" xfId="0" quotePrefix="1" applyNumberFormat="1" applyFont="1" applyFill="1" applyBorder="1" applyAlignment="1" applyProtection="1">
      <alignment horizontal="center" vertical="center"/>
      <protection hidden="1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7307-CB48-42D6-BBFA-D3A0B315E6DC}">
  <sheetPr codeName="ورقة1"/>
  <dimension ref="A1:E15"/>
  <sheetViews>
    <sheetView rightToLeft="1" tabSelected="1" zoomScale="160" zoomScaleNormal="160" workbookViewId="0">
      <selection activeCell="B6" sqref="B6"/>
    </sheetView>
  </sheetViews>
  <sheetFormatPr defaultRowHeight="14.25" x14ac:dyDescent="0.2"/>
  <cols>
    <col min="1" max="1" width="31" style="1" customWidth="1"/>
    <col min="2" max="2" width="6.5" style="1" customWidth="1"/>
    <col min="3" max="4" width="9" style="1"/>
    <col min="5" max="5" width="12" style="1" customWidth="1"/>
    <col min="6" max="16384" width="9" style="1"/>
  </cols>
  <sheetData>
    <row r="1" spans="1:5" ht="15.75" x14ac:dyDescent="0.2">
      <c r="A1" s="4" t="s">
        <v>14</v>
      </c>
      <c r="B1" s="5" t="s">
        <v>2</v>
      </c>
      <c r="C1" s="5" t="s">
        <v>1</v>
      </c>
      <c r="D1" s="5" t="s">
        <v>0</v>
      </c>
    </row>
    <row r="2" spans="1:5" ht="15" x14ac:dyDescent="0.2">
      <c r="A2" s="6" t="s">
        <v>3</v>
      </c>
      <c r="B2" s="7">
        <v>5</v>
      </c>
      <c r="C2" s="7">
        <v>2</v>
      </c>
      <c r="D2" s="7">
        <v>1953</v>
      </c>
      <c r="E2" s="2"/>
    </row>
    <row r="3" spans="1:5" ht="15" x14ac:dyDescent="0.2">
      <c r="A3" s="8" t="s">
        <v>4</v>
      </c>
      <c r="B3" s="9">
        <v>0</v>
      </c>
      <c r="C3" s="9">
        <v>0</v>
      </c>
      <c r="D3" s="9">
        <v>60</v>
      </c>
    </row>
    <row r="4" spans="1:5" ht="15" x14ac:dyDescent="0.2">
      <c r="A4" s="6" t="s">
        <v>5</v>
      </c>
      <c r="B4" s="10">
        <v>1</v>
      </c>
      <c r="C4" s="10">
        <v>9</v>
      </c>
      <c r="D4" s="10">
        <v>1975</v>
      </c>
      <c r="E4" s="2"/>
    </row>
    <row r="5" spans="1:5" ht="15" x14ac:dyDescent="0.2">
      <c r="A5" s="11" t="s">
        <v>7</v>
      </c>
      <c r="B5" s="14">
        <f>IFERROR(DAY((EDATE(DATE(D2,C2,B2),+C3+(D3*12))+(B3-1))),0)</f>
        <v>4</v>
      </c>
      <c r="C5" s="14">
        <f>IFERROR(MONTH((EDATE(DATE(D2,C2,B2),+C3+(D3*12))+(B3-1))),0)</f>
        <v>2</v>
      </c>
      <c r="D5" s="14">
        <f>IFERROR(YEAR((EDATE(DATE(D2,C2,B2),+C3+(D3*12))+(B3-1))),0)</f>
        <v>2013</v>
      </c>
      <c r="E5" s="3"/>
    </row>
    <row r="6" spans="1:5" ht="15" x14ac:dyDescent="0.2">
      <c r="A6" s="12" t="s">
        <v>6</v>
      </c>
      <c r="B6" s="10">
        <v>3</v>
      </c>
      <c r="C6" s="10">
        <v>3</v>
      </c>
      <c r="D6" s="10">
        <v>2013</v>
      </c>
      <c r="E6" s="2"/>
    </row>
    <row r="7" spans="1:5" ht="15" customHeight="1" x14ac:dyDescent="0.2">
      <c r="A7" s="8" t="s">
        <v>8</v>
      </c>
      <c r="B7" s="14">
        <f>B6</f>
        <v>3</v>
      </c>
      <c r="C7" s="14">
        <f t="shared" ref="C7:D7" si="0">C6</f>
        <v>3</v>
      </c>
      <c r="D7" s="14">
        <f t="shared" si="0"/>
        <v>2013</v>
      </c>
      <c r="E7" s="2"/>
    </row>
    <row r="8" spans="1:5" ht="15" customHeight="1" x14ac:dyDescent="0.2">
      <c r="A8" s="6" t="s">
        <v>9</v>
      </c>
      <c r="B8" s="15">
        <f>IFERROR(DAY(DATE(YEAR(DATE(D6,C6,B6)),MONTH(DATE(D6,C6,B6))-1,1)),0)</f>
        <v>1</v>
      </c>
      <c r="C8" s="15">
        <f>IFERROR(MONTH(DATE(YEAR(DATE(D6,C6,B6)),MONTH(DATE(D6,C6,B6))-1,1)),0)</f>
        <v>2</v>
      </c>
      <c r="D8" s="15">
        <f>IFERROR(YEAR(DATE(YEAR(DATE(D6,C6,B6)),MONTH(DATE(D6,C6,B6))-1,1)),0)</f>
        <v>2013</v>
      </c>
      <c r="E8" s="2"/>
    </row>
    <row r="9" spans="1:5" ht="15" customHeight="1" x14ac:dyDescent="0.2">
      <c r="A9" s="8" t="s">
        <v>10</v>
      </c>
      <c r="B9" s="14">
        <f>IFERROR(((IF(((C6*30)+ B6)&lt; ((C4*30)+B4),((C6*30)+ B6+360)- ((C4*30)+B4),((C6*30)+ B6)- ((C4*30)+B4))/30)-C9)*30,0)</f>
        <v>1.9999999999999929</v>
      </c>
      <c r="C9" s="14">
        <f>IFERROR(INT(IF(((C6*30)+ B6)&lt; ((C4*30)+B4),((C6*30)+ B6+360)- ((C4*30)+B4),((C6*30)+ B6)- ((C4*30)+B4))/30),0)</f>
        <v>6</v>
      </c>
      <c r="D9" s="14">
        <f>IFERROR(IF(((C6*30)+ B6)&lt; ((C4*30)+B4),(D6-1)-D4,D6-D4),0)</f>
        <v>37</v>
      </c>
    </row>
    <row r="10" spans="1:5" ht="15" customHeight="1" x14ac:dyDescent="0.2">
      <c r="A10" s="6" t="s">
        <v>11</v>
      </c>
      <c r="B10" s="15">
        <f>IFERROR(IF(DATE(D6,C6,B6)&gt;DATE(D5,C5,B5),0,IF(D10&gt;2,0,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),0)</f>
        <v>0</v>
      </c>
      <c r="C10" s="15">
        <f>IFERROR(IF(DATE(D6,C6,B6)&gt;DATE(D5,C5,B5),0,IF(D10&gt;2,0,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)),0)</f>
        <v>0</v>
      </c>
      <c r="D10" s="15">
        <f>IFERROR(IF(DATE(D6,C6,B6)&gt;DATE(D5,C5,B5),0,IF(((ROUNDDOWN(((((YEAR((EDATE(DATE(D2,C2,B2),+C3+(D3*12))+(B3-1)))*360)+MONTH((EDATE(DATE(D2,C2,B2),+C3+(D3*12))+(B3-1)))*30+DAY((EDATE(DATE(D2,C2,B2),+C3+(D3*12))+(B3-1))))-((YEAR(DATE(D6,C6,B6))*360)+MONTH(DATE(D6,C6,B6))*30+DAY(DATE(D6,C6,B6)))))/360,0))*365)
+(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
+(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&gt;1095,3,
(ROUNDDOWN(((((YEAR((EDATE(DATE(D2,C2,B2),+C3+(D3*12))+(B3-1)))*360)+MONTH((EDATE(DATE(D2,C2,B2),+C3+(D3*12))+(B3-1)))*30+DAY((EDATE(DATE(D2,C2,B2),+C3+(D3*12))+(B3-1))))-((YEAR(DATE(D6,C6,B6))*360)+MONTH(DATE(D6,C6,B6))*30+DAY(DATE(D6,C6,B6)))))/360,0)))),0)</f>
        <v>0</v>
      </c>
    </row>
    <row r="11" spans="1:5" ht="15" customHeight="1" x14ac:dyDescent="0.2">
      <c r="A11" s="8" t="s">
        <v>12</v>
      </c>
      <c r="B11" s="14">
        <f>IFERROR(INT(MOD((B9+B10),30)),0)</f>
        <v>1</v>
      </c>
      <c r="C11" s="14">
        <f>IFERROR(IF(INT(MOD((C9+C10),12)+((B9+B10)/30))&gt;11,(INT(MOD((C9+C10),12)+((B9+B10)/30)))-12,INT(MOD((C9+C10),12)+((B9+B10)/30))),0)</f>
        <v>6</v>
      </c>
      <c r="D11" s="14">
        <f>IFERROR(INT((D9+D10)+((C9+C10)/12)),0)</f>
        <v>37</v>
      </c>
    </row>
    <row r="12" spans="1:5" ht="15" customHeight="1" x14ac:dyDescent="0.2">
      <c r="A12" s="13" t="s">
        <v>13</v>
      </c>
      <c r="B12" s="16">
        <v>0</v>
      </c>
      <c r="C12" s="17">
        <f>IFERROR(IF(C11+ROUNDUP(B11/30,0)&gt;11,C11+ROUNDUP(B11/30,0)-12,C11+ROUNDUP(B11/30,0)),0)</f>
        <v>7</v>
      </c>
      <c r="D12" s="16">
        <f>IFERROR(INT(D11+(C11+ROUNDUP(B11/30,0))/12),0)</f>
        <v>37</v>
      </c>
    </row>
    <row r="13" spans="1:5" x14ac:dyDescent="0.2">
      <c r="B13"/>
      <c r="C13"/>
      <c r="D13"/>
    </row>
    <row r="14" spans="1:5" x14ac:dyDescent="0.2">
      <c r="B14"/>
      <c r="C14"/>
      <c r="D14"/>
    </row>
    <row r="15" spans="1:5" x14ac:dyDescent="0.2">
      <c r="B15"/>
      <c r="C15"/>
      <c r="D15"/>
    </row>
  </sheetData>
  <sheetProtection algorithmName="SHA-512" hashValue="e+dkd5VDmIRgVRBGrkvAFohQekLaMw3HQmApweqAxvaTH8deGZJB8Fla7EFSVMRfAS707CmIQHflSHmez6ZPhw==" saltValue="kxBjkQudZr4T9kU4Zj7feQ==" spinCount="100000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2023-07-13T08:18:55Z</dcterms:created>
  <dcterms:modified xsi:type="dcterms:W3CDTF">2023-07-16T07:53:06Z</dcterms:modified>
</cp:coreProperties>
</file>