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EE424560-257D-4158-94B0-C61DDACC211F}" xr6:coauthVersionLast="47" xr6:coauthVersionMax="47" xr10:uidLastSave="{00000000-0000-0000-0000-000000000000}"/>
  <bookViews>
    <workbookView xWindow="2535" yWindow="6330" windowWidth="11520" windowHeight="7875" activeTab="2" xr2:uid="{EAFE1080-F423-4B22-9DC0-4D3FAA4A345D}"/>
  </bookViews>
  <sheets>
    <sheet name="ورقة1" sheetId="1" r:id="rId1"/>
    <sheet name="DATA" sheetId="2" r:id="rId2"/>
    <sheet name="Sheet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3" l="1"/>
  <c r="F6" i="3"/>
  <c r="E6" i="3"/>
  <c r="A13" i="2"/>
  <c r="A12" i="2"/>
  <c r="A11" i="2"/>
  <c r="A10" i="2"/>
  <c r="A9" i="2"/>
  <c r="A14" i="1"/>
  <c r="AC1" i="1"/>
  <c r="AB1" i="1"/>
  <c r="AA1" i="1"/>
  <c r="Z1" i="1"/>
  <c r="Y1" i="1"/>
  <c r="X1" i="1"/>
  <c r="W1" i="1"/>
  <c r="V1" i="1"/>
  <c r="U1" i="1"/>
  <c r="U4" i="1" s="1"/>
  <c r="T1" i="1"/>
  <c r="S1" i="1"/>
  <c r="R1" i="1"/>
  <c r="Q1" i="1"/>
  <c r="P1" i="1"/>
  <c r="O1" i="1"/>
  <c r="O4" i="1" s="1"/>
  <c r="N1" i="1"/>
  <c r="M1" i="1"/>
  <c r="L4" i="1" s="1"/>
  <c r="L1" i="1"/>
  <c r="K1" i="1"/>
  <c r="J1" i="1"/>
  <c r="I1" i="1"/>
  <c r="F1" i="1"/>
  <c r="E1" i="1"/>
  <c r="D1" i="1"/>
  <c r="AP16" i="1"/>
  <c r="AQ16" i="1"/>
  <c r="AR16" i="1"/>
  <c r="AS16" i="1" s="1"/>
  <c r="AK16" i="1" s="1"/>
  <c r="AN16" i="1" s="1"/>
  <c r="AV16" i="1"/>
  <c r="AW16" i="1"/>
  <c r="AX16" i="1"/>
  <c r="BN16" i="1"/>
  <c r="X4" i="1"/>
  <c r="AP15" i="1"/>
  <c r="AQ15" i="1"/>
  <c r="AR15" i="1"/>
  <c r="AV15" i="1"/>
  <c r="AW15" i="1"/>
  <c r="AX15" i="1"/>
  <c r="BN15" i="1"/>
  <c r="BN14" i="1"/>
  <c r="AX14" i="1"/>
  <c r="AY14" i="1" s="1"/>
  <c r="AW14" i="1"/>
  <c r="AV14" i="1"/>
  <c r="AR14" i="1"/>
  <c r="AQ14" i="1"/>
  <c r="AP14" i="1"/>
  <c r="AQ10" i="1"/>
  <c r="H10" i="1"/>
  <c r="I10" i="1" s="1"/>
  <c r="J10" i="1" s="1"/>
  <c r="K10" i="1" s="1"/>
  <c r="L10" i="1" s="1"/>
  <c r="M10" i="1" s="1"/>
  <c r="N10" i="1" s="1"/>
  <c r="O10" i="1" s="1"/>
  <c r="P10" i="1" s="1"/>
  <c r="Q10" i="1" s="1"/>
  <c r="R10" i="1" s="1"/>
  <c r="S10" i="1" s="1"/>
  <c r="T10" i="1" s="1"/>
  <c r="U10" i="1" s="1"/>
  <c r="V10" i="1" s="1"/>
  <c r="W10" i="1" s="1"/>
  <c r="X10" i="1" s="1"/>
  <c r="Y10" i="1" s="1"/>
  <c r="Z10" i="1" s="1"/>
  <c r="AA10" i="1" s="1"/>
  <c r="AB10" i="1" s="1"/>
  <c r="AC10" i="1" s="1"/>
  <c r="AA7" i="1"/>
  <c r="X7" i="1"/>
  <c r="U7" i="1"/>
  <c r="R7" i="1"/>
  <c r="O7" i="1"/>
  <c r="L7" i="1"/>
  <c r="I7" i="1"/>
  <c r="AY16" i="1" l="1"/>
  <c r="AZ16" i="1" s="1"/>
  <c r="R4" i="1"/>
  <c r="D4" i="1"/>
  <c r="E9" i="1" s="1"/>
  <c r="AY15" i="1"/>
  <c r="I4" i="1"/>
  <c r="K9" i="1" s="1"/>
  <c r="AA4" i="1"/>
  <c r="AH16" i="1"/>
  <c r="AF16" i="1"/>
  <c r="AG16" i="1"/>
  <c r="AS15" i="1"/>
  <c r="AZ15" i="1" s="1"/>
  <c r="AJ16" i="1"/>
  <c r="AM16" i="1" s="1"/>
  <c r="AL16" i="1"/>
  <c r="AO16" i="1" s="1"/>
  <c r="AT16" i="1" s="1"/>
  <c r="AE16" i="1" s="1"/>
  <c r="AK15" i="1"/>
  <c r="AN15" i="1" s="1"/>
  <c r="AL15" i="1"/>
  <c r="AO15" i="1" s="1"/>
  <c r="AJ15" i="1"/>
  <c r="AM15" i="1" s="1"/>
  <c r="AS14" i="1"/>
  <c r="AK14" i="1" s="1"/>
  <c r="AK1" i="1" s="1"/>
  <c r="Z9" i="1"/>
  <c r="X9" i="1"/>
  <c r="Y9" i="1"/>
  <c r="S9" i="1"/>
  <c r="T9" i="1"/>
  <c r="R9" i="1"/>
  <c r="W9" i="1"/>
  <c r="U9" i="1"/>
  <c r="V9" i="1"/>
  <c r="AC9" i="1"/>
  <c r="AB9" i="1"/>
  <c r="AA9" i="1"/>
  <c r="M9" i="1"/>
  <c r="L9" i="1"/>
  <c r="N9" i="1"/>
  <c r="Q9" i="1"/>
  <c r="O9" i="1"/>
  <c r="P9" i="1"/>
  <c r="D9" i="1"/>
  <c r="F9" i="1"/>
  <c r="I9" i="1" l="1"/>
  <c r="J9" i="1"/>
  <c r="AF15" i="1"/>
  <c r="AG15" i="1"/>
  <c r="AH15" i="1"/>
  <c r="AZ14" i="1"/>
  <c r="AJ14" i="1"/>
  <c r="AJ1" i="1" s="1"/>
  <c r="AL14" i="1"/>
  <c r="AL1" i="1" s="1"/>
  <c r="AT15" i="1"/>
  <c r="AE15" i="1" s="1"/>
  <c r="AF14" i="1"/>
  <c r="AF1" i="1" s="1"/>
  <c r="AH14" i="1"/>
  <c r="AH1" i="1" s="1"/>
  <c r="AG14" i="1"/>
  <c r="AG1" i="1" s="1"/>
  <c r="AM14" i="1"/>
  <c r="AO14" i="1"/>
  <c r="AN14" i="1"/>
  <c r="AT14" i="1" l="1"/>
  <c r="AE14" i="1" s="1"/>
  <c r="AJ4" i="1"/>
  <c r="AF4" i="1"/>
  <c r="AH9" i="1" l="1"/>
  <c r="AG9" i="1"/>
  <c r="AF9" i="1"/>
  <c r="AJ9" i="1"/>
  <c r="AL9" i="1"/>
  <c r="AK9" i="1"/>
</calcChain>
</file>

<file path=xl/sharedStrings.xml><?xml version="1.0" encoding="utf-8"?>
<sst xmlns="http://schemas.openxmlformats.org/spreadsheetml/2006/main" count="243" uniqueCount="111">
  <si>
    <t>okokok</t>
  </si>
  <si>
    <t>الزراعات</t>
  </si>
  <si>
    <t>المراقبة العامة للتمنية والتعاون</t>
  </si>
  <si>
    <t xml:space="preserve">صان الحجر شرقية </t>
  </si>
  <si>
    <t>المساحة</t>
  </si>
  <si>
    <t xml:space="preserve">المساحة المتبقية </t>
  </si>
  <si>
    <t xml:space="preserve">جمعية  عطا الله الزراعية </t>
  </si>
  <si>
    <t>س</t>
  </si>
  <si>
    <t>ط</t>
  </si>
  <si>
    <t>ف</t>
  </si>
  <si>
    <t>المحصول</t>
  </si>
  <si>
    <t>عمور اخفاء</t>
  </si>
  <si>
    <t>م</t>
  </si>
  <si>
    <t xml:space="preserve">رقم العضوية </t>
  </si>
  <si>
    <t>الاسم</t>
  </si>
  <si>
    <t>الرقم القومي</t>
  </si>
  <si>
    <t>القطن</t>
  </si>
  <si>
    <t>الارز</t>
  </si>
  <si>
    <t>الزره</t>
  </si>
  <si>
    <t>فلفل</t>
  </si>
  <si>
    <t>طماطم</t>
  </si>
  <si>
    <t>بازنجان</t>
  </si>
  <si>
    <t>لب عباد</t>
  </si>
  <si>
    <t>الإجمالي</t>
  </si>
  <si>
    <t>التحقق من صحة الادخال</t>
  </si>
  <si>
    <t>المسجل</t>
  </si>
  <si>
    <t xml:space="preserve">المساحة الاصلية </t>
  </si>
  <si>
    <t>واظهار</t>
  </si>
  <si>
    <t>زراعة</t>
  </si>
  <si>
    <t>عدن</t>
  </si>
  <si>
    <t>لهيطة</t>
  </si>
  <si>
    <t>الخلايله</t>
  </si>
  <si>
    <t>البركة</t>
  </si>
  <si>
    <t>ج</t>
  </si>
  <si>
    <t>الورثة</t>
  </si>
  <si>
    <t>ح</t>
  </si>
  <si>
    <t>عمود1</t>
  </si>
  <si>
    <t>عمود2</t>
  </si>
  <si>
    <t>عمود3</t>
  </si>
  <si>
    <t>عمود4</t>
  </si>
  <si>
    <t>عمود5</t>
  </si>
  <si>
    <t>عمود6</t>
  </si>
  <si>
    <t>عمود7</t>
  </si>
  <si>
    <t>عمود8</t>
  </si>
  <si>
    <t>عمود9</t>
  </si>
  <si>
    <t>عمود10</t>
  </si>
  <si>
    <t>عمود11</t>
  </si>
  <si>
    <t>س2</t>
  </si>
  <si>
    <t>ط3</t>
  </si>
  <si>
    <t>ف4</t>
  </si>
  <si>
    <t>س22</t>
  </si>
  <si>
    <t>ط33</t>
  </si>
  <si>
    <t>ف44</t>
  </si>
  <si>
    <t>س25</t>
  </si>
  <si>
    <t>ط36</t>
  </si>
  <si>
    <t>ف47</t>
  </si>
  <si>
    <t>س5</t>
  </si>
  <si>
    <t>ط6</t>
  </si>
  <si>
    <t>ف7</t>
  </si>
  <si>
    <t>س8</t>
  </si>
  <si>
    <t>ط9</t>
  </si>
  <si>
    <t>ف10</t>
  </si>
  <si>
    <t>ف102</t>
  </si>
  <si>
    <t>ف11</t>
  </si>
  <si>
    <t>س11</t>
  </si>
  <si>
    <t>ط12</t>
  </si>
  <si>
    <t>ف13</t>
  </si>
  <si>
    <t>ف14</t>
  </si>
  <si>
    <t>س14</t>
  </si>
  <si>
    <t>ط15</t>
  </si>
  <si>
    <t>ف16</t>
  </si>
  <si>
    <t>ط17</t>
  </si>
  <si>
    <t>ط18</t>
  </si>
  <si>
    <t>ف19</t>
  </si>
  <si>
    <t>س20</t>
  </si>
  <si>
    <t>ط21</t>
  </si>
  <si>
    <t>ف22</t>
  </si>
  <si>
    <t>عمود23</t>
  </si>
  <si>
    <t>عمود24</t>
  </si>
  <si>
    <t>س24</t>
  </si>
  <si>
    <t>ط25</t>
  </si>
  <si>
    <t>ف26</t>
  </si>
  <si>
    <t>ج27</t>
  </si>
  <si>
    <t>ج28</t>
  </si>
  <si>
    <t>عمود0</t>
  </si>
  <si>
    <t>ج30</t>
  </si>
  <si>
    <t>ج31</t>
  </si>
  <si>
    <t>ج32</t>
  </si>
  <si>
    <t>ج33</t>
  </si>
  <si>
    <t>1</t>
  </si>
  <si>
    <t>10</t>
  </si>
  <si>
    <t>11</t>
  </si>
  <si>
    <t>9</t>
  </si>
  <si>
    <t>2</t>
  </si>
  <si>
    <t>عمود58</t>
  </si>
  <si>
    <t>عمود59</t>
  </si>
  <si>
    <t>عمود60</t>
  </si>
  <si>
    <t>عمود61</t>
  </si>
  <si>
    <t>عمود62</t>
  </si>
  <si>
    <t>عمود63</t>
  </si>
  <si>
    <t>عمود64</t>
  </si>
  <si>
    <t>عمود65</t>
  </si>
  <si>
    <t>عمود66</t>
  </si>
  <si>
    <t>عمود67</t>
  </si>
  <si>
    <t>عمود68</t>
  </si>
  <si>
    <t>عمود69</t>
  </si>
  <si>
    <t>عمود70</t>
  </si>
  <si>
    <t>مزارع رقم 1</t>
  </si>
  <si>
    <t>X</t>
  </si>
  <si>
    <t>SS</t>
  </si>
  <si>
    <t>عدد الورثة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</si>
</sst>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6" x14ac:knownFonts="1">
    <font>
      <sz val="11"/>
      <color theme="1"/>
      <name val="Calibri"/>
      <family val="2"/>
      <charset val="178"/>
      <scheme val="minor"/>
    </font>
    <font>
      <b/>
      <sz val="16"/>
      <name val="Arial"/>
      <family val="2"/>
    </font>
    <font>
      <b/>
      <sz val="16"/>
      <color indexed="8"/>
      <name val="Arial"/>
      <family val="2"/>
    </font>
    <font>
      <b/>
      <sz val="9"/>
      <color theme="0"/>
      <name val="Calibri"/>
      <family val="2"/>
      <scheme val="minor"/>
    </font>
    <font>
      <b/>
      <sz val="16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36"/>
      <name val="Arial"/>
      <family val="2"/>
    </font>
    <font>
      <sz val="36"/>
      <color theme="1"/>
      <name val="Calibri"/>
      <family val="2"/>
      <scheme val="minor"/>
    </font>
    <font>
      <sz val="36"/>
      <color rgb="FFFF0000"/>
      <name val="Calibri"/>
      <family val="2"/>
      <scheme val="minor"/>
    </font>
    <font>
      <b/>
      <sz val="22"/>
      <name val="Arial"/>
      <family val="2"/>
    </font>
    <font>
      <b/>
      <sz val="11"/>
      <color indexed="8"/>
      <name val="Arial"/>
      <family val="2"/>
    </font>
    <font>
      <b/>
      <sz val="8"/>
      <color rgb="FFFF0000"/>
      <name val="Calibri"/>
      <family val="2"/>
      <scheme val="minor"/>
    </font>
    <font>
      <b/>
      <sz val="12"/>
      <name val="Arial"/>
      <family val="2"/>
    </font>
    <font>
      <b/>
      <sz val="12"/>
      <color rgb="FFFF000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11"/>
      <color rgb="FFFF0000"/>
      <name val="Arial"/>
      <family val="2"/>
    </font>
    <font>
      <b/>
      <sz val="16"/>
      <name val="Arial"/>
    </font>
    <font>
      <b/>
      <sz val="16"/>
      <color rgb="FFFF0000"/>
      <name val="Arial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1"/>
      <color theme="1"/>
      <name val="Courier New"/>
      <family val="3"/>
    </font>
  </fonts>
  <fills count="6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0">
    <border>
      <left/>
      <right/>
      <top/>
      <bottom/>
      <diagonal/>
    </border>
    <border>
      <left/>
      <right style="thick">
        <color indexed="58"/>
      </right>
      <top/>
      <bottom/>
      <diagonal/>
    </border>
    <border>
      <left style="thick">
        <color indexed="58"/>
      </left>
      <right/>
      <top style="thick">
        <color indexed="58"/>
      </top>
      <bottom style="thin">
        <color indexed="58"/>
      </bottom>
      <diagonal/>
    </border>
    <border>
      <left/>
      <right/>
      <top style="thick">
        <color indexed="58"/>
      </top>
      <bottom style="thin">
        <color indexed="58"/>
      </bottom>
      <diagonal/>
    </border>
    <border>
      <left/>
      <right style="thick">
        <color indexed="58"/>
      </right>
      <top style="thick">
        <color indexed="58"/>
      </top>
      <bottom style="thin">
        <color indexed="58"/>
      </bottom>
      <diagonal/>
    </border>
    <border>
      <left style="thick">
        <color indexed="58"/>
      </left>
      <right/>
      <top style="thick">
        <color indexed="58"/>
      </top>
      <bottom style="thick">
        <color indexed="58"/>
      </bottom>
      <diagonal/>
    </border>
    <border>
      <left/>
      <right/>
      <top style="thick">
        <color indexed="58"/>
      </top>
      <bottom style="thick">
        <color indexed="58"/>
      </bottom>
      <diagonal/>
    </border>
    <border>
      <left/>
      <right style="thick">
        <color indexed="58"/>
      </right>
      <top style="thick">
        <color indexed="58"/>
      </top>
      <bottom style="thick">
        <color indexed="58"/>
      </bottom>
      <diagonal/>
    </border>
    <border>
      <left style="thick">
        <color indexed="58"/>
      </left>
      <right/>
      <top/>
      <bottom/>
      <diagonal/>
    </border>
    <border>
      <left style="thick">
        <color indexed="58"/>
      </left>
      <right style="thick">
        <color indexed="58"/>
      </right>
      <top style="thin">
        <color indexed="58"/>
      </top>
      <bottom style="thick">
        <color indexed="58"/>
      </bottom>
      <diagonal/>
    </border>
    <border>
      <left style="thick">
        <color indexed="58"/>
      </left>
      <right style="medium">
        <color indexed="58"/>
      </right>
      <top style="thick">
        <color indexed="58"/>
      </top>
      <bottom style="thin">
        <color theme="1"/>
      </bottom>
      <diagonal/>
    </border>
    <border>
      <left style="medium">
        <color indexed="58"/>
      </left>
      <right style="medium">
        <color indexed="58"/>
      </right>
      <top style="thick">
        <color indexed="58"/>
      </top>
      <bottom style="thin">
        <color theme="1"/>
      </bottom>
      <diagonal/>
    </border>
    <border>
      <left style="thick">
        <color indexed="58"/>
      </left>
      <right style="thick">
        <color indexed="58"/>
      </right>
      <top/>
      <bottom/>
      <diagonal/>
    </border>
    <border>
      <left style="medium">
        <color indexed="58"/>
      </left>
      <right/>
      <top style="thick">
        <color indexed="58"/>
      </top>
      <bottom style="thin">
        <color theme="1"/>
      </bottom>
      <diagonal/>
    </border>
    <border>
      <left style="medium">
        <color indexed="56"/>
      </left>
      <right style="medium">
        <color indexed="56"/>
      </right>
      <top/>
      <bottom style="thick">
        <color indexed="56"/>
      </bottom>
      <diagonal/>
    </border>
    <border>
      <left/>
      <right/>
      <top/>
      <bottom style="thick">
        <color indexed="56"/>
      </bottom>
      <diagonal/>
    </border>
    <border>
      <left style="medium">
        <color indexed="56"/>
      </left>
      <right/>
      <top/>
      <bottom style="thick">
        <color indexed="56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58"/>
      </left>
      <right style="thick">
        <color indexed="58"/>
      </right>
      <top style="thick">
        <color indexed="58"/>
      </top>
      <bottom style="thin">
        <color indexed="58"/>
      </bottom>
      <diagonal/>
    </border>
    <border>
      <left style="thick">
        <color indexed="58"/>
      </left>
      <right style="thick">
        <color indexed="58"/>
      </right>
      <top style="thick">
        <color indexed="58"/>
      </top>
      <bottom/>
      <diagonal/>
    </border>
    <border>
      <left/>
      <right/>
      <top style="thick">
        <color indexed="8"/>
      </top>
      <bottom style="thick">
        <color indexed="8"/>
      </bottom>
      <diagonal/>
    </border>
    <border>
      <left style="thick">
        <color indexed="64"/>
      </left>
      <right/>
      <top style="thin">
        <color indexed="64"/>
      </top>
      <bottom style="thick">
        <color indexed="58"/>
      </bottom>
      <diagonal/>
    </border>
    <border>
      <left style="thick">
        <color indexed="58"/>
      </left>
      <right style="thick">
        <color indexed="58"/>
      </right>
      <top/>
      <bottom style="thick">
        <color indexed="58"/>
      </bottom>
      <diagonal/>
    </border>
    <border>
      <left style="thick">
        <color indexed="58"/>
      </left>
      <right/>
      <top style="medium">
        <color indexed="58"/>
      </top>
      <bottom/>
      <diagonal/>
    </border>
    <border>
      <left style="thick">
        <color indexed="58"/>
      </left>
      <right style="thick">
        <color indexed="58"/>
      </right>
      <top style="medium">
        <color indexed="58"/>
      </top>
      <bottom/>
      <diagonal/>
    </border>
    <border>
      <left style="medium">
        <color indexed="58"/>
      </left>
      <right style="thick">
        <color indexed="58"/>
      </right>
      <top style="thick">
        <color indexed="58"/>
      </top>
      <bottom style="thin">
        <color theme="1"/>
      </bottom>
      <diagonal/>
    </border>
    <border>
      <left/>
      <right style="medium">
        <color indexed="58"/>
      </right>
      <top style="thick">
        <color indexed="58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medium">
        <color indexed="58"/>
      </left>
      <right style="medium">
        <color indexed="58"/>
      </right>
      <top style="thin">
        <color theme="1"/>
      </top>
      <bottom style="thin">
        <color theme="1"/>
      </bottom>
      <diagonal/>
    </border>
    <border>
      <left style="medium">
        <color indexed="58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ck">
        <color indexed="58"/>
      </left>
      <right/>
      <top style="thin">
        <color theme="1"/>
      </top>
      <bottom/>
      <diagonal/>
    </border>
    <border>
      <left/>
      <right style="thick">
        <color indexed="58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2" borderId="0" xfId="0" applyFill="1" applyAlignment="1">
      <alignment horizontal="center" readingOrder="2"/>
    </xf>
    <xf numFmtId="1" fontId="0" fillId="2" borderId="0" xfId="0" applyNumberFormat="1" applyFill="1" applyAlignment="1">
      <alignment horizontal="center" vertical="center" shrinkToFit="1" readingOrder="2"/>
    </xf>
    <xf numFmtId="1" fontId="1" fillId="2" borderId="0" xfId="0" applyNumberFormat="1" applyFont="1" applyFill="1" applyAlignment="1">
      <alignment horizontal="center" vertical="center" shrinkToFit="1" readingOrder="2"/>
    </xf>
    <xf numFmtId="1" fontId="2" fillId="2" borderId="0" xfId="0" applyNumberFormat="1" applyFont="1" applyFill="1" applyAlignment="1">
      <alignment horizontal="center" vertical="center" shrinkToFit="1" readingOrder="2"/>
    </xf>
    <xf numFmtId="0" fontId="3" fillId="2" borderId="0" xfId="0" applyFont="1" applyFill="1" applyAlignment="1">
      <alignment horizontal="center" shrinkToFit="1" readingOrder="2"/>
    </xf>
    <xf numFmtId="0" fontId="0" fillId="0" borderId="0" xfId="0" applyAlignment="1">
      <alignment horizontal="center" readingOrder="2"/>
    </xf>
    <xf numFmtId="1" fontId="2" fillId="0" borderId="0" xfId="0" applyNumberFormat="1" applyFont="1" applyAlignment="1">
      <alignment horizontal="center" vertical="center" shrinkToFit="1" readingOrder="2"/>
    </xf>
    <xf numFmtId="1" fontId="1" fillId="0" borderId="0" xfId="0" applyNumberFormat="1" applyFont="1" applyAlignment="1">
      <alignment horizontal="center" vertical="center" shrinkToFit="1" readingOrder="2"/>
    </xf>
    <xf numFmtId="1" fontId="4" fillId="0" borderId="0" xfId="0" applyNumberFormat="1" applyFont="1" applyAlignment="1">
      <alignment horizontal="center" vertical="center" shrinkToFit="1" readingOrder="2"/>
    </xf>
    <xf numFmtId="0" fontId="3" fillId="0" borderId="0" xfId="0" applyFont="1" applyAlignment="1">
      <alignment horizontal="center" shrinkToFit="1" readingOrder="2"/>
    </xf>
    <xf numFmtId="0" fontId="2" fillId="0" borderId="0" xfId="0" applyFont="1" applyAlignment="1">
      <alignment horizontal="center" vertical="center" shrinkToFit="1" readingOrder="2"/>
    </xf>
    <xf numFmtId="0" fontId="4" fillId="0" borderId="0" xfId="0" applyFont="1" applyAlignment="1">
      <alignment horizontal="center" vertical="center" shrinkToFit="1" readingOrder="2"/>
    </xf>
    <xf numFmtId="1" fontId="0" fillId="0" borderId="0" xfId="0" applyNumberFormat="1" applyAlignment="1">
      <alignment horizontal="center" readingOrder="2"/>
    </xf>
    <xf numFmtId="0" fontId="5" fillId="0" borderId="0" xfId="0" applyFont="1" applyAlignment="1">
      <alignment horizontal="center" readingOrder="2"/>
    </xf>
    <xf numFmtId="0" fontId="6" fillId="0" borderId="0" xfId="0" applyFont="1" applyAlignment="1">
      <alignment horizontal="center" vertical="center" shrinkToFit="1" readingOrder="2"/>
    </xf>
    <xf numFmtId="0" fontId="7" fillId="0" borderId="0" xfId="0" applyFont="1" applyAlignment="1">
      <alignment horizontal="center" vertical="center" shrinkToFit="1" readingOrder="2"/>
    </xf>
    <xf numFmtId="0" fontId="1" fillId="0" borderId="0" xfId="0" applyFont="1" applyAlignment="1">
      <alignment horizontal="center" vertical="center" shrinkToFit="1" readingOrder="2"/>
    </xf>
    <xf numFmtId="0" fontId="8" fillId="0" borderId="0" xfId="0" applyFont="1" applyAlignment="1">
      <alignment horizontal="center" vertical="center" shrinkToFit="1" readingOrder="2"/>
    </xf>
    <xf numFmtId="0" fontId="1" fillId="0" borderId="1" xfId="0" applyFont="1" applyBorder="1" applyAlignment="1">
      <alignment horizontal="center" vertical="center" shrinkToFit="1" readingOrder="2"/>
    </xf>
    <xf numFmtId="0" fontId="9" fillId="0" borderId="2" xfId="0" applyFont="1" applyBorder="1" applyAlignment="1">
      <alignment horizontal="center" vertical="center" shrinkToFit="1" readingOrder="2"/>
    </xf>
    <xf numFmtId="0" fontId="9" fillId="0" borderId="3" xfId="0" applyFont="1" applyBorder="1" applyAlignment="1">
      <alignment horizontal="center" vertical="center" shrinkToFit="1" readingOrder="2"/>
    </xf>
    <xf numFmtId="0" fontId="9" fillId="0" borderId="4" xfId="0" applyFont="1" applyBorder="1" applyAlignment="1">
      <alignment horizontal="center" vertical="center" shrinkToFit="1" readingOrder="2"/>
    </xf>
    <xf numFmtId="1" fontId="10" fillId="0" borderId="0" xfId="0" applyNumberFormat="1" applyFont="1" applyAlignment="1">
      <alignment horizontal="center" readingOrder="2"/>
    </xf>
    <xf numFmtId="0" fontId="9" fillId="0" borderId="5" xfId="0" applyFont="1" applyBorder="1" applyAlignment="1">
      <alignment horizontal="center" vertical="center" shrinkToFit="1" readingOrder="2"/>
    </xf>
    <xf numFmtId="0" fontId="9" fillId="0" borderId="6" xfId="0" applyFont="1" applyBorder="1" applyAlignment="1">
      <alignment horizontal="center" vertical="center" shrinkToFit="1" readingOrder="2"/>
    </xf>
    <xf numFmtId="0" fontId="9" fillId="0" borderId="7" xfId="0" applyFont="1" applyBorder="1" applyAlignment="1">
      <alignment horizontal="center" vertical="center" shrinkToFit="1" readingOrder="2"/>
    </xf>
    <xf numFmtId="0" fontId="9" fillId="0" borderId="1" xfId="0" applyFont="1" applyBorder="1" applyAlignment="1">
      <alignment horizontal="center" vertical="center" shrinkToFit="1" readingOrder="2"/>
    </xf>
    <xf numFmtId="0" fontId="9" fillId="0" borderId="8" xfId="0" applyFont="1" applyBorder="1" applyAlignment="1">
      <alignment horizontal="center" vertical="center" shrinkToFit="1" readingOrder="2"/>
    </xf>
    <xf numFmtId="0" fontId="9" fillId="0" borderId="0" xfId="0" applyFont="1" applyAlignment="1">
      <alignment horizontal="center" vertical="center" shrinkToFit="1" readingOrder="2"/>
    </xf>
    <xf numFmtId="0" fontId="11" fillId="0" borderId="0" xfId="0" applyFont="1" applyAlignment="1">
      <alignment horizontal="center" shrinkToFit="1" readingOrder="2"/>
    </xf>
    <xf numFmtId="0" fontId="12" fillId="0" borderId="9" xfId="0" applyFont="1" applyBorder="1" applyAlignment="1">
      <alignment horizontal="center" vertical="center" shrinkToFit="1" readingOrder="2"/>
    </xf>
    <xf numFmtId="0" fontId="1" fillId="0" borderId="10" xfId="0" applyFont="1" applyBorder="1" applyAlignment="1">
      <alignment horizontal="center" vertical="center" shrinkToFit="1" readingOrder="2"/>
    </xf>
    <xf numFmtId="0" fontId="1" fillId="0" borderId="11" xfId="0" applyFont="1" applyBorder="1" applyAlignment="1">
      <alignment horizontal="center" vertical="center" shrinkToFit="1" readingOrder="2"/>
    </xf>
    <xf numFmtId="0" fontId="4" fillId="0" borderId="10" xfId="0" applyFont="1" applyBorder="1" applyAlignment="1">
      <alignment horizontal="center" vertical="center" shrinkToFit="1" readingOrder="2"/>
    </xf>
    <xf numFmtId="0" fontId="4" fillId="0" borderId="11" xfId="0" applyFont="1" applyBorder="1" applyAlignment="1">
      <alignment horizontal="center" vertical="center" shrinkToFit="1" readingOrder="2"/>
    </xf>
    <xf numFmtId="0" fontId="1" fillId="0" borderId="8" xfId="0" applyFont="1" applyBorder="1" applyAlignment="1">
      <alignment horizontal="center" vertical="center" shrinkToFit="1" readingOrder="2"/>
    </xf>
    <xf numFmtId="0" fontId="12" fillId="0" borderId="12" xfId="0" applyFont="1" applyBorder="1" applyAlignment="1">
      <alignment horizontal="center" vertical="center" shrinkToFit="1" readingOrder="2"/>
    </xf>
    <xf numFmtId="0" fontId="1" fillId="0" borderId="13" xfId="0" applyFont="1" applyBorder="1" applyAlignment="1">
      <alignment horizontal="center" vertical="center" shrinkToFit="1" readingOrder="2"/>
    </xf>
    <xf numFmtId="0" fontId="10" fillId="0" borderId="0" xfId="0" applyFont="1" applyAlignment="1">
      <alignment horizontal="center" readingOrder="2"/>
    </xf>
    <xf numFmtId="1" fontId="2" fillId="0" borderId="14" xfId="0" applyNumberFormat="1" applyFont="1" applyBorder="1" applyAlignment="1">
      <alignment horizontal="center" vertical="center" shrinkToFit="1" readingOrder="2"/>
    </xf>
    <xf numFmtId="1" fontId="4" fillId="0" borderId="14" xfId="0" applyNumberFormat="1" applyFont="1" applyBorder="1" applyAlignment="1">
      <alignment horizontal="center" vertical="center" shrinkToFit="1" readingOrder="2"/>
    </xf>
    <xf numFmtId="1" fontId="2" fillId="0" borderId="15" xfId="0" applyNumberFormat="1" applyFont="1" applyBorder="1" applyAlignment="1">
      <alignment horizontal="center" vertical="center" shrinkToFit="1" readingOrder="2"/>
    </xf>
    <xf numFmtId="1" fontId="2" fillId="0" borderId="16" xfId="0" applyNumberFormat="1" applyFont="1" applyBorder="1" applyAlignment="1">
      <alignment horizontal="center" vertical="center" shrinkToFit="1" readingOrder="2"/>
    </xf>
    <xf numFmtId="0" fontId="10" fillId="0" borderId="0" xfId="0" applyFont="1" applyAlignment="1">
      <alignment horizontal="center" vertical="center" shrinkToFit="1" readingOrder="2"/>
    </xf>
    <xf numFmtId="1" fontId="10" fillId="0" borderId="0" xfId="0" applyNumberFormat="1" applyFont="1" applyAlignment="1">
      <alignment horizontal="center" vertical="center" shrinkToFit="1" readingOrder="2"/>
    </xf>
    <xf numFmtId="0" fontId="9" fillId="0" borderId="17" xfId="0" applyFont="1" applyBorder="1" applyAlignment="1">
      <alignment horizontal="center" vertical="center" shrinkToFit="1" readingOrder="2"/>
    </xf>
    <xf numFmtId="0" fontId="9" fillId="0" borderId="18" xfId="0" applyFont="1" applyBorder="1" applyAlignment="1">
      <alignment horizontal="center" vertical="center" shrinkToFit="1" readingOrder="2"/>
    </xf>
    <xf numFmtId="0" fontId="9" fillId="0" borderId="19" xfId="0" applyFont="1" applyBorder="1" applyAlignment="1">
      <alignment horizontal="center" vertical="center" shrinkToFit="1" readingOrder="2"/>
    </xf>
    <xf numFmtId="1" fontId="9" fillId="0" borderId="18" xfId="0" applyNumberFormat="1" applyFont="1" applyBorder="1" applyAlignment="1">
      <alignment horizontal="center" vertical="center" shrinkToFit="1" readingOrder="2"/>
    </xf>
    <xf numFmtId="1" fontId="1" fillId="0" borderId="20" xfId="0" applyNumberFormat="1" applyFont="1" applyBorder="1" applyAlignment="1">
      <alignment horizontal="center" vertical="center" shrinkToFit="1" readingOrder="2"/>
    </xf>
    <xf numFmtId="0" fontId="13" fillId="0" borderId="0" xfId="0" applyFont="1" applyAlignment="1">
      <alignment horizontal="center" vertical="center" shrinkToFit="1" readingOrder="2"/>
    </xf>
    <xf numFmtId="0" fontId="12" fillId="0" borderId="0" xfId="0" applyFont="1" applyAlignment="1">
      <alignment horizontal="center" vertical="center" shrinkToFit="1" readingOrder="2"/>
    </xf>
    <xf numFmtId="0" fontId="9" fillId="0" borderId="21" xfId="0" applyFont="1" applyBorder="1" applyAlignment="1">
      <alignment horizontal="center" vertical="center" shrinkToFit="1" readingOrder="2"/>
    </xf>
    <xf numFmtId="0" fontId="9" fillId="0" borderId="9" xfId="0" applyFont="1" applyBorder="1" applyAlignment="1">
      <alignment horizontal="center" vertical="center" shrinkToFit="1" readingOrder="2"/>
    </xf>
    <xf numFmtId="0" fontId="9" fillId="0" borderId="22" xfId="0" applyFont="1" applyBorder="1" applyAlignment="1">
      <alignment horizontal="center" vertical="center" shrinkToFit="1" readingOrder="2"/>
    </xf>
    <xf numFmtId="1" fontId="9" fillId="0" borderId="9" xfId="0" applyNumberFormat="1" applyFont="1" applyBorder="1" applyAlignment="1">
      <alignment horizontal="center" vertical="center" shrinkToFit="1" readingOrder="2"/>
    </xf>
    <xf numFmtId="0" fontId="13" fillId="0" borderId="9" xfId="0" applyFont="1" applyBorder="1" applyAlignment="1">
      <alignment horizontal="center" vertical="center" shrinkToFit="1" readingOrder="2"/>
    </xf>
    <xf numFmtId="0" fontId="12" fillId="0" borderId="8" xfId="0" applyFont="1" applyBorder="1" applyAlignment="1">
      <alignment horizontal="center" vertical="center" shrinkToFit="1" readingOrder="2"/>
    </xf>
    <xf numFmtId="1" fontId="14" fillId="0" borderId="23" xfId="0" applyNumberFormat="1" applyFont="1" applyBorder="1" applyAlignment="1">
      <alignment horizontal="center" vertical="center" shrinkToFit="1" readingOrder="2"/>
    </xf>
    <xf numFmtId="1" fontId="14" fillId="0" borderId="24" xfId="0" applyNumberFormat="1" applyFont="1" applyBorder="1" applyAlignment="1">
      <alignment horizontal="center" vertical="center" shrinkToFit="1" readingOrder="2"/>
    </xf>
    <xf numFmtId="1" fontId="14" fillId="0" borderId="0" xfId="0" applyNumberFormat="1" applyFont="1" applyAlignment="1">
      <alignment horizontal="center" vertical="center" shrinkToFit="1" readingOrder="2"/>
    </xf>
    <xf numFmtId="1" fontId="2" fillId="0" borderId="0" xfId="0" applyNumberFormat="1" applyFont="1" applyAlignment="1">
      <alignment horizontal="center" vertical="center" readingOrder="2"/>
    </xf>
    <xf numFmtId="0" fontId="15" fillId="0" borderId="0" xfId="0" applyFont="1" applyAlignment="1">
      <alignment horizontal="center" vertical="center" shrinkToFit="1" readingOrder="2"/>
    </xf>
    <xf numFmtId="0" fontId="15" fillId="0" borderId="1" xfId="0" applyFont="1" applyBorder="1" applyAlignment="1">
      <alignment horizontal="center" vertical="center" shrinkToFit="1" readingOrder="2"/>
    </xf>
    <xf numFmtId="0" fontId="15" fillId="0" borderId="8" xfId="0" applyFont="1" applyBorder="1" applyAlignment="1">
      <alignment horizontal="center" vertical="center" shrinkToFit="1" readingOrder="2"/>
    </xf>
    <xf numFmtId="1" fontId="15" fillId="0" borderId="0" xfId="0" applyNumberFormat="1" applyFont="1" applyAlignment="1">
      <alignment horizontal="center" vertical="center" shrinkToFit="1" readingOrder="2"/>
    </xf>
    <xf numFmtId="0" fontId="16" fillId="0" borderId="0" xfId="0" applyFont="1" applyAlignment="1">
      <alignment horizontal="center" readingOrder="2"/>
    </xf>
    <xf numFmtId="0" fontId="17" fillId="0" borderId="1" xfId="0" applyFont="1" applyBorder="1" applyAlignment="1">
      <alignment horizontal="center" vertical="center" shrinkToFit="1" readingOrder="2"/>
    </xf>
    <xf numFmtId="0" fontId="0" fillId="0" borderId="0" xfId="0" applyAlignment="1">
      <alignment horizontal="center" shrinkToFit="1" readingOrder="2"/>
    </xf>
    <xf numFmtId="0" fontId="0" fillId="0" borderId="10" xfId="0" applyBorder="1" applyAlignment="1">
      <alignment horizontal="center" vertical="center" shrinkToFit="1" readingOrder="2"/>
    </xf>
    <xf numFmtId="0" fontId="1" fillId="0" borderId="25" xfId="0" applyFont="1" applyBorder="1" applyAlignment="1">
      <alignment horizontal="center" vertical="center" shrinkToFit="1" readingOrder="2"/>
    </xf>
    <xf numFmtId="1" fontId="1" fillId="0" borderId="26" xfId="0" applyNumberFormat="1" applyFont="1" applyBorder="1" applyAlignment="1">
      <alignment horizontal="center" vertical="center" shrinkToFit="1" readingOrder="2"/>
    </xf>
    <xf numFmtId="0" fontId="0" fillId="0" borderId="27" xfId="0" applyBorder="1" applyAlignment="1">
      <alignment horizontal="center" readingOrder="2"/>
    </xf>
    <xf numFmtId="0" fontId="4" fillId="0" borderId="25" xfId="0" applyFont="1" applyBorder="1" applyAlignment="1">
      <alignment horizontal="center" vertical="center" shrinkToFit="1" readingOrder="2"/>
    </xf>
    <xf numFmtId="0" fontId="1" fillId="0" borderId="27" xfId="0" applyFont="1" applyBorder="1" applyAlignment="1">
      <alignment horizontal="center" vertical="center" shrinkToFit="1" readingOrder="2"/>
    </xf>
    <xf numFmtId="0" fontId="1" fillId="0" borderId="28" xfId="0" applyFont="1" applyBorder="1" applyAlignment="1">
      <alignment horizontal="center" vertical="center" shrinkToFit="1" readingOrder="2"/>
    </xf>
    <xf numFmtId="0" fontId="1" fillId="0" borderId="29" xfId="0" applyFont="1" applyBorder="1" applyAlignment="1">
      <alignment horizontal="center" vertical="center" shrinkToFit="1" readingOrder="2"/>
    </xf>
    <xf numFmtId="0" fontId="1" fillId="0" borderId="30" xfId="0" applyFont="1" applyBorder="1" applyAlignment="1">
      <alignment horizontal="center" vertical="center" shrinkToFit="1" readingOrder="2"/>
    </xf>
    <xf numFmtId="0" fontId="18" fillId="0" borderId="31" xfId="0" applyFont="1" applyBorder="1" applyAlignment="1">
      <alignment horizontal="center" vertical="center" shrinkToFit="1" readingOrder="2"/>
    </xf>
    <xf numFmtId="0" fontId="19" fillId="0" borderId="31" xfId="0" applyFont="1" applyBorder="1" applyAlignment="1">
      <alignment horizontal="center" vertical="center" shrinkToFit="1" readingOrder="2"/>
    </xf>
    <xf numFmtId="0" fontId="18" fillId="0" borderId="32" xfId="0" applyFont="1" applyBorder="1" applyAlignment="1">
      <alignment horizontal="center" vertical="center" shrinkToFit="1" readingOrder="2"/>
    </xf>
    <xf numFmtId="0" fontId="18" fillId="0" borderId="33" xfId="0" applyFont="1" applyBorder="1" applyAlignment="1">
      <alignment horizontal="center" vertical="center" shrinkToFit="1" readingOrder="2"/>
    </xf>
    <xf numFmtId="1" fontId="18" fillId="0" borderId="31" xfId="0" applyNumberFormat="1" applyFont="1" applyBorder="1" applyAlignment="1">
      <alignment horizontal="center" vertical="center" shrinkToFit="1" readingOrder="2"/>
    </xf>
    <xf numFmtId="0" fontId="0" fillId="0" borderId="31" xfId="0" applyBorder="1" applyAlignment="1">
      <alignment horizontal="center" readingOrder="2"/>
    </xf>
    <xf numFmtId="0" fontId="18" fillId="0" borderId="0" xfId="0" applyFont="1" applyAlignment="1">
      <alignment horizontal="center" vertical="center" shrinkToFit="1" readingOrder="2"/>
    </xf>
    <xf numFmtId="0" fontId="20" fillId="0" borderId="0" xfId="0" applyFont="1" applyAlignment="1">
      <alignment horizontal="center" vertical="center" shrinkToFit="1" readingOrder="2"/>
    </xf>
    <xf numFmtId="0" fontId="22" fillId="0" borderId="0" xfId="0" applyFont="1"/>
    <xf numFmtId="0" fontId="23" fillId="0" borderId="0" xfId="0" applyFont="1" applyAlignment="1">
      <alignment horizontal="center" vertical="center" shrinkToFit="1" readingOrder="2"/>
    </xf>
    <xf numFmtId="1" fontId="23" fillId="0" borderId="0" xfId="0" applyNumberFormat="1" applyFont="1" applyAlignment="1">
      <alignment horizontal="center" vertical="center" shrinkToFit="1" readingOrder="2"/>
    </xf>
    <xf numFmtId="0" fontId="20" fillId="0" borderId="34" xfId="0" applyFont="1" applyBorder="1" applyAlignment="1">
      <alignment horizontal="center" vertical="center" shrinkToFit="1" readingOrder="2"/>
    </xf>
    <xf numFmtId="1" fontId="20" fillId="0" borderId="34" xfId="0" applyNumberFormat="1" applyFont="1" applyBorder="1" applyAlignment="1">
      <alignment horizontal="center" vertical="center" shrinkToFit="1" readingOrder="2"/>
    </xf>
    <xf numFmtId="0" fontId="22" fillId="0" borderId="34" xfId="0" applyFont="1" applyBorder="1" applyAlignment="1">
      <alignment horizontal="center" vertical="center" shrinkToFit="1" readingOrder="2"/>
    </xf>
    <xf numFmtId="0" fontId="20" fillId="3" borderId="34" xfId="0" applyFont="1" applyFill="1" applyBorder="1" applyAlignment="1">
      <alignment horizontal="center" vertical="center" shrinkToFit="1" readingOrder="2"/>
    </xf>
    <xf numFmtId="1" fontId="20" fillId="3" borderId="34" xfId="0" applyNumberFormat="1" applyFont="1" applyFill="1" applyBorder="1" applyAlignment="1">
      <alignment horizontal="center" vertical="center" shrinkToFit="1" readingOrder="2"/>
    </xf>
    <xf numFmtId="0" fontId="20" fillId="0" borderId="0" xfId="0" applyFont="1" applyAlignment="1">
      <alignment horizontal="center" vertical="center" shrinkToFit="1" readingOrder="2"/>
    </xf>
    <xf numFmtId="0" fontId="21" fillId="3" borderId="34" xfId="0" applyFont="1" applyFill="1" applyBorder="1" applyAlignment="1">
      <alignment horizontal="center"/>
    </xf>
    <xf numFmtId="0" fontId="21" fillId="3" borderId="35" xfId="0" applyFont="1" applyFill="1" applyBorder="1" applyAlignment="1">
      <alignment horizontal="center"/>
    </xf>
    <xf numFmtId="0" fontId="21" fillId="3" borderId="36" xfId="0" applyFont="1" applyFill="1" applyBorder="1" applyAlignment="1">
      <alignment horizontal="center"/>
    </xf>
    <xf numFmtId="0" fontId="21" fillId="3" borderId="37" xfId="0" applyFont="1" applyFill="1" applyBorder="1" applyAlignment="1">
      <alignment horizontal="center"/>
    </xf>
    <xf numFmtId="0" fontId="0" fillId="0" borderId="0" xfId="0" applyAlignment="1">
      <alignment shrinkToFit="1"/>
    </xf>
    <xf numFmtId="0" fontId="20" fillId="3" borderId="34" xfId="0" applyFont="1" applyFill="1" applyBorder="1" applyAlignment="1">
      <alignment horizontal="center" vertical="center" shrinkToFit="1"/>
    </xf>
    <xf numFmtId="0" fontId="20" fillId="4" borderId="34" xfId="0" applyFont="1" applyFill="1" applyBorder="1" applyAlignment="1">
      <alignment horizontal="center" vertical="center" shrinkToFit="1"/>
    </xf>
    <xf numFmtId="1" fontId="20" fillId="4" borderId="34" xfId="0" applyNumberFormat="1" applyFont="1" applyFill="1" applyBorder="1" applyAlignment="1">
      <alignment horizontal="center" vertical="center" shrinkToFit="1"/>
    </xf>
    <xf numFmtId="0" fontId="24" fillId="4" borderId="34" xfId="0" applyFont="1" applyFill="1" applyBorder="1" applyAlignment="1">
      <alignment horizontal="center" vertical="center" wrapText="1" shrinkToFit="1" readingOrder="2"/>
    </xf>
    <xf numFmtId="0" fontId="25" fillId="5" borderId="34" xfId="0" applyFont="1" applyFill="1" applyBorder="1" applyAlignment="1">
      <alignment horizontal="center" vertical="center"/>
    </xf>
    <xf numFmtId="0" fontId="25" fillId="5" borderId="35" xfId="0" applyFont="1" applyFill="1" applyBorder="1" applyAlignment="1">
      <alignment horizontal="center" vertical="center"/>
    </xf>
    <xf numFmtId="0" fontId="21" fillId="3" borderId="39" xfId="0" applyFont="1" applyFill="1" applyBorder="1" applyAlignment="1">
      <alignment horizontal="center"/>
    </xf>
    <xf numFmtId="0" fontId="25" fillId="5" borderId="38" xfId="0" applyFont="1" applyFill="1" applyBorder="1" applyAlignment="1">
      <alignment horizontal="center" vertical="center"/>
    </xf>
  </cellXfs>
  <cellStyles count="1">
    <cellStyle name="Normal" xfId="0" builtinId="0"/>
  </cellStyles>
  <dxfs count="9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1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 style="thick">
          <color indexed="58"/>
        </right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 style="thick">
          <color indexed="58"/>
        </left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</dxfs>
  <tableStyles count="1" defaultTableStyle="TableStyleMedium2" defaultPivotStyle="PivotStyleLight16">
    <tableStyle name="Invisible" pivot="0" table="0" count="0" xr9:uid="{66684276-9D2F-4580-9EFE-390EB6695A4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7900C33-0FFA-48D8-A2CC-946CCBA884E6}" name="الجدول1" displayName="الجدول1" ref="A13:BY16" totalsRowShown="0" headerRowDxfId="95" dataDxfId="94">
  <autoFilter ref="A13:BY16" xr:uid="{47900C33-0FFA-48D8-A2CC-946CCBA884E6}"/>
  <tableColumns count="77">
    <tableColumn id="1" xr3:uid="{F3F63A65-E6B1-44AA-A8CF-F817F8C73D4D}" name="عمود1" dataDxfId="93">
      <calculatedColumnFormula>IF(C14="","",SUBTOTAL(3,$C$14:C16))</calculatedColumnFormula>
    </tableColumn>
    <tableColumn id="2" xr3:uid="{0BF3EFC9-BB94-44E5-A9A9-6E928514B7A7}" name="عمود2" dataDxfId="92"/>
    <tableColumn id="3" xr3:uid="{D7F7402D-DB6E-4DE8-980B-8FC54BF2EF24}" name="عمود3" dataDxfId="91"/>
    <tableColumn id="4" xr3:uid="{09C513D7-BEEC-4D9E-B93C-4DB14D556D90}" name="عمود4" dataDxfId="90"/>
    <tableColumn id="5" xr3:uid="{B81D8A21-3554-4E47-88DB-0EDE2D63BFA4}" name="عمود5" dataDxfId="89"/>
    <tableColumn id="6" xr3:uid="{EA81CDE2-950A-46AC-9BEA-CAC5135FCC30}" name="عمود6" dataDxfId="88"/>
    <tableColumn id="7" xr3:uid="{C0DD5707-67FA-44EC-A6EE-95C5DBFA7C41}" name="عمود7" dataDxfId="87"/>
    <tableColumn id="8" xr3:uid="{22D2EF84-B6E4-405F-B8E8-A7005465AF0B}" name="عمود8" dataDxfId="86"/>
    <tableColumn id="9" xr3:uid="{5E4FF705-BB13-42C6-A587-D44EB885D4DD}" name="عمود9" dataDxfId="85"/>
    <tableColumn id="10" xr3:uid="{E1EBD210-998F-4BFC-9FB7-D35994A64268}" name="عمود10" dataDxfId="84"/>
    <tableColumn id="11" xr3:uid="{226C9AD8-579E-433A-95FC-234BB5D6E831}" name="عمود11" dataDxfId="83"/>
    <tableColumn id="12" xr3:uid="{8984C9E3-EDCA-491D-8FD4-E8C940C47385}" name="س" dataDxfId="82"/>
    <tableColumn id="13" xr3:uid="{038F62B2-BF34-4779-A936-82307ABA6463}" name="ط" dataDxfId="81"/>
    <tableColumn id="14" xr3:uid="{B76C46DF-550C-463C-A8DA-9788C9DBEFDB}" name="ف" dataDxfId="80"/>
    <tableColumn id="72" xr3:uid="{44D68CE5-F899-49D3-A513-C2D53A27136D}" name="س2" dataDxfId="79"/>
    <tableColumn id="73" xr3:uid="{3BA88091-C97D-4393-9606-1B4461EDAFA8}" name="ط3" dataDxfId="78"/>
    <tableColumn id="74" xr3:uid="{C81C7D00-AA8D-4DE5-8B6D-2A7B18643953}" name="ف4" dataDxfId="77"/>
    <tableColumn id="75" xr3:uid="{158C68D0-AA85-4EBA-ACFB-A0BC5D620A72}" name="س22" dataDxfId="76"/>
    <tableColumn id="76" xr3:uid="{85B38F49-A4EF-49DB-90B3-379A7FE5EFAD}" name="ط33" dataDxfId="75"/>
    <tableColumn id="77" xr3:uid="{112D3B20-0191-44E8-BEE9-1FC72B456870}" name="ف44" dataDxfId="74"/>
    <tableColumn id="15" xr3:uid="{DD4B04AD-680A-4ADC-ADF5-ECC58BFEA93B}" name="س25" dataDxfId="73"/>
    <tableColumn id="16" xr3:uid="{DD4277B3-F68C-4FD9-9A1B-41D4AB43C259}" name="ط36" dataDxfId="72"/>
    <tableColumn id="17" xr3:uid="{6ACFD88A-077D-47EC-A97E-34CE1FC19F8A}" name="ف47" dataDxfId="71"/>
    <tableColumn id="18" xr3:uid="{E7CE2E23-6B4A-40A8-B3C3-714D0412FD28}" name="س5" dataDxfId="70"/>
    <tableColumn id="19" xr3:uid="{765610C1-ED98-472B-9740-CF7E52C830B2}" name="ط6" dataDxfId="69"/>
    <tableColumn id="20" xr3:uid="{C7711B1A-78C9-4024-A219-FA9650D2B086}" name="ف7" dataDxfId="68"/>
    <tableColumn id="21" xr3:uid="{772737A3-827D-4F08-8AF9-5B5A9CB46106}" name="س8" dataDxfId="67"/>
    <tableColumn id="22" xr3:uid="{54112C29-5E76-4400-8D62-BB268D0C25E3}" name="ط9" dataDxfId="66"/>
    <tableColumn id="23" xr3:uid="{BEF709B8-8A37-41AF-A419-17126E6EE059}" name="ف10" dataDxfId="65"/>
    <tableColumn id="71" xr3:uid="{8DF8D5D1-63FE-475B-8685-4E64BFF664E6}" name="ف102" dataDxfId="64"/>
    <tableColumn id="24" xr3:uid="{9EA86E64-EA01-4764-8425-11F7B0FCA765}" name="ف11" dataDxfId="63">
      <calculatedColumnFormula>IF(AT14=$AT$5,1)</calculatedColumnFormula>
    </tableColumn>
    <tableColumn id="25" xr3:uid="{5F9745C2-8D67-4B8A-BB67-3900951A0A72}" name="س11" dataDxfId="62">
      <calculatedColumnFormula>INT(MOD(AZ14,24))</calculatedColumnFormula>
    </tableColumn>
    <tableColumn id="26" xr3:uid="{A0A24414-3BD7-486E-A17A-6FFA83097EAD}" name="ط12" dataDxfId="61">
      <calculatedColumnFormula>INT(MOD(AZ14/24,24))</calculatedColumnFormula>
    </tableColumn>
    <tableColumn id="27" xr3:uid="{5104C9E1-8703-45C8-BA63-566A0BA692CC}" name="ف13" dataDxfId="60">
      <calculatedColumnFormula>INT(AZ14/576)</calculatedColumnFormula>
    </tableColumn>
    <tableColumn id="28" xr3:uid="{6E7ECEF8-00F7-4111-84F2-5749BE93E66C}" name="ف14" dataDxfId="59"/>
    <tableColumn id="29" xr3:uid="{5C2181AF-C602-4FE8-97FD-632C11CCFA12}" name="س14" dataDxfId="58">
      <calculatedColumnFormula>INT(MOD(AS14,24))</calculatedColumnFormula>
    </tableColumn>
    <tableColumn id="30" xr3:uid="{657E0FF5-EBFA-4508-97C4-A6CE7A4F4106}" name="ط15" dataDxfId="57">
      <calculatedColumnFormula>INT(MOD(AS14/24,24))</calculatedColumnFormula>
    </tableColumn>
    <tableColumn id="31" xr3:uid="{1D09299E-FAC8-4CFA-B681-5C76BBDF57E3}" name="ف16" dataDxfId="56">
      <calculatedColumnFormula>INT(AS14/576)</calculatedColumnFormula>
    </tableColumn>
    <tableColumn id="32" xr3:uid="{EF0AD6FA-1AC9-4CDA-AB0E-199BC0154C68}" name="ط17" dataDxfId="55">
      <calculatedColumnFormula>IF(AJ14=D14,"ok","X")</calculatedColumnFormula>
    </tableColumn>
    <tableColumn id="33" xr3:uid="{95CBFF68-B0DB-498C-8A10-0FF5DA9C462A}" name="ط18" dataDxfId="54">
      <calculatedColumnFormula>IF(AK14=E14,"ok","X")</calculatedColumnFormula>
    </tableColumn>
    <tableColumn id="34" xr3:uid="{F2D1F0D9-BAC0-4E0E-A993-983E85513626}" name="ف19" dataDxfId="53">
      <calculatedColumnFormula>IF(AL14=F14,"ok","X")</calculatedColumnFormula>
    </tableColumn>
    <tableColumn id="35" xr3:uid="{A11DAAF9-C677-485E-AE61-EB11AEEAC597}" name="س20" dataDxfId="52">
      <calculatedColumnFormula>SUM(CC14+BZ14+U14+BW14+L14+I14+X14+AA14+الجدول1[[#This Row],[س2]]+الجدول1[[#This Row],[س22]])</calculatedColumnFormula>
    </tableColumn>
    <tableColumn id="36" xr3:uid="{9693B8D6-F7E4-41A1-90A7-D4E4D57AA7C1}" name="ط21" dataDxfId="51">
      <calculatedColumnFormula>SUM(CD14+CA14+V14+BX14+M14+J14+Y14+AB14+الجدول1[[#This Row],[ط3]]+الجدول1[[#This Row],[ط33]])*24</calculatedColumnFormula>
    </tableColumn>
    <tableColumn id="37" xr3:uid="{521314A8-8027-4203-A155-DD6DE3EC045C}" name="ف22" dataDxfId="50">
      <calculatedColumnFormula>SUM(CE14+CB14+W14+N14+BY14+K14+Z14+AC14+الجدول1[[#This Row],[ف4]]+الجدول1[[#This Row],[ف44]])*576</calculatedColumnFormula>
    </tableColumn>
    <tableColumn id="38" xr3:uid="{0802397E-882B-40BF-93CD-6F9CFF44188F}" name="ج" dataDxfId="49">
      <calculatedColumnFormula>AR14+AQ14+AP14</calculatedColumnFormula>
    </tableColumn>
    <tableColumn id="39" xr3:uid="{AE715BEE-23EE-4C3E-AD23-A7AA2472EC4E}" name="عمود23" dataDxfId="48">
      <calculatedColumnFormula>AO14&amp;AN14&amp;AM14</calculatedColumnFormula>
    </tableColumn>
    <tableColumn id="40" xr3:uid="{95043316-73AC-410D-9A3B-6F492729D721}" name="عمود24" dataDxfId="47"/>
    <tableColumn id="41" xr3:uid="{9AADC472-A278-4EDE-85E8-6DD099869222}" name="س24" dataDxfId="46">
      <calculatedColumnFormula>D14</calculatedColumnFormula>
    </tableColumn>
    <tableColumn id="42" xr3:uid="{5D168D38-1A8C-4308-8AD0-4DB70FC76EEC}" name="ط25" dataDxfId="45">
      <calculatedColumnFormula>E14*24</calculatedColumnFormula>
    </tableColumn>
    <tableColumn id="43" xr3:uid="{0EFE3352-0289-4CB7-A019-C23668774527}" name="ف26" dataDxfId="44">
      <calculatedColumnFormula>F14*24*24</calculatedColumnFormula>
    </tableColumn>
    <tableColumn id="44" xr3:uid="{FC4F1B22-7007-4E32-8875-76A8915DD2C6}" name="ج27" dataDxfId="43">
      <calculatedColumnFormula>AX14+AW14+AV14</calculatedColumnFormula>
    </tableColumn>
    <tableColumn id="45" xr3:uid="{E4085FD4-4B75-4714-8E21-74E1B59C6723}" name="ج28" dataDxfId="42">
      <calculatedColumnFormula>AY14-AS14</calculatedColumnFormula>
    </tableColumn>
    <tableColumn id="46" xr3:uid="{48A29230-0D82-4A2A-B990-96FFB5045649}" name="عمود0" dataDxfId="41"/>
    <tableColumn id="47" xr3:uid="{BD29ACEB-F0A4-4F6F-9C6B-26FD4C86ABCC}" name="ج30" dataDxfId="40"/>
    <tableColumn id="48" xr3:uid="{3FE790B9-8F34-443B-916E-F497D0CF0130}" name="ج31" dataDxfId="39"/>
    <tableColumn id="49" xr3:uid="{2B979398-0348-41CB-B80B-7A2925CC3F99}" name="ج32" dataDxfId="38"/>
    <tableColumn id="50" xr3:uid="{6F377EB9-A752-4BE9-A1BB-CEAE125C130A}" name="ج33" dataDxfId="37"/>
    <tableColumn id="51" xr3:uid="{BF7844F0-0014-418E-B7AF-07721AA52F34}" name="1" dataDxfId="36"/>
    <tableColumn id="52" xr3:uid="{744F317C-07CA-4F34-82C6-0DDE60656920}" name="10" dataDxfId="35"/>
    <tableColumn id="53" xr3:uid="{A3BFFA33-17CA-4751-855E-603765441B78}" name="11" dataDxfId="34"/>
    <tableColumn id="54" xr3:uid="{B6D70566-4094-4BF0-A73B-2963F0FCB2B1}" name="9" dataDxfId="33"/>
    <tableColumn id="55" xr3:uid="{6020BDF8-1DFE-4153-8979-9DC90016163A}" name="2" dataDxfId="32"/>
    <tableColumn id="56" xr3:uid="{E59F102C-83A3-47AE-B69D-262209B71B03}" name="ح" dataDxfId="31"/>
    <tableColumn id="57" xr3:uid="{250FB820-8AC6-4AD9-B6AA-777E38F833DD}" name="البركة" dataDxfId="30"/>
    <tableColumn id="58" xr3:uid="{85E706DF-DD21-4DA5-BC5F-A37CA84F21A6}" name="عمود58" dataDxfId="29"/>
    <tableColumn id="59" xr3:uid="{EA1166F0-DFF4-4FE4-8BF1-9BF2F61758D9}" name="عمود59" dataDxfId="28">
      <calculatedColumnFormula>BL14&amp;"__" &amp;BK14&amp;"__" &amp;BJ14&amp;"__" &amp;BI14&amp;"__" &amp;BH14&amp;"__" &amp;BG14&amp;"__" &amp;BF14</calculatedColumnFormula>
    </tableColumn>
    <tableColumn id="60" xr3:uid="{5661C0AB-48A5-40CE-A353-E4F8DD113654}" name="عمود60" dataDxfId="27"/>
    <tableColumn id="61" xr3:uid="{4322D831-A705-42A0-A3BF-E72F4D11DE3B}" name="عمود61" dataDxfId="26"/>
    <tableColumn id="62" xr3:uid="{DB092405-B096-4005-8704-1F430932F6EA}" name="عمود62" dataDxfId="25"/>
    <tableColumn id="63" xr3:uid="{8A408105-3267-417E-AF4A-8C63EDA93F7A}" name="عمود63" dataDxfId="24"/>
    <tableColumn id="64" xr3:uid="{5433C279-BD32-4CAF-865E-87F5E2D639B8}" name="عمود64" dataDxfId="23"/>
    <tableColumn id="65" xr3:uid="{1C5128FA-8A1D-4A4D-B1A1-C002FCB6F228}" name="عمود65" dataDxfId="22"/>
    <tableColumn id="66" xr3:uid="{526E65AF-785A-4D69-AC2C-79E4CEC76BDA}" name="عمود66" dataDxfId="21"/>
    <tableColumn id="67" xr3:uid="{FA68CDF8-D4FC-4474-9287-793A90D800D3}" name="عمود67" dataDxfId="20"/>
    <tableColumn id="68" xr3:uid="{D1AD628C-2A92-43D0-A8B5-5B3B850F0393}" name="عمود68" dataDxfId="19"/>
    <tableColumn id="69" xr3:uid="{1F87DA14-C146-41A1-9F51-07EE5D4B7F6A}" name="عمود69" dataDxfId="18"/>
    <tableColumn id="70" xr3:uid="{ED7A6A39-9AA2-41E8-9BFC-9FE4181D06A0}" name="عمود70" dataDxfId="1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84F8B-48C5-43F4-8E19-ED7BE4E1CFA0}">
  <sheetPr codeName="Sheet1"/>
  <dimension ref="A1:CE16"/>
  <sheetViews>
    <sheetView rightToLeft="1" topLeftCell="L3" workbookViewId="0">
      <selection activeCell="L9" sqref="L9:N9"/>
    </sheetView>
  </sheetViews>
  <sheetFormatPr defaultRowHeight="15" x14ac:dyDescent="0.25"/>
  <sheetData>
    <row r="1" spans="1:83" s="1" customFormat="1" ht="23.25" customHeight="1" x14ac:dyDescent="0.25">
      <c r="D1" s="2">
        <f>SUM(D14:D16)</f>
        <v>12</v>
      </c>
      <c r="E1" s="2">
        <f>SUM(E14:E16)*24</f>
        <v>288</v>
      </c>
      <c r="F1" s="2">
        <f>SUM(F14:F16)*576</f>
        <v>11520</v>
      </c>
      <c r="G1" s="3"/>
      <c r="I1" s="2">
        <f>SUM(I14:I16)</f>
        <v>1</v>
      </c>
      <c r="J1" s="2">
        <f>SUM(J14:J16)*24</f>
        <v>48</v>
      </c>
      <c r="K1" s="2">
        <f>SUM(K14:K16)*576</f>
        <v>2880</v>
      </c>
      <c r="L1" s="2">
        <f>SUM(L14:L16)</f>
        <v>1</v>
      </c>
      <c r="M1" s="2">
        <f>SUM(M14:M16)*24</f>
        <v>48</v>
      </c>
      <c r="N1" s="2">
        <f>SUM(N14:N16)*576</f>
        <v>2880</v>
      </c>
      <c r="O1" s="2">
        <f>SUM(O14:O16)</f>
        <v>1</v>
      </c>
      <c r="P1" s="2">
        <f>SUM(P14:P16)*24</f>
        <v>48</v>
      </c>
      <c r="Q1" s="2">
        <f>SUM(Q14:Q16)*576</f>
        <v>2880</v>
      </c>
      <c r="R1" s="2">
        <f>SUM(R14:R16)</f>
        <v>1</v>
      </c>
      <c r="S1" s="2">
        <f>SUM(S14:S16)*24</f>
        <v>48</v>
      </c>
      <c r="T1" s="2">
        <f>SUM(T14:T16)*576</f>
        <v>2880</v>
      </c>
      <c r="U1" s="2">
        <f>SUM(U14:U16)</f>
        <v>1</v>
      </c>
      <c r="V1" s="2">
        <f>SUM(V14:V16)*24</f>
        <v>48</v>
      </c>
      <c r="W1" s="2">
        <f>SUM(W14:W16)*576</f>
        <v>2880</v>
      </c>
      <c r="X1" s="2">
        <f>SUM(X14:X16)</f>
        <v>1</v>
      </c>
      <c r="Y1" s="2">
        <f>SUM(Y14:Y16)*24</f>
        <v>48</v>
      </c>
      <c r="Z1" s="2">
        <f>SUM(Z14:Z16)*576</f>
        <v>2880</v>
      </c>
      <c r="AA1" s="2">
        <f>SUM(AA14:AA16)</f>
        <v>1</v>
      </c>
      <c r="AB1" s="2">
        <f>SUM(AB14:AB16)*24</f>
        <v>48</v>
      </c>
      <c r="AC1" s="2">
        <f>SUM(AC14:AC16)*576</f>
        <v>2880</v>
      </c>
      <c r="AD1" s="4"/>
      <c r="AE1" s="4"/>
      <c r="AF1" s="2">
        <f>SUM(AF14:AF16)</f>
        <v>5</v>
      </c>
      <c r="AG1" s="2">
        <f>SUM(AG14:AG16)*24</f>
        <v>528</v>
      </c>
      <c r="AH1" s="2">
        <f>SUM(AH14:AH16)*576</f>
        <v>-9216</v>
      </c>
      <c r="AI1" s="4"/>
      <c r="AJ1" s="2">
        <f>SUM(AJ14:AJ16)</f>
        <v>7</v>
      </c>
      <c r="AK1" s="2">
        <f>SUM(AK14:AK16)*24</f>
        <v>336</v>
      </c>
      <c r="AL1" s="2">
        <f>SUM(AL14:AL16)*576</f>
        <v>20160</v>
      </c>
      <c r="BA1" s="5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W1" s="4"/>
      <c r="BX1" s="4"/>
      <c r="BY1" s="4"/>
      <c r="BZ1" s="4"/>
      <c r="CA1" s="4"/>
      <c r="CB1" s="4"/>
      <c r="CC1" s="4"/>
      <c r="CD1" s="4"/>
      <c r="CE1" s="4"/>
    </row>
    <row r="2" spans="1:83" s="6" customFormat="1" ht="23.25" customHeight="1" x14ac:dyDescent="0.25">
      <c r="D2" s="7"/>
      <c r="E2" s="7"/>
      <c r="F2" s="7"/>
      <c r="G2" s="8"/>
      <c r="I2" s="7"/>
      <c r="J2" s="7"/>
      <c r="K2" s="9"/>
      <c r="L2" s="7"/>
      <c r="M2" s="7"/>
      <c r="N2" s="9"/>
      <c r="O2" s="7"/>
      <c r="P2" s="7"/>
      <c r="Q2" s="9"/>
      <c r="R2" s="7"/>
      <c r="S2" s="7"/>
      <c r="T2" s="9"/>
      <c r="U2" s="7"/>
      <c r="V2" s="7"/>
      <c r="W2" s="9"/>
      <c r="X2" s="7"/>
      <c r="Y2" s="7"/>
      <c r="Z2" s="9"/>
      <c r="AA2" s="7"/>
      <c r="AB2" s="7"/>
      <c r="AC2" s="9"/>
      <c r="AD2" s="7"/>
      <c r="AE2" s="7"/>
      <c r="AF2" s="7"/>
      <c r="AG2" s="7"/>
      <c r="AH2" s="7"/>
      <c r="AI2" s="7"/>
      <c r="AJ2" s="7"/>
      <c r="AK2" s="7"/>
      <c r="AL2" s="7"/>
      <c r="BA2" s="10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W2" s="7"/>
      <c r="BX2" s="7"/>
      <c r="BY2" s="7"/>
      <c r="BZ2" s="7"/>
      <c r="CA2" s="7"/>
      <c r="CB2" s="7"/>
      <c r="CC2" s="7"/>
      <c r="CD2" s="7"/>
      <c r="CE2" s="7"/>
    </row>
    <row r="3" spans="1:83" s="6" customFormat="1" ht="23.25" customHeight="1" x14ac:dyDescent="0.25">
      <c r="D3" s="7"/>
      <c r="E3" s="7"/>
      <c r="F3" s="7"/>
      <c r="G3" s="8"/>
      <c r="I3" s="7"/>
      <c r="J3" s="7"/>
      <c r="K3" s="9"/>
      <c r="L3" s="7"/>
      <c r="M3" s="7"/>
      <c r="N3" s="9"/>
      <c r="O3" s="7"/>
      <c r="P3" s="7"/>
      <c r="Q3" s="9"/>
      <c r="R3" s="7"/>
      <c r="S3" s="7"/>
      <c r="T3" s="9"/>
      <c r="U3" s="7"/>
      <c r="V3" s="7"/>
      <c r="W3" s="9"/>
      <c r="X3" s="7"/>
      <c r="Y3" s="7"/>
      <c r="Z3" s="9"/>
      <c r="AA3" s="7"/>
      <c r="AB3" s="7"/>
      <c r="AC3" s="9"/>
      <c r="AD3" s="7"/>
      <c r="AE3" s="7"/>
      <c r="AF3" s="7"/>
      <c r="AG3" s="7"/>
      <c r="AH3" s="7"/>
      <c r="AI3" s="7"/>
      <c r="AJ3" s="7"/>
      <c r="AK3" s="7"/>
      <c r="AL3" s="7"/>
      <c r="BA3" s="10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W3" s="7"/>
      <c r="BX3" s="7"/>
      <c r="BY3" s="7"/>
      <c r="BZ3" s="7"/>
      <c r="CA3" s="7"/>
      <c r="CB3" s="7"/>
      <c r="CC3" s="7"/>
      <c r="CD3" s="7"/>
      <c r="CE3" s="7"/>
    </row>
    <row r="4" spans="1:83" s="6" customFormat="1" ht="23.25" customHeight="1" x14ac:dyDescent="0.25">
      <c r="D4" s="11">
        <f>D1+E1+F1</f>
        <v>11820</v>
      </c>
      <c r="E4" s="11"/>
      <c r="F4" s="11"/>
      <c r="G4" s="8"/>
      <c r="I4" s="11">
        <f>I1+J1+K1</f>
        <v>2929</v>
      </c>
      <c r="J4" s="11"/>
      <c r="K4" s="12"/>
      <c r="L4" s="11">
        <f>L1+M1+N1</f>
        <v>2929</v>
      </c>
      <c r="M4" s="11"/>
      <c r="N4" s="12"/>
      <c r="O4" s="11">
        <f t="shared" ref="O4" si="0">O1+P1+Q1</f>
        <v>2929</v>
      </c>
      <c r="P4" s="11"/>
      <c r="Q4" s="12"/>
      <c r="R4" s="11">
        <f t="shared" ref="R4" si="1">R1+S1+T1</f>
        <v>2929</v>
      </c>
      <c r="S4" s="11"/>
      <c r="T4" s="12"/>
      <c r="U4" s="11">
        <f>U1+V1+W1</f>
        <v>2929</v>
      </c>
      <c r="V4" s="11"/>
      <c r="W4" s="12"/>
      <c r="X4" s="11">
        <f>X1+Y1+Z1</f>
        <v>2929</v>
      </c>
      <c r="Y4" s="11"/>
      <c r="Z4" s="12"/>
      <c r="AA4" s="11">
        <f>AA1+AB1+AC1</f>
        <v>2929</v>
      </c>
      <c r="AB4" s="11"/>
      <c r="AC4" s="12"/>
      <c r="AD4" s="11"/>
      <c r="AE4" s="11"/>
      <c r="AF4" s="11">
        <f>AF1+AG1+AH1</f>
        <v>-8683</v>
      </c>
      <c r="AG4" s="11"/>
      <c r="AH4" s="11"/>
      <c r="AI4" s="11"/>
      <c r="AJ4" s="11">
        <f>AJ1+AK1+AL1</f>
        <v>20503</v>
      </c>
      <c r="AK4" s="11"/>
      <c r="AL4" s="11"/>
      <c r="BA4" s="10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W4" s="11"/>
      <c r="BX4" s="11"/>
      <c r="BY4" s="11"/>
      <c r="BZ4" s="11"/>
      <c r="CA4" s="11"/>
      <c r="CB4" s="11"/>
      <c r="CC4" s="11"/>
      <c r="CD4" s="11"/>
      <c r="CE4" s="11"/>
    </row>
    <row r="5" spans="1:83" s="6" customFormat="1" ht="23.25" customHeight="1" x14ac:dyDescent="0.2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13">
        <v>8</v>
      </c>
      <c r="H5" s="6">
        <v>9</v>
      </c>
      <c r="I5" s="6">
        <v>10</v>
      </c>
      <c r="J5" s="6">
        <v>11</v>
      </c>
      <c r="K5" s="14">
        <v>12</v>
      </c>
      <c r="L5" s="6">
        <v>12</v>
      </c>
      <c r="M5" s="6">
        <v>13</v>
      </c>
      <c r="N5" s="14">
        <v>14</v>
      </c>
      <c r="O5" s="6">
        <v>15</v>
      </c>
      <c r="P5" s="6">
        <v>16</v>
      </c>
      <c r="Q5" s="14">
        <v>17</v>
      </c>
      <c r="R5" s="6">
        <v>15</v>
      </c>
      <c r="S5" s="6">
        <v>16</v>
      </c>
      <c r="T5" s="14">
        <v>17</v>
      </c>
      <c r="U5" s="6">
        <v>15</v>
      </c>
      <c r="V5" s="6">
        <v>16</v>
      </c>
      <c r="W5" s="14">
        <v>17</v>
      </c>
      <c r="X5" s="6">
        <v>18</v>
      </c>
      <c r="Y5" s="6">
        <v>19</v>
      </c>
      <c r="Z5" s="14">
        <v>20</v>
      </c>
      <c r="AA5" s="6">
        <v>21</v>
      </c>
      <c r="AB5" s="6">
        <v>22</v>
      </c>
      <c r="AC5" s="14">
        <v>23</v>
      </c>
      <c r="AD5" s="6">
        <v>24</v>
      </c>
      <c r="AE5" s="11"/>
      <c r="AF5" s="11"/>
      <c r="AG5" s="11"/>
      <c r="AH5" s="11"/>
      <c r="AI5" s="11"/>
      <c r="AJ5" s="11"/>
      <c r="AK5" s="11"/>
      <c r="AL5" s="11"/>
      <c r="AT5" s="6" t="s">
        <v>0</v>
      </c>
      <c r="BA5" s="10"/>
      <c r="BF5" s="15" t="s">
        <v>1</v>
      </c>
      <c r="BG5" s="16"/>
      <c r="BH5" s="16"/>
      <c r="BI5" s="16"/>
      <c r="BJ5" s="16"/>
      <c r="BK5" s="16"/>
      <c r="BL5" s="16"/>
      <c r="BP5" s="6">
        <v>2</v>
      </c>
    </row>
    <row r="6" spans="1:83" s="6" customFormat="1" ht="23.25" customHeight="1" thickBot="1" x14ac:dyDescent="0.3">
      <c r="A6" s="17" t="s">
        <v>2</v>
      </c>
      <c r="B6" s="11"/>
      <c r="C6" s="11"/>
      <c r="D6" s="11"/>
      <c r="E6" s="11"/>
      <c r="F6" s="11"/>
      <c r="G6" s="8"/>
      <c r="I6" s="11"/>
      <c r="J6" s="11"/>
      <c r="K6" s="12"/>
      <c r="L6" s="11"/>
      <c r="M6" s="11"/>
      <c r="N6" s="12"/>
      <c r="O6" s="11"/>
      <c r="P6" s="11"/>
      <c r="Q6" s="12"/>
      <c r="R6" s="11"/>
      <c r="S6" s="11"/>
      <c r="T6" s="12"/>
      <c r="U6" s="11"/>
      <c r="V6" s="11"/>
      <c r="W6" s="12"/>
      <c r="X6" s="11"/>
      <c r="Y6" s="11"/>
      <c r="Z6" s="12"/>
      <c r="AA6" s="11"/>
      <c r="AB6" s="11"/>
      <c r="AC6" s="12"/>
      <c r="AD6" s="11"/>
      <c r="AE6" s="11"/>
      <c r="AF6" s="11"/>
      <c r="AG6" s="11"/>
      <c r="AH6" s="11"/>
      <c r="AI6" s="11"/>
      <c r="AJ6" s="11"/>
      <c r="AK6" s="11"/>
      <c r="AL6" s="11"/>
      <c r="BA6" s="10"/>
      <c r="BF6" s="18"/>
      <c r="BG6" s="16"/>
      <c r="BH6" s="16"/>
      <c r="BI6" s="16"/>
      <c r="BJ6" s="16"/>
      <c r="BK6" s="16"/>
      <c r="BL6" s="16"/>
      <c r="BM6" s="11"/>
      <c r="BN6" s="11"/>
      <c r="BO6" s="11"/>
      <c r="BP6" s="11"/>
      <c r="BW6" s="11"/>
      <c r="BX6" s="11"/>
      <c r="BY6" s="11"/>
      <c r="BZ6" s="11"/>
      <c r="CA6" s="11"/>
      <c r="CB6" s="11"/>
      <c r="CC6" s="11"/>
      <c r="CD6" s="11"/>
      <c r="CE6" s="11"/>
    </row>
    <row r="7" spans="1:83" s="6" customFormat="1" ht="23.25" customHeight="1" thickTop="1" thickBot="1" x14ac:dyDescent="0.3">
      <c r="A7" s="17" t="s">
        <v>3</v>
      </c>
      <c r="B7" s="17"/>
      <c r="C7" s="19"/>
      <c r="D7" s="20" t="s">
        <v>4</v>
      </c>
      <c r="E7" s="21"/>
      <c r="F7" s="22"/>
      <c r="G7" s="23"/>
      <c r="I7" s="24" t="str">
        <f>I11</f>
        <v>القطن</v>
      </c>
      <c r="J7" s="25"/>
      <c r="K7" s="26"/>
      <c r="L7" s="24" t="str">
        <f t="shared" ref="L7" si="2">L11</f>
        <v>الارز</v>
      </c>
      <c r="M7" s="25"/>
      <c r="N7" s="26"/>
      <c r="O7" s="24" t="str">
        <f t="shared" ref="O7:R7" si="3">O11</f>
        <v>الزره</v>
      </c>
      <c r="P7" s="25"/>
      <c r="Q7" s="26"/>
      <c r="R7" s="24" t="str">
        <f t="shared" si="3"/>
        <v>فلفل</v>
      </c>
      <c r="S7" s="25"/>
      <c r="T7" s="26"/>
      <c r="U7" s="24" t="str">
        <f t="shared" ref="U7" si="4">U11</f>
        <v>طماطم</v>
      </c>
      <c r="V7" s="25"/>
      <c r="W7" s="26"/>
      <c r="X7" s="24" t="str">
        <f t="shared" ref="X7" si="5">X11</f>
        <v>بازنجان</v>
      </c>
      <c r="Y7" s="25"/>
      <c r="Z7" s="26"/>
      <c r="AA7" s="24" t="str">
        <f t="shared" ref="AA7" si="6">AA11</f>
        <v>لب عباد</v>
      </c>
      <c r="AB7" s="25"/>
      <c r="AC7" s="26"/>
      <c r="AD7" s="27"/>
      <c r="AE7" s="28"/>
      <c r="AF7" s="24" t="s">
        <v>5</v>
      </c>
      <c r="AG7" s="25"/>
      <c r="AH7" s="25"/>
      <c r="AI7" s="29"/>
      <c r="AJ7" s="29" t="s">
        <v>4</v>
      </c>
      <c r="AK7" s="29"/>
      <c r="AL7" s="29"/>
      <c r="BA7" s="30"/>
      <c r="BF7" s="18"/>
      <c r="BG7" s="16"/>
      <c r="BH7" s="16"/>
      <c r="BI7" s="16"/>
      <c r="BJ7" s="16"/>
      <c r="BK7" s="16"/>
      <c r="BL7" s="16"/>
      <c r="BO7" s="29"/>
      <c r="BP7" s="29"/>
      <c r="BW7" s="29"/>
      <c r="BX7" s="29"/>
      <c r="BY7" s="29"/>
      <c r="BZ7" s="29"/>
      <c r="CA7" s="29"/>
      <c r="CB7" s="29"/>
      <c r="CC7" s="29"/>
      <c r="CD7" s="29"/>
      <c r="CE7" s="29"/>
    </row>
    <row r="8" spans="1:83" s="6" customFormat="1" ht="23.25" customHeight="1" thickTop="1" thickBot="1" x14ac:dyDescent="0.3">
      <c r="A8" s="17" t="s">
        <v>6</v>
      </c>
      <c r="B8" s="17"/>
      <c r="C8" s="19"/>
      <c r="D8" s="31" t="s">
        <v>7</v>
      </c>
      <c r="E8" s="31" t="s">
        <v>8</v>
      </c>
      <c r="F8" s="31" t="s">
        <v>9</v>
      </c>
      <c r="G8" s="23"/>
      <c r="I8" s="32" t="s">
        <v>7</v>
      </c>
      <c r="J8" s="33" t="s">
        <v>8</v>
      </c>
      <c r="K8" s="34" t="s">
        <v>9</v>
      </c>
      <c r="L8" s="33" t="s">
        <v>7</v>
      </c>
      <c r="M8" s="32" t="s">
        <v>8</v>
      </c>
      <c r="N8" s="35" t="s">
        <v>9</v>
      </c>
      <c r="O8" s="32" t="s">
        <v>7</v>
      </c>
      <c r="P8" s="33" t="s">
        <v>8</v>
      </c>
      <c r="Q8" s="34" t="s">
        <v>9</v>
      </c>
      <c r="R8" s="32" t="s">
        <v>7</v>
      </c>
      <c r="S8" s="33" t="s">
        <v>8</v>
      </c>
      <c r="T8" s="34" t="s">
        <v>9</v>
      </c>
      <c r="U8" s="32" t="s">
        <v>7</v>
      </c>
      <c r="V8" s="33" t="s">
        <v>8</v>
      </c>
      <c r="W8" s="34" t="s">
        <v>9</v>
      </c>
      <c r="X8" s="32" t="s">
        <v>7</v>
      </c>
      <c r="Y8" s="33" t="s">
        <v>8</v>
      </c>
      <c r="Z8" s="34" t="s">
        <v>9</v>
      </c>
      <c r="AA8" s="32" t="s">
        <v>7</v>
      </c>
      <c r="AB8" s="33" t="s">
        <v>8</v>
      </c>
      <c r="AC8" s="34" t="s">
        <v>9</v>
      </c>
      <c r="AD8" s="36" t="s">
        <v>10</v>
      </c>
      <c r="AE8" s="37"/>
      <c r="AF8" s="33" t="s">
        <v>7</v>
      </c>
      <c r="AG8" s="32" t="s">
        <v>8</v>
      </c>
      <c r="AH8" s="38" t="s">
        <v>9</v>
      </c>
      <c r="AI8" s="17"/>
      <c r="AJ8" s="17" t="s">
        <v>7</v>
      </c>
      <c r="AK8" s="17" t="s">
        <v>8</v>
      </c>
      <c r="AL8" s="17" t="s">
        <v>9</v>
      </c>
      <c r="BA8" s="30"/>
      <c r="BF8" s="18"/>
      <c r="BG8" s="16"/>
      <c r="BH8" s="16"/>
      <c r="BI8" s="16"/>
      <c r="BJ8" s="16"/>
      <c r="BK8" s="16"/>
      <c r="BL8" s="16"/>
      <c r="BM8" s="17"/>
      <c r="BN8" s="17"/>
      <c r="BO8" s="17"/>
      <c r="BP8" s="17"/>
      <c r="BW8" s="17"/>
      <c r="BX8" s="17"/>
      <c r="BY8" s="17"/>
      <c r="BZ8" s="17"/>
      <c r="CA8" s="17"/>
      <c r="CB8" s="17"/>
      <c r="CC8" s="17"/>
      <c r="CD8" s="17"/>
      <c r="CE8" s="17"/>
    </row>
    <row r="9" spans="1:83" s="6" customFormat="1" ht="23.25" customHeight="1" thickTop="1" thickBot="1" x14ac:dyDescent="0.3">
      <c r="A9" s="39"/>
      <c r="B9" s="39"/>
      <c r="C9" s="23"/>
      <c r="D9" s="40">
        <f>INT(MOD(D4,24))</f>
        <v>12</v>
      </c>
      <c r="E9" s="40">
        <f>INT(MOD(D4/24,24))</f>
        <v>12</v>
      </c>
      <c r="F9" s="40">
        <f>INT(D4/576)</f>
        <v>20</v>
      </c>
      <c r="G9" s="23"/>
      <c r="I9" s="40">
        <f>INT(MOD(I4,24))</f>
        <v>1</v>
      </c>
      <c r="J9" s="40">
        <f>INT(MOD(I4/24,24))</f>
        <v>2</v>
      </c>
      <c r="K9" s="41">
        <f>INT(I4/576)</f>
        <v>5</v>
      </c>
      <c r="L9" s="40">
        <f>INT(MOD(L4,24))</f>
        <v>1</v>
      </c>
      <c r="M9" s="40">
        <f>INT(MOD(L4/24,24))</f>
        <v>2</v>
      </c>
      <c r="N9" s="41">
        <f>INT(L4/576)</f>
        <v>5</v>
      </c>
      <c r="O9" s="40">
        <f t="shared" ref="O9" si="7">INT(MOD(O4,24))</f>
        <v>1</v>
      </c>
      <c r="P9" s="40">
        <f t="shared" ref="P9" si="8">INT(MOD(O4/24,24))</f>
        <v>2</v>
      </c>
      <c r="Q9" s="41">
        <f t="shared" ref="Q9" si="9">INT(O4/576)</f>
        <v>5</v>
      </c>
      <c r="R9" s="40">
        <f t="shared" ref="R9" si="10">INT(MOD(R4,24))</f>
        <v>1</v>
      </c>
      <c r="S9" s="40">
        <f t="shared" ref="S9" si="11">INT(MOD(R4/24,24))</f>
        <v>2</v>
      </c>
      <c r="T9" s="41">
        <f t="shared" ref="T9" si="12">INT(R4/576)</f>
        <v>5</v>
      </c>
      <c r="U9" s="40">
        <f>INT(MOD(U4,24))</f>
        <v>1</v>
      </c>
      <c r="V9" s="40">
        <f>INT(MOD(U4/24,24))</f>
        <v>2</v>
      </c>
      <c r="W9" s="41">
        <f>INT(U4/576)</f>
        <v>5</v>
      </c>
      <c r="X9" s="40">
        <f>INT(MOD(X4,24))</f>
        <v>1</v>
      </c>
      <c r="Y9" s="40">
        <f>INT(MOD(X4/24,24))</f>
        <v>2</v>
      </c>
      <c r="Z9" s="41">
        <f>INT(X4/576)</f>
        <v>5</v>
      </c>
      <c r="AA9" s="40">
        <f>INT(MOD(AA4,24))</f>
        <v>1</v>
      </c>
      <c r="AB9" s="40">
        <f>INT(MOD(AA4/24,24))</f>
        <v>2</v>
      </c>
      <c r="AC9" s="41">
        <f>INT(AA4/576)</f>
        <v>5</v>
      </c>
      <c r="AD9" s="42"/>
      <c r="AE9" s="42"/>
      <c r="AF9" s="40">
        <f>INT(MOD(AF4,24))</f>
        <v>5</v>
      </c>
      <c r="AG9" s="40">
        <f>INT(MOD(AF4/24,24))</f>
        <v>22</v>
      </c>
      <c r="AH9" s="43">
        <f>INT(AF4/576)</f>
        <v>-16</v>
      </c>
      <c r="AI9" s="7"/>
      <c r="AJ9" s="7">
        <f>INT(MOD(AJ4,24))</f>
        <v>7</v>
      </c>
      <c r="AK9" s="7">
        <f>INT(MOD(AJ4/24,24))</f>
        <v>14</v>
      </c>
      <c r="AL9" s="7">
        <f>INT(AJ4/576)</f>
        <v>35</v>
      </c>
      <c r="BA9" s="30" t="s">
        <v>11</v>
      </c>
      <c r="BF9" s="18"/>
      <c r="BG9" s="16"/>
      <c r="BH9" s="16"/>
      <c r="BI9" s="16"/>
      <c r="BJ9" s="16"/>
      <c r="BK9" s="16"/>
      <c r="BL9" s="16"/>
      <c r="BM9" s="7"/>
      <c r="BN9" s="7"/>
      <c r="BO9" s="7"/>
      <c r="BP9" s="7"/>
      <c r="BW9" s="7"/>
      <c r="BX9" s="7"/>
      <c r="BY9" s="7"/>
      <c r="BZ9" s="7"/>
      <c r="CA9" s="7"/>
      <c r="CB9" s="7"/>
      <c r="CC9" s="7"/>
      <c r="CD9" s="7"/>
      <c r="CE9" s="7"/>
    </row>
    <row r="10" spans="1:83" s="6" customFormat="1" ht="23.25" customHeight="1" thickTop="1" thickBot="1" x14ac:dyDescent="0.3">
      <c r="A10" s="17">
        <v>1</v>
      </c>
      <c r="B10" s="17">
        <v>2</v>
      </c>
      <c r="C10" s="17">
        <v>3</v>
      </c>
      <c r="D10" s="44">
        <v>4</v>
      </c>
      <c r="E10" s="44">
        <v>5</v>
      </c>
      <c r="F10" s="44">
        <v>6</v>
      </c>
      <c r="G10" s="45">
        <v>7</v>
      </c>
      <c r="H10" s="13">
        <f>G10+1</f>
        <v>8</v>
      </c>
      <c r="I10" s="13">
        <f t="shared" ref="I10:AC10" si="13">H10+1</f>
        <v>9</v>
      </c>
      <c r="J10" s="13">
        <f t="shared" si="13"/>
        <v>10</v>
      </c>
      <c r="K10" s="13">
        <f t="shared" si="13"/>
        <v>11</v>
      </c>
      <c r="L10" s="13">
        <f t="shared" si="13"/>
        <v>12</v>
      </c>
      <c r="M10" s="13">
        <f t="shared" si="13"/>
        <v>13</v>
      </c>
      <c r="N10" s="13">
        <f t="shared" si="13"/>
        <v>14</v>
      </c>
      <c r="O10" s="13">
        <f t="shared" si="13"/>
        <v>15</v>
      </c>
      <c r="P10" s="13">
        <f t="shared" si="13"/>
        <v>16</v>
      </c>
      <c r="Q10" s="13">
        <f t="shared" si="13"/>
        <v>17</v>
      </c>
      <c r="R10" s="13">
        <f t="shared" si="13"/>
        <v>18</v>
      </c>
      <c r="S10" s="13">
        <f t="shared" si="13"/>
        <v>19</v>
      </c>
      <c r="T10" s="13">
        <f t="shared" si="13"/>
        <v>20</v>
      </c>
      <c r="U10" s="13">
        <f t="shared" si="13"/>
        <v>21</v>
      </c>
      <c r="V10" s="13">
        <f t="shared" si="13"/>
        <v>22</v>
      </c>
      <c r="W10" s="13">
        <f t="shared" si="13"/>
        <v>23</v>
      </c>
      <c r="X10" s="13">
        <f t="shared" si="13"/>
        <v>24</v>
      </c>
      <c r="Y10" s="13">
        <f t="shared" si="13"/>
        <v>25</v>
      </c>
      <c r="Z10" s="13">
        <f t="shared" si="13"/>
        <v>26</v>
      </c>
      <c r="AA10" s="13">
        <f t="shared" si="13"/>
        <v>27</v>
      </c>
      <c r="AB10" s="13">
        <f t="shared" si="13"/>
        <v>28</v>
      </c>
      <c r="AC10" s="13">
        <f t="shared" si="13"/>
        <v>29</v>
      </c>
      <c r="AE10" s="29"/>
      <c r="AQ10" s="6" t="e">
        <f>IF(#REF!=AT5,1)</f>
        <v>#REF!</v>
      </c>
      <c r="BA10" s="30"/>
      <c r="BF10" s="18"/>
      <c r="BG10" s="16"/>
      <c r="BH10" s="16"/>
      <c r="BI10" s="16"/>
      <c r="BJ10" s="16"/>
      <c r="BK10" s="16"/>
      <c r="BL10" s="16"/>
    </row>
    <row r="11" spans="1:83" s="6" customFormat="1" ht="23.25" customHeight="1" thickTop="1" thickBot="1" x14ac:dyDescent="0.3">
      <c r="A11" s="46" t="s">
        <v>12</v>
      </c>
      <c r="B11" s="47" t="s">
        <v>13</v>
      </c>
      <c r="C11" s="48" t="s">
        <v>14</v>
      </c>
      <c r="D11" s="47" t="s">
        <v>4</v>
      </c>
      <c r="E11" s="47"/>
      <c r="F11" s="47"/>
      <c r="G11" s="49" t="s">
        <v>15</v>
      </c>
      <c r="I11" s="20" t="s">
        <v>16</v>
      </c>
      <c r="J11" s="21"/>
      <c r="K11" s="22"/>
      <c r="L11" s="20" t="s">
        <v>17</v>
      </c>
      <c r="M11" s="21"/>
      <c r="N11" s="22"/>
      <c r="O11" s="20" t="s">
        <v>18</v>
      </c>
      <c r="P11" s="21"/>
      <c r="Q11" s="22"/>
      <c r="R11" s="20" t="s">
        <v>19</v>
      </c>
      <c r="S11" s="21"/>
      <c r="T11" s="22"/>
      <c r="U11" s="20" t="s">
        <v>20</v>
      </c>
      <c r="V11" s="21"/>
      <c r="W11" s="22"/>
      <c r="X11" s="20" t="s">
        <v>21</v>
      </c>
      <c r="Y11" s="21"/>
      <c r="Z11" s="22"/>
      <c r="AA11" s="20" t="s">
        <v>22</v>
      </c>
      <c r="AB11" s="21"/>
      <c r="AC11" s="22"/>
      <c r="AD11" s="29"/>
      <c r="AE11" s="29"/>
      <c r="AF11" s="50" t="s">
        <v>23</v>
      </c>
      <c r="AG11" s="50"/>
      <c r="AH11" s="50"/>
      <c r="AI11" s="8"/>
      <c r="AJ11" s="8" t="s">
        <v>23</v>
      </c>
      <c r="AK11" s="8"/>
      <c r="AL11" s="8"/>
      <c r="AM11" s="7" t="s">
        <v>24</v>
      </c>
      <c r="AN11" s="7"/>
      <c r="AO11" s="7"/>
      <c r="AP11" s="29" t="s">
        <v>25</v>
      </c>
      <c r="AQ11" s="29"/>
      <c r="AR11" s="29"/>
      <c r="AS11" s="29"/>
      <c r="AV11" s="29" t="s">
        <v>26</v>
      </c>
      <c r="AW11" s="29"/>
      <c r="AX11" s="29"/>
      <c r="AY11" s="29"/>
      <c r="BA11" s="30" t="s">
        <v>27</v>
      </c>
      <c r="BF11" s="51" t="s">
        <v>28</v>
      </c>
      <c r="BG11" s="52"/>
      <c r="BH11" s="52"/>
      <c r="BI11" s="52" t="s">
        <v>29</v>
      </c>
      <c r="BJ11" s="52" t="s">
        <v>30</v>
      </c>
      <c r="BK11" s="52" t="s">
        <v>31</v>
      </c>
      <c r="BL11" s="52" t="s">
        <v>32</v>
      </c>
      <c r="BO11" s="29"/>
      <c r="BP11" s="29" t="s">
        <v>13</v>
      </c>
      <c r="BW11" s="29"/>
      <c r="BX11" s="29"/>
      <c r="BY11" s="29"/>
      <c r="BZ11" s="29"/>
      <c r="CA11" s="29"/>
      <c r="CB11" s="29"/>
      <c r="CC11" s="29"/>
      <c r="CD11" s="29"/>
      <c r="CE11" s="29"/>
    </row>
    <row r="12" spans="1:83" s="6" customFormat="1" ht="23.25" customHeight="1" thickTop="1" thickBot="1" x14ac:dyDescent="0.3">
      <c r="A12" s="53"/>
      <c r="B12" s="54"/>
      <c r="C12" s="55"/>
      <c r="D12" s="31" t="s">
        <v>7</v>
      </c>
      <c r="E12" s="31" t="s">
        <v>8</v>
      </c>
      <c r="F12" s="31" t="s">
        <v>9</v>
      </c>
      <c r="G12" s="56"/>
      <c r="I12" s="31" t="s">
        <v>7</v>
      </c>
      <c r="J12" s="31" t="s">
        <v>8</v>
      </c>
      <c r="K12" s="57" t="s">
        <v>9</v>
      </c>
      <c r="L12" s="31" t="s">
        <v>7</v>
      </c>
      <c r="M12" s="31" t="s">
        <v>8</v>
      </c>
      <c r="N12" s="57" t="s">
        <v>9</v>
      </c>
      <c r="O12" s="31" t="s">
        <v>7</v>
      </c>
      <c r="P12" s="31" t="s">
        <v>8</v>
      </c>
      <c r="Q12" s="57" t="s">
        <v>9</v>
      </c>
      <c r="R12" s="31" t="s">
        <v>7</v>
      </c>
      <c r="S12" s="31" t="s">
        <v>8</v>
      </c>
      <c r="T12" s="57" t="s">
        <v>9</v>
      </c>
      <c r="U12" s="31" t="s">
        <v>7</v>
      </c>
      <c r="V12" s="31" t="s">
        <v>8</v>
      </c>
      <c r="W12" s="57" t="s">
        <v>9</v>
      </c>
      <c r="X12" s="31" t="s">
        <v>7</v>
      </c>
      <c r="Y12" s="31" t="s">
        <v>8</v>
      </c>
      <c r="Z12" s="57" t="s">
        <v>9</v>
      </c>
      <c r="AA12" s="31" t="s">
        <v>7</v>
      </c>
      <c r="AB12" s="31" t="s">
        <v>8</v>
      </c>
      <c r="AC12" s="57" t="s">
        <v>9</v>
      </c>
      <c r="AD12" s="58" t="s">
        <v>10</v>
      </c>
      <c r="AE12" s="58"/>
      <c r="AF12" s="59" t="s">
        <v>7</v>
      </c>
      <c r="AG12" s="60" t="s">
        <v>8</v>
      </c>
      <c r="AH12" s="59" t="s">
        <v>9</v>
      </c>
      <c r="AI12" s="61"/>
      <c r="AJ12" s="61" t="s">
        <v>7</v>
      </c>
      <c r="AK12" s="61" t="s">
        <v>8</v>
      </c>
      <c r="AL12" s="61" t="s">
        <v>9</v>
      </c>
      <c r="AM12" s="62" t="s">
        <v>8</v>
      </c>
      <c r="AN12" s="62" t="s">
        <v>8</v>
      </c>
      <c r="AO12" s="62" t="s">
        <v>9</v>
      </c>
      <c r="AP12" s="62" t="s">
        <v>7</v>
      </c>
      <c r="AQ12" s="62" t="s">
        <v>8</v>
      </c>
      <c r="AR12" s="62" t="s">
        <v>9</v>
      </c>
      <c r="AS12" s="52" t="s">
        <v>33</v>
      </c>
      <c r="AV12" s="62" t="s">
        <v>7</v>
      </c>
      <c r="AW12" s="62" t="s">
        <v>8</v>
      </c>
      <c r="AX12" s="62" t="s">
        <v>9</v>
      </c>
      <c r="AY12" s="52" t="s">
        <v>33</v>
      </c>
      <c r="BA12" s="30" t="s">
        <v>34</v>
      </c>
      <c r="BF12" s="51">
        <v>1</v>
      </c>
      <c r="BG12" s="52">
        <v>10</v>
      </c>
      <c r="BH12" s="52">
        <v>11</v>
      </c>
      <c r="BI12" s="52">
        <v>9</v>
      </c>
      <c r="BJ12" s="52">
        <v>2</v>
      </c>
      <c r="BK12" s="52" t="s">
        <v>35</v>
      </c>
      <c r="BL12" s="52" t="s">
        <v>32</v>
      </c>
      <c r="BM12" s="52"/>
      <c r="BN12" s="52"/>
      <c r="BO12" s="52"/>
      <c r="BP12" s="52"/>
      <c r="BW12" s="52"/>
      <c r="BX12" s="52"/>
      <c r="BY12" s="52"/>
      <c r="BZ12" s="52"/>
      <c r="CA12" s="52"/>
      <c r="CB12" s="52"/>
      <c r="CC12" s="52"/>
      <c r="CD12" s="52"/>
      <c r="CE12" s="52"/>
    </row>
    <row r="13" spans="1:83" s="67" customFormat="1" ht="23.25" customHeight="1" thickTop="1" thickBot="1" x14ac:dyDescent="0.3">
      <c r="A13" s="63" t="s">
        <v>36</v>
      </c>
      <c r="B13" s="63" t="s">
        <v>37</v>
      </c>
      <c r="C13" s="64" t="s">
        <v>38</v>
      </c>
      <c r="D13" s="65" t="s">
        <v>39</v>
      </c>
      <c r="E13" s="63" t="s">
        <v>40</v>
      </c>
      <c r="F13" s="64" t="s">
        <v>41</v>
      </c>
      <c r="G13" s="66" t="s">
        <v>42</v>
      </c>
      <c r="H13" s="67" t="s">
        <v>43</v>
      </c>
      <c r="I13" s="65" t="s">
        <v>44</v>
      </c>
      <c r="J13" s="63" t="s">
        <v>45</v>
      </c>
      <c r="K13" s="68" t="s">
        <v>46</v>
      </c>
      <c r="L13" s="31" t="s">
        <v>7</v>
      </c>
      <c r="M13" s="31" t="s">
        <v>8</v>
      </c>
      <c r="N13" s="57" t="s">
        <v>9</v>
      </c>
      <c r="O13" s="31" t="s">
        <v>47</v>
      </c>
      <c r="P13" s="31" t="s">
        <v>48</v>
      </c>
      <c r="Q13" s="57" t="s">
        <v>49</v>
      </c>
      <c r="R13" s="31" t="s">
        <v>50</v>
      </c>
      <c r="S13" s="31" t="s">
        <v>51</v>
      </c>
      <c r="T13" s="57" t="s">
        <v>52</v>
      </c>
      <c r="U13" s="31" t="s">
        <v>53</v>
      </c>
      <c r="V13" s="31" t="s">
        <v>54</v>
      </c>
      <c r="W13" s="57" t="s">
        <v>55</v>
      </c>
      <c r="X13" s="31" t="s">
        <v>56</v>
      </c>
      <c r="Y13" s="31" t="s">
        <v>57</v>
      </c>
      <c r="Z13" s="57" t="s">
        <v>58</v>
      </c>
      <c r="AA13" s="31" t="s">
        <v>59</v>
      </c>
      <c r="AB13" s="31" t="s">
        <v>60</v>
      </c>
      <c r="AC13" s="57" t="s">
        <v>61</v>
      </c>
      <c r="AD13" s="58" t="s">
        <v>62</v>
      </c>
      <c r="AE13" s="58" t="s">
        <v>63</v>
      </c>
      <c r="AF13" s="59" t="s">
        <v>64</v>
      </c>
      <c r="AG13" s="60" t="s">
        <v>65</v>
      </c>
      <c r="AH13" s="59" t="s">
        <v>66</v>
      </c>
      <c r="AI13" s="61" t="s">
        <v>67</v>
      </c>
      <c r="AJ13" s="61" t="s">
        <v>68</v>
      </c>
      <c r="AK13" s="61" t="s">
        <v>69</v>
      </c>
      <c r="AL13" s="61" t="s">
        <v>70</v>
      </c>
      <c r="AM13" s="62" t="s">
        <v>71</v>
      </c>
      <c r="AN13" s="62" t="s">
        <v>72</v>
      </c>
      <c r="AO13" s="62" t="s">
        <v>73</v>
      </c>
      <c r="AP13" s="62" t="s">
        <v>74</v>
      </c>
      <c r="AQ13" s="62" t="s">
        <v>75</v>
      </c>
      <c r="AR13" s="62" t="s">
        <v>76</v>
      </c>
      <c r="AS13" s="52" t="s">
        <v>33</v>
      </c>
      <c r="AT13" s="6" t="s">
        <v>77</v>
      </c>
      <c r="AU13" s="6" t="s">
        <v>78</v>
      </c>
      <c r="AV13" s="62" t="s">
        <v>79</v>
      </c>
      <c r="AW13" s="62" t="s">
        <v>80</v>
      </c>
      <c r="AX13" s="62" t="s">
        <v>81</v>
      </c>
      <c r="AY13" s="52" t="s">
        <v>82</v>
      </c>
      <c r="AZ13" s="6" t="s">
        <v>83</v>
      </c>
      <c r="BA13" s="69" t="s">
        <v>84</v>
      </c>
      <c r="BB13" s="6" t="s">
        <v>85</v>
      </c>
      <c r="BC13" s="6" t="s">
        <v>86</v>
      </c>
      <c r="BD13" s="6" t="s">
        <v>87</v>
      </c>
      <c r="BE13" s="6" t="s">
        <v>88</v>
      </c>
      <c r="BF13" s="51" t="s">
        <v>89</v>
      </c>
      <c r="BG13" s="52" t="s">
        <v>90</v>
      </c>
      <c r="BH13" s="52" t="s">
        <v>91</v>
      </c>
      <c r="BI13" s="52" t="s">
        <v>92</v>
      </c>
      <c r="BJ13" s="52" t="s">
        <v>93</v>
      </c>
      <c r="BK13" s="52" t="s">
        <v>35</v>
      </c>
      <c r="BL13" s="52" t="s">
        <v>32</v>
      </c>
      <c r="BM13" s="63" t="s">
        <v>94</v>
      </c>
      <c r="BN13" s="63" t="s">
        <v>95</v>
      </c>
      <c r="BO13" s="63" t="s">
        <v>96</v>
      </c>
      <c r="BP13" s="63" t="s">
        <v>97</v>
      </c>
      <c r="BQ13" s="67" t="s">
        <v>98</v>
      </c>
      <c r="BR13" s="67" t="s">
        <v>99</v>
      </c>
      <c r="BS13" s="67" t="s">
        <v>100</v>
      </c>
      <c r="BT13" s="67" t="s">
        <v>101</v>
      </c>
      <c r="BU13" s="67" t="s">
        <v>102</v>
      </c>
      <c r="BV13" s="67" t="s">
        <v>103</v>
      </c>
      <c r="BW13" s="63" t="s">
        <v>104</v>
      </c>
      <c r="BX13" s="63" t="s">
        <v>105</v>
      </c>
      <c r="BY13" s="63" t="s">
        <v>106</v>
      </c>
      <c r="BZ13" s="63"/>
      <c r="CA13" s="63"/>
      <c r="CB13" s="63"/>
      <c r="CC13" s="63"/>
      <c r="CD13" s="63"/>
      <c r="CE13" s="63"/>
    </row>
    <row r="14" spans="1:83" s="6" customFormat="1" ht="23.25" customHeight="1" thickTop="1" x14ac:dyDescent="0.25">
      <c r="A14" s="70">
        <f>IF(C14="","",SUBTOTAL(3,$C$14:C16))</f>
        <v>1</v>
      </c>
      <c r="B14" s="33">
        <v>1</v>
      </c>
      <c r="C14" s="71" t="s">
        <v>107</v>
      </c>
      <c r="D14" s="32">
        <v>12</v>
      </c>
      <c r="E14" s="33">
        <v>12</v>
      </c>
      <c r="F14" s="71">
        <v>20</v>
      </c>
      <c r="G14" s="72">
        <v>11111111111111</v>
      </c>
      <c r="H14" s="73"/>
      <c r="I14" s="32">
        <v>1</v>
      </c>
      <c r="J14" s="33">
        <v>2</v>
      </c>
      <c r="K14" s="74">
        <v>5</v>
      </c>
      <c r="L14" s="32">
        <v>1</v>
      </c>
      <c r="M14" s="33">
        <v>2</v>
      </c>
      <c r="N14" s="74">
        <v>5</v>
      </c>
      <c r="O14" s="32">
        <v>1</v>
      </c>
      <c r="P14" s="33">
        <v>2</v>
      </c>
      <c r="Q14" s="74">
        <v>5</v>
      </c>
      <c r="R14" s="32">
        <v>1</v>
      </c>
      <c r="S14" s="33">
        <v>2</v>
      </c>
      <c r="T14" s="74">
        <v>5</v>
      </c>
      <c r="U14" s="32">
        <v>1</v>
      </c>
      <c r="V14" s="33">
        <v>2</v>
      </c>
      <c r="W14" s="74">
        <v>5</v>
      </c>
      <c r="X14" s="32">
        <v>1</v>
      </c>
      <c r="Y14" s="33">
        <v>2</v>
      </c>
      <c r="Z14" s="74">
        <v>5</v>
      </c>
      <c r="AA14" s="32">
        <v>1</v>
      </c>
      <c r="AB14" s="33">
        <v>2</v>
      </c>
      <c r="AC14" s="74">
        <v>5</v>
      </c>
      <c r="AD14" s="75"/>
      <c r="AE14" s="76" t="b">
        <f>IF(AT14=$AT$5,1)</f>
        <v>0</v>
      </c>
      <c r="AF14" s="77">
        <f t="shared" ref="AF14" si="14">INT(MOD(AZ14,24))</f>
        <v>5</v>
      </c>
      <c r="AG14" s="77">
        <f t="shared" ref="AG14" si="15">INT(MOD(AZ14/24,24))</f>
        <v>22</v>
      </c>
      <c r="AH14" s="78">
        <f t="shared" ref="AH14" si="16">INT(AZ14/576)</f>
        <v>-16</v>
      </c>
      <c r="AI14" s="17"/>
      <c r="AJ14" s="17">
        <f>INT(MOD(AS14,24))</f>
        <v>7</v>
      </c>
      <c r="AK14" s="17">
        <f>INT(MOD(AS14/24,24))</f>
        <v>14</v>
      </c>
      <c r="AL14" s="17">
        <f>INT(AS14/576)</f>
        <v>35</v>
      </c>
      <c r="AM14" s="17" t="str">
        <f t="shared" ref="AM14:AO14" si="17">IF(AJ14=D14,"ok","X")</f>
        <v>X</v>
      </c>
      <c r="AN14" s="17" t="str">
        <f t="shared" si="17"/>
        <v>X</v>
      </c>
      <c r="AO14" s="17" t="str">
        <f t="shared" si="17"/>
        <v>X</v>
      </c>
      <c r="AP14" s="6">
        <f>SUM(CC14+BZ14+U14+BW14+L14+I14+X14+AA14+الجدول1[[#This Row],[س2]]+الجدول1[[#This Row],[س22]])</f>
        <v>7</v>
      </c>
      <c r="AQ14" s="6">
        <f>SUM(CD14+CA14+V14+BX14+M14+J14+Y14+AB14+الجدول1[[#This Row],[ط3]]+الجدول1[[#This Row],[ط33]])*24</f>
        <v>336</v>
      </c>
      <c r="AR14" s="6">
        <f>SUM(CE14+CB14+W14+N14+BY14+K14+Z14+AC14+الجدول1[[#This Row],[ف4]]+الجدول1[[#This Row],[ف44]])*576</f>
        <v>20160</v>
      </c>
      <c r="AS14" s="6">
        <f>AR14+AQ14+AP14</f>
        <v>20503</v>
      </c>
      <c r="AT14" s="6" t="str">
        <f>AO14&amp;AN14&amp;AM14</f>
        <v>XXX</v>
      </c>
      <c r="AV14" s="6">
        <f t="shared" ref="AV14" si="18">D14</f>
        <v>12</v>
      </c>
      <c r="AW14" s="6">
        <f t="shared" ref="AW14" si="19">E14*24</f>
        <v>288</v>
      </c>
      <c r="AX14" s="6">
        <f t="shared" ref="AX14" si="20">F14*24*24</f>
        <v>11520</v>
      </c>
      <c r="AY14" s="6">
        <f>AX14+AW14+AV14</f>
        <v>11820</v>
      </c>
      <c r="AZ14" s="6">
        <f>AY14-AS14</f>
        <v>-8683</v>
      </c>
      <c r="BA14" s="69"/>
      <c r="BF14" s="17"/>
      <c r="BG14" s="17"/>
      <c r="BH14" s="17"/>
      <c r="BI14" s="17"/>
      <c r="BJ14" s="17"/>
      <c r="BK14" s="17"/>
      <c r="BL14" s="17"/>
      <c r="BM14" s="17"/>
      <c r="BN14" s="17" t="str">
        <f>BL14&amp;"__" &amp;BK14&amp;"__" &amp;BJ14&amp;"__" &amp;BI14&amp;"__" &amp;BH14&amp;"__" &amp;BG14&amp;"__" &amp;BF14</f>
        <v>____________</v>
      </c>
      <c r="BO14" s="17"/>
      <c r="BP14" s="17">
        <v>1</v>
      </c>
      <c r="BW14" s="17"/>
      <c r="BX14" s="17"/>
      <c r="BY14" s="17"/>
      <c r="BZ14" s="17"/>
      <c r="CA14" s="17"/>
      <c r="CB14" s="17"/>
      <c r="CC14" s="17"/>
      <c r="CD14" s="17"/>
      <c r="CE14" s="17"/>
    </row>
    <row r="15" spans="1:83" ht="20.25" x14ac:dyDescent="0.25">
      <c r="A15" s="81">
        <v>1</v>
      </c>
      <c r="B15" s="79"/>
      <c r="C15" s="79"/>
      <c r="D15" s="79"/>
      <c r="E15" s="79"/>
      <c r="F15" s="82"/>
      <c r="G15" s="83"/>
      <c r="H15" s="84"/>
      <c r="I15" s="79"/>
      <c r="J15" s="79"/>
      <c r="K15" s="80"/>
      <c r="L15" s="79"/>
      <c r="M15" s="79"/>
      <c r="N15" s="80"/>
      <c r="O15" s="79"/>
      <c r="P15" s="79"/>
      <c r="Q15" s="80"/>
      <c r="R15" s="79"/>
      <c r="S15" s="79"/>
      <c r="T15" s="80"/>
      <c r="U15" s="79"/>
      <c r="V15" s="79"/>
      <c r="W15" s="80"/>
      <c r="X15" s="79"/>
      <c r="Y15" s="79"/>
      <c r="Z15" s="80"/>
      <c r="AA15" s="79"/>
      <c r="AB15" s="79"/>
      <c r="AC15" s="80"/>
      <c r="AD15" s="79"/>
      <c r="AE15" s="79">
        <f>IF(AT15=$AT$5,1)</f>
        <v>1</v>
      </c>
      <c r="AF15" s="79">
        <f>INT(MOD(AZ15,24))</f>
        <v>0</v>
      </c>
      <c r="AG15" s="79">
        <f>INT(MOD(AZ15/24,24))</f>
        <v>0</v>
      </c>
      <c r="AH15" s="79">
        <f>INT(AZ15/576)</f>
        <v>0</v>
      </c>
      <c r="AI15" s="85"/>
      <c r="AJ15" s="85">
        <f>INT(MOD(AS15,24))</f>
        <v>0</v>
      </c>
      <c r="AK15" s="85">
        <f>INT(MOD(AS15/24,24))</f>
        <v>0</v>
      </c>
      <c r="AL15" s="85">
        <f>INT(AS15/576)</f>
        <v>0</v>
      </c>
      <c r="AM15" s="85" t="str">
        <f t="shared" ref="AM15:AO16" si="21">IF(AJ15=D15,"ok","X")</f>
        <v>ok</v>
      </c>
      <c r="AN15" s="85" t="str">
        <f t="shared" si="21"/>
        <v>ok</v>
      </c>
      <c r="AO15" s="85" t="str">
        <f t="shared" si="21"/>
        <v>ok</v>
      </c>
      <c r="AP15" s="6">
        <f>SUM(CC15+BZ15+U15+BW15+L15+I15+X15+AA15+الجدول1[[#This Row],[س2]]+الجدول1[[#This Row],[س22]])</f>
        <v>0</v>
      </c>
      <c r="AQ15" s="6">
        <f>SUM(CD15+CA15+V15+BX15+M15+J15+Y15+AB15+الجدول1[[#This Row],[ط3]]+الجدول1[[#This Row],[ط33]])*24</f>
        <v>0</v>
      </c>
      <c r="AR15" s="6">
        <f>SUM(CE15+CB15+W15+N15+BY15+K15+Z15+AC15+الجدول1[[#This Row],[ف4]]+الجدول1[[#This Row],[ف44]])*576</f>
        <v>0</v>
      </c>
      <c r="AS15" s="6">
        <f>AR15+AQ15+AP15</f>
        <v>0</v>
      </c>
      <c r="AT15" s="6" t="str">
        <f>AO15&amp;AN15&amp;AM15</f>
        <v>okokok</v>
      </c>
      <c r="AU15" s="6"/>
      <c r="AV15" s="6">
        <f>D15</f>
        <v>0</v>
      </c>
      <c r="AW15" s="6">
        <f>E15*24</f>
        <v>0</v>
      </c>
      <c r="AX15" s="6">
        <f>F15*24*24</f>
        <v>0</v>
      </c>
      <c r="AY15" s="6">
        <f>AX15+AW15+AV15</f>
        <v>0</v>
      </c>
      <c r="AZ15" s="6">
        <f>AY15-AS15</f>
        <v>0</v>
      </c>
      <c r="BA15" s="69"/>
      <c r="BB15" s="6"/>
      <c r="BC15" s="6"/>
      <c r="BD15" s="6"/>
      <c r="BE15" s="6"/>
      <c r="BF15" s="85"/>
      <c r="BG15" s="85"/>
      <c r="BH15" s="85"/>
      <c r="BI15" s="85"/>
      <c r="BJ15" s="85"/>
      <c r="BK15" s="85"/>
      <c r="BL15" s="85"/>
      <c r="BM15" s="85"/>
      <c r="BN15" s="85" t="str">
        <f>BL15&amp;"__" &amp;BK15&amp;"__" &amp;BJ15&amp;"__" &amp;BI15&amp;"__" &amp;BH15&amp;"__" &amp;BG15&amp;"__" &amp;BF15</f>
        <v>____________</v>
      </c>
      <c r="BO15" s="85"/>
      <c r="BP15" s="85"/>
      <c r="BQ15" s="6"/>
      <c r="BR15" s="6"/>
      <c r="BS15" s="6"/>
      <c r="BT15" s="6"/>
      <c r="BU15" s="6"/>
      <c r="BV15" s="6"/>
      <c r="BW15" s="85"/>
      <c r="BX15" s="85"/>
      <c r="BY15" s="85"/>
    </row>
    <row r="16" spans="1:83" ht="20.25" x14ac:dyDescent="0.25">
      <c r="A16" s="81">
        <v>1</v>
      </c>
      <c r="B16" s="79"/>
      <c r="C16" s="79"/>
      <c r="D16" s="79"/>
      <c r="E16" s="79"/>
      <c r="F16" s="82"/>
      <c r="G16" s="83"/>
      <c r="H16" s="84"/>
      <c r="I16" s="79"/>
      <c r="J16" s="79"/>
      <c r="K16" s="80"/>
      <c r="L16" s="79"/>
      <c r="M16" s="79"/>
      <c r="N16" s="80"/>
      <c r="O16" s="79"/>
      <c r="P16" s="79"/>
      <c r="Q16" s="80"/>
      <c r="R16" s="79"/>
      <c r="S16" s="79"/>
      <c r="T16" s="80"/>
      <c r="U16" s="79"/>
      <c r="V16" s="79"/>
      <c r="W16" s="80"/>
      <c r="X16" s="79"/>
      <c r="Y16" s="79"/>
      <c r="Z16" s="80"/>
      <c r="AA16" s="79"/>
      <c r="AB16" s="79"/>
      <c r="AC16" s="80"/>
      <c r="AD16" s="79"/>
      <c r="AE16" s="79">
        <f>IF(AT16=$AT$5,1)</f>
        <v>1</v>
      </c>
      <c r="AF16" s="79">
        <f>INT(MOD(AZ16,24))</f>
        <v>0</v>
      </c>
      <c r="AG16" s="79">
        <f>INT(MOD(AZ16/24,24))</f>
        <v>0</v>
      </c>
      <c r="AH16" s="79">
        <f>INT(AZ16/576)</f>
        <v>0</v>
      </c>
      <c r="AI16" s="85"/>
      <c r="AJ16" s="85">
        <f>INT(MOD(AS16,24))</f>
        <v>0</v>
      </c>
      <c r="AK16" s="85">
        <f>INT(MOD(AS16/24,24))</f>
        <v>0</v>
      </c>
      <c r="AL16" s="85">
        <f>INT(AS16/576)</f>
        <v>0</v>
      </c>
      <c r="AM16" s="85" t="str">
        <f t="shared" si="21"/>
        <v>ok</v>
      </c>
      <c r="AN16" s="85" t="str">
        <f t="shared" si="21"/>
        <v>ok</v>
      </c>
      <c r="AO16" s="85" t="str">
        <f t="shared" si="21"/>
        <v>ok</v>
      </c>
      <c r="AP16" s="6">
        <f>SUM(CC16+BZ16+U16+BW16+L16+I16+X16+AA16+الجدول1[[#This Row],[س2]]+الجدول1[[#This Row],[س22]])</f>
        <v>0</v>
      </c>
      <c r="AQ16" s="6">
        <f>SUM(CD16+CA16+V16+BX16+M16+J16+Y16+AB16+الجدول1[[#This Row],[ط3]]+الجدول1[[#This Row],[ط33]])*24</f>
        <v>0</v>
      </c>
      <c r="AR16" s="6">
        <f>SUM(CE16+CB16+W16+N16+BY16+K16+Z16+AC16+الجدول1[[#This Row],[ف4]]+الجدول1[[#This Row],[ف44]])*576</f>
        <v>0</v>
      </c>
      <c r="AS16" s="6">
        <f>AR16+AQ16+AP16</f>
        <v>0</v>
      </c>
      <c r="AT16" s="6" t="str">
        <f>AO16&amp;AN16&amp;AM16</f>
        <v>okokok</v>
      </c>
      <c r="AU16" s="6"/>
      <c r="AV16" s="6">
        <f>D16</f>
        <v>0</v>
      </c>
      <c r="AW16" s="6">
        <f>E16*24</f>
        <v>0</v>
      </c>
      <c r="AX16" s="6">
        <f>F16*24*24</f>
        <v>0</v>
      </c>
      <c r="AY16" s="6">
        <f>AX16+AW16+AV16</f>
        <v>0</v>
      </c>
      <c r="AZ16" s="6">
        <f>AY16-AS16</f>
        <v>0</v>
      </c>
      <c r="BA16" s="69"/>
      <c r="BB16" s="6"/>
      <c r="BC16" s="6"/>
      <c r="BD16" s="6"/>
      <c r="BE16" s="6"/>
      <c r="BF16" s="85"/>
      <c r="BG16" s="85"/>
      <c r="BH16" s="85"/>
      <c r="BI16" s="85"/>
      <c r="BJ16" s="85"/>
      <c r="BK16" s="85"/>
      <c r="BL16" s="85"/>
      <c r="BM16" s="85"/>
      <c r="BN16" s="85" t="str">
        <f>BL16&amp;"__" &amp;BK16&amp;"__" &amp;BJ16&amp;"__" &amp;BI16&amp;"__" &amp;BH16&amp;"__" &amp;BG16&amp;"__" &amp;BF16</f>
        <v>____________</v>
      </c>
      <c r="BO16" s="85"/>
      <c r="BP16" s="85"/>
      <c r="BQ16" s="6"/>
      <c r="BR16" s="6"/>
      <c r="BS16" s="6"/>
      <c r="BT16" s="6"/>
      <c r="BU16" s="6"/>
      <c r="BV16" s="6"/>
      <c r="BW16" s="85"/>
      <c r="BX16" s="85"/>
      <c r="BY16" s="85"/>
    </row>
  </sheetData>
  <conditionalFormatting sqref="C14:C16">
    <cfRule type="duplicateValues" dxfId="16" priority="12"/>
  </conditionalFormatting>
  <conditionalFormatting sqref="G14:G16">
    <cfRule type="duplicateValues" dxfId="15" priority="13"/>
  </conditionalFormatting>
  <conditionalFormatting sqref="AE14:AE16">
    <cfRule type="cellIs" dxfId="14" priority="9" operator="equal">
      <formula>1</formula>
    </cfRule>
    <cfRule type="expression" dxfId="13" priority="10">
      <formula>"IF(AL16=AL5)"</formula>
    </cfRule>
  </conditionalFormatting>
  <conditionalFormatting sqref="AM11:AM12">
    <cfRule type="cellIs" dxfId="12" priority="11" stopIfTrue="1" operator="equal">
      <formula>"غلط"</formula>
    </cfRule>
  </conditionalFormatting>
  <conditionalFormatting sqref="AM13">
    <cfRule type="cellIs" dxfId="11" priority="5" stopIfTrue="1" operator="equal">
      <formula>"غلط"</formula>
    </cfRule>
  </conditionalFormatting>
  <conditionalFormatting sqref="AN13:AO13">
    <cfRule type="cellIs" dxfId="10" priority="6" stopIfTrue="1" operator="equal">
      <formula>"غلط"</formula>
    </cfRule>
  </conditionalFormatting>
  <conditionalFormatting sqref="AN12:AR12">
    <cfRule type="cellIs" dxfId="9" priority="8" stopIfTrue="1" operator="equal">
      <formula>"غلط"</formula>
    </cfRule>
  </conditionalFormatting>
  <conditionalFormatting sqref="AP13">
    <cfRule type="cellIs" dxfId="8" priority="3" stopIfTrue="1" operator="equal">
      <formula>"غلط"</formula>
    </cfRule>
  </conditionalFormatting>
  <conditionalFormatting sqref="AQ13:AR13">
    <cfRule type="cellIs" dxfId="7" priority="4" stopIfTrue="1" operator="equal">
      <formula>"غلط"</formula>
    </cfRule>
  </conditionalFormatting>
  <conditionalFormatting sqref="AV13">
    <cfRule type="cellIs" dxfId="6" priority="1" stopIfTrue="1" operator="equal">
      <formula>"غلط"</formula>
    </cfRule>
  </conditionalFormatting>
  <conditionalFormatting sqref="AV12:AX12">
    <cfRule type="cellIs" dxfId="5" priority="7" stopIfTrue="1" operator="equal">
      <formula>"غلط"</formula>
    </cfRule>
  </conditionalFormatting>
  <conditionalFormatting sqref="AW13:AX13">
    <cfRule type="cellIs" dxfId="4" priority="2" stopIfTrue="1" operator="equal">
      <formula>"غلط"</formula>
    </cfRule>
  </conditionalFormatting>
  <dataValidations count="1">
    <dataValidation type="textLength" operator="equal" allowBlank="1" showInputMessage="1" showErrorMessage="1" sqref="G14:G16" xr:uid="{924EAD0A-3485-4623-A298-D0DD028EB3AF}">
      <formula1>14</formula1>
    </dataValidation>
  </dataValidations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6FE1A-3627-43E9-A0C3-40E2AD9AA8DE}">
  <sheetPr codeName="Sheet2"/>
  <dimension ref="A1:J13"/>
  <sheetViews>
    <sheetView rightToLeft="1" workbookViewId="0">
      <selection activeCell="D9" sqref="D9"/>
    </sheetView>
  </sheetViews>
  <sheetFormatPr defaultRowHeight="15.75" x14ac:dyDescent="0.25"/>
  <cols>
    <col min="1" max="1" width="6.28515625" style="87" customWidth="1"/>
    <col min="2" max="2" width="9.140625" style="87"/>
    <col min="3" max="4" width="11.140625" style="87" customWidth="1"/>
    <col min="5" max="7" width="3.85546875" style="87" customWidth="1"/>
    <col min="8" max="8" width="4.7109375" style="87" customWidth="1"/>
    <col min="9" max="16384" width="9.140625" style="87"/>
  </cols>
  <sheetData>
    <row r="1" spans="1:10" x14ac:dyDescent="0.25">
      <c r="A1" s="95" t="s">
        <v>2</v>
      </c>
      <c r="B1" s="95"/>
    </row>
    <row r="2" spans="1:10" x14ac:dyDescent="0.25">
      <c r="A2" s="95" t="s">
        <v>3</v>
      </c>
      <c r="B2" s="95"/>
    </row>
    <row r="3" spans="1:10" x14ac:dyDescent="0.25">
      <c r="A3" s="95" t="s">
        <v>6</v>
      </c>
      <c r="B3" s="95"/>
    </row>
    <row r="6" spans="1:10" x14ac:dyDescent="0.25">
      <c r="A6" s="86"/>
      <c r="B6" s="86"/>
      <c r="C6" s="86"/>
      <c r="D6" s="86"/>
      <c r="E6" s="88"/>
      <c r="F6" s="88"/>
      <c r="G6" s="88"/>
      <c r="H6" s="89"/>
      <c r="J6" s="30"/>
    </row>
    <row r="7" spans="1:10" ht="24.75" customHeight="1" x14ac:dyDescent="0.25">
      <c r="A7" s="93" t="s">
        <v>12</v>
      </c>
      <c r="B7" s="93" t="s">
        <v>13</v>
      </c>
      <c r="C7" s="93" t="s">
        <v>14</v>
      </c>
      <c r="D7" s="94" t="s">
        <v>15</v>
      </c>
      <c r="E7" s="93" t="s">
        <v>7</v>
      </c>
      <c r="F7" s="93" t="s">
        <v>8</v>
      </c>
      <c r="G7" s="93" t="s">
        <v>9</v>
      </c>
      <c r="H7" s="104" t="s">
        <v>110</v>
      </c>
      <c r="I7" s="29" t="s">
        <v>26</v>
      </c>
      <c r="J7" s="30"/>
    </row>
    <row r="9" spans="1:10" x14ac:dyDescent="0.25">
      <c r="A9" s="92">
        <f>IF(B9="","",SUBTOTAL(3,$B9:B$9))</f>
        <v>1</v>
      </c>
      <c r="B9" s="90">
        <v>5239</v>
      </c>
      <c r="C9" s="90" t="s">
        <v>107</v>
      </c>
      <c r="D9" s="91">
        <v>11111111111111</v>
      </c>
      <c r="E9" s="90">
        <v>12</v>
      </c>
      <c r="F9" s="90">
        <v>12</v>
      </c>
      <c r="G9" s="90">
        <v>20</v>
      </c>
      <c r="H9" s="92"/>
      <c r="I9" s="90"/>
    </row>
    <row r="10" spans="1:10" x14ac:dyDescent="0.25">
      <c r="A10" s="92">
        <f>IF(B10="","",SUBTOTAL(3,$B$9:B10))</f>
        <v>2</v>
      </c>
      <c r="B10" s="90" t="s">
        <v>109</v>
      </c>
      <c r="C10" s="90"/>
      <c r="D10" s="91"/>
      <c r="E10" s="90"/>
      <c r="F10" s="90"/>
      <c r="G10" s="90"/>
      <c r="H10" s="92"/>
      <c r="I10" s="90"/>
    </row>
    <row r="11" spans="1:10" x14ac:dyDescent="0.25">
      <c r="A11" s="92" t="str">
        <f>IF(B11="","",SUBTOTAL(3,$B$9:B11))</f>
        <v/>
      </c>
      <c r="B11" s="90"/>
      <c r="C11" s="90"/>
      <c r="D11" s="91"/>
      <c r="E11" s="90"/>
      <c r="F11" s="90"/>
      <c r="G11" s="90"/>
      <c r="H11" s="92"/>
      <c r="I11" s="90"/>
    </row>
    <row r="12" spans="1:10" x14ac:dyDescent="0.25">
      <c r="A12" s="92" t="str">
        <f>IF(B12="","",SUBTOTAL(3,$B$9:B12))</f>
        <v/>
      </c>
      <c r="B12" s="90"/>
      <c r="C12" s="90"/>
      <c r="D12" s="91"/>
      <c r="E12" s="90"/>
      <c r="F12" s="90"/>
      <c r="G12" s="90"/>
      <c r="H12" s="92"/>
      <c r="I12" s="90"/>
    </row>
    <row r="13" spans="1:10" x14ac:dyDescent="0.25">
      <c r="A13" s="92" t="str">
        <f>IF(B13="","",SUBTOTAL(3,$B$9:B13))</f>
        <v/>
      </c>
      <c r="B13" s="90"/>
      <c r="C13" s="90"/>
      <c r="D13" s="91"/>
      <c r="E13" s="90"/>
      <c r="F13" s="90"/>
      <c r="G13" s="90"/>
      <c r="H13" s="92"/>
      <c r="I13" s="90"/>
    </row>
  </sheetData>
  <mergeCells count="3">
    <mergeCell ref="A1:B1"/>
    <mergeCell ref="A2:B2"/>
    <mergeCell ref="A3:B3"/>
  </mergeCells>
  <conditionalFormatting sqref="C9:C13">
    <cfRule type="duplicateValues" dxfId="3" priority="1"/>
  </conditionalFormatting>
  <conditionalFormatting sqref="D9:D13">
    <cfRule type="duplicateValues" dxfId="2" priority="2"/>
  </conditionalFormatting>
  <dataValidations count="1">
    <dataValidation type="textLength" operator="equal" allowBlank="1" showInputMessage="1" showErrorMessage="1" sqref="D9" xr:uid="{FC9614F3-522B-49D3-ACF1-66AB4EA9DB14}">
      <formula1>14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32EE6-B64A-49AC-9560-1ED22DF93A45}">
  <sheetPr codeName="Sheet3"/>
  <dimension ref="A4:AC9"/>
  <sheetViews>
    <sheetView rightToLeft="1" tabSelected="1" topLeftCell="A4" zoomScale="80" zoomScaleNormal="80" workbookViewId="0">
      <selection activeCell="M7" sqref="M7"/>
    </sheetView>
  </sheetViews>
  <sheetFormatPr defaultRowHeight="15" x14ac:dyDescent="0.25"/>
  <cols>
    <col min="1" max="1" width="4.85546875" customWidth="1"/>
    <col min="2" max="2" width="10.42578125" customWidth="1"/>
    <col min="3" max="3" width="11.140625" customWidth="1"/>
    <col min="4" max="4" width="13.5703125" customWidth="1"/>
    <col min="5" max="7" width="4.28515625" customWidth="1"/>
    <col min="8" max="8" width="4.42578125" customWidth="1"/>
    <col min="9" max="9" width="4.5703125" customWidth="1"/>
    <col min="10" max="10" width="4.28515625" customWidth="1"/>
    <col min="11" max="28" width="5.28515625" customWidth="1"/>
    <col min="29" max="29" width="1" customWidth="1"/>
  </cols>
  <sheetData>
    <row r="4" spans="1:29" ht="18.75" x14ac:dyDescent="0.3">
      <c r="E4" s="90">
        <v>12</v>
      </c>
      <c r="F4" s="90">
        <v>12</v>
      </c>
      <c r="G4" s="90">
        <v>20</v>
      </c>
      <c r="H4" s="96" t="s">
        <v>16</v>
      </c>
      <c r="I4" s="96"/>
      <c r="J4" s="96"/>
      <c r="K4" s="96" t="s">
        <v>17</v>
      </c>
      <c r="L4" s="96"/>
      <c r="M4" s="96"/>
      <c r="N4" s="96" t="s">
        <v>18</v>
      </c>
      <c r="O4" s="96"/>
      <c r="P4" s="96"/>
      <c r="Q4" s="96" t="s">
        <v>19</v>
      </c>
      <c r="R4" s="96"/>
      <c r="S4" s="96"/>
      <c r="T4" s="96" t="s">
        <v>20</v>
      </c>
      <c r="U4" s="96"/>
      <c r="V4" s="96"/>
      <c r="W4" s="97" t="s">
        <v>21</v>
      </c>
      <c r="X4" s="98"/>
      <c r="Y4" s="99"/>
      <c r="Z4" s="97" t="s">
        <v>22</v>
      </c>
      <c r="AA4" s="98"/>
      <c r="AB4" s="99"/>
      <c r="AC4" t="s">
        <v>108</v>
      </c>
    </row>
    <row r="5" spans="1:29" ht="18.75" x14ac:dyDescent="0.3">
      <c r="A5" s="101" t="s">
        <v>12</v>
      </c>
      <c r="B5" s="102" t="s">
        <v>13</v>
      </c>
      <c r="C5" s="102" t="s">
        <v>14</v>
      </c>
      <c r="D5" s="103" t="s">
        <v>15</v>
      </c>
      <c r="E5" s="103" t="s">
        <v>7</v>
      </c>
      <c r="F5" s="103" t="s">
        <v>8</v>
      </c>
      <c r="G5" s="103" t="s">
        <v>9</v>
      </c>
      <c r="H5" s="107" t="s">
        <v>7</v>
      </c>
      <c r="I5" s="107" t="s">
        <v>8</v>
      </c>
      <c r="J5" s="107" t="s">
        <v>9</v>
      </c>
      <c r="K5" s="107" t="s">
        <v>7</v>
      </c>
      <c r="L5" s="107" t="s">
        <v>8</v>
      </c>
      <c r="M5" s="107" t="s">
        <v>9</v>
      </c>
      <c r="N5" s="107" t="s">
        <v>7</v>
      </c>
      <c r="O5" s="107" t="s">
        <v>8</v>
      </c>
      <c r="P5" s="107" t="s">
        <v>9</v>
      </c>
      <c r="Q5" s="107" t="s">
        <v>7</v>
      </c>
      <c r="R5" s="107" t="s">
        <v>8</v>
      </c>
      <c r="S5" s="107" t="s">
        <v>9</v>
      </c>
      <c r="T5" s="107" t="s">
        <v>7</v>
      </c>
      <c r="U5" s="107" t="s">
        <v>8</v>
      </c>
      <c r="V5" s="107" t="s">
        <v>9</v>
      </c>
      <c r="W5" s="107" t="s">
        <v>7</v>
      </c>
      <c r="X5" s="107" t="s">
        <v>8</v>
      </c>
      <c r="Y5" s="107" t="s">
        <v>9</v>
      </c>
      <c r="Z5" s="107" t="s">
        <v>7</v>
      </c>
      <c r="AA5" s="107" t="s">
        <v>8</v>
      </c>
      <c r="AB5" s="107" t="s">
        <v>9</v>
      </c>
      <c r="AC5" t="s">
        <v>108</v>
      </c>
    </row>
    <row r="6" spans="1:29" ht="20.25" customHeight="1" x14ac:dyDescent="0.25">
      <c r="A6" s="100"/>
      <c r="B6" s="90">
        <v>5239</v>
      </c>
      <c r="C6" s="90" t="s">
        <v>107</v>
      </c>
      <c r="D6" s="91">
        <v>11111111111111</v>
      </c>
      <c r="E6" s="105">
        <f>MOD(H6+K6+N6+Q6+T6+W6+Z6,24)</f>
        <v>12</v>
      </c>
      <c r="F6" s="105">
        <f>MOD(I6+L6+O6+R6+U6+X6+AA6,24)</f>
        <v>12</v>
      </c>
      <c r="G6" s="106">
        <f>MOD(J6+M6+P6+S6+V6+Y6+AB6,24)</f>
        <v>20</v>
      </c>
      <c r="H6" s="108">
        <v>1</v>
      </c>
      <c r="I6" s="108">
        <v>2</v>
      </c>
      <c r="J6" s="108">
        <v>5</v>
      </c>
      <c r="K6" s="108">
        <v>9</v>
      </c>
      <c r="L6" s="108">
        <v>6</v>
      </c>
      <c r="M6" s="108">
        <v>5</v>
      </c>
      <c r="N6" s="108">
        <v>1</v>
      </c>
      <c r="O6" s="108">
        <v>2</v>
      </c>
      <c r="P6" s="108">
        <v>5</v>
      </c>
      <c r="Q6" s="108"/>
      <c r="R6" s="108"/>
      <c r="S6" s="108"/>
      <c r="T6" s="108">
        <v>1</v>
      </c>
      <c r="U6" s="108">
        <v>2</v>
      </c>
      <c r="V6" s="108">
        <v>5</v>
      </c>
      <c r="W6" s="108"/>
      <c r="X6" s="108"/>
      <c r="Y6" s="108"/>
      <c r="Z6" s="108"/>
      <c r="AA6" s="108"/>
      <c r="AB6" s="108"/>
      <c r="AC6" t="s">
        <v>108</v>
      </c>
    </row>
    <row r="7" spans="1:29" x14ac:dyDescent="0.25">
      <c r="A7" s="100"/>
      <c r="B7" s="100"/>
      <c r="C7" s="100"/>
      <c r="D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t="s">
        <v>108</v>
      </c>
    </row>
    <row r="8" spans="1:29" x14ac:dyDescent="0.25">
      <c r="A8" s="100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t="s">
        <v>108</v>
      </c>
    </row>
    <row r="9" spans="1:29" x14ac:dyDescent="0.25">
      <c r="A9" s="100"/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t="s">
        <v>108</v>
      </c>
    </row>
  </sheetData>
  <mergeCells count="7">
    <mergeCell ref="H4:J4"/>
    <mergeCell ref="K4:M4"/>
    <mergeCell ref="N4:P4"/>
    <mergeCell ref="Q4:S4"/>
    <mergeCell ref="T4:V4"/>
    <mergeCell ref="Z4:AB4"/>
    <mergeCell ref="W4:Y4"/>
  </mergeCells>
  <conditionalFormatting sqref="C6">
    <cfRule type="duplicateValues" dxfId="1" priority="2"/>
  </conditionalFormatting>
  <conditionalFormatting sqref="D6">
    <cfRule type="duplicateValues" dxfId="0" priority="1"/>
  </conditionalFormatting>
  <dataValidations disablePrompts="1" count="1">
    <dataValidation type="textLength" operator="equal" allowBlank="1" showInputMessage="1" showErrorMessage="1" sqref="D6" xr:uid="{7335BC40-5D90-4BBB-8E60-762F1F680F22}">
      <formula1>14</formula1>
    </dataValidation>
  </dataValidations>
  <printOptions horizontalCentered="1"/>
  <pageMargins left="0" right="0" top="0" bottom="0" header="0" footer="0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DATA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mamkt</dc:creator>
  <cp:lastModifiedBy>PC</cp:lastModifiedBy>
  <cp:lastPrinted>2023-08-18T04:55:38Z</cp:lastPrinted>
  <dcterms:created xsi:type="dcterms:W3CDTF">2023-08-14T17:10:43Z</dcterms:created>
  <dcterms:modified xsi:type="dcterms:W3CDTF">2023-08-18T06:02:30Z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2023-08-18T04:29:09Z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f925f1ed-ae5e-4e1a-9c53-62c6564f4e29</vt:lpwstr>
  </property>
  <property fmtid="{D5CDD505-2E9C-101B-9397-08002B2CF9AE}" pid="7" name="MSIP_Label_defa4170-0d19-0005-0004-bc88714345d2_ActionId">
    <vt:lpwstr>cd1b4a31-7172-4078-b9fd-a9f4eb8e24ef</vt:lpwstr>
  </property>
  <property fmtid="{D5CDD505-2E9C-101B-9397-08002B2CF9AE}" pid="8" name="MSIP_Label_defa4170-0d19-0005-0004-bc88714345d2_ContentBits">
    <vt:lpwstr>0</vt:lpwstr>
  </property>
</Properties>
</file>