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520" windowHeight="11640" activeTab="1"/>
  </bookViews>
  <sheets>
    <sheet name="شركة " sheetId="1" r:id="rId1"/>
    <sheet name="التحليلى" sheetId="2" r:id="rId2"/>
  </sheets>
  <definedNames>
    <definedName name="_xlnm._FilterDatabase" localSheetId="1" hidden="1">التحليلى!$A$4:$T$548</definedName>
    <definedName name="_xlnm._FilterDatabase" localSheetId="0" hidden="1">'شركة '!$A$4:$V$3365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" i="2"/>
  <c r="T3365" i="1"/>
  <c r="P3365" i="1"/>
  <c r="T3364" i="1"/>
  <c r="P3364" i="1"/>
  <c r="T3363" i="1"/>
  <c r="P3363" i="1"/>
  <c r="T3362" i="1"/>
  <c r="P3362" i="1"/>
  <c r="T3361" i="1"/>
  <c r="P3361" i="1"/>
  <c r="T3360" i="1"/>
  <c r="P3360" i="1"/>
  <c r="T3359" i="1"/>
  <c r="P3359" i="1"/>
  <c r="T3358" i="1"/>
  <c r="P3358" i="1"/>
  <c r="T3357" i="1"/>
  <c r="P3357" i="1"/>
  <c r="T3356" i="1"/>
  <c r="P3356" i="1"/>
  <c r="T3355" i="1"/>
  <c r="P3355" i="1"/>
  <c r="T3354" i="1"/>
  <c r="P3354" i="1"/>
  <c r="T3353" i="1"/>
  <c r="P3353" i="1"/>
  <c r="T3352" i="1"/>
  <c r="P3352" i="1"/>
  <c r="T3351" i="1"/>
  <c r="P3351" i="1"/>
  <c r="T3350" i="1"/>
  <c r="P3350" i="1"/>
  <c r="T3349" i="1"/>
  <c r="P3349" i="1"/>
  <c r="T3348" i="1"/>
  <c r="P3348" i="1"/>
  <c r="T3347" i="1"/>
  <c r="P3347" i="1"/>
  <c r="T3346" i="1"/>
  <c r="P3346" i="1"/>
  <c r="T3345" i="1"/>
  <c r="P3345" i="1"/>
  <c r="T3344" i="1"/>
  <c r="P3344" i="1"/>
  <c r="T3343" i="1"/>
  <c r="P3343" i="1"/>
  <c r="T3342" i="1"/>
  <c r="P3342" i="1"/>
  <c r="T3341" i="1"/>
  <c r="P3341" i="1"/>
  <c r="T3340" i="1"/>
  <c r="P3340" i="1"/>
  <c r="T3339" i="1"/>
  <c r="P3339" i="1"/>
  <c r="T3338" i="1"/>
  <c r="P3338" i="1"/>
  <c r="T3337" i="1"/>
  <c r="P3337" i="1"/>
  <c r="T3336" i="1"/>
  <c r="P3336" i="1"/>
  <c r="T3335" i="1"/>
  <c r="P3335" i="1"/>
  <c r="T3334" i="1"/>
  <c r="P3334" i="1"/>
  <c r="T3333" i="1"/>
  <c r="P3333" i="1"/>
  <c r="T3332" i="1"/>
  <c r="P3332" i="1"/>
  <c r="T3331" i="1"/>
  <c r="P3331" i="1"/>
  <c r="T3330" i="1"/>
  <c r="P3330" i="1"/>
  <c r="T3329" i="1"/>
  <c r="P3329" i="1"/>
  <c r="T3328" i="1"/>
  <c r="P3328" i="1"/>
  <c r="T3327" i="1"/>
  <c r="P3327" i="1"/>
  <c r="T3326" i="1"/>
  <c r="P3326" i="1"/>
  <c r="T3325" i="1"/>
  <c r="P3325" i="1"/>
  <c r="T3324" i="1"/>
  <c r="P3324" i="1"/>
  <c r="T3323" i="1"/>
  <c r="P3323" i="1"/>
  <c r="T3322" i="1"/>
  <c r="P3322" i="1"/>
  <c r="T3321" i="1"/>
  <c r="P3321" i="1"/>
  <c r="T3320" i="1"/>
  <c r="P3320" i="1"/>
  <c r="T3319" i="1"/>
  <c r="P3319" i="1"/>
  <c r="T3318" i="1"/>
  <c r="P3318" i="1"/>
  <c r="T3317" i="1"/>
  <c r="P3317" i="1"/>
  <c r="T3316" i="1"/>
  <c r="P3316" i="1"/>
  <c r="T3315" i="1"/>
  <c r="P3315" i="1"/>
  <c r="T3314" i="1"/>
  <c r="P3314" i="1"/>
  <c r="T3313" i="1"/>
  <c r="P3313" i="1"/>
  <c r="T3312" i="1"/>
  <c r="P3312" i="1"/>
  <c r="T3311" i="1"/>
  <c r="P3311" i="1"/>
  <c r="T3310" i="1"/>
  <c r="P3310" i="1"/>
  <c r="T3309" i="1"/>
  <c r="P3309" i="1"/>
  <c r="T3308" i="1"/>
  <c r="P3308" i="1"/>
  <c r="T3307" i="1"/>
  <c r="P3307" i="1"/>
  <c r="T3306" i="1"/>
  <c r="P3306" i="1"/>
  <c r="T3305" i="1"/>
  <c r="P3305" i="1"/>
  <c r="T3304" i="1"/>
  <c r="P3304" i="1"/>
  <c r="T3303" i="1"/>
  <c r="P3303" i="1"/>
  <c r="T3302" i="1"/>
  <c r="P3302" i="1"/>
  <c r="T3301" i="1"/>
  <c r="P3301" i="1"/>
  <c r="T3300" i="1"/>
  <c r="P3300" i="1"/>
  <c r="T3299" i="1"/>
  <c r="P3299" i="1"/>
  <c r="T3298" i="1"/>
  <c r="P3298" i="1"/>
  <c r="T3297" i="1"/>
  <c r="P3297" i="1"/>
  <c r="T3296" i="1"/>
  <c r="P3296" i="1"/>
  <c r="T3295" i="1"/>
  <c r="P3295" i="1"/>
  <c r="T3294" i="1"/>
  <c r="P3294" i="1"/>
  <c r="T3293" i="1"/>
  <c r="P3293" i="1"/>
  <c r="T3292" i="1"/>
  <c r="P3292" i="1"/>
  <c r="T3291" i="1"/>
  <c r="P3291" i="1"/>
  <c r="T3290" i="1"/>
  <c r="P3290" i="1"/>
  <c r="T3289" i="1"/>
  <c r="P3289" i="1"/>
  <c r="T3288" i="1"/>
  <c r="P3288" i="1"/>
  <c r="T3287" i="1"/>
  <c r="P3287" i="1"/>
  <c r="T3286" i="1"/>
  <c r="P3286" i="1"/>
  <c r="T3285" i="1"/>
  <c r="P3285" i="1"/>
  <c r="T3284" i="1"/>
  <c r="P3284" i="1"/>
  <c r="T3283" i="1"/>
  <c r="P3283" i="1"/>
  <c r="T3282" i="1"/>
  <c r="P3282" i="1"/>
  <c r="T3281" i="1"/>
  <c r="P3281" i="1"/>
  <c r="T3280" i="1"/>
  <c r="P3280" i="1"/>
  <c r="T3279" i="1"/>
  <c r="P3279" i="1"/>
  <c r="T3278" i="1"/>
  <c r="P3278" i="1"/>
  <c r="T3277" i="1"/>
  <c r="P3277" i="1"/>
  <c r="T3276" i="1"/>
  <c r="P3276" i="1"/>
  <c r="T3275" i="1"/>
  <c r="P3275" i="1"/>
  <c r="T3274" i="1"/>
  <c r="P3274" i="1"/>
  <c r="T3273" i="1"/>
  <c r="P3273" i="1"/>
  <c r="T3272" i="1"/>
  <c r="P3272" i="1"/>
  <c r="T3271" i="1"/>
  <c r="P3271" i="1"/>
  <c r="T3270" i="1"/>
  <c r="P3270" i="1"/>
  <c r="T3269" i="1"/>
  <c r="P3269" i="1"/>
  <c r="T3268" i="1"/>
  <c r="P3268" i="1"/>
  <c r="T3267" i="1"/>
  <c r="P3267" i="1"/>
  <c r="T3266" i="1"/>
  <c r="P3266" i="1"/>
  <c r="T3265" i="1"/>
  <c r="P3265" i="1"/>
  <c r="T3264" i="1"/>
  <c r="P3264" i="1"/>
  <c r="T3263" i="1"/>
  <c r="P3263" i="1"/>
  <c r="T3262" i="1"/>
  <c r="P3262" i="1"/>
  <c r="T3261" i="1"/>
  <c r="P3261" i="1"/>
  <c r="T3260" i="1"/>
  <c r="P3260" i="1"/>
  <c r="T3259" i="1"/>
  <c r="P3259" i="1"/>
  <c r="T3258" i="1"/>
  <c r="P3258" i="1"/>
  <c r="T3257" i="1"/>
  <c r="P3257" i="1"/>
  <c r="T3256" i="1"/>
  <c r="P3256" i="1"/>
  <c r="T3255" i="1"/>
  <c r="P3255" i="1"/>
  <c r="T3254" i="1"/>
  <c r="P3254" i="1"/>
  <c r="T3253" i="1"/>
  <c r="P3253" i="1"/>
  <c r="T3252" i="1"/>
  <c r="P3252" i="1"/>
  <c r="T3251" i="1"/>
  <c r="P3251" i="1"/>
  <c r="T3250" i="1"/>
  <c r="P3250" i="1"/>
  <c r="T3249" i="1"/>
  <c r="P3249" i="1"/>
  <c r="T3248" i="1"/>
  <c r="J3248" i="1"/>
  <c r="P3248" i="1" s="1"/>
  <c r="T3247" i="1"/>
  <c r="J3247" i="1"/>
  <c r="P3247" i="1" s="1"/>
  <c r="T3246" i="1"/>
  <c r="P3246" i="1"/>
  <c r="T3245" i="1"/>
  <c r="P3245" i="1"/>
  <c r="T3244" i="1"/>
  <c r="P3244" i="1"/>
  <c r="T3243" i="1"/>
  <c r="P3243" i="1"/>
  <c r="T3242" i="1"/>
  <c r="P3242" i="1"/>
  <c r="T3241" i="1"/>
  <c r="P3241" i="1"/>
  <c r="T3240" i="1"/>
  <c r="P3240" i="1"/>
  <c r="T3239" i="1"/>
  <c r="P3239" i="1"/>
  <c r="T3238" i="1"/>
  <c r="J3238" i="1"/>
  <c r="P3238" i="1" s="1"/>
  <c r="T3237" i="1"/>
  <c r="P3237" i="1"/>
  <c r="T3236" i="1"/>
  <c r="P3236" i="1"/>
  <c r="T3235" i="1"/>
  <c r="P3235" i="1"/>
  <c r="T3234" i="1"/>
  <c r="P3234" i="1"/>
  <c r="T3233" i="1"/>
  <c r="P3233" i="1"/>
  <c r="T3232" i="1"/>
  <c r="P3232" i="1"/>
  <c r="T3231" i="1"/>
  <c r="P3231" i="1"/>
  <c r="T3230" i="1"/>
  <c r="P3230" i="1"/>
  <c r="T3229" i="1"/>
  <c r="P3229" i="1"/>
  <c r="T3228" i="1"/>
  <c r="P3228" i="1"/>
  <c r="T3227" i="1"/>
  <c r="P3227" i="1"/>
  <c r="T3226" i="1"/>
  <c r="P3226" i="1"/>
  <c r="T3225" i="1"/>
  <c r="P3225" i="1"/>
  <c r="T3224" i="1"/>
  <c r="P3224" i="1"/>
  <c r="T3223" i="1"/>
  <c r="P3223" i="1"/>
  <c r="T3222" i="1"/>
  <c r="P3222" i="1"/>
  <c r="T3221" i="1"/>
  <c r="P3221" i="1"/>
  <c r="T3220" i="1"/>
  <c r="P3220" i="1"/>
  <c r="T3219" i="1"/>
  <c r="P3219" i="1"/>
  <c r="T3218" i="1"/>
  <c r="P3218" i="1"/>
  <c r="T3217" i="1"/>
  <c r="P3217" i="1"/>
  <c r="T3216" i="1"/>
  <c r="P3216" i="1"/>
  <c r="T3215" i="1"/>
  <c r="P3215" i="1"/>
  <c r="T3214" i="1"/>
  <c r="P3214" i="1"/>
  <c r="T3213" i="1"/>
  <c r="P3213" i="1"/>
  <c r="T3212" i="1"/>
  <c r="P3212" i="1"/>
  <c r="T3211" i="1"/>
  <c r="P3211" i="1"/>
  <c r="T3210" i="1"/>
  <c r="P3210" i="1"/>
  <c r="T3209" i="1"/>
  <c r="P3209" i="1"/>
  <c r="T3208" i="1"/>
  <c r="P3208" i="1"/>
  <c r="T3207" i="1"/>
  <c r="P3207" i="1"/>
  <c r="T3206" i="1"/>
  <c r="P3206" i="1"/>
  <c r="T3205" i="1"/>
  <c r="P3205" i="1"/>
  <c r="T3204" i="1"/>
  <c r="P3204" i="1"/>
  <c r="T3203" i="1"/>
  <c r="P3203" i="1"/>
  <c r="T3202" i="1"/>
  <c r="P3202" i="1"/>
  <c r="T3201" i="1"/>
  <c r="P3201" i="1"/>
  <c r="T3200" i="1"/>
  <c r="P3200" i="1"/>
  <c r="T3199" i="1"/>
  <c r="P3199" i="1"/>
  <c r="T3198" i="1"/>
  <c r="P3198" i="1"/>
  <c r="T3197" i="1"/>
  <c r="P3197" i="1"/>
  <c r="T3196" i="1"/>
  <c r="P3196" i="1"/>
  <c r="T3195" i="1"/>
  <c r="P3195" i="1"/>
  <c r="T3194" i="1"/>
  <c r="P3194" i="1"/>
  <c r="T3193" i="1"/>
  <c r="P3193" i="1"/>
  <c r="T3192" i="1"/>
  <c r="P3192" i="1"/>
  <c r="T3191" i="1"/>
  <c r="P3191" i="1"/>
  <c r="T3190" i="1"/>
  <c r="P3190" i="1"/>
  <c r="T3189" i="1"/>
  <c r="P3189" i="1"/>
  <c r="T3188" i="1"/>
  <c r="P3188" i="1"/>
  <c r="T3187" i="1"/>
  <c r="P3187" i="1"/>
  <c r="T3186" i="1"/>
  <c r="P3186" i="1"/>
  <c r="T3185" i="1"/>
  <c r="P3185" i="1"/>
  <c r="T3184" i="1"/>
  <c r="P3184" i="1"/>
  <c r="T3183" i="1"/>
  <c r="P3183" i="1"/>
  <c r="T3182" i="1"/>
  <c r="P3182" i="1"/>
  <c r="T3181" i="1"/>
  <c r="P3181" i="1"/>
  <c r="T3180" i="1"/>
  <c r="P3180" i="1"/>
  <c r="T3179" i="1"/>
  <c r="P3179" i="1"/>
  <c r="T3178" i="1"/>
  <c r="P3178" i="1"/>
  <c r="T3177" i="1"/>
  <c r="P3177" i="1"/>
  <c r="T3176" i="1"/>
  <c r="P3176" i="1"/>
  <c r="T3175" i="1"/>
  <c r="P3175" i="1"/>
  <c r="T3174" i="1"/>
  <c r="P3174" i="1"/>
  <c r="T3173" i="1"/>
  <c r="P3173" i="1"/>
  <c r="T3172" i="1"/>
  <c r="P3172" i="1"/>
  <c r="T3171" i="1"/>
  <c r="P3171" i="1"/>
  <c r="T3170" i="1"/>
  <c r="P3170" i="1"/>
  <c r="T3169" i="1"/>
  <c r="P3169" i="1"/>
  <c r="T3168" i="1"/>
  <c r="P3168" i="1"/>
  <c r="T3167" i="1"/>
  <c r="P3167" i="1"/>
  <c r="T3166" i="1"/>
  <c r="P3166" i="1"/>
  <c r="T3165" i="1"/>
  <c r="P3165" i="1"/>
  <c r="T3164" i="1"/>
  <c r="P3164" i="1"/>
  <c r="T3163" i="1"/>
  <c r="P3163" i="1"/>
  <c r="T3162" i="1"/>
  <c r="P3162" i="1"/>
  <c r="T3161" i="1"/>
  <c r="P3161" i="1"/>
  <c r="T3160" i="1"/>
  <c r="P3160" i="1"/>
  <c r="T3159" i="1"/>
  <c r="P3159" i="1"/>
  <c r="T3158" i="1"/>
  <c r="P3158" i="1"/>
  <c r="T3157" i="1"/>
  <c r="P3157" i="1"/>
  <c r="T3156" i="1"/>
  <c r="P3156" i="1"/>
  <c r="T3155" i="1"/>
  <c r="P3155" i="1"/>
  <c r="T3154" i="1"/>
  <c r="P3154" i="1"/>
  <c r="T3153" i="1"/>
  <c r="P3153" i="1"/>
  <c r="T3152" i="1"/>
  <c r="P3152" i="1"/>
  <c r="T3151" i="1"/>
  <c r="P3151" i="1"/>
  <c r="T3150" i="1"/>
  <c r="P3150" i="1"/>
  <c r="T3149" i="1"/>
  <c r="P3149" i="1"/>
  <c r="T3148" i="1"/>
  <c r="P3148" i="1"/>
  <c r="T3147" i="1"/>
  <c r="P3147" i="1"/>
  <c r="T3146" i="1"/>
  <c r="P3146" i="1"/>
  <c r="T3145" i="1"/>
  <c r="P3145" i="1"/>
  <c r="T3144" i="1"/>
  <c r="P3144" i="1"/>
  <c r="T3143" i="1"/>
  <c r="P3143" i="1"/>
  <c r="T3142" i="1"/>
  <c r="P3142" i="1"/>
  <c r="T3141" i="1"/>
  <c r="P3141" i="1"/>
  <c r="T3140" i="1"/>
  <c r="P3140" i="1"/>
  <c r="T3139" i="1"/>
  <c r="P3139" i="1"/>
  <c r="T3138" i="1"/>
  <c r="P3138" i="1"/>
  <c r="T3137" i="1"/>
  <c r="P3137" i="1"/>
  <c r="T3136" i="1"/>
  <c r="P3136" i="1"/>
  <c r="T3135" i="1"/>
  <c r="P3135" i="1"/>
  <c r="T3134" i="1"/>
  <c r="P3134" i="1"/>
  <c r="T3133" i="1"/>
  <c r="P3133" i="1"/>
  <c r="T3132" i="1"/>
  <c r="P3132" i="1"/>
  <c r="T3131" i="1"/>
  <c r="P3131" i="1"/>
  <c r="T3130" i="1"/>
  <c r="P3130" i="1"/>
  <c r="T3129" i="1"/>
  <c r="P3129" i="1"/>
  <c r="T3128" i="1"/>
  <c r="P3128" i="1"/>
  <c r="T3127" i="1"/>
  <c r="P3127" i="1"/>
  <c r="T3126" i="1"/>
  <c r="P3126" i="1"/>
  <c r="T3125" i="1"/>
  <c r="P3125" i="1"/>
  <c r="T3124" i="1"/>
  <c r="P3124" i="1"/>
  <c r="T3123" i="1"/>
  <c r="P3123" i="1"/>
  <c r="T3122" i="1"/>
  <c r="P3122" i="1"/>
  <c r="T3121" i="1"/>
  <c r="P3121" i="1"/>
  <c r="T3120" i="1"/>
  <c r="P3120" i="1"/>
  <c r="T3119" i="1"/>
  <c r="P3119" i="1"/>
  <c r="T3118" i="1"/>
  <c r="P3118" i="1"/>
  <c r="T3117" i="1"/>
  <c r="P3117" i="1"/>
  <c r="T3116" i="1"/>
  <c r="P3116" i="1"/>
  <c r="T3115" i="1"/>
  <c r="P3115" i="1"/>
  <c r="T3114" i="1"/>
  <c r="P3114" i="1"/>
  <c r="T3113" i="1"/>
  <c r="P3113" i="1"/>
  <c r="T3112" i="1"/>
  <c r="P3112" i="1"/>
  <c r="T3111" i="1"/>
  <c r="P3111" i="1"/>
  <c r="T3110" i="1"/>
  <c r="P3110" i="1"/>
  <c r="T3109" i="1"/>
  <c r="P3109" i="1"/>
  <c r="T3108" i="1"/>
  <c r="P3108" i="1"/>
  <c r="T3107" i="1"/>
  <c r="P3107" i="1"/>
  <c r="T3106" i="1"/>
  <c r="P3106" i="1"/>
  <c r="T3105" i="1"/>
  <c r="P3105" i="1"/>
  <c r="T3104" i="1"/>
  <c r="P3104" i="1"/>
  <c r="T3103" i="1"/>
  <c r="P3103" i="1"/>
  <c r="T3102" i="1"/>
  <c r="P3102" i="1"/>
  <c r="T3101" i="1"/>
  <c r="P3101" i="1"/>
  <c r="T3100" i="1"/>
  <c r="P3100" i="1"/>
  <c r="T3099" i="1"/>
  <c r="P3099" i="1"/>
  <c r="T3098" i="1"/>
  <c r="P3098" i="1"/>
  <c r="T3097" i="1"/>
  <c r="P3097" i="1"/>
  <c r="T3096" i="1"/>
  <c r="P3096" i="1"/>
  <c r="T3095" i="1"/>
  <c r="P3095" i="1"/>
  <c r="T3094" i="1"/>
  <c r="P3094" i="1"/>
  <c r="T3093" i="1"/>
  <c r="P3093" i="1"/>
  <c r="T3092" i="1"/>
  <c r="P3092" i="1"/>
  <c r="T3091" i="1"/>
  <c r="P3091" i="1"/>
  <c r="T3090" i="1"/>
  <c r="P3090" i="1"/>
  <c r="T3089" i="1"/>
  <c r="P3089" i="1"/>
  <c r="T3088" i="1"/>
  <c r="P3088" i="1"/>
  <c r="T3087" i="1"/>
  <c r="P3087" i="1"/>
  <c r="T3086" i="1"/>
  <c r="P3086" i="1"/>
  <c r="T3085" i="1"/>
  <c r="P3085" i="1"/>
  <c r="T3084" i="1"/>
  <c r="P3084" i="1"/>
  <c r="T3083" i="1"/>
  <c r="P3083" i="1"/>
  <c r="T3082" i="1"/>
  <c r="P3082" i="1"/>
  <c r="T3081" i="1"/>
  <c r="P3081" i="1"/>
  <c r="T3080" i="1"/>
  <c r="P3080" i="1"/>
  <c r="T3079" i="1"/>
  <c r="P3079" i="1"/>
  <c r="T3078" i="1"/>
  <c r="P3078" i="1"/>
  <c r="T3077" i="1"/>
  <c r="P3077" i="1"/>
  <c r="T3076" i="1"/>
  <c r="P3076" i="1"/>
  <c r="T3075" i="1"/>
  <c r="P3075" i="1"/>
  <c r="T3074" i="1"/>
  <c r="P3074" i="1"/>
  <c r="T3073" i="1"/>
  <c r="P3073" i="1"/>
  <c r="T3072" i="1"/>
  <c r="P3072" i="1"/>
  <c r="T3071" i="1"/>
  <c r="P3071" i="1"/>
  <c r="T3070" i="1"/>
  <c r="P3070" i="1"/>
  <c r="T3069" i="1"/>
  <c r="P3069" i="1"/>
  <c r="T3068" i="1"/>
  <c r="P3068" i="1"/>
  <c r="T3067" i="1"/>
  <c r="P3067" i="1"/>
  <c r="T3066" i="1"/>
  <c r="P3066" i="1"/>
  <c r="T3065" i="1"/>
  <c r="P3065" i="1"/>
  <c r="T3064" i="1"/>
  <c r="P3064" i="1"/>
  <c r="T3063" i="1"/>
  <c r="P3063" i="1"/>
  <c r="T3062" i="1"/>
  <c r="P3062" i="1"/>
  <c r="T3061" i="1"/>
  <c r="P3061" i="1"/>
  <c r="T3060" i="1"/>
  <c r="P3060" i="1"/>
  <c r="T3059" i="1"/>
  <c r="P3059" i="1"/>
  <c r="T3058" i="1"/>
  <c r="P3058" i="1"/>
  <c r="T3057" i="1"/>
  <c r="P3057" i="1"/>
  <c r="T3056" i="1"/>
  <c r="P3056" i="1"/>
  <c r="T3055" i="1"/>
  <c r="P3055" i="1"/>
  <c r="T3054" i="1"/>
  <c r="P3054" i="1"/>
  <c r="T3053" i="1"/>
  <c r="P3053" i="1"/>
  <c r="T3052" i="1"/>
  <c r="P3052" i="1"/>
  <c r="T3051" i="1"/>
  <c r="P3051" i="1"/>
  <c r="T3050" i="1"/>
  <c r="P3050" i="1"/>
  <c r="T3049" i="1"/>
  <c r="P3049" i="1"/>
  <c r="T3048" i="1"/>
  <c r="P3048" i="1"/>
  <c r="T3047" i="1"/>
  <c r="P3047" i="1"/>
  <c r="T3046" i="1"/>
  <c r="P3046" i="1"/>
  <c r="T3045" i="1"/>
  <c r="P3045" i="1"/>
  <c r="T3044" i="1"/>
  <c r="P3044" i="1"/>
  <c r="T3043" i="1"/>
  <c r="P3043" i="1"/>
  <c r="T3042" i="1"/>
  <c r="P3042" i="1"/>
  <c r="T3041" i="1"/>
  <c r="P3041" i="1"/>
  <c r="T3040" i="1"/>
  <c r="P3040" i="1"/>
  <c r="T3039" i="1"/>
  <c r="P3039" i="1"/>
  <c r="T3038" i="1"/>
  <c r="P3038" i="1"/>
  <c r="T3037" i="1"/>
  <c r="P3037" i="1"/>
  <c r="T3036" i="1"/>
  <c r="P3036" i="1"/>
  <c r="T3035" i="1"/>
  <c r="P3035" i="1"/>
  <c r="T3034" i="1"/>
  <c r="P3034" i="1"/>
  <c r="T3033" i="1"/>
  <c r="P3033" i="1"/>
  <c r="T3032" i="1"/>
  <c r="P3032" i="1"/>
  <c r="T3031" i="1"/>
  <c r="P3031" i="1"/>
  <c r="T3030" i="1"/>
  <c r="P3030" i="1"/>
  <c r="T3029" i="1"/>
  <c r="P3029" i="1"/>
  <c r="T3028" i="1"/>
  <c r="P3028" i="1"/>
  <c r="T3027" i="1"/>
  <c r="P3027" i="1"/>
  <c r="T3026" i="1"/>
  <c r="P3026" i="1"/>
  <c r="T3025" i="1"/>
  <c r="P3025" i="1"/>
  <c r="T3024" i="1"/>
  <c r="P3024" i="1"/>
  <c r="T3023" i="1"/>
  <c r="P3023" i="1"/>
  <c r="T3022" i="1"/>
  <c r="P3022" i="1"/>
  <c r="T3021" i="1"/>
  <c r="P3021" i="1"/>
  <c r="T3020" i="1"/>
  <c r="P3020" i="1"/>
  <c r="T3019" i="1"/>
  <c r="P3019" i="1"/>
  <c r="T3018" i="1"/>
  <c r="P3018" i="1"/>
  <c r="T3017" i="1"/>
  <c r="P3017" i="1"/>
  <c r="T3016" i="1"/>
  <c r="P3016" i="1"/>
  <c r="T3015" i="1"/>
  <c r="P3015" i="1"/>
  <c r="T3014" i="1"/>
  <c r="P3014" i="1"/>
  <c r="T3013" i="1"/>
  <c r="P3013" i="1"/>
  <c r="T3012" i="1"/>
  <c r="P3012" i="1"/>
  <c r="T3011" i="1"/>
  <c r="P3011" i="1"/>
  <c r="T3010" i="1"/>
  <c r="P3010" i="1"/>
  <c r="T3009" i="1"/>
  <c r="P3009" i="1"/>
  <c r="T3008" i="1"/>
  <c r="P3008" i="1"/>
  <c r="T3007" i="1"/>
  <c r="P3007" i="1"/>
  <c r="T3006" i="1"/>
  <c r="P3006" i="1"/>
  <c r="T3005" i="1"/>
  <c r="P3005" i="1"/>
  <c r="T3004" i="1"/>
  <c r="P3004" i="1"/>
  <c r="T3003" i="1"/>
  <c r="P3003" i="1"/>
  <c r="T3002" i="1"/>
  <c r="P3002" i="1"/>
  <c r="T3001" i="1"/>
  <c r="P3001" i="1"/>
  <c r="T3000" i="1"/>
  <c r="P3000" i="1"/>
  <c r="T2999" i="1"/>
  <c r="P2999" i="1"/>
  <c r="T2998" i="1"/>
  <c r="P2998" i="1"/>
  <c r="T2997" i="1"/>
  <c r="P2997" i="1"/>
  <c r="T2996" i="1"/>
  <c r="P2996" i="1"/>
  <c r="T2995" i="1"/>
  <c r="P2995" i="1"/>
  <c r="T2994" i="1"/>
  <c r="P2994" i="1"/>
  <c r="T2993" i="1"/>
  <c r="P2993" i="1"/>
  <c r="T2992" i="1"/>
  <c r="P2992" i="1"/>
  <c r="T2991" i="1"/>
  <c r="P2991" i="1"/>
  <c r="T2990" i="1"/>
  <c r="P2990" i="1"/>
  <c r="T2989" i="1"/>
  <c r="P2989" i="1"/>
  <c r="T2988" i="1"/>
  <c r="P2988" i="1"/>
  <c r="T2987" i="1"/>
  <c r="P2987" i="1"/>
  <c r="T2986" i="1"/>
  <c r="P2986" i="1"/>
  <c r="T2985" i="1"/>
  <c r="P2985" i="1"/>
  <c r="T2984" i="1"/>
  <c r="P2984" i="1"/>
  <c r="T2983" i="1"/>
  <c r="P2983" i="1"/>
  <c r="T2982" i="1"/>
  <c r="P2982" i="1"/>
  <c r="T2981" i="1"/>
  <c r="P2981" i="1"/>
  <c r="T2980" i="1"/>
  <c r="P2980" i="1"/>
  <c r="T2979" i="1"/>
  <c r="P2979" i="1"/>
  <c r="T2978" i="1"/>
  <c r="P2978" i="1"/>
  <c r="T2977" i="1"/>
  <c r="P2977" i="1"/>
  <c r="T2976" i="1"/>
  <c r="P2976" i="1"/>
  <c r="T2975" i="1"/>
  <c r="P2975" i="1"/>
  <c r="T2974" i="1"/>
  <c r="P2974" i="1"/>
  <c r="T2973" i="1"/>
  <c r="P2973" i="1"/>
  <c r="T2972" i="1"/>
  <c r="P2972" i="1"/>
  <c r="T2971" i="1"/>
  <c r="P2971" i="1"/>
  <c r="T2970" i="1"/>
  <c r="P2970" i="1"/>
  <c r="T2969" i="1"/>
  <c r="P2969" i="1"/>
  <c r="T2968" i="1"/>
  <c r="P2968" i="1"/>
  <c r="T2967" i="1"/>
  <c r="P2967" i="1"/>
  <c r="T2966" i="1"/>
  <c r="P2966" i="1"/>
  <c r="T2965" i="1"/>
  <c r="P2965" i="1"/>
  <c r="T2964" i="1"/>
  <c r="P2964" i="1"/>
  <c r="T2963" i="1"/>
  <c r="P2963" i="1"/>
  <c r="T2962" i="1"/>
  <c r="P2962" i="1"/>
  <c r="T2961" i="1"/>
  <c r="P2961" i="1"/>
  <c r="T2960" i="1"/>
  <c r="P2960" i="1"/>
  <c r="T2959" i="1"/>
  <c r="P2959" i="1"/>
  <c r="T2958" i="1"/>
  <c r="P2958" i="1"/>
  <c r="T2957" i="1"/>
  <c r="P2957" i="1"/>
  <c r="T2956" i="1"/>
  <c r="P2956" i="1"/>
  <c r="T2955" i="1"/>
  <c r="P2955" i="1"/>
  <c r="T2954" i="1"/>
  <c r="P2954" i="1"/>
  <c r="T2953" i="1"/>
  <c r="P2953" i="1"/>
  <c r="T2952" i="1"/>
  <c r="P2952" i="1"/>
  <c r="T2951" i="1"/>
  <c r="P2951" i="1"/>
  <c r="T2950" i="1"/>
  <c r="P2950" i="1"/>
  <c r="T2949" i="1"/>
  <c r="P2949" i="1"/>
  <c r="T2948" i="1"/>
  <c r="P2948" i="1"/>
  <c r="T2947" i="1"/>
  <c r="P2947" i="1"/>
  <c r="T2946" i="1"/>
  <c r="P2946" i="1"/>
  <c r="T2945" i="1"/>
  <c r="P2945" i="1"/>
  <c r="T2944" i="1"/>
  <c r="P2944" i="1"/>
  <c r="T2943" i="1"/>
  <c r="P2943" i="1"/>
  <c r="T2942" i="1"/>
  <c r="P2942" i="1"/>
  <c r="T2941" i="1"/>
  <c r="P2941" i="1"/>
  <c r="T2940" i="1"/>
  <c r="P2940" i="1"/>
  <c r="T2939" i="1"/>
  <c r="P2939" i="1"/>
  <c r="T2938" i="1"/>
  <c r="P2938" i="1"/>
  <c r="T2937" i="1"/>
  <c r="P2937" i="1"/>
  <c r="T2936" i="1"/>
  <c r="P2936" i="1"/>
  <c r="T2935" i="1"/>
  <c r="P2935" i="1"/>
  <c r="T2934" i="1"/>
  <c r="P2934" i="1"/>
  <c r="T2933" i="1"/>
  <c r="P2933" i="1"/>
  <c r="T2932" i="1"/>
  <c r="P2932" i="1"/>
  <c r="T2931" i="1"/>
  <c r="P2931" i="1"/>
  <c r="T2930" i="1"/>
  <c r="P2930" i="1"/>
  <c r="T2929" i="1"/>
  <c r="P2929" i="1"/>
  <c r="T2928" i="1"/>
  <c r="P2928" i="1"/>
  <c r="T2927" i="1"/>
  <c r="P2927" i="1"/>
  <c r="T2926" i="1"/>
  <c r="P2926" i="1"/>
  <c r="T2925" i="1"/>
  <c r="P2925" i="1"/>
  <c r="T2924" i="1"/>
  <c r="P2924" i="1"/>
  <c r="T2923" i="1"/>
  <c r="P2923" i="1"/>
  <c r="T2922" i="1"/>
  <c r="P2922" i="1"/>
  <c r="T2921" i="1"/>
  <c r="P2921" i="1"/>
  <c r="T2920" i="1"/>
  <c r="P2920" i="1"/>
  <c r="T2919" i="1"/>
  <c r="P2919" i="1"/>
  <c r="T2918" i="1"/>
  <c r="P2918" i="1"/>
  <c r="T2917" i="1"/>
  <c r="P2917" i="1"/>
  <c r="T2916" i="1"/>
  <c r="P2916" i="1"/>
  <c r="T2915" i="1"/>
  <c r="P2915" i="1"/>
  <c r="T2914" i="1"/>
  <c r="P2914" i="1"/>
  <c r="T2913" i="1"/>
  <c r="P2913" i="1"/>
  <c r="T2912" i="1"/>
  <c r="P2912" i="1"/>
  <c r="T2911" i="1"/>
  <c r="P2911" i="1"/>
  <c r="T2910" i="1"/>
  <c r="P2910" i="1"/>
  <c r="T2909" i="1"/>
  <c r="P2909" i="1"/>
  <c r="T2908" i="1"/>
  <c r="P2908" i="1"/>
  <c r="T2907" i="1"/>
  <c r="P2907" i="1"/>
  <c r="T2906" i="1"/>
  <c r="P2906" i="1"/>
  <c r="T2905" i="1"/>
  <c r="P2905" i="1"/>
  <c r="T2904" i="1"/>
  <c r="P2904" i="1"/>
  <c r="T2903" i="1"/>
  <c r="P2903" i="1"/>
  <c r="T2902" i="1"/>
  <c r="P2902" i="1"/>
  <c r="T2901" i="1"/>
  <c r="P2901" i="1"/>
  <c r="T2900" i="1"/>
  <c r="P2900" i="1"/>
  <c r="T2899" i="1"/>
  <c r="P2899" i="1"/>
  <c r="T2898" i="1"/>
  <c r="P2898" i="1"/>
  <c r="T2897" i="1"/>
  <c r="P2897" i="1"/>
  <c r="T2896" i="1"/>
  <c r="P2896" i="1"/>
  <c r="T2895" i="1"/>
  <c r="P2895" i="1"/>
  <c r="T2894" i="1"/>
  <c r="P2894" i="1"/>
  <c r="T2893" i="1"/>
  <c r="P2893" i="1"/>
  <c r="T2892" i="1"/>
  <c r="P2892" i="1"/>
  <c r="T2891" i="1"/>
  <c r="P2891" i="1"/>
  <c r="T2890" i="1"/>
  <c r="P2890" i="1"/>
  <c r="T2889" i="1"/>
  <c r="P2889" i="1"/>
  <c r="T2888" i="1"/>
  <c r="P2888" i="1"/>
  <c r="T2887" i="1"/>
  <c r="P2887" i="1"/>
  <c r="T2886" i="1"/>
  <c r="P2886" i="1"/>
  <c r="T2885" i="1"/>
  <c r="P2885" i="1"/>
  <c r="T2884" i="1"/>
  <c r="P2884" i="1"/>
  <c r="T2883" i="1"/>
  <c r="P2883" i="1"/>
  <c r="T2882" i="1"/>
  <c r="P2882" i="1"/>
  <c r="T2881" i="1"/>
  <c r="P2881" i="1"/>
  <c r="T2880" i="1"/>
  <c r="P2880" i="1"/>
  <c r="T2879" i="1"/>
  <c r="P2879" i="1"/>
  <c r="T2878" i="1"/>
  <c r="P2878" i="1"/>
  <c r="T2877" i="1"/>
  <c r="P2877" i="1"/>
  <c r="T2876" i="1"/>
  <c r="P2876" i="1"/>
  <c r="T2875" i="1"/>
  <c r="P2875" i="1"/>
  <c r="T2874" i="1"/>
  <c r="P2874" i="1"/>
  <c r="T2873" i="1"/>
  <c r="P2873" i="1"/>
  <c r="T2872" i="1"/>
  <c r="P2872" i="1"/>
  <c r="T2871" i="1"/>
  <c r="P2871" i="1"/>
  <c r="T2870" i="1"/>
  <c r="P2870" i="1"/>
  <c r="T2869" i="1"/>
  <c r="P2869" i="1"/>
  <c r="T2868" i="1"/>
  <c r="P2868" i="1"/>
  <c r="T2867" i="1"/>
  <c r="P2867" i="1"/>
  <c r="T2866" i="1"/>
  <c r="P2866" i="1"/>
  <c r="T2865" i="1"/>
  <c r="P2865" i="1"/>
  <c r="T2864" i="1"/>
  <c r="P2864" i="1"/>
  <c r="T2863" i="1"/>
  <c r="P2863" i="1"/>
  <c r="T2862" i="1"/>
  <c r="P2862" i="1"/>
  <c r="T2861" i="1"/>
  <c r="P2861" i="1"/>
  <c r="T2860" i="1"/>
  <c r="P2860" i="1"/>
  <c r="T2859" i="1"/>
  <c r="P2859" i="1"/>
  <c r="T2858" i="1"/>
  <c r="P2858" i="1"/>
  <c r="T2857" i="1"/>
  <c r="P2857" i="1"/>
  <c r="T2856" i="1"/>
  <c r="P2856" i="1"/>
  <c r="T2855" i="1"/>
  <c r="P2855" i="1"/>
  <c r="T2854" i="1"/>
  <c r="P2854" i="1"/>
  <c r="T2853" i="1"/>
  <c r="P2853" i="1"/>
  <c r="T2852" i="1"/>
  <c r="P2852" i="1"/>
  <c r="T2851" i="1"/>
  <c r="P2851" i="1"/>
  <c r="T2850" i="1"/>
  <c r="P2850" i="1"/>
  <c r="T2849" i="1"/>
  <c r="P2849" i="1"/>
  <c r="T2848" i="1"/>
  <c r="P2848" i="1"/>
  <c r="T2847" i="1"/>
  <c r="P2847" i="1"/>
  <c r="T2846" i="1"/>
  <c r="P2846" i="1"/>
  <c r="T2845" i="1"/>
  <c r="P2845" i="1"/>
  <c r="T2844" i="1"/>
  <c r="P2844" i="1"/>
  <c r="T2843" i="1"/>
  <c r="P2843" i="1"/>
  <c r="T2842" i="1"/>
  <c r="P2842" i="1"/>
  <c r="T2841" i="1"/>
  <c r="P2841" i="1"/>
  <c r="T2840" i="1"/>
  <c r="P2840" i="1"/>
  <c r="T2839" i="1"/>
  <c r="P2839" i="1"/>
  <c r="T2838" i="1"/>
  <c r="P2838" i="1"/>
  <c r="T2837" i="1"/>
  <c r="P2837" i="1"/>
  <c r="T2836" i="1"/>
  <c r="P2836" i="1"/>
  <c r="T2835" i="1"/>
  <c r="P2835" i="1"/>
  <c r="T2834" i="1"/>
  <c r="P2834" i="1"/>
  <c r="T2833" i="1"/>
  <c r="P2833" i="1"/>
  <c r="T2832" i="1"/>
  <c r="P2832" i="1"/>
  <c r="T2831" i="1"/>
  <c r="P2831" i="1"/>
  <c r="T2830" i="1"/>
  <c r="P2830" i="1"/>
  <c r="T2829" i="1"/>
  <c r="P2829" i="1"/>
  <c r="T2828" i="1"/>
  <c r="P2828" i="1"/>
  <c r="T2827" i="1"/>
  <c r="P2827" i="1"/>
  <c r="T2826" i="1"/>
  <c r="P2826" i="1"/>
  <c r="T2825" i="1"/>
  <c r="P2825" i="1"/>
  <c r="T2824" i="1"/>
  <c r="P2824" i="1"/>
  <c r="T2823" i="1"/>
  <c r="P2823" i="1"/>
  <c r="T2822" i="1"/>
  <c r="P2822" i="1"/>
  <c r="T2821" i="1"/>
  <c r="P2821" i="1"/>
  <c r="T2820" i="1"/>
  <c r="P2820" i="1"/>
  <c r="T2819" i="1"/>
  <c r="P2819" i="1"/>
  <c r="T2818" i="1"/>
  <c r="P2818" i="1"/>
  <c r="T2817" i="1"/>
  <c r="P2817" i="1"/>
  <c r="T2816" i="1"/>
  <c r="P2816" i="1"/>
  <c r="T2815" i="1"/>
  <c r="P2815" i="1"/>
  <c r="T2814" i="1"/>
  <c r="P2814" i="1"/>
  <c r="T2813" i="1"/>
  <c r="P2813" i="1"/>
  <c r="T2812" i="1"/>
  <c r="P2812" i="1"/>
  <c r="T2811" i="1"/>
  <c r="P2811" i="1"/>
  <c r="T2810" i="1"/>
  <c r="P2810" i="1"/>
  <c r="T2809" i="1"/>
  <c r="P2809" i="1"/>
  <c r="T2808" i="1"/>
  <c r="P2808" i="1"/>
  <c r="T2807" i="1"/>
  <c r="P2807" i="1"/>
  <c r="T2806" i="1"/>
  <c r="P2806" i="1"/>
  <c r="T2805" i="1"/>
  <c r="P2805" i="1"/>
  <c r="T2804" i="1"/>
  <c r="P2804" i="1"/>
  <c r="T2803" i="1"/>
  <c r="P2803" i="1"/>
  <c r="T2802" i="1"/>
  <c r="P2802" i="1"/>
  <c r="T2801" i="1"/>
  <c r="P2801" i="1"/>
  <c r="T2800" i="1"/>
  <c r="P2800" i="1"/>
  <c r="T2799" i="1"/>
  <c r="P2799" i="1"/>
  <c r="T2798" i="1"/>
  <c r="P2798" i="1"/>
  <c r="T2797" i="1"/>
  <c r="P2797" i="1"/>
  <c r="T2796" i="1"/>
  <c r="P2796" i="1"/>
  <c r="T2795" i="1"/>
  <c r="P2795" i="1"/>
  <c r="T2794" i="1"/>
  <c r="P2794" i="1"/>
  <c r="T2793" i="1"/>
  <c r="P2793" i="1"/>
  <c r="T2792" i="1"/>
  <c r="P2792" i="1"/>
  <c r="T2791" i="1"/>
  <c r="P2791" i="1"/>
  <c r="T2790" i="1"/>
  <c r="P2790" i="1"/>
  <c r="T2789" i="1"/>
  <c r="P2789" i="1"/>
  <c r="T2788" i="1"/>
  <c r="P2788" i="1"/>
  <c r="T2787" i="1"/>
  <c r="P2787" i="1"/>
  <c r="U2787" i="1" l="1"/>
  <c r="U2788" i="1"/>
  <c r="U2789" i="1"/>
  <c r="U2790" i="1"/>
  <c r="U2791" i="1"/>
  <c r="U2792" i="1"/>
  <c r="U2803" i="1"/>
  <c r="U2804" i="1"/>
  <c r="U2807" i="1"/>
  <c r="U2809" i="1"/>
  <c r="U2810" i="1"/>
  <c r="U2811" i="1"/>
  <c r="U2879" i="1"/>
  <c r="U2884" i="1"/>
  <c r="U2885" i="1"/>
  <c r="U2887" i="1"/>
  <c r="U2888" i="1"/>
  <c r="U2891" i="1"/>
  <c r="U2896" i="1"/>
  <c r="U2900" i="1"/>
  <c r="U2903" i="1"/>
  <c r="U2904" i="1"/>
  <c r="U2905" i="1"/>
  <c r="U2909" i="1"/>
  <c r="U2911" i="1"/>
  <c r="U2912" i="1"/>
  <c r="U2916" i="1"/>
  <c r="U2917" i="1"/>
  <c r="U2918" i="1"/>
  <c r="U2919" i="1"/>
  <c r="U2922" i="1"/>
  <c r="U2923" i="1"/>
  <c r="U2924" i="1"/>
  <c r="U2925" i="1"/>
  <c r="U2926" i="1"/>
  <c r="U2927" i="1"/>
  <c r="U2928" i="1"/>
  <c r="U2929" i="1"/>
  <c r="U2930" i="1"/>
  <c r="U2931" i="1"/>
  <c r="U2932" i="1"/>
  <c r="U2934" i="1"/>
  <c r="U2935" i="1"/>
  <c r="U2936" i="1"/>
  <c r="U2937" i="1"/>
  <c r="U2938" i="1"/>
  <c r="U2939" i="1"/>
  <c r="U2940" i="1"/>
  <c r="U2941" i="1"/>
  <c r="U2942" i="1"/>
  <c r="U2943" i="1"/>
  <c r="U2944" i="1"/>
  <c r="U2945" i="1"/>
  <c r="U2946" i="1"/>
  <c r="U2947" i="1"/>
  <c r="U2948" i="1"/>
  <c r="U2949" i="1"/>
  <c r="U2950" i="1"/>
  <c r="U2951" i="1"/>
  <c r="U2952" i="1"/>
  <c r="U2953" i="1"/>
  <c r="U2954" i="1"/>
  <c r="U2955" i="1"/>
  <c r="U2956" i="1"/>
  <c r="U2957" i="1"/>
  <c r="U2958" i="1"/>
  <c r="U2959" i="1"/>
  <c r="U2960" i="1"/>
  <c r="U2961" i="1"/>
  <c r="U2962" i="1"/>
  <c r="U2963" i="1"/>
  <c r="U2964" i="1"/>
  <c r="U2965" i="1"/>
  <c r="U2966" i="1"/>
  <c r="U2967" i="1"/>
  <c r="U2968" i="1"/>
  <c r="U2969" i="1"/>
  <c r="U2970" i="1"/>
  <c r="U2971" i="1"/>
  <c r="U2972" i="1"/>
  <c r="U2973" i="1"/>
  <c r="U2974" i="1"/>
  <c r="U2975" i="1"/>
  <c r="U2976" i="1"/>
  <c r="U2977" i="1"/>
  <c r="U2978" i="1"/>
  <c r="U2979" i="1"/>
  <c r="U2980" i="1"/>
  <c r="U2981" i="1"/>
  <c r="U2982" i="1"/>
  <c r="U2983" i="1"/>
  <c r="U2984" i="1"/>
  <c r="U2985" i="1"/>
  <c r="U2986" i="1"/>
  <c r="U2987" i="1"/>
  <c r="U2988" i="1"/>
  <c r="U2989" i="1"/>
  <c r="U2990" i="1"/>
  <c r="U2991" i="1"/>
  <c r="U2992" i="1"/>
  <c r="U2993" i="1"/>
  <c r="U2996" i="1"/>
  <c r="U2997" i="1"/>
  <c r="U2998" i="1"/>
  <c r="U2999" i="1"/>
  <c r="U3001" i="1"/>
  <c r="U3002" i="1"/>
  <c r="U3003" i="1"/>
  <c r="U3004" i="1"/>
  <c r="U3005" i="1"/>
  <c r="U3006" i="1"/>
  <c r="U3007" i="1"/>
  <c r="U3008" i="1"/>
  <c r="U3009" i="1"/>
  <c r="U3010" i="1"/>
  <c r="U3012" i="1"/>
  <c r="U3013" i="1"/>
  <c r="U3014" i="1"/>
  <c r="U3015" i="1"/>
  <c r="U3016" i="1"/>
  <c r="U3017" i="1"/>
  <c r="U3018" i="1"/>
  <c r="U3019" i="1"/>
  <c r="U3020" i="1"/>
  <c r="U3021" i="1"/>
  <c r="U3022" i="1"/>
  <c r="U3023" i="1"/>
  <c r="U3024" i="1"/>
  <c r="U3025" i="1"/>
  <c r="U3026" i="1"/>
  <c r="U3027" i="1"/>
  <c r="U3028" i="1"/>
  <c r="U3029" i="1"/>
  <c r="U3030" i="1"/>
  <c r="U3032" i="1"/>
  <c r="U3033" i="1"/>
  <c r="U3034" i="1"/>
  <c r="U3036" i="1"/>
  <c r="U3038" i="1"/>
  <c r="U3039" i="1"/>
  <c r="U3040" i="1"/>
  <c r="U3041" i="1"/>
  <c r="U3042" i="1"/>
  <c r="U3043" i="1"/>
  <c r="U3044" i="1"/>
  <c r="U3045" i="1"/>
  <c r="U3046" i="1"/>
  <c r="U3047" i="1"/>
  <c r="U3048" i="1"/>
  <c r="U3049" i="1"/>
  <c r="U3050" i="1"/>
  <c r="U3051" i="1"/>
  <c r="U3052" i="1"/>
  <c r="U3053" i="1"/>
  <c r="U3055" i="1"/>
  <c r="U3056" i="1"/>
  <c r="U3057" i="1"/>
  <c r="U3058" i="1"/>
  <c r="U3059" i="1"/>
  <c r="U3060" i="1"/>
  <c r="U3063" i="1"/>
  <c r="U3065" i="1"/>
  <c r="U3066" i="1"/>
  <c r="U3067" i="1"/>
  <c r="U3068" i="1"/>
  <c r="U3069" i="1"/>
  <c r="U3070" i="1"/>
  <c r="U3071" i="1"/>
  <c r="U3072" i="1"/>
  <c r="U3073" i="1"/>
  <c r="U3074" i="1"/>
  <c r="U3075" i="1"/>
  <c r="U3078" i="1"/>
  <c r="U3079" i="1"/>
  <c r="U3080" i="1"/>
  <c r="U3081" i="1"/>
  <c r="U3082" i="1"/>
  <c r="U3084" i="1"/>
  <c r="U3085" i="1"/>
  <c r="U3086" i="1"/>
  <c r="U3087" i="1"/>
  <c r="U3088" i="1"/>
  <c r="U3091" i="1"/>
  <c r="U3092" i="1"/>
  <c r="U3093" i="1"/>
  <c r="U3094" i="1"/>
  <c r="U3095" i="1"/>
  <c r="U3096" i="1"/>
  <c r="U3097" i="1"/>
  <c r="U3098" i="1"/>
  <c r="U3099" i="1"/>
  <c r="U3100" i="1"/>
  <c r="U3101" i="1"/>
  <c r="U3102" i="1"/>
  <c r="U3104" i="1"/>
  <c r="U3105" i="1"/>
  <c r="U3106" i="1"/>
  <c r="U3111" i="1"/>
  <c r="U3112" i="1"/>
  <c r="U3113" i="1"/>
  <c r="U3116" i="1"/>
  <c r="U3117" i="1"/>
  <c r="U3118" i="1"/>
  <c r="U3119" i="1"/>
  <c r="U3120" i="1"/>
  <c r="U3121" i="1"/>
  <c r="U3122" i="1"/>
  <c r="U3125" i="1"/>
  <c r="U3126" i="1"/>
  <c r="U3127" i="1"/>
  <c r="U3128" i="1"/>
  <c r="U3129" i="1"/>
  <c r="U3130" i="1"/>
  <c r="U3132" i="1"/>
  <c r="U3133" i="1"/>
  <c r="U3134" i="1"/>
  <c r="U3139" i="1"/>
  <c r="U3140" i="1"/>
  <c r="U3143" i="1"/>
  <c r="U3144" i="1"/>
  <c r="U3145" i="1"/>
  <c r="U3147" i="1"/>
  <c r="U3151" i="1"/>
  <c r="U3152" i="1"/>
  <c r="U3153" i="1"/>
  <c r="U3154" i="1"/>
  <c r="U3155" i="1"/>
  <c r="U3156" i="1"/>
  <c r="U3157" i="1"/>
  <c r="U3158" i="1"/>
  <c r="U3160" i="1"/>
  <c r="U3165" i="1"/>
  <c r="U3166" i="1"/>
  <c r="U3167" i="1"/>
  <c r="U3168" i="1"/>
  <c r="U3169" i="1"/>
  <c r="U3170" i="1"/>
  <c r="U3173" i="1"/>
  <c r="U3175" i="1"/>
  <c r="U3176" i="1"/>
  <c r="U3177" i="1"/>
  <c r="U3179" i="1"/>
  <c r="U3180" i="1"/>
  <c r="U3181" i="1"/>
  <c r="U3184" i="1"/>
  <c r="U3185" i="1"/>
  <c r="U3186" i="1"/>
  <c r="U3187" i="1"/>
  <c r="U3188" i="1"/>
  <c r="U3189" i="1"/>
  <c r="U3190" i="1"/>
  <c r="U3191" i="1"/>
  <c r="U3192" i="1"/>
  <c r="U3193" i="1"/>
  <c r="U3194" i="1"/>
  <c r="U3195" i="1"/>
  <c r="U3196" i="1"/>
  <c r="U3197" i="1"/>
  <c r="U3198" i="1"/>
  <c r="U3199" i="1"/>
  <c r="U3200" i="1"/>
  <c r="U3201" i="1"/>
  <c r="U3202" i="1"/>
  <c r="U3203" i="1"/>
  <c r="U3204" i="1"/>
  <c r="U3205" i="1"/>
  <c r="U3206" i="1"/>
  <c r="U3207" i="1"/>
  <c r="U3208" i="1"/>
  <c r="U3209" i="1"/>
  <c r="U3211" i="1"/>
  <c r="U3212" i="1"/>
  <c r="U3213" i="1"/>
  <c r="U3214" i="1"/>
  <c r="U3215" i="1"/>
  <c r="U3238" i="1"/>
  <c r="U3248" i="1"/>
  <c r="U2812" i="1"/>
  <c r="U2813" i="1"/>
  <c r="U2816" i="1"/>
  <c r="U2817" i="1"/>
  <c r="U2818" i="1"/>
  <c r="U2827" i="1"/>
  <c r="U2833" i="1"/>
  <c r="U2834" i="1"/>
  <c r="U2836" i="1"/>
  <c r="U2837" i="1"/>
  <c r="U2839" i="1"/>
  <c r="U2840" i="1"/>
  <c r="U2841" i="1"/>
  <c r="U2842" i="1"/>
  <c r="U2855" i="1"/>
  <c r="U2860" i="1"/>
  <c r="U2869" i="1"/>
  <c r="U2875" i="1"/>
  <c r="U2876" i="1"/>
  <c r="U2877" i="1"/>
  <c r="U3083" i="1"/>
  <c r="U3089" i="1"/>
  <c r="U3107" i="1"/>
  <c r="U3171" i="1"/>
  <c r="U2805" i="1"/>
  <c r="U2908" i="1"/>
  <c r="U2915" i="1"/>
  <c r="U2933" i="1"/>
  <c r="U3064" i="1"/>
  <c r="U3090" i="1"/>
  <c r="U3150" i="1"/>
  <c r="U3161" i="1"/>
  <c r="U3174" i="1"/>
  <c r="U3178" i="1"/>
  <c r="U3182" i="1"/>
  <c r="U3210" i="1"/>
  <c r="U2793" i="1"/>
  <c r="U2797" i="1"/>
  <c r="U2798" i="1"/>
  <c r="U2801" i="1"/>
  <c r="U2802" i="1"/>
  <c r="U2806" i="1"/>
  <c r="U2814" i="1"/>
  <c r="U2819" i="1"/>
  <c r="U2835" i="1"/>
  <c r="U2843" i="1"/>
  <c r="U2856" i="1"/>
  <c r="U2857" i="1"/>
  <c r="U2861" i="1"/>
  <c r="U2863" i="1"/>
  <c r="U2868" i="1"/>
  <c r="U2871" i="1"/>
  <c r="U2880" i="1"/>
  <c r="U2897" i="1"/>
  <c r="U2907" i="1"/>
  <c r="U2913" i="1"/>
  <c r="U2920" i="1"/>
  <c r="U2921" i="1"/>
  <c r="U3054" i="1"/>
  <c r="U3061" i="1"/>
  <c r="U3062" i="1"/>
  <c r="U3076" i="1"/>
  <c r="U3103" i="1"/>
  <c r="U3114" i="1"/>
  <c r="U3123" i="1"/>
  <c r="U3124" i="1"/>
  <c r="U3131" i="1"/>
  <c r="U3135" i="1"/>
  <c r="U3136" i="1"/>
  <c r="U3141" i="1"/>
  <c r="U3148" i="1"/>
  <c r="U3172" i="1"/>
  <c r="U3183" i="1"/>
  <c r="U2794" i="1"/>
  <c r="U2808" i="1"/>
  <c r="U2815" i="1"/>
  <c r="U2828" i="1"/>
  <c r="U2844" i="1"/>
  <c r="U2845" i="1"/>
  <c r="U2847" i="1"/>
  <c r="U2848" i="1"/>
  <c r="U2849" i="1"/>
  <c r="U2850" i="1"/>
  <c r="U2851" i="1"/>
  <c r="U2859" i="1"/>
  <c r="U2864" i="1"/>
  <c r="U2872" i="1"/>
  <c r="U2881" i="1"/>
  <c r="U2883" i="1"/>
  <c r="U2892" i="1"/>
  <c r="U2895" i="1"/>
  <c r="U2899" i="1"/>
  <c r="U2901" i="1"/>
  <c r="U3035" i="1"/>
  <c r="U3037" i="1"/>
  <c r="U3077" i="1"/>
  <c r="U3108" i="1"/>
  <c r="U3109" i="1"/>
  <c r="U3115" i="1"/>
  <c r="U3138" i="1"/>
  <c r="U3142" i="1"/>
  <c r="U3146" i="1"/>
  <c r="U3149" i="1"/>
  <c r="U3159" i="1"/>
  <c r="U3162" i="1"/>
  <c r="U3163" i="1"/>
  <c r="U3164" i="1"/>
  <c r="U3216" i="1"/>
  <c r="U2799" i="1"/>
  <c r="U2820" i="1"/>
  <c r="U2821" i="1"/>
  <c r="U2822" i="1"/>
  <c r="U2823" i="1"/>
  <c r="U2824" i="1"/>
  <c r="U2825" i="1"/>
  <c r="U2829" i="1"/>
  <c r="U2838" i="1"/>
  <c r="U2865" i="1"/>
  <c r="U2867" i="1"/>
  <c r="U2873" i="1"/>
  <c r="U2889" i="1"/>
  <c r="U2893" i="1"/>
  <c r="U3031" i="1"/>
  <c r="U3110" i="1"/>
  <c r="U3137" i="1"/>
  <c r="U3249" i="1"/>
  <c r="U3250" i="1"/>
  <c r="U3251" i="1"/>
  <c r="U3252" i="1"/>
  <c r="U3253" i="1"/>
  <c r="U3254" i="1"/>
  <c r="U3255" i="1"/>
  <c r="U3256" i="1"/>
  <c r="U3257" i="1"/>
  <c r="U3258" i="1"/>
  <c r="U3259" i="1"/>
  <c r="U3260" i="1"/>
  <c r="U3261" i="1"/>
  <c r="U3262" i="1"/>
  <c r="U3263" i="1"/>
  <c r="U3264" i="1"/>
  <c r="U3265" i="1"/>
  <c r="U3266" i="1"/>
  <c r="U3267" i="1"/>
  <c r="U3268" i="1"/>
  <c r="U3269" i="1"/>
  <c r="U3270" i="1"/>
  <c r="U3271" i="1"/>
  <c r="U3272" i="1"/>
  <c r="U3273" i="1"/>
  <c r="U3274" i="1"/>
  <c r="U3275" i="1"/>
  <c r="U3276" i="1"/>
  <c r="U3277" i="1"/>
  <c r="U3278" i="1"/>
  <c r="U3279" i="1"/>
  <c r="U3280" i="1"/>
  <c r="U3281" i="1"/>
  <c r="U3282" i="1"/>
  <c r="U3283" i="1"/>
  <c r="U3284" i="1"/>
  <c r="U3285" i="1"/>
  <c r="U3286" i="1"/>
  <c r="U3287" i="1"/>
  <c r="U3288" i="1"/>
  <c r="U3289" i="1"/>
  <c r="U3290" i="1"/>
  <c r="U3291" i="1"/>
  <c r="U3292" i="1"/>
  <c r="U3293" i="1"/>
  <c r="U3294" i="1"/>
  <c r="U3295" i="1"/>
  <c r="U3296" i="1"/>
  <c r="U3297" i="1"/>
  <c r="U3298" i="1"/>
  <c r="U3299" i="1"/>
  <c r="U3300" i="1"/>
  <c r="U3301" i="1"/>
  <c r="U3302" i="1"/>
  <c r="U3303" i="1"/>
  <c r="U3304" i="1"/>
  <c r="U3305" i="1"/>
  <c r="U3306" i="1"/>
  <c r="U3307" i="1"/>
  <c r="U3308" i="1"/>
  <c r="U3309" i="1"/>
  <c r="U3310" i="1"/>
  <c r="U3311" i="1"/>
  <c r="U3312" i="1"/>
  <c r="U3313" i="1"/>
  <c r="U3314" i="1"/>
  <c r="U3315" i="1"/>
  <c r="U3316" i="1"/>
  <c r="U3317" i="1"/>
  <c r="U3318" i="1"/>
  <c r="U3319" i="1"/>
  <c r="U3320" i="1"/>
  <c r="U3321" i="1"/>
  <c r="U3322" i="1"/>
  <c r="U3323" i="1"/>
  <c r="U3324" i="1"/>
  <c r="U3325" i="1"/>
  <c r="U3326" i="1"/>
  <c r="U3327" i="1"/>
  <c r="U3328" i="1"/>
  <c r="U3329" i="1"/>
  <c r="U3330" i="1"/>
  <c r="U3331" i="1"/>
  <c r="U3332" i="1"/>
  <c r="U3333" i="1"/>
  <c r="U3334" i="1"/>
  <c r="U3335" i="1"/>
  <c r="U3336" i="1"/>
  <c r="U3337" i="1"/>
  <c r="U3338" i="1"/>
  <c r="U3339" i="1"/>
  <c r="U3340" i="1"/>
  <c r="U3341" i="1"/>
  <c r="U3342" i="1"/>
  <c r="U3343" i="1"/>
  <c r="U3344" i="1"/>
  <c r="U3345" i="1"/>
  <c r="U3346" i="1"/>
  <c r="U3347" i="1"/>
  <c r="U3348" i="1"/>
  <c r="U3349" i="1"/>
  <c r="U3350" i="1"/>
  <c r="U3351" i="1"/>
  <c r="U3352" i="1"/>
  <c r="U3353" i="1"/>
  <c r="U3354" i="1"/>
  <c r="U3355" i="1"/>
  <c r="U3356" i="1"/>
  <c r="U3357" i="1"/>
  <c r="U3358" i="1"/>
  <c r="U3359" i="1"/>
  <c r="U3360" i="1"/>
  <c r="U3361" i="1"/>
  <c r="U3362" i="1"/>
  <c r="U3363" i="1"/>
  <c r="U3364" i="1"/>
  <c r="U3365" i="1"/>
  <c r="U3239" i="1"/>
  <c r="U3240" i="1"/>
  <c r="U3241" i="1"/>
  <c r="U3242" i="1"/>
  <c r="U3243" i="1"/>
  <c r="U3244" i="1"/>
  <c r="U3245" i="1"/>
  <c r="U3246" i="1"/>
  <c r="U3247" i="1"/>
  <c r="U2795" i="1"/>
  <c r="U2796" i="1"/>
  <c r="U2800" i="1"/>
  <c r="U2826" i="1"/>
  <c r="U2830" i="1"/>
  <c r="U2831" i="1"/>
  <c r="U2832" i="1"/>
  <c r="U2846" i="1"/>
  <c r="U2852" i="1"/>
  <c r="U2853" i="1"/>
  <c r="U2994" i="1"/>
  <c r="U2995" i="1"/>
  <c r="U3000" i="1"/>
  <c r="U3011" i="1"/>
  <c r="U3217" i="1"/>
  <c r="U3218" i="1"/>
  <c r="U3219" i="1"/>
  <c r="U3220" i="1"/>
  <c r="U3221" i="1"/>
  <c r="U3222" i="1"/>
  <c r="U3223" i="1"/>
  <c r="U3224" i="1"/>
  <c r="U3225" i="1"/>
  <c r="U3226" i="1"/>
  <c r="U3227" i="1"/>
  <c r="U3228" i="1"/>
  <c r="U3229" i="1"/>
  <c r="U3230" i="1"/>
  <c r="U3231" i="1"/>
  <c r="U3232" i="1"/>
  <c r="U3233" i="1"/>
  <c r="U3234" i="1"/>
  <c r="U3235" i="1"/>
  <c r="U3236" i="1"/>
  <c r="U3237" i="1"/>
  <c r="U2854" i="1"/>
  <c r="U2858" i="1"/>
  <c r="U2862" i="1"/>
  <c r="U2866" i="1"/>
  <c r="U2870" i="1"/>
  <c r="U2874" i="1"/>
  <c r="U2878" i="1"/>
  <c r="U2882" i="1"/>
  <c r="U2886" i="1"/>
  <c r="U2890" i="1"/>
  <c r="U2894" i="1"/>
  <c r="U2898" i="1"/>
  <c r="U2902" i="1"/>
  <c r="U2906" i="1"/>
  <c r="U2910" i="1"/>
  <c r="U2914" i="1"/>
  <c r="T2786" i="1" l="1"/>
  <c r="P2786" i="1"/>
  <c r="T2785" i="1"/>
  <c r="P2785" i="1"/>
  <c r="T2784" i="1"/>
  <c r="P2784" i="1"/>
  <c r="T2783" i="1"/>
  <c r="P2783" i="1"/>
  <c r="T2782" i="1"/>
  <c r="P2782" i="1"/>
  <c r="T2781" i="1"/>
  <c r="P2781" i="1"/>
  <c r="T2780" i="1"/>
  <c r="P2780" i="1"/>
  <c r="T2779" i="1"/>
  <c r="P2779" i="1"/>
  <c r="T2778" i="1"/>
  <c r="P2778" i="1"/>
  <c r="T2777" i="1"/>
  <c r="P2777" i="1"/>
  <c r="T2776" i="1"/>
  <c r="P2776" i="1"/>
  <c r="T2775" i="1"/>
  <c r="P2775" i="1"/>
  <c r="T2774" i="1"/>
  <c r="P2774" i="1"/>
  <c r="T2773" i="1"/>
  <c r="P2773" i="1"/>
  <c r="T2772" i="1"/>
  <c r="P2772" i="1"/>
  <c r="T2771" i="1"/>
  <c r="P2771" i="1"/>
  <c r="T2770" i="1"/>
  <c r="P2770" i="1"/>
  <c r="T2769" i="1"/>
  <c r="P2769" i="1"/>
  <c r="T2768" i="1"/>
  <c r="P2768" i="1"/>
  <c r="T2767" i="1"/>
  <c r="P2767" i="1"/>
  <c r="T2766" i="1"/>
  <c r="P2766" i="1"/>
  <c r="T2765" i="1"/>
  <c r="P2765" i="1"/>
  <c r="T2764" i="1"/>
  <c r="P2764" i="1"/>
  <c r="T2763" i="1"/>
  <c r="P2763" i="1"/>
  <c r="T2762" i="1"/>
  <c r="P2762" i="1"/>
  <c r="T2761" i="1"/>
  <c r="P2761" i="1"/>
  <c r="T2760" i="1"/>
  <c r="P2760" i="1"/>
  <c r="T2759" i="1"/>
  <c r="P2759" i="1"/>
  <c r="T2758" i="1"/>
  <c r="P2758" i="1"/>
  <c r="T2757" i="1"/>
  <c r="P2757" i="1"/>
  <c r="T2756" i="1"/>
  <c r="P2756" i="1"/>
  <c r="T2755" i="1"/>
  <c r="P2755" i="1"/>
  <c r="T2754" i="1"/>
  <c r="P2754" i="1"/>
  <c r="T2753" i="1"/>
  <c r="P2753" i="1"/>
  <c r="T2752" i="1"/>
  <c r="P2752" i="1"/>
  <c r="T2751" i="1"/>
  <c r="P2751" i="1"/>
  <c r="T2750" i="1"/>
  <c r="P2750" i="1"/>
  <c r="T2749" i="1"/>
  <c r="P2749" i="1"/>
  <c r="T2748" i="1"/>
  <c r="P2748" i="1"/>
  <c r="T2747" i="1"/>
  <c r="P2747" i="1"/>
  <c r="T2746" i="1"/>
  <c r="P2746" i="1"/>
  <c r="T2745" i="1"/>
  <c r="P2745" i="1"/>
  <c r="T2744" i="1"/>
  <c r="P2744" i="1"/>
  <c r="T2743" i="1"/>
  <c r="P2743" i="1"/>
  <c r="T2742" i="1"/>
  <c r="P2742" i="1"/>
  <c r="T2741" i="1"/>
  <c r="P2741" i="1"/>
  <c r="T2740" i="1"/>
  <c r="P2740" i="1"/>
  <c r="T2739" i="1"/>
  <c r="P2739" i="1"/>
  <c r="T2738" i="1"/>
  <c r="P2738" i="1"/>
  <c r="T2737" i="1"/>
  <c r="P2737" i="1"/>
  <c r="T2736" i="1"/>
  <c r="P2736" i="1"/>
  <c r="T2735" i="1"/>
  <c r="P2735" i="1"/>
  <c r="T2734" i="1"/>
  <c r="P2734" i="1"/>
  <c r="T2733" i="1"/>
  <c r="P2733" i="1"/>
  <c r="T2732" i="1"/>
  <c r="P2732" i="1"/>
  <c r="T2731" i="1"/>
  <c r="P2731" i="1"/>
  <c r="T2730" i="1"/>
  <c r="P2730" i="1"/>
  <c r="T2729" i="1"/>
  <c r="P2729" i="1"/>
  <c r="T2728" i="1"/>
  <c r="P2728" i="1"/>
  <c r="T2727" i="1"/>
  <c r="P2727" i="1"/>
  <c r="T2726" i="1"/>
  <c r="P2726" i="1"/>
  <c r="T2725" i="1"/>
  <c r="P2725" i="1"/>
  <c r="T2724" i="1"/>
  <c r="P2724" i="1"/>
  <c r="T2723" i="1"/>
  <c r="P2723" i="1"/>
  <c r="T2722" i="1"/>
  <c r="P2722" i="1"/>
  <c r="T2721" i="1"/>
  <c r="P2721" i="1"/>
  <c r="T2720" i="1"/>
  <c r="P2720" i="1"/>
  <c r="T2719" i="1"/>
  <c r="P2719" i="1"/>
  <c r="T2718" i="1"/>
  <c r="P2718" i="1"/>
  <c r="T2717" i="1"/>
  <c r="P2717" i="1"/>
  <c r="T2716" i="1"/>
  <c r="P2716" i="1"/>
  <c r="T2715" i="1"/>
  <c r="P2715" i="1"/>
  <c r="T2714" i="1"/>
  <c r="P2714" i="1"/>
  <c r="T2713" i="1"/>
  <c r="P2713" i="1"/>
  <c r="T2712" i="1"/>
  <c r="P2712" i="1"/>
  <c r="T2711" i="1"/>
  <c r="P2711" i="1"/>
  <c r="T2710" i="1"/>
  <c r="P2710" i="1"/>
  <c r="T2709" i="1"/>
  <c r="P2709" i="1"/>
  <c r="T2708" i="1"/>
  <c r="P2708" i="1"/>
  <c r="T2707" i="1"/>
  <c r="P2707" i="1"/>
  <c r="T2706" i="1"/>
  <c r="P2706" i="1"/>
  <c r="T2705" i="1"/>
  <c r="P2705" i="1"/>
  <c r="T2704" i="1"/>
  <c r="P2704" i="1"/>
  <c r="T2703" i="1"/>
  <c r="P2703" i="1"/>
  <c r="T2702" i="1"/>
  <c r="P2702" i="1"/>
  <c r="T2701" i="1"/>
  <c r="P2701" i="1"/>
  <c r="T2700" i="1"/>
  <c r="P2700" i="1"/>
  <c r="T2699" i="1"/>
  <c r="P2699" i="1"/>
  <c r="T2698" i="1"/>
  <c r="P2698" i="1"/>
  <c r="T2697" i="1"/>
  <c r="P2697" i="1"/>
  <c r="T2696" i="1"/>
  <c r="P2696" i="1"/>
  <c r="T2695" i="1"/>
  <c r="P2695" i="1"/>
  <c r="T2694" i="1"/>
  <c r="P2694" i="1"/>
  <c r="T2693" i="1"/>
  <c r="P2693" i="1"/>
  <c r="T2692" i="1"/>
  <c r="P2692" i="1"/>
  <c r="T2691" i="1"/>
  <c r="P2691" i="1"/>
  <c r="T2690" i="1"/>
  <c r="P2690" i="1"/>
  <c r="T2689" i="1"/>
  <c r="P2689" i="1"/>
  <c r="T2688" i="1"/>
  <c r="P2688" i="1"/>
  <c r="T2687" i="1"/>
  <c r="P2687" i="1"/>
  <c r="T2686" i="1"/>
  <c r="P2686" i="1"/>
  <c r="T2685" i="1"/>
  <c r="P2685" i="1"/>
  <c r="T2684" i="1"/>
  <c r="P2684" i="1"/>
  <c r="T2683" i="1"/>
  <c r="P2683" i="1"/>
  <c r="T2682" i="1"/>
  <c r="P2682" i="1"/>
  <c r="T2681" i="1"/>
  <c r="P2681" i="1"/>
  <c r="T2680" i="1"/>
  <c r="P2680" i="1"/>
  <c r="T2679" i="1"/>
  <c r="P2679" i="1"/>
  <c r="T2678" i="1"/>
  <c r="P2678" i="1"/>
  <c r="T2677" i="1"/>
  <c r="P2677" i="1"/>
  <c r="T2676" i="1"/>
  <c r="P2676" i="1"/>
  <c r="T2675" i="1"/>
  <c r="P2675" i="1"/>
  <c r="T2674" i="1"/>
  <c r="P2674" i="1"/>
  <c r="T2673" i="1"/>
  <c r="P2673" i="1"/>
  <c r="T2672" i="1"/>
  <c r="P2672" i="1"/>
  <c r="T2671" i="1"/>
  <c r="P2671" i="1"/>
  <c r="T2670" i="1"/>
  <c r="P2670" i="1"/>
  <c r="T2669" i="1"/>
  <c r="P2669" i="1"/>
  <c r="T2668" i="1"/>
  <c r="P2668" i="1"/>
  <c r="T2667" i="1"/>
  <c r="P2667" i="1"/>
  <c r="T2666" i="1"/>
  <c r="P2666" i="1"/>
  <c r="T2665" i="1"/>
  <c r="P2665" i="1"/>
  <c r="T2664" i="1"/>
  <c r="P2664" i="1"/>
  <c r="T2663" i="1"/>
  <c r="P2663" i="1"/>
  <c r="T2662" i="1"/>
  <c r="P2662" i="1"/>
  <c r="T2661" i="1"/>
  <c r="P2661" i="1"/>
  <c r="T2660" i="1"/>
  <c r="P2660" i="1"/>
  <c r="T2659" i="1"/>
  <c r="P2659" i="1"/>
  <c r="T2658" i="1"/>
  <c r="P2658" i="1"/>
  <c r="T2657" i="1"/>
  <c r="P2657" i="1"/>
  <c r="T2656" i="1"/>
  <c r="P2656" i="1"/>
  <c r="T2655" i="1"/>
  <c r="P2655" i="1"/>
  <c r="T2654" i="1"/>
  <c r="P2654" i="1"/>
  <c r="T2653" i="1"/>
  <c r="P2653" i="1"/>
  <c r="T2652" i="1"/>
  <c r="P2652" i="1"/>
  <c r="T2651" i="1"/>
  <c r="P2651" i="1"/>
  <c r="T2650" i="1"/>
  <c r="P2650" i="1"/>
  <c r="T2649" i="1"/>
  <c r="P2649" i="1"/>
  <c r="T2648" i="1"/>
  <c r="P2648" i="1"/>
  <c r="T2647" i="1"/>
  <c r="P2647" i="1"/>
  <c r="T2646" i="1"/>
  <c r="P2646" i="1"/>
  <c r="T2645" i="1"/>
  <c r="P2645" i="1"/>
  <c r="T2644" i="1"/>
  <c r="P2644" i="1"/>
  <c r="T2643" i="1"/>
  <c r="P2643" i="1"/>
  <c r="T2642" i="1"/>
  <c r="P2642" i="1"/>
  <c r="T2641" i="1"/>
  <c r="P2641" i="1"/>
  <c r="T2640" i="1"/>
  <c r="P2640" i="1"/>
  <c r="T2639" i="1"/>
  <c r="P2639" i="1"/>
  <c r="T2638" i="1"/>
  <c r="P2638" i="1"/>
  <c r="T2637" i="1"/>
  <c r="P2637" i="1"/>
  <c r="T2636" i="1"/>
  <c r="P2636" i="1"/>
  <c r="T2635" i="1"/>
  <c r="P2635" i="1"/>
  <c r="T2634" i="1"/>
  <c r="P2634" i="1"/>
  <c r="T2633" i="1"/>
  <c r="P2633" i="1"/>
  <c r="T2632" i="1"/>
  <c r="P2632" i="1"/>
  <c r="T2631" i="1"/>
  <c r="P2631" i="1"/>
  <c r="T2630" i="1"/>
  <c r="P2630" i="1"/>
  <c r="T2629" i="1"/>
  <c r="P2629" i="1"/>
  <c r="T2628" i="1"/>
  <c r="P2628" i="1"/>
  <c r="T2627" i="1"/>
  <c r="P2627" i="1"/>
  <c r="T2626" i="1"/>
  <c r="P2626" i="1"/>
  <c r="T2625" i="1"/>
  <c r="P2625" i="1"/>
  <c r="T2624" i="1"/>
  <c r="P2624" i="1"/>
  <c r="T2623" i="1"/>
  <c r="P2623" i="1"/>
  <c r="T2622" i="1"/>
  <c r="P2622" i="1"/>
  <c r="T2621" i="1"/>
  <c r="P2621" i="1"/>
  <c r="T2620" i="1"/>
  <c r="P2620" i="1"/>
  <c r="T2619" i="1"/>
  <c r="P2619" i="1"/>
  <c r="T2618" i="1"/>
  <c r="P2618" i="1"/>
  <c r="T2617" i="1"/>
  <c r="P2617" i="1"/>
  <c r="T2616" i="1"/>
  <c r="P2616" i="1"/>
  <c r="T2615" i="1"/>
  <c r="P2615" i="1"/>
  <c r="T2614" i="1"/>
  <c r="P2614" i="1"/>
  <c r="T2613" i="1"/>
  <c r="P2613" i="1"/>
  <c r="T2612" i="1"/>
  <c r="P2612" i="1"/>
  <c r="T2611" i="1"/>
  <c r="P2611" i="1"/>
  <c r="T2610" i="1"/>
  <c r="P2610" i="1"/>
  <c r="T2609" i="1"/>
  <c r="P2609" i="1"/>
  <c r="T2608" i="1"/>
  <c r="P2608" i="1"/>
  <c r="T2607" i="1"/>
  <c r="P2607" i="1"/>
  <c r="T2606" i="1"/>
  <c r="P2606" i="1"/>
  <c r="T2605" i="1"/>
  <c r="P2605" i="1"/>
  <c r="T2604" i="1"/>
  <c r="P2604" i="1"/>
  <c r="T2603" i="1"/>
  <c r="P2603" i="1"/>
  <c r="T2602" i="1"/>
  <c r="P2602" i="1"/>
  <c r="T2601" i="1"/>
  <c r="P2601" i="1"/>
  <c r="T2600" i="1"/>
  <c r="P2600" i="1"/>
  <c r="T2599" i="1"/>
  <c r="P2599" i="1"/>
  <c r="T2598" i="1"/>
  <c r="P2598" i="1"/>
  <c r="T2597" i="1"/>
  <c r="P2597" i="1"/>
  <c r="T2596" i="1"/>
  <c r="P2596" i="1"/>
  <c r="T2595" i="1"/>
  <c r="P2595" i="1"/>
  <c r="T2594" i="1"/>
  <c r="P2594" i="1"/>
  <c r="T2593" i="1"/>
  <c r="P2593" i="1"/>
  <c r="T2592" i="1"/>
  <c r="P2592" i="1"/>
  <c r="T2591" i="1"/>
  <c r="P2591" i="1"/>
  <c r="T2590" i="1"/>
  <c r="P2590" i="1"/>
  <c r="T2589" i="1"/>
  <c r="P2589" i="1"/>
  <c r="T2588" i="1"/>
  <c r="P2588" i="1"/>
  <c r="T2587" i="1"/>
  <c r="P2587" i="1"/>
  <c r="T2586" i="1"/>
  <c r="P2586" i="1"/>
  <c r="T2585" i="1"/>
  <c r="P2585" i="1"/>
  <c r="T2584" i="1"/>
  <c r="P2584" i="1"/>
  <c r="T2583" i="1"/>
  <c r="P2583" i="1"/>
  <c r="T2582" i="1"/>
  <c r="P2582" i="1"/>
  <c r="T2581" i="1"/>
  <c r="P2581" i="1"/>
  <c r="T2580" i="1"/>
  <c r="P2580" i="1"/>
  <c r="T2579" i="1"/>
  <c r="P2579" i="1"/>
  <c r="T2578" i="1"/>
  <c r="P2578" i="1"/>
  <c r="T2577" i="1"/>
  <c r="P2577" i="1"/>
  <c r="T2576" i="1"/>
  <c r="P2576" i="1"/>
  <c r="T2575" i="1"/>
  <c r="P2575" i="1"/>
  <c r="T2574" i="1"/>
  <c r="P2574" i="1"/>
  <c r="T2573" i="1"/>
  <c r="P2573" i="1"/>
  <c r="T2572" i="1"/>
  <c r="P2572" i="1"/>
  <c r="T2571" i="1"/>
  <c r="P2571" i="1"/>
  <c r="T2570" i="1"/>
  <c r="P2570" i="1"/>
  <c r="T2569" i="1"/>
  <c r="P2569" i="1"/>
  <c r="T2568" i="1"/>
  <c r="P2568" i="1"/>
  <c r="T2567" i="1"/>
  <c r="P2567" i="1"/>
  <c r="T2566" i="1"/>
  <c r="P2566" i="1"/>
  <c r="T2565" i="1"/>
  <c r="P2565" i="1"/>
  <c r="T2564" i="1"/>
  <c r="P2564" i="1"/>
  <c r="T2563" i="1"/>
  <c r="P2563" i="1"/>
  <c r="T2562" i="1"/>
  <c r="P2562" i="1"/>
  <c r="T2561" i="1"/>
  <c r="P2561" i="1"/>
  <c r="T2560" i="1"/>
  <c r="P2560" i="1"/>
  <c r="T2559" i="1"/>
  <c r="P2559" i="1"/>
  <c r="T2558" i="1"/>
  <c r="P2558" i="1"/>
  <c r="T2557" i="1"/>
  <c r="P2557" i="1"/>
  <c r="T2556" i="1"/>
  <c r="P2556" i="1"/>
  <c r="T2555" i="1"/>
  <c r="P2555" i="1"/>
  <c r="T2554" i="1"/>
  <c r="P2554" i="1"/>
  <c r="T2553" i="1"/>
  <c r="P2553" i="1"/>
  <c r="T2552" i="1"/>
  <c r="P2552" i="1"/>
  <c r="T2551" i="1"/>
  <c r="P2551" i="1"/>
  <c r="T2550" i="1"/>
  <c r="P2550" i="1"/>
  <c r="T2549" i="1"/>
  <c r="P2549" i="1"/>
  <c r="T2548" i="1"/>
  <c r="P2548" i="1"/>
  <c r="T2547" i="1"/>
  <c r="P2547" i="1"/>
  <c r="T2546" i="1"/>
  <c r="P2546" i="1"/>
  <c r="T2545" i="1"/>
  <c r="P2545" i="1"/>
  <c r="T2544" i="1"/>
  <c r="P2544" i="1"/>
  <c r="T2543" i="1"/>
  <c r="P2543" i="1"/>
  <c r="T2542" i="1"/>
  <c r="P2542" i="1"/>
  <c r="T2541" i="1"/>
  <c r="P2541" i="1"/>
  <c r="T2540" i="1"/>
  <c r="P2540" i="1"/>
  <c r="T2539" i="1"/>
  <c r="P2539" i="1"/>
  <c r="T2538" i="1"/>
  <c r="P2538" i="1"/>
  <c r="T2537" i="1"/>
  <c r="P2537" i="1"/>
  <c r="T2536" i="1"/>
  <c r="P2536" i="1"/>
  <c r="T2535" i="1"/>
  <c r="P2535" i="1"/>
  <c r="T2534" i="1"/>
  <c r="P2534" i="1"/>
  <c r="T2533" i="1"/>
  <c r="P2533" i="1"/>
  <c r="T2532" i="1"/>
  <c r="P2532" i="1"/>
  <c r="T2531" i="1"/>
  <c r="P2531" i="1"/>
  <c r="T2530" i="1"/>
  <c r="P2530" i="1"/>
  <c r="T2529" i="1"/>
  <c r="P2529" i="1"/>
  <c r="T2528" i="1"/>
  <c r="P2528" i="1"/>
  <c r="T2527" i="1"/>
  <c r="P2527" i="1"/>
  <c r="T2526" i="1"/>
  <c r="P2526" i="1"/>
  <c r="T2525" i="1"/>
  <c r="P2525" i="1"/>
  <c r="T2524" i="1"/>
  <c r="P2524" i="1"/>
  <c r="T2523" i="1"/>
  <c r="P2523" i="1"/>
  <c r="T2522" i="1"/>
  <c r="P2522" i="1"/>
  <c r="T2521" i="1"/>
  <c r="P2521" i="1"/>
  <c r="T2520" i="1"/>
  <c r="P2520" i="1"/>
  <c r="T2519" i="1"/>
  <c r="P2519" i="1"/>
  <c r="T2518" i="1"/>
  <c r="P2518" i="1"/>
  <c r="T2517" i="1"/>
  <c r="P2517" i="1"/>
  <c r="T2516" i="1"/>
  <c r="P2516" i="1"/>
  <c r="T2515" i="1"/>
  <c r="P2515" i="1"/>
  <c r="T2514" i="1"/>
  <c r="P2514" i="1"/>
  <c r="T2513" i="1"/>
  <c r="P2513" i="1"/>
  <c r="T2512" i="1"/>
  <c r="P2512" i="1"/>
  <c r="T2511" i="1"/>
  <c r="P2511" i="1"/>
  <c r="T2510" i="1"/>
  <c r="P2510" i="1"/>
  <c r="T2509" i="1"/>
  <c r="P2509" i="1"/>
  <c r="T2508" i="1"/>
  <c r="P2508" i="1"/>
  <c r="T2507" i="1"/>
  <c r="P2507" i="1"/>
  <c r="T2506" i="1"/>
  <c r="P2506" i="1"/>
  <c r="T2505" i="1"/>
  <c r="P2505" i="1"/>
  <c r="T2504" i="1"/>
  <c r="P2504" i="1"/>
  <c r="T2503" i="1"/>
  <c r="P2503" i="1"/>
  <c r="T2502" i="1"/>
  <c r="P2502" i="1"/>
  <c r="T2501" i="1"/>
  <c r="P2501" i="1"/>
  <c r="T2500" i="1"/>
  <c r="P2500" i="1"/>
  <c r="T2499" i="1"/>
  <c r="P2499" i="1"/>
  <c r="T2498" i="1"/>
  <c r="P2498" i="1"/>
  <c r="T2497" i="1"/>
  <c r="P2497" i="1"/>
  <c r="T2496" i="1"/>
  <c r="P2496" i="1"/>
  <c r="T2495" i="1"/>
  <c r="P2495" i="1"/>
  <c r="T2494" i="1"/>
  <c r="P2494" i="1"/>
  <c r="T2493" i="1"/>
  <c r="P2493" i="1"/>
  <c r="T2492" i="1"/>
  <c r="P2492" i="1"/>
  <c r="T2491" i="1"/>
  <c r="P2491" i="1"/>
  <c r="T2490" i="1"/>
  <c r="P2490" i="1"/>
  <c r="T2489" i="1"/>
  <c r="P2489" i="1"/>
  <c r="T2488" i="1"/>
  <c r="P2488" i="1"/>
  <c r="T2487" i="1"/>
  <c r="P2487" i="1"/>
  <c r="T2486" i="1"/>
  <c r="P2486" i="1"/>
  <c r="T2485" i="1"/>
  <c r="P2485" i="1"/>
  <c r="T2484" i="1"/>
  <c r="P2484" i="1"/>
  <c r="T2483" i="1"/>
  <c r="P2483" i="1"/>
  <c r="T2482" i="1"/>
  <c r="P2482" i="1"/>
  <c r="T2481" i="1"/>
  <c r="P2481" i="1"/>
  <c r="T2480" i="1"/>
  <c r="P2480" i="1"/>
  <c r="T2479" i="1"/>
  <c r="P2479" i="1"/>
  <c r="T2478" i="1"/>
  <c r="P2478" i="1"/>
  <c r="T2477" i="1"/>
  <c r="P2477" i="1"/>
  <c r="T2476" i="1"/>
  <c r="P2476" i="1"/>
  <c r="T2475" i="1"/>
  <c r="P2475" i="1"/>
  <c r="T2474" i="1"/>
  <c r="P2474" i="1"/>
  <c r="T2473" i="1"/>
  <c r="P2473" i="1"/>
  <c r="T2472" i="1"/>
  <c r="P2472" i="1"/>
  <c r="T2471" i="1"/>
  <c r="P2471" i="1"/>
  <c r="T2470" i="1"/>
  <c r="P2470" i="1"/>
  <c r="T2469" i="1"/>
  <c r="P2469" i="1"/>
  <c r="T2468" i="1"/>
  <c r="P2468" i="1"/>
  <c r="T2467" i="1"/>
  <c r="P2467" i="1"/>
  <c r="T2466" i="1"/>
  <c r="P2466" i="1"/>
  <c r="T2465" i="1"/>
  <c r="P2465" i="1"/>
  <c r="T2464" i="1"/>
  <c r="P2464" i="1"/>
  <c r="T2463" i="1"/>
  <c r="P2463" i="1"/>
  <c r="T2462" i="1"/>
  <c r="P2462" i="1"/>
  <c r="T2461" i="1"/>
  <c r="P2461" i="1"/>
  <c r="T2460" i="1"/>
  <c r="P2460" i="1"/>
  <c r="T2459" i="1"/>
  <c r="P2459" i="1"/>
  <c r="T2458" i="1"/>
  <c r="P2458" i="1"/>
  <c r="T2457" i="1"/>
  <c r="P2457" i="1"/>
  <c r="T2456" i="1"/>
  <c r="P2456" i="1"/>
  <c r="T2455" i="1"/>
  <c r="P2455" i="1"/>
  <c r="T2454" i="1"/>
  <c r="P2454" i="1"/>
  <c r="T2453" i="1"/>
  <c r="P2453" i="1"/>
  <c r="T2452" i="1"/>
  <c r="P2452" i="1"/>
  <c r="T2451" i="1"/>
  <c r="P2451" i="1"/>
  <c r="T2450" i="1"/>
  <c r="P2450" i="1"/>
  <c r="T2449" i="1"/>
  <c r="P2449" i="1"/>
  <c r="T2448" i="1"/>
  <c r="P2448" i="1"/>
  <c r="T2447" i="1"/>
  <c r="P2447" i="1"/>
  <c r="T2446" i="1"/>
  <c r="P2446" i="1"/>
  <c r="T2445" i="1"/>
  <c r="P2445" i="1"/>
  <c r="T2444" i="1"/>
  <c r="P2444" i="1"/>
  <c r="T2443" i="1"/>
  <c r="P2443" i="1"/>
  <c r="T2442" i="1"/>
  <c r="P2442" i="1"/>
  <c r="T2441" i="1"/>
  <c r="P2441" i="1"/>
  <c r="T2440" i="1"/>
  <c r="P2440" i="1"/>
  <c r="T2439" i="1"/>
  <c r="P2439" i="1"/>
  <c r="T2438" i="1"/>
  <c r="P2438" i="1"/>
  <c r="T2437" i="1"/>
  <c r="P2437" i="1"/>
  <c r="T2436" i="1"/>
  <c r="P2436" i="1"/>
  <c r="T2435" i="1"/>
  <c r="P2435" i="1"/>
  <c r="T2434" i="1"/>
  <c r="P2434" i="1"/>
  <c r="T2433" i="1"/>
  <c r="P2433" i="1"/>
  <c r="T2432" i="1"/>
  <c r="P2432" i="1"/>
  <c r="T2431" i="1"/>
  <c r="P2431" i="1"/>
  <c r="T2430" i="1"/>
  <c r="P2430" i="1"/>
  <c r="T2429" i="1"/>
  <c r="P2429" i="1"/>
  <c r="T2428" i="1"/>
  <c r="P2428" i="1"/>
  <c r="T2427" i="1"/>
  <c r="P2427" i="1"/>
  <c r="T2426" i="1"/>
  <c r="P2426" i="1"/>
  <c r="T2425" i="1"/>
  <c r="P2425" i="1"/>
  <c r="T2424" i="1"/>
  <c r="P2424" i="1"/>
  <c r="T2423" i="1"/>
  <c r="P2423" i="1"/>
  <c r="T2422" i="1"/>
  <c r="P2422" i="1"/>
  <c r="T2421" i="1"/>
  <c r="P2421" i="1"/>
  <c r="T2420" i="1"/>
  <c r="P2420" i="1"/>
  <c r="T2419" i="1"/>
  <c r="P2419" i="1"/>
  <c r="T2418" i="1"/>
  <c r="P2418" i="1"/>
  <c r="T2417" i="1"/>
  <c r="P2417" i="1"/>
  <c r="T2416" i="1"/>
  <c r="P2416" i="1"/>
  <c r="T2415" i="1"/>
  <c r="P2415" i="1"/>
  <c r="T2414" i="1"/>
  <c r="P2414" i="1"/>
  <c r="T2413" i="1"/>
  <c r="P2413" i="1"/>
  <c r="T2412" i="1"/>
  <c r="P2412" i="1"/>
  <c r="T2411" i="1"/>
  <c r="P2411" i="1"/>
  <c r="T2410" i="1"/>
  <c r="P2410" i="1"/>
  <c r="T2409" i="1"/>
  <c r="P2409" i="1"/>
  <c r="T2408" i="1"/>
  <c r="P2408" i="1"/>
  <c r="T2407" i="1"/>
  <c r="P2407" i="1"/>
  <c r="T2406" i="1"/>
  <c r="P2406" i="1"/>
  <c r="T2405" i="1"/>
  <c r="P2405" i="1"/>
  <c r="T2404" i="1"/>
  <c r="P2404" i="1"/>
  <c r="T2403" i="1"/>
  <c r="P2403" i="1"/>
  <c r="T2402" i="1"/>
  <c r="P2402" i="1"/>
  <c r="T2401" i="1"/>
  <c r="P2401" i="1"/>
  <c r="T2400" i="1"/>
  <c r="P2400" i="1"/>
  <c r="T2399" i="1"/>
  <c r="P2399" i="1"/>
  <c r="T2398" i="1"/>
  <c r="P2398" i="1"/>
  <c r="T2397" i="1"/>
  <c r="P2397" i="1"/>
  <c r="T2396" i="1"/>
  <c r="P2396" i="1"/>
  <c r="T2395" i="1"/>
  <c r="P2395" i="1"/>
  <c r="T2394" i="1"/>
  <c r="P2394" i="1"/>
  <c r="T2393" i="1"/>
  <c r="P2393" i="1"/>
  <c r="T2392" i="1"/>
  <c r="P2392" i="1"/>
  <c r="T2391" i="1"/>
  <c r="P2391" i="1"/>
  <c r="T2390" i="1"/>
  <c r="P2390" i="1"/>
  <c r="T2389" i="1"/>
  <c r="P2389" i="1"/>
  <c r="T2388" i="1"/>
  <c r="P2388" i="1"/>
  <c r="T2387" i="1"/>
  <c r="P2387" i="1"/>
  <c r="T2386" i="1"/>
  <c r="P2386" i="1"/>
  <c r="T2385" i="1"/>
  <c r="P2385" i="1"/>
  <c r="T2384" i="1"/>
  <c r="P2384" i="1"/>
  <c r="T2383" i="1"/>
  <c r="P2383" i="1"/>
  <c r="T2382" i="1"/>
  <c r="P2382" i="1"/>
  <c r="T2381" i="1"/>
  <c r="P2381" i="1"/>
  <c r="T2380" i="1"/>
  <c r="P2380" i="1"/>
  <c r="T2379" i="1"/>
  <c r="P2379" i="1"/>
  <c r="T2378" i="1"/>
  <c r="P2378" i="1"/>
  <c r="T2377" i="1"/>
  <c r="P2377" i="1"/>
  <c r="T2376" i="1"/>
  <c r="P2376" i="1"/>
  <c r="T2375" i="1"/>
  <c r="P2375" i="1"/>
  <c r="T2374" i="1"/>
  <c r="P2374" i="1"/>
  <c r="T2373" i="1"/>
  <c r="P2373" i="1"/>
  <c r="T2372" i="1"/>
  <c r="P2372" i="1"/>
  <c r="T2371" i="1"/>
  <c r="P2371" i="1"/>
  <c r="T2370" i="1"/>
  <c r="P2370" i="1"/>
  <c r="T2369" i="1"/>
  <c r="P2369" i="1"/>
  <c r="T2368" i="1"/>
  <c r="P2368" i="1"/>
  <c r="T2367" i="1"/>
  <c r="P2367" i="1"/>
  <c r="T2366" i="1"/>
  <c r="P2366" i="1"/>
  <c r="T2365" i="1"/>
  <c r="P2365" i="1"/>
  <c r="T2364" i="1"/>
  <c r="P2364" i="1"/>
  <c r="T2363" i="1"/>
  <c r="P2363" i="1"/>
  <c r="T2362" i="1"/>
  <c r="P2362" i="1"/>
  <c r="T2361" i="1"/>
  <c r="P2361" i="1"/>
  <c r="T2360" i="1"/>
  <c r="P2360" i="1"/>
  <c r="T2359" i="1"/>
  <c r="P2359" i="1"/>
  <c r="T2358" i="1"/>
  <c r="P2358" i="1"/>
  <c r="T2357" i="1"/>
  <c r="P2357" i="1"/>
  <c r="T2356" i="1"/>
  <c r="P2356" i="1"/>
  <c r="T2355" i="1"/>
  <c r="P2355" i="1"/>
  <c r="T2354" i="1"/>
  <c r="P2354" i="1"/>
  <c r="T2353" i="1"/>
  <c r="P2353" i="1"/>
  <c r="T2352" i="1"/>
  <c r="P2352" i="1"/>
  <c r="T2351" i="1"/>
  <c r="P2351" i="1"/>
  <c r="T2350" i="1"/>
  <c r="P2350" i="1"/>
  <c r="T2349" i="1"/>
  <c r="P2349" i="1"/>
  <c r="T2348" i="1"/>
  <c r="P2348" i="1"/>
  <c r="T2347" i="1"/>
  <c r="P2347" i="1"/>
  <c r="T2346" i="1"/>
  <c r="P2346" i="1"/>
  <c r="T2345" i="1"/>
  <c r="P2345" i="1"/>
  <c r="T2344" i="1"/>
  <c r="P2344" i="1"/>
  <c r="T2343" i="1"/>
  <c r="P2343" i="1"/>
  <c r="T2342" i="1"/>
  <c r="P2342" i="1"/>
  <c r="T2341" i="1"/>
  <c r="P2341" i="1"/>
  <c r="T2340" i="1"/>
  <c r="P2340" i="1"/>
  <c r="T2339" i="1"/>
  <c r="P2339" i="1"/>
  <c r="T2338" i="1"/>
  <c r="P2338" i="1"/>
  <c r="T2337" i="1"/>
  <c r="P2337" i="1"/>
  <c r="T2336" i="1"/>
  <c r="P2336" i="1"/>
  <c r="T2335" i="1"/>
  <c r="P2335" i="1"/>
  <c r="T2334" i="1"/>
  <c r="P2334" i="1"/>
  <c r="T2333" i="1"/>
  <c r="P2333" i="1"/>
  <c r="T2332" i="1"/>
  <c r="P2332" i="1"/>
  <c r="T2331" i="1"/>
  <c r="P2331" i="1"/>
  <c r="T2330" i="1"/>
  <c r="P2330" i="1"/>
  <c r="T2329" i="1"/>
  <c r="P2329" i="1"/>
  <c r="T2328" i="1"/>
  <c r="P2328" i="1"/>
  <c r="T2327" i="1"/>
  <c r="P2327" i="1"/>
  <c r="T2326" i="1"/>
  <c r="P2326" i="1"/>
  <c r="T2325" i="1"/>
  <c r="P2325" i="1"/>
  <c r="T2324" i="1"/>
  <c r="P2324" i="1"/>
  <c r="T2323" i="1"/>
  <c r="P2323" i="1"/>
  <c r="T2322" i="1"/>
  <c r="P2322" i="1"/>
  <c r="T2321" i="1"/>
  <c r="P2321" i="1"/>
  <c r="T2320" i="1"/>
  <c r="P2320" i="1"/>
  <c r="T2319" i="1"/>
  <c r="P2319" i="1"/>
  <c r="T2318" i="1"/>
  <c r="P2318" i="1"/>
  <c r="T2317" i="1"/>
  <c r="P2317" i="1"/>
  <c r="T2316" i="1"/>
  <c r="P2316" i="1"/>
  <c r="T2315" i="1"/>
  <c r="P2315" i="1"/>
  <c r="T2314" i="1"/>
  <c r="P2314" i="1"/>
  <c r="T2313" i="1"/>
  <c r="P2313" i="1"/>
  <c r="T2312" i="1"/>
  <c r="P2312" i="1"/>
  <c r="T2311" i="1"/>
  <c r="P2311" i="1"/>
  <c r="T2310" i="1"/>
  <c r="P2310" i="1"/>
  <c r="T2309" i="1"/>
  <c r="P2309" i="1"/>
  <c r="T2308" i="1"/>
  <c r="P2308" i="1"/>
  <c r="T2307" i="1"/>
  <c r="P2307" i="1"/>
  <c r="T2306" i="1"/>
  <c r="P2306" i="1"/>
  <c r="T2305" i="1"/>
  <c r="P2305" i="1"/>
  <c r="T2304" i="1"/>
  <c r="P2304" i="1"/>
  <c r="T2303" i="1"/>
  <c r="P2303" i="1"/>
  <c r="T2302" i="1"/>
  <c r="P2302" i="1"/>
  <c r="T2301" i="1"/>
  <c r="P2301" i="1"/>
  <c r="T2300" i="1"/>
  <c r="P2300" i="1"/>
  <c r="T2299" i="1"/>
  <c r="P2299" i="1"/>
  <c r="T2298" i="1"/>
  <c r="P2298" i="1"/>
  <c r="T2297" i="1"/>
  <c r="P2297" i="1"/>
  <c r="T2296" i="1"/>
  <c r="P2296" i="1"/>
  <c r="T2295" i="1"/>
  <c r="P2295" i="1"/>
  <c r="T2294" i="1"/>
  <c r="P2294" i="1"/>
  <c r="T2293" i="1"/>
  <c r="P2293" i="1"/>
  <c r="T2292" i="1"/>
  <c r="P2292" i="1"/>
  <c r="T2291" i="1"/>
  <c r="P2291" i="1"/>
  <c r="T2290" i="1"/>
  <c r="P2290" i="1"/>
  <c r="T2289" i="1"/>
  <c r="P2289" i="1"/>
  <c r="T2288" i="1"/>
  <c r="P2288" i="1"/>
  <c r="T2287" i="1"/>
  <c r="P2287" i="1"/>
  <c r="T2286" i="1"/>
  <c r="P2286" i="1"/>
  <c r="T2285" i="1"/>
  <c r="P2285" i="1"/>
  <c r="T2284" i="1"/>
  <c r="P2284" i="1"/>
  <c r="T2283" i="1"/>
  <c r="P2283" i="1"/>
  <c r="T2282" i="1"/>
  <c r="P2282" i="1"/>
  <c r="T2281" i="1"/>
  <c r="P2281" i="1"/>
  <c r="T2280" i="1"/>
  <c r="P2280" i="1"/>
  <c r="T2279" i="1"/>
  <c r="P2279" i="1"/>
  <c r="T2278" i="1"/>
  <c r="P2278" i="1"/>
  <c r="T2277" i="1"/>
  <c r="P2277" i="1"/>
  <c r="T2276" i="1"/>
  <c r="P2276" i="1"/>
  <c r="T2275" i="1"/>
  <c r="P2275" i="1"/>
  <c r="T2274" i="1"/>
  <c r="P2274" i="1"/>
  <c r="T2273" i="1"/>
  <c r="P2273" i="1"/>
  <c r="T2272" i="1"/>
  <c r="P2272" i="1"/>
  <c r="T2271" i="1"/>
  <c r="P2271" i="1"/>
  <c r="T2270" i="1"/>
  <c r="P2270" i="1"/>
  <c r="T2269" i="1"/>
  <c r="P2269" i="1"/>
  <c r="T2268" i="1"/>
  <c r="P2268" i="1"/>
  <c r="T2267" i="1"/>
  <c r="P2267" i="1"/>
  <c r="T2266" i="1"/>
  <c r="P2266" i="1"/>
  <c r="T2265" i="1"/>
  <c r="P2265" i="1"/>
  <c r="T2264" i="1"/>
  <c r="P2264" i="1"/>
  <c r="T2263" i="1"/>
  <c r="P2263" i="1"/>
  <c r="T2262" i="1"/>
  <c r="P2262" i="1"/>
  <c r="T2261" i="1"/>
  <c r="P2261" i="1"/>
  <c r="T2260" i="1"/>
  <c r="P2260" i="1"/>
  <c r="T2259" i="1"/>
  <c r="P2259" i="1"/>
  <c r="T2258" i="1"/>
  <c r="P2258" i="1"/>
  <c r="T2257" i="1"/>
  <c r="P2257" i="1"/>
  <c r="T2256" i="1"/>
  <c r="P2256" i="1"/>
  <c r="T2255" i="1"/>
  <c r="P2255" i="1"/>
  <c r="T2254" i="1"/>
  <c r="P2254" i="1"/>
  <c r="T2253" i="1"/>
  <c r="P2253" i="1"/>
  <c r="T2252" i="1"/>
  <c r="P2252" i="1"/>
  <c r="T2251" i="1"/>
  <c r="P2251" i="1"/>
  <c r="T2250" i="1"/>
  <c r="P2250" i="1"/>
  <c r="T2249" i="1"/>
  <c r="P2249" i="1"/>
  <c r="T2248" i="1"/>
  <c r="P2248" i="1"/>
  <c r="T2247" i="1"/>
  <c r="P2247" i="1"/>
  <c r="T2246" i="1"/>
  <c r="P2246" i="1"/>
  <c r="T2245" i="1"/>
  <c r="P2245" i="1"/>
  <c r="T2244" i="1"/>
  <c r="P2244" i="1"/>
  <c r="T2243" i="1"/>
  <c r="P2243" i="1"/>
  <c r="T2242" i="1"/>
  <c r="P2242" i="1"/>
  <c r="T2241" i="1"/>
  <c r="P2241" i="1"/>
  <c r="T2240" i="1"/>
  <c r="P2240" i="1"/>
  <c r="T2239" i="1"/>
  <c r="P2239" i="1"/>
  <c r="T2238" i="1"/>
  <c r="P2238" i="1"/>
  <c r="T2237" i="1"/>
  <c r="P2237" i="1"/>
  <c r="T2236" i="1"/>
  <c r="P2236" i="1"/>
  <c r="T2235" i="1"/>
  <c r="P2235" i="1"/>
  <c r="T2234" i="1"/>
  <c r="P2234" i="1"/>
  <c r="T2233" i="1"/>
  <c r="P2233" i="1"/>
  <c r="T2232" i="1"/>
  <c r="P2232" i="1"/>
  <c r="T2231" i="1"/>
  <c r="P2231" i="1"/>
  <c r="T2230" i="1"/>
  <c r="P2230" i="1"/>
  <c r="T2229" i="1"/>
  <c r="P2229" i="1"/>
  <c r="T2228" i="1"/>
  <c r="P2228" i="1"/>
  <c r="T2227" i="1"/>
  <c r="P2227" i="1"/>
  <c r="T2226" i="1"/>
  <c r="P2226" i="1"/>
  <c r="T2225" i="1"/>
  <c r="P2225" i="1"/>
  <c r="T2224" i="1"/>
  <c r="P2224" i="1"/>
  <c r="T2223" i="1"/>
  <c r="P2223" i="1"/>
  <c r="T2222" i="1"/>
  <c r="P2222" i="1"/>
  <c r="T2221" i="1"/>
  <c r="P2221" i="1"/>
  <c r="T2220" i="1"/>
  <c r="P2220" i="1"/>
  <c r="T2219" i="1"/>
  <c r="P2219" i="1"/>
  <c r="T2218" i="1"/>
  <c r="P2218" i="1"/>
  <c r="T2217" i="1"/>
  <c r="P2217" i="1"/>
  <c r="T2216" i="1"/>
  <c r="P2216" i="1"/>
  <c r="T2215" i="1"/>
  <c r="P2215" i="1"/>
  <c r="U2215" i="1" l="1"/>
  <c r="U2216" i="1"/>
  <c r="U2222" i="1"/>
  <c r="U2223" i="1"/>
  <c r="U2224" i="1"/>
  <c r="U2225" i="1"/>
  <c r="U2226" i="1"/>
  <c r="U2229" i="1"/>
  <c r="U2230" i="1"/>
  <c r="U2231" i="1"/>
  <c r="U2232" i="1"/>
  <c r="U2233" i="1"/>
  <c r="U2234" i="1"/>
  <c r="U2235" i="1"/>
  <c r="U2238" i="1"/>
  <c r="U2239" i="1"/>
  <c r="U2240" i="1"/>
  <c r="U2241" i="1"/>
  <c r="U2242" i="1"/>
  <c r="U2243" i="1"/>
  <c r="U2244" i="1"/>
  <c r="U2245" i="1"/>
  <c r="U2246" i="1"/>
  <c r="U2248" i="1"/>
  <c r="U2250" i="1"/>
  <c r="U2256" i="1"/>
  <c r="U2257" i="1"/>
  <c r="U2258" i="1"/>
  <c r="U2260" i="1"/>
  <c r="U2261" i="1"/>
  <c r="U2269" i="1"/>
  <c r="U2271" i="1"/>
  <c r="U2272" i="1"/>
  <c r="U2275" i="1"/>
  <c r="U2276" i="1"/>
  <c r="U2277" i="1"/>
  <c r="U2278" i="1"/>
  <c r="U2280" i="1"/>
  <c r="U2282" i="1"/>
  <c r="U2284" i="1"/>
  <c r="U2285" i="1"/>
  <c r="U2287" i="1"/>
  <c r="U2288" i="1"/>
  <c r="U2289" i="1"/>
  <c r="U2290" i="1"/>
  <c r="U2292" i="1"/>
  <c r="U2293" i="1"/>
  <c r="U2296" i="1"/>
  <c r="U2298" i="1"/>
  <c r="U2299" i="1"/>
  <c r="U2301" i="1"/>
  <c r="U2302" i="1"/>
  <c r="U2303" i="1"/>
  <c r="U2304" i="1"/>
  <c r="U2306" i="1"/>
  <c r="U2307" i="1"/>
  <c r="U2308" i="1"/>
  <c r="U2309" i="1"/>
  <c r="U2312" i="1"/>
  <c r="U2313" i="1"/>
  <c r="U2314" i="1"/>
  <c r="U2315" i="1"/>
  <c r="U2328" i="1"/>
  <c r="U2330" i="1"/>
  <c r="U2334" i="1"/>
  <c r="U2335" i="1"/>
  <c r="U2336" i="1"/>
  <c r="U2337" i="1"/>
  <c r="U2338" i="1"/>
  <c r="U2339" i="1"/>
  <c r="U2340" i="1"/>
  <c r="U2342" i="1"/>
  <c r="U2343" i="1"/>
  <c r="U2344" i="1"/>
  <c r="U2345" i="1"/>
  <c r="U2346" i="1"/>
  <c r="U2347" i="1"/>
  <c r="U2350" i="1"/>
  <c r="U2351" i="1"/>
  <c r="U2352" i="1"/>
  <c r="U2353" i="1"/>
  <c r="U2354" i="1"/>
  <c r="U2356" i="1"/>
  <c r="U2357" i="1"/>
  <c r="U2365" i="1"/>
  <c r="U2366" i="1"/>
  <c r="U2367" i="1"/>
  <c r="U2372" i="1"/>
  <c r="U2373" i="1"/>
  <c r="U2379" i="1"/>
  <c r="U2380" i="1"/>
  <c r="U2383" i="1"/>
  <c r="U2384" i="1"/>
  <c r="U2385" i="1"/>
  <c r="U2386" i="1"/>
  <c r="U2387" i="1"/>
  <c r="U2388" i="1"/>
  <c r="U2391" i="1"/>
  <c r="U2392" i="1"/>
  <c r="U2395" i="1"/>
  <c r="U2396" i="1"/>
  <c r="U2399" i="1"/>
  <c r="U2400" i="1"/>
  <c r="U2401" i="1"/>
  <c r="U2402" i="1"/>
  <c r="U2403" i="1"/>
  <c r="U2404" i="1"/>
  <c r="U2405" i="1"/>
  <c r="U2409" i="1"/>
  <c r="U2410" i="1"/>
  <c r="U2412" i="1"/>
  <c r="U2416" i="1"/>
  <c r="U2417" i="1"/>
  <c r="U2418" i="1"/>
  <c r="U2419" i="1"/>
  <c r="U2422" i="1"/>
  <c r="U2423" i="1"/>
  <c r="U2424" i="1"/>
  <c r="U2427" i="1"/>
  <c r="U2431" i="1"/>
  <c r="U2433" i="1"/>
  <c r="U2434" i="1"/>
  <c r="U2435" i="1"/>
  <c r="U2442" i="1"/>
  <c r="U2443" i="1"/>
  <c r="U2445" i="1"/>
  <c r="U2446" i="1"/>
  <c r="U2447" i="1"/>
  <c r="U2449" i="1"/>
  <c r="U2450" i="1"/>
  <c r="U2451" i="1"/>
  <c r="U2452" i="1"/>
  <c r="U2453" i="1"/>
  <c r="U2454" i="1"/>
  <c r="U2455" i="1"/>
  <c r="U2456" i="1"/>
  <c r="U2457" i="1"/>
  <c r="U2458" i="1"/>
  <c r="U2459" i="1"/>
  <c r="U2460" i="1"/>
  <c r="U2461" i="1"/>
  <c r="U2462" i="1"/>
  <c r="U2463" i="1"/>
  <c r="U2464" i="1"/>
  <c r="U2465" i="1"/>
  <c r="U2466" i="1"/>
  <c r="U2467" i="1"/>
  <c r="U2468" i="1"/>
  <c r="U2469" i="1"/>
  <c r="U2470" i="1"/>
  <c r="U2471" i="1"/>
  <c r="U2472" i="1"/>
  <c r="U2473" i="1"/>
  <c r="U2474" i="1"/>
  <c r="U2475" i="1"/>
  <c r="U2476" i="1"/>
  <c r="U2477" i="1"/>
  <c r="U2478" i="1"/>
  <c r="U2479" i="1"/>
  <c r="U2480" i="1"/>
  <c r="U2481" i="1"/>
  <c r="U2482" i="1"/>
  <c r="U2483" i="1"/>
  <c r="U2484" i="1"/>
  <c r="U2485" i="1"/>
  <c r="U2486" i="1"/>
  <c r="U2487" i="1"/>
  <c r="U2488" i="1"/>
  <c r="U2489" i="1"/>
  <c r="U2490" i="1"/>
  <c r="U2491" i="1"/>
  <c r="U2492" i="1"/>
  <c r="U2493" i="1"/>
  <c r="U2494" i="1"/>
  <c r="U2495" i="1"/>
  <c r="U2496" i="1"/>
  <c r="U2497" i="1"/>
  <c r="U2498" i="1"/>
  <c r="U2499" i="1"/>
  <c r="U2500" i="1"/>
  <c r="U2501" i="1"/>
  <c r="U2502" i="1"/>
  <c r="U2503" i="1"/>
  <c r="U2504" i="1"/>
  <c r="U2505" i="1"/>
  <c r="U2506" i="1"/>
  <c r="U2507" i="1"/>
  <c r="U2508" i="1"/>
  <c r="U2509" i="1"/>
  <c r="U2510" i="1"/>
  <c r="U2511" i="1"/>
  <c r="U2512" i="1"/>
  <c r="U2514" i="1"/>
  <c r="U2515" i="1"/>
  <c r="U2516" i="1"/>
  <c r="U2517" i="1"/>
  <c r="U2518" i="1"/>
  <c r="U2519" i="1"/>
  <c r="U2520" i="1"/>
  <c r="U2521" i="1"/>
  <c r="U2522" i="1"/>
  <c r="U2523" i="1"/>
  <c r="U2524" i="1"/>
  <c r="U2525" i="1"/>
  <c r="U2526" i="1"/>
  <c r="U2528" i="1"/>
  <c r="U2529" i="1"/>
  <c r="U2530" i="1"/>
  <c r="U2531" i="1"/>
  <c r="U2532" i="1"/>
  <c r="U2533" i="1"/>
  <c r="U2534" i="1"/>
  <c r="U2535" i="1"/>
  <c r="U2536" i="1"/>
  <c r="U2537" i="1"/>
  <c r="U2541" i="1"/>
  <c r="U2543" i="1"/>
  <c r="U2545" i="1"/>
  <c r="U2546" i="1"/>
  <c r="U2547" i="1"/>
  <c r="U2553" i="1"/>
  <c r="U2558" i="1"/>
  <c r="U2560" i="1"/>
  <c r="U2562" i="1"/>
  <c r="U2563" i="1"/>
  <c r="U2564" i="1"/>
  <c r="U2565" i="1"/>
  <c r="U2578" i="1"/>
  <c r="U2579" i="1"/>
  <c r="U2580" i="1"/>
  <c r="U2581" i="1"/>
  <c r="U2582" i="1"/>
  <c r="U2583" i="1"/>
  <c r="U2584" i="1"/>
  <c r="U2592" i="1"/>
  <c r="U2593" i="1"/>
  <c r="U2594" i="1"/>
  <c r="U2595" i="1"/>
  <c r="U2603" i="1"/>
  <c r="U2604" i="1"/>
  <c r="U2605" i="1"/>
  <c r="U2606" i="1"/>
  <c r="U2607" i="1"/>
  <c r="U2608" i="1"/>
  <c r="U2609" i="1"/>
  <c r="U2610" i="1"/>
  <c r="U2611" i="1"/>
  <c r="U2612" i="1"/>
  <c r="U2613" i="1"/>
  <c r="U2614" i="1"/>
  <c r="U2615" i="1"/>
  <c r="U2616" i="1"/>
  <c r="U2617" i="1"/>
  <c r="U2618" i="1"/>
  <c r="U2620" i="1"/>
  <c r="U2621" i="1"/>
  <c r="U2622" i="1"/>
  <c r="U2623" i="1"/>
  <c r="U2624" i="1"/>
  <c r="U2625" i="1"/>
  <c r="U2626" i="1"/>
  <c r="U2627" i="1"/>
  <c r="U2628" i="1"/>
  <c r="U2629" i="1"/>
  <c r="U2630" i="1"/>
  <c r="U2631" i="1"/>
  <c r="U2632" i="1"/>
  <c r="U2633" i="1"/>
  <c r="U2634" i="1"/>
  <c r="U2635" i="1"/>
  <c r="U2637" i="1"/>
  <c r="U2638" i="1"/>
  <c r="U2641" i="1"/>
  <c r="U2642" i="1"/>
  <c r="U2643" i="1"/>
  <c r="U2645" i="1"/>
  <c r="U2646" i="1"/>
  <c r="U2648" i="1"/>
  <c r="U2650" i="1"/>
  <c r="U2651" i="1"/>
  <c r="U2652" i="1"/>
  <c r="U2653" i="1"/>
  <c r="U2654" i="1"/>
  <c r="U2655" i="1"/>
  <c r="U2656" i="1"/>
  <c r="U2657" i="1"/>
  <c r="U2658" i="1"/>
  <c r="U2659" i="1"/>
  <c r="U2660" i="1"/>
  <c r="U2661" i="1"/>
  <c r="U2662" i="1"/>
  <c r="U2663" i="1"/>
  <c r="U2664" i="1"/>
  <c r="U2665" i="1"/>
  <c r="U2666" i="1"/>
  <c r="U2667" i="1"/>
  <c r="U2668" i="1"/>
  <c r="U2669" i="1"/>
  <c r="U2670" i="1"/>
  <c r="U2671" i="1"/>
  <c r="U2672" i="1"/>
  <c r="U2673" i="1"/>
  <c r="U2674" i="1"/>
  <c r="U2675" i="1"/>
  <c r="U2676" i="1"/>
  <c r="U2677" i="1"/>
  <c r="U2678" i="1"/>
  <c r="U2679" i="1"/>
  <c r="U2680" i="1"/>
  <c r="U2681" i="1"/>
  <c r="U2682" i="1"/>
  <c r="U2683" i="1"/>
  <c r="U2684" i="1"/>
  <c r="U2685" i="1"/>
  <c r="U2686" i="1"/>
  <c r="U2687" i="1"/>
  <c r="U2688" i="1"/>
  <c r="U2692" i="1"/>
  <c r="U2693" i="1"/>
  <c r="U2695" i="1"/>
  <c r="U2696" i="1"/>
  <c r="U2697" i="1"/>
  <c r="U2698" i="1"/>
  <c r="U2699" i="1"/>
  <c r="U2700" i="1"/>
  <c r="U2701" i="1"/>
  <c r="U2702" i="1"/>
  <c r="U2703" i="1"/>
  <c r="U2704" i="1"/>
  <c r="U2705" i="1"/>
  <c r="U2706" i="1"/>
  <c r="U2707" i="1"/>
  <c r="U2708" i="1"/>
  <c r="U2709" i="1"/>
  <c r="U2710" i="1"/>
  <c r="U2711" i="1"/>
  <c r="U2712" i="1"/>
  <c r="U2713" i="1"/>
  <c r="U2714" i="1"/>
  <c r="U2715" i="1"/>
  <c r="U2716" i="1"/>
  <c r="U2717" i="1"/>
  <c r="U2718" i="1"/>
  <c r="U2719" i="1"/>
  <c r="U2720" i="1"/>
  <c r="U2721" i="1"/>
  <c r="U2722" i="1"/>
  <c r="U2723" i="1"/>
  <c r="U2724" i="1"/>
  <c r="U2725" i="1"/>
  <c r="U2726" i="1"/>
  <c r="U2727" i="1"/>
  <c r="U2728" i="1"/>
  <c r="U2729" i="1"/>
  <c r="U2730" i="1"/>
  <c r="U2731" i="1"/>
  <c r="U2732" i="1"/>
  <c r="U2733" i="1"/>
  <c r="U2734" i="1"/>
  <c r="U2735" i="1"/>
  <c r="U2736" i="1"/>
  <c r="U2737" i="1"/>
  <c r="U2738" i="1"/>
  <c r="U2739" i="1"/>
  <c r="U2740" i="1"/>
  <c r="U2741" i="1"/>
  <c r="U2742" i="1"/>
  <c r="U2743" i="1"/>
  <c r="U2744" i="1"/>
  <c r="U2745" i="1"/>
  <c r="U2746" i="1"/>
  <c r="U2747" i="1"/>
  <c r="U2748" i="1"/>
  <c r="U2750" i="1"/>
  <c r="U2756" i="1"/>
  <c r="U2757" i="1"/>
  <c r="U2759" i="1"/>
  <c r="U2761" i="1"/>
  <c r="U2764" i="1"/>
  <c r="U2765" i="1"/>
  <c r="U2766" i="1"/>
  <c r="U2767" i="1"/>
  <c r="U2768" i="1"/>
  <c r="U2769" i="1"/>
  <c r="U2770" i="1"/>
  <c r="U2771" i="1"/>
  <c r="U2772" i="1"/>
  <c r="U2773" i="1"/>
  <c r="U2774" i="1"/>
  <c r="U2775" i="1"/>
  <c r="U2776" i="1"/>
  <c r="U2779" i="1"/>
  <c r="U2780" i="1"/>
  <c r="U2783" i="1"/>
  <c r="U2784" i="1"/>
  <c r="U2329" i="1"/>
  <c r="U2374" i="1"/>
  <c r="U2619" i="1"/>
  <c r="U2689" i="1"/>
  <c r="U2691" i="1"/>
  <c r="U2228" i="1"/>
  <c r="U2247" i="1"/>
  <c r="U2355" i="1"/>
  <c r="U2408" i="1"/>
  <c r="U2438" i="1"/>
  <c r="U2440" i="1"/>
  <c r="U2441" i="1"/>
  <c r="U2444" i="1"/>
  <c r="U2448" i="1"/>
  <c r="U2557" i="1"/>
  <c r="U2561" i="1"/>
  <c r="U2636" i="1"/>
  <c r="U2647" i="1"/>
  <c r="U2690" i="1"/>
  <c r="U2694" i="1"/>
  <c r="U2217" i="1"/>
  <c r="U2227" i="1"/>
  <c r="U2249" i="1"/>
  <c r="U2325" i="1"/>
  <c r="U2326" i="1"/>
  <c r="U2327" i="1"/>
  <c r="U2361" i="1"/>
  <c r="U2368" i="1"/>
  <c r="U2375" i="1"/>
  <c r="U2389" i="1"/>
  <c r="U2406" i="1"/>
  <c r="U2414" i="1"/>
  <c r="U2420" i="1"/>
  <c r="U2425" i="1"/>
  <c r="U2428" i="1"/>
  <c r="U2429" i="1"/>
  <c r="U2432" i="1"/>
  <c r="U2436" i="1"/>
  <c r="U2437" i="1"/>
  <c r="U2439" i="1"/>
  <c r="U2555" i="1"/>
  <c r="U2556" i="1"/>
  <c r="U2559" i="1"/>
  <c r="U2567" i="1"/>
  <c r="U2589" i="1"/>
  <c r="U2596" i="1"/>
  <c r="U2597" i="1"/>
  <c r="U2777" i="1"/>
  <c r="U2781" i="1"/>
  <c r="U2236" i="1"/>
  <c r="U2251" i="1"/>
  <c r="U2259" i="1"/>
  <c r="U2262" i="1"/>
  <c r="U2264" i="1"/>
  <c r="U2305" i="1"/>
  <c r="U2311" i="1"/>
  <c r="U2316" i="1"/>
  <c r="U2331" i="1"/>
  <c r="U2358" i="1"/>
  <c r="U2362" i="1"/>
  <c r="U2363" i="1"/>
  <c r="U2364" i="1"/>
  <c r="U2369" i="1"/>
  <c r="U2376" i="1"/>
  <c r="U2394" i="1"/>
  <c r="U2407" i="1"/>
  <c r="U2413" i="1"/>
  <c r="U2415" i="1"/>
  <c r="U2421" i="1"/>
  <c r="U2426" i="1"/>
  <c r="U2430" i="1"/>
  <c r="U2538" i="1"/>
  <c r="U2542" i="1"/>
  <c r="U2544" i="1"/>
  <c r="U2548" i="1"/>
  <c r="U2554" i="1"/>
  <c r="U2568" i="1"/>
  <c r="U2573" i="1"/>
  <c r="U2588" i="1"/>
  <c r="U2590" i="1"/>
  <c r="U2639" i="1"/>
  <c r="U2640" i="1"/>
  <c r="U2644" i="1"/>
  <c r="U2649" i="1"/>
  <c r="U2218" i="1"/>
  <c r="U2237" i="1"/>
  <c r="U2252" i="1"/>
  <c r="U2253" i="1"/>
  <c r="U2263" i="1"/>
  <c r="U2265" i="1"/>
  <c r="U2286" i="1"/>
  <c r="U2297" i="1"/>
  <c r="U2300" i="1"/>
  <c r="U2319" i="1"/>
  <c r="U2332" i="1"/>
  <c r="U2348" i="1"/>
  <c r="U2370" i="1"/>
  <c r="U2393" i="1"/>
  <c r="U2411" i="1"/>
  <c r="U2527" i="1"/>
  <c r="U2549" i="1"/>
  <c r="U2576" i="1"/>
  <c r="U2585" i="1"/>
  <c r="U2598" i="1"/>
  <c r="U2600" i="1"/>
  <c r="U2601" i="1"/>
  <c r="U2751" i="1"/>
  <c r="U2752" i="1"/>
  <c r="U2753" i="1"/>
  <c r="U2754" i="1"/>
  <c r="U2755" i="1"/>
  <c r="U2758" i="1"/>
  <c r="U2760" i="1"/>
  <c r="U2762" i="1"/>
  <c r="U2219" i="1"/>
  <c r="U2254" i="1"/>
  <c r="U2266" i="1"/>
  <c r="U2268" i="1"/>
  <c r="U2270" i="1"/>
  <c r="U2273" i="1"/>
  <c r="U2279" i="1"/>
  <c r="U2281" i="1"/>
  <c r="U2283" i="1"/>
  <c r="U2294" i="1"/>
  <c r="U2295" i="1"/>
  <c r="U2317" i="1"/>
  <c r="U2320" i="1"/>
  <c r="U2321" i="1"/>
  <c r="U2323" i="1"/>
  <c r="U2333" i="1"/>
  <c r="U2341" i="1"/>
  <c r="U2377" i="1"/>
  <c r="U2390" i="1"/>
  <c r="U2397" i="1"/>
  <c r="U2398" i="1"/>
  <c r="U2513" i="1"/>
  <c r="U2539" i="1"/>
  <c r="U2550" i="1"/>
  <c r="U2566" i="1"/>
  <c r="U2569" i="1"/>
  <c r="U2570" i="1"/>
  <c r="U2574" i="1"/>
  <c r="U2577" i="1"/>
  <c r="U2586" i="1"/>
  <c r="U2599" i="1"/>
  <c r="U2782" i="1"/>
  <c r="U2220" i="1"/>
  <c r="U2221" i="1"/>
  <c r="U2255" i="1"/>
  <c r="U2267" i="1"/>
  <c r="U2274" i="1"/>
  <c r="U2291" i="1"/>
  <c r="U2310" i="1"/>
  <c r="U2318" i="1"/>
  <c r="U2322" i="1"/>
  <c r="U2324" i="1"/>
  <c r="U2349" i="1"/>
  <c r="U2359" i="1"/>
  <c r="U2360" i="1"/>
  <c r="U2371" i="1"/>
  <c r="U2378" i="1"/>
  <c r="U2381" i="1"/>
  <c r="U2382" i="1"/>
  <c r="U2540" i="1"/>
  <c r="U2551" i="1"/>
  <c r="U2552" i="1"/>
  <c r="U2571" i="1"/>
  <c r="U2572" i="1"/>
  <c r="U2575" i="1"/>
  <c r="U2587" i="1"/>
  <c r="U2591" i="1"/>
  <c r="U2602" i="1"/>
  <c r="U2763" i="1"/>
  <c r="U2778" i="1"/>
  <c r="U2785" i="1"/>
  <c r="U2786" i="1"/>
  <c r="U2749" i="1"/>
  <c r="T2214" i="1"/>
  <c r="P2214" i="1"/>
  <c r="T2213" i="1"/>
  <c r="P2213" i="1"/>
  <c r="T2212" i="1"/>
  <c r="P2212" i="1"/>
  <c r="T2211" i="1"/>
  <c r="P2211" i="1"/>
  <c r="T2210" i="1"/>
  <c r="P2210" i="1"/>
  <c r="T2209" i="1"/>
  <c r="P2209" i="1"/>
  <c r="T2208" i="1"/>
  <c r="P2208" i="1"/>
  <c r="T2207" i="1"/>
  <c r="P2207" i="1"/>
  <c r="T2206" i="1"/>
  <c r="P2206" i="1"/>
  <c r="T2205" i="1"/>
  <c r="P2205" i="1"/>
  <c r="T2204" i="1"/>
  <c r="P2204" i="1"/>
  <c r="T2203" i="1"/>
  <c r="P2203" i="1"/>
  <c r="T2202" i="1"/>
  <c r="P2202" i="1"/>
  <c r="T2201" i="1"/>
  <c r="P2201" i="1"/>
  <c r="T2200" i="1"/>
  <c r="P2200" i="1"/>
  <c r="T2199" i="1"/>
  <c r="P2199" i="1"/>
  <c r="T2198" i="1"/>
  <c r="P2198" i="1"/>
  <c r="T2197" i="1"/>
  <c r="P2197" i="1"/>
  <c r="T2196" i="1"/>
  <c r="P2196" i="1"/>
  <c r="T2195" i="1"/>
  <c r="P2195" i="1"/>
  <c r="T2194" i="1"/>
  <c r="P2194" i="1"/>
  <c r="T2193" i="1"/>
  <c r="P2193" i="1"/>
  <c r="T2192" i="1"/>
  <c r="P2192" i="1"/>
  <c r="T2191" i="1"/>
  <c r="P2191" i="1"/>
  <c r="T2190" i="1"/>
  <c r="P2190" i="1"/>
  <c r="T2189" i="1"/>
  <c r="P2189" i="1"/>
  <c r="T2188" i="1"/>
  <c r="P2188" i="1"/>
  <c r="T2187" i="1"/>
  <c r="P2187" i="1"/>
  <c r="T2186" i="1"/>
  <c r="P2186" i="1"/>
  <c r="T2185" i="1"/>
  <c r="P2185" i="1"/>
  <c r="T2184" i="1"/>
  <c r="P2184" i="1"/>
  <c r="T2183" i="1"/>
  <c r="P2183" i="1"/>
  <c r="T2182" i="1"/>
  <c r="P2182" i="1"/>
  <c r="T2181" i="1"/>
  <c r="P2181" i="1"/>
  <c r="T2180" i="1"/>
  <c r="P2180" i="1"/>
  <c r="T2179" i="1"/>
  <c r="P2179" i="1"/>
  <c r="T2178" i="1"/>
  <c r="P2178" i="1"/>
  <c r="T2177" i="1"/>
  <c r="P2177" i="1"/>
  <c r="T2176" i="1"/>
  <c r="P2176" i="1"/>
  <c r="T2175" i="1"/>
  <c r="P2175" i="1"/>
  <c r="T2174" i="1"/>
  <c r="P2174" i="1"/>
  <c r="T2173" i="1"/>
  <c r="P2173" i="1"/>
  <c r="T2172" i="1"/>
  <c r="P2172" i="1"/>
  <c r="T2171" i="1"/>
  <c r="P2171" i="1"/>
  <c r="T2170" i="1"/>
  <c r="P2170" i="1"/>
  <c r="T2169" i="1"/>
  <c r="P2169" i="1"/>
  <c r="T2168" i="1"/>
  <c r="P2168" i="1"/>
  <c r="T2167" i="1"/>
  <c r="P2167" i="1"/>
  <c r="T2166" i="1"/>
  <c r="P2166" i="1"/>
  <c r="T2165" i="1"/>
  <c r="P2165" i="1"/>
  <c r="T2164" i="1"/>
  <c r="P2164" i="1"/>
  <c r="T2163" i="1"/>
  <c r="P2163" i="1"/>
  <c r="T2162" i="1"/>
  <c r="P2162" i="1"/>
  <c r="T2161" i="1"/>
  <c r="P2161" i="1"/>
  <c r="T2160" i="1"/>
  <c r="P2160" i="1"/>
  <c r="T2159" i="1"/>
  <c r="P2159" i="1"/>
  <c r="T2158" i="1"/>
  <c r="P2158" i="1"/>
  <c r="T2157" i="1"/>
  <c r="P2157" i="1"/>
  <c r="T2156" i="1"/>
  <c r="P2156" i="1"/>
  <c r="T2155" i="1"/>
  <c r="P2155" i="1"/>
  <c r="T2154" i="1"/>
  <c r="P2154" i="1"/>
  <c r="T2153" i="1"/>
  <c r="P2153" i="1"/>
  <c r="T2152" i="1"/>
  <c r="P2152" i="1"/>
  <c r="T2151" i="1"/>
  <c r="P2151" i="1"/>
  <c r="T2150" i="1"/>
  <c r="P2150" i="1"/>
  <c r="T2149" i="1"/>
  <c r="P2149" i="1"/>
  <c r="T2148" i="1"/>
  <c r="P2148" i="1"/>
  <c r="T2147" i="1"/>
  <c r="P2147" i="1"/>
  <c r="T2146" i="1"/>
  <c r="P2146" i="1"/>
  <c r="T2145" i="1"/>
  <c r="P2145" i="1"/>
  <c r="T2144" i="1"/>
  <c r="P2144" i="1"/>
  <c r="T2143" i="1"/>
  <c r="P2143" i="1"/>
  <c r="T2142" i="1"/>
  <c r="P2142" i="1"/>
  <c r="T2141" i="1"/>
  <c r="P2141" i="1"/>
  <c r="T2140" i="1"/>
  <c r="P2140" i="1"/>
  <c r="T2139" i="1"/>
  <c r="P2139" i="1"/>
  <c r="T2138" i="1"/>
  <c r="P2138" i="1"/>
  <c r="T2137" i="1"/>
  <c r="P2137" i="1"/>
  <c r="T2136" i="1"/>
  <c r="P2136" i="1"/>
  <c r="T2135" i="1"/>
  <c r="P2135" i="1"/>
  <c r="T2134" i="1"/>
  <c r="P2134" i="1"/>
  <c r="T2133" i="1"/>
  <c r="P2133" i="1"/>
  <c r="T2132" i="1"/>
  <c r="P2132" i="1"/>
  <c r="T2131" i="1"/>
  <c r="P2131" i="1"/>
  <c r="T2130" i="1"/>
  <c r="P2130" i="1"/>
  <c r="T2129" i="1"/>
  <c r="P2129" i="1"/>
  <c r="T2128" i="1"/>
  <c r="P2128" i="1"/>
  <c r="T2127" i="1"/>
  <c r="P2127" i="1"/>
  <c r="T2126" i="1"/>
  <c r="P2126" i="1"/>
  <c r="T2125" i="1"/>
  <c r="P2125" i="1"/>
  <c r="T2124" i="1"/>
  <c r="P2124" i="1"/>
  <c r="T2123" i="1"/>
  <c r="P2123" i="1"/>
  <c r="T2122" i="1"/>
  <c r="P2122" i="1"/>
  <c r="T2121" i="1"/>
  <c r="P2121" i="1"/>
  <c r="T2120" i="1"/>
  <c r="P2120" i="1"/>
  <c r="T2119" i="1"/>
  <c r="P2119" i="1"/>
  <c r="T2118" i="1"/>
  <c r="P2118" i="1"/>
  <c r="T2117" i="1"/>
  <c r="P2117" i="1"/>
  <c r="T2116" i="1"/>
  <c r="P2116" i="1"/>
  <c r="T2115" i="1"/>
  <c r="P2115" i="1"/>
  <c r="T2114" i="1"/>
  <c r="P2114" i="1"/>
  <c r="T2113" i="1"/>
  <c r="P2113" i="1"/>
  <c r="T2112" i="1"/>
  <c r="P2112" i="1"/>
  <c r="T2111" i="1"/>
  <c r="P2111" i="1"/>
  <c r="T2110" i="1"/>
  <c r="P2110" i="1"/>
  <c r="T2109" i="1"/>
  <c r="P2109" i="1"/>
  <c r="T2108" i="1"/>
  <c r="P2108" i="1"/>
  <c r="T2107" i="1"/>
  <c r="P2107" i="1"/>
  <c r="T2106" i="1"/>
  <c r="P2106" i="1"/>
  <c r="T2105" i="1"/>
  <c r="P2105" i="1"/>
  <c r="T2104" i="1"/>
  <c r="P2104" i="1"/>
  <c r="T2103" i="1"/>
  <c r="P2103" i="1"/>
  <c r="T2102" i="1"/>
  <c r="P2102" i="1"/>
  <c r="T2101" i="1"/>
  <c r="P2101" i="1"/>
  <c r="T2100" i="1"/>
  <c r="P2100" i="1"/>
  <c r="T2099" i="1"/>
  <c r="P2099" i="1"/>
  <c r="T2098" i="1"/>
  <c r="P2098" i="1"/>
  <c r="T2097" i="1"/>
  <c r="P2097" i="1"/>
  <c r="T2096" i="1"/>
  <c r="P2096" i="1"/>
  <c r="T2095" i="1"/>
  <c r="P2095" i="1"/>
  <c r="T2094" i="1"/>
  <c r="P2094" i="1"/>
  <c r="T2093" i="1"/>
  <c r="P2093" i="1"/>
  <c r="T2092" i="1"/>
  <c r="P2092" i="1"/>
  <c r="T2091" i="1"/>
  <c r="P2091" i="1"/>
  <c r="T2090" i="1"/>
  <c r="P2090" i="1"/>
  <c r="T2089" i="1"/>
  <c r="P2089" i="1"/>
  <c r="T2088" i="1"/>
  <c r="P2088" i="1"/>
  <c r="T2087" i="1"/>
  <c r="P2087" i="1"/>
  <c r="T2086" i="1"/>
  <c r="P2086" i="1"/>
  <c r="T2085" i="1"/>
  <c r="P2085" i="1"/>
  <c r="T2084" i="1"/>
  <c r="P2084" i="1"/>
  <c r="T2083" i="1"/>
  <c r="P2083" i="1"/>
  <c r="T2082" i="1"/>
  <c r="P2082" i="1"/>
  <c r="T2081" i="1"/>
  <c r="P2081" i="1"/>
  <c r="T2080" i="1"/>
  <c r="P2080" i="1"/>
  <c r="T2079" i="1"/>
  <c r="P2079" i="1"/>
  <c r="T2078" i="1"/>
  <c r="P2078" i="1"/>
  <c r="T2077" i="1"/>
  <c r="P2077" i="1"/>
  <c r="T2076" i="1"/>
  <c r="P2076" i="1"/>
  <c r="T2075" i="1"/>
  <c r="P2075" i="1"/>
  <c r="T2074" i="1"/>
  <c r="P2074" i="1"/>
  <c r="T2073" i="1"/>
  <c r="P2073" i="1"/>
  <c r="T2072" i="1"/>
  <c r="P2072" i="1"/>
  <c r="T2071" i="1"/>
  <c r="P2071" i="1"/>
  <c r="T2070" i="1"/>
  <c r="P2070" i="1"/>
  <c r="T2069" i="1"/>
  <c r="P2069" i="1"/>
  <c r="T2068" i="1"/>
  <c r="P2068" i="1"/>
  <c r="T2067" i="1"/>
  <c r="P2067" i="1"/>
  <c r="T2066" i="1"/>
  <c r="P2066" i="1"/>
  <c r="T2065" i="1"/>
  <c r="P2065" i="1"/>
  <c r="T2064" i="1"/>
  <c r="P2064" i="1"/>
  <c r="T2063" i="1"/>
  <c r="P2063" i="1"/>
  <c r="T2062" i="1"/>
  <c r="P2062" i="1"/>
  <c r="T2061" i="1"/>
  <c r="P2061" i="1"/>
  <c r="T2060" i="1"/>
  <c r="P2060" i="1"/>
  <c r="T2059" i="1"/>
  <c r="P2059" i="1"/>
  <c r="T2058" i="1"/>
  <c r="P2058" i="1"/>
  <c r="T2057" i="1"/>
  <c r="P2057" i="1"/>
  <c r="T2056" i="1"/>
  <c r="P2056" i="1"/>
  <c r="T2055" i="1"/>
  <c r="P2055" i="1"/>
  <c r="T2054" i="1"/>
  <c r="P2054" i="1"/>
  <c r="T2053" i="1"/>
  <c r="P2053" i="1"/>
  <c r="T2052" i="1"/>
  <c r="P2052" i="1"/>
  <c r="T2051" i="1"/>
  <c r="P2051" i="1"/>
  <c r="T2050" i="1"/>
  <c r="P2050" i="1"/>
  <c r="T2049" i="1"/>
  <c r="P2049" i="1"/>
  <c r="T2048" i="1"/>
  <c r="P2048" i="1"/>
  <c r="T2047" i="1"/>
  <c r="P2047" i="1"/>
  <c r="T2046" i="1"/>
  <c r="P2046" i="1"/>
  <c r="T2045" i="1"/>
  <c r="P2045" i="1"/>
  <c r="T2044" i="1"/>
  <c r="P2044" i="1"/>
  <c r="T2043" i="1"/>
  <c r="P2043" i="1"/>
  <c r="T2042" i="1"/>
  <c r="P2042" i="1"/>
  <c r="T2041" i="1"/>
  <c r="P2041" i="1"/>
  <c r="T2040" i="1"/>
  <c r="P2040" i="1"/>
  <c r="T2039" i="1"/>
  <c r="P2039" i="1"/>
  <c r="T2038" i="1"/>
  <c r="P2038" i="1"/>
  <c r="T2037" i="1"/>
  <c r="P2037" i="1"/>
  <c r="T2036" i="1"/>
  <c r="P2036" i="1"/>
  <c r="T2035" i="1"/>
  <c r="P2035" i="1"/>
  <c r="T2034" i="1"/>
  <c r="P2034" i="1"/>
  <c r="T2033" i="1"/>
  <c r="P2033" i="1"/>
  <c r="T2032" i="1"/>
  <c r="P2032" i="1"/>
  <c r="T2031" i="1"/>
  <c r="P2031" i="1"/>
  <c r="T2030" i="1"/>
  <c r="P2030" i="1"/>
  <c r="T2029" i="1"/>
  <c r="P2029" i="1"/>
  <c r="T2028" i="1"/>
  <c r="P2028" i="1"/>
  <c r="T2027" i="1"/>
  <c r="P2027" i="1"/>
  <c r="T2026" i="1"/>
  <c r="P2026" i="1"/>
  <c r="T2025" i="1"/>
  <c r="P2025" i="1"/>
  <c r="T2024" i="1"/>
  <c r="P2024" i="1"/>
  <c r="T2023" i="1"/>
  <c r="P2023" i="1"/>
  <c r="T2022" i="1"/>
  <c r="P2022" i="1"/>
  <c r="T2021" i="1"/>
  <c r="P2021" i="1"/>
  <c r="T2020" i="1"/>
  <c r="P2020" i="1"/>
  <c r="T2019" i="1"/>
  <c r="P2019" i="1"/>
  <c r="T2018" i="1"/>
  <c r="P2018" i="1"/>
  <c r="T2017" i="1"/>
  <c r="P2017" i="1"/>
  <c r="T2016" i="1"/>
  <c r="P2016" i="1"/>
  <c r="T2015" i="1"/>
  <c r="P2015" i="1"/>
  <c r="T2014" i="1"/>
  <c r="P2014" i="1"/>
  <c r="T2013" i="1"/>
  <c r="P2013" i="1"/>
  <c r="T2012" i="1"/>
  <c r="P2012" i="1"/>
  <c r="T2011" i="1"/>
  <c r="P2011" i="1"/>
  <c r="T2010" i="1"/>
  <c r="P2010" i="1"/>
  <c r="T2009" i="1"/>
  <c r="P2009" i="1"/>
  <c r="T2008" i="1"/>
  <c r="P2008" i="1"/>
  <c r="T2007" i="1"/>
  <c r="P2007" i="1"/>
  <c r="T2006" i="1"/>
  <c r="P2006" i="1"/>
  <c r="T2005" i="1"/>
  <c r="P2005" i="1"/>
  <c r="T2004" i="1"/>
  <c r="P2004" i="1"/>
  <c r="T2003" i="1"/>
  <c r="P2003" i="1"/>
  <c r="T2002" i="1"/>
  <c r="P2002" i="1"/>
  <c r="T2001" i="1"/>
  <c r="P2001" i="1"/>
  <c r="T2000" i="1"/>
  <c r="P2000" i="1"/>
  <c r="T1999" i="1"/>
  <c r="P1999" i="1"/>
  <c r="T1998" i="1"/>
  <c r="P1998" i="1"/>
  <c r="T1997" i="1"/>
  <c r="P1997" i="1"/>
  <c r="T1996" i="1"/>
  <c r="P1996" i="1"/>
  <c r="T1995" i="1"/>
  <c r="P1995" i="1"/>
  <c r="T1994" i="1"/>
  <c r="P1994" i="1"/>
  <c r="T1993" i="1"/>
  <c r="P1993" i="1"/>
  <c r="T1992" i="1"/>
  <c r="P1992" i="1"/>
  <c r="T1991" i="1"/>
  <c r="P1991" i="1"/>
  <c r="T1990" i="1"/>
  <c r="P1990" i="1"/>
  <c r="T1989" i="1"/>
  <c r="P1989" i="1"/>
  <c r="T1988" i="1"/>
  <c r="P1988" i="1"/>
  <c r="T1987" i="1"/>
  <c r="P1987" i="1"/>
  <c r="T1986" i="1"/>
  <c r="P1986" i="1"/>
  <c r="T1985" i="1"/>
  <c r="P1985" i="1"/>
  <c r="T1984" i="1"/>
  <c r="P1984" i="1"/>
  <c r="T1983" i="1"/>
  <c r="P1983" i="1"/>
  <c r="T1982" i="1"/>
  <c r="P1982" i="1"/>
  <c r="T1981" i="1"/>
  <c r="P1981" i="1"/>
  <c r="T1980" i="1"/>
  <c r="P1980" i="1"/>
  <c r="T1979" i="1"/>
  <c r="P1979" i="1"/>
  <c r="T1978" i="1"/>
  <c r="P1978" i="1"/>
  <c r="T1977" i="1"/>
  <c r="P1977" i="1"/>
  <c r="T1976" i="1"/>
  <c r="P1976" i="1"/>
  <c r="T1975" i="1"/>
  <c r="P1975" i="1"/>
  <c r="T1974" i="1"/>
  <c r="P1974" i="1"/>
  <c r="T1973" i="1"/>
  <c r="P1973" i="1"/>
  <c r="T1972" i="1"/>
  <c r="P1972" i="1"/>
  <c r="T1971" i="1"/>
  <c r="P1971" i="1"/>
  <c r="T1970" i="1"/>
  <c r="P1970" i="1"/>
  <c r="T1969" i="1"/>
  <c r="P1969" i="1"/>
  <c r="T1968" i="1"/>
  <c r="P1968" i="1"/>
  <c r="T1967" i="1"/>
  <c r="P1967" i="1"/>
  <c r="T1966" i="1"/>
  <c r="P1966" i="1"/>
  <c r="T1965" i="1"/>
  <c r="P1965" i="1"/>
  <c r="T1964" i="1"/>
  <c r="P1964" i="1"/>
  <c r="T1963" i="1"/>
  <c r="P1963" i="1"/>
  <c r="T1962" i="1"/>
  <c r="P1962" i="1"/>
  <c r="T1961" i="1"/>
  <c r="P1961" i="1"/>
  <c r="T1960" i="1"/>
  <c r="P1960" i="1"/>
  <c r="T1959" i="1"/>
  <c r="P1959" i="1"/>
  <c r="T1958" i="1"/>
  <c r="P1958" i="1"/>
  <c r="T1957" i="1"/>
  <c r="P1957" i="1"/>
  <c r="T1956" i="1"/>
  <c r="P1956" i="1"/>
  <c r="T1955" i="1"/>
  <c r="P1955" i="1"/>
  <c r="T1954" i="1"/>
  <c r="P1954" i="1"/>
  <c r="T1953" i="1"/>
  <c r="P1953" i="1"/>
  <c r="T1952" i="1"/>
  <c r="P1952" i="1"/>
  <c r="T1951" i="1"/>
  <c r="P1951" i="1"/>
  <c r="T1950" i="1"/>
  <c r="P1950" i="1"/>
  <c r="T1949" i="1"/>
  <c r="P1949" i="1"/>
  <c r="T1948" i="1"/>
  <c r="P1948" i="1"/>
  <c r="T1947" i="1"/>
  <c r="P1947" i="1"/>
  <c r="T1946" i="1"/>
  <c r="P1946" i="1"/>
  <c r="T1945" i="1"/>
  <c r="P1945" i="1"/>
  <c r="T1944" i="1"/>
  <c r="P1944" i="1"/>
  <c r="T1943" i="1"/>
  <c r="P1943" i="1"/>
  <c r="T1942" i="1"/>
  <c r="P1942" i="1"/>
  <c r="T1941" i="1"/>
  <c r="P1941" i="1"/>
  <c r="T1940" i="1"/>
  <c r="P1940" i="1"/>
  <c r="T1939" i="1"/>
  <c r="P1939" i="1"/>
  <c r="T1938" i="1"/>
  <c r="P1938" i="1"/>
  <c r="T1937" i="1"/>
  <c r="P1937" i="1"/>
  <c r="T1936" i="1"/>
  <c r="P1936" i="1"/>
  <c r="T1935" i="1"/>
  <c r="P1935" i="1"/>
  <c r="T1934" i="1"/>
  <c r="P1934" i="1"/>
  <c r="T1933" i="1"/>
  <c r="P1933" i="1"/>
  <c r="T1932" i="1"/>
  <c r="P1932" i="1"/>
  <c r="T1931" i="1"/>
  <c r="P1931" i="1"/>
  <c r="T1930" i="1"/>
  <c r="P1930" i="1"/>
  <c r="T1929" i="1"/>
  <c r="P1929" i="1"/>
  <c r="T1928" i="1"/>
  <c r="P1928" i="1"/>
  <c r="T1927" i="1"/>
  <c r="P1927" i="1"/>
  <c r="T1926" i="1"/>
  <c r="P1926" i="1"/>
  <c r="T1925" i="1"/>
  <c r="P1925" i="1"/>
  <c r="T1924" i="1"/>
  <c r="P1924" i="1"/>
  <c r="T1923" i="1"/>
  <c r="P1923" i="1"/>
  <c r="T1922" i="1"/>
  <c r="P1922" i="1"/>
  <c r="T1921" i="1"/>
  <c r="P1921" i="1"/>
  <c r="T1920" i="1"/>
  <c r="P1920" i="1"/>
  <c r="T1919" i="1"/>
  <c r="P1919" i="1"/>
  <c r="T1918" i="1"/>
  <c r="P1918" i="1"/>
  <c r="T1917" i="1"/>
  <c r="P1917" i="1"/>
  <c r="T1916" i="1"/>
  <c r="P1916" i="1"/>
  <c r="T1915" i="1"/>
  <c r="P1915" i="1"/>
  <c r="T1914" i="1"/>
  <c r="P1914" i="1"/>
  <c r="T1913" i="1"/>
  <c r="P1913" i="1"/>
  <c r="T1912" i="1"/>
  <c r="P1912" i="1"/>
  <c r="T1911" i="1"/>
  <c r="P1911" i="1"/>
  <c r="T1910" i="1"/>
  <c r="P1910" i="1"/>
  <c r="T1909" i="1"/>
  <c r="P1909" i="1"/>
  <c r="T1908" i="1"/>
  <c r="P1908" i="1"/>
  <c r="T1907" i="1"/>
  <c r="P1907" i="1"/>
  <c r="T1906" i="1"/>
  <c r="P1906" i="1"/>
  <c r="T1905" i="1"/>
  <c r="P1905" i="1"/>
  <c r="T1904" i="1"/>
  <c r="P1904" i="1"/>
  <c r="T1903" i="1"/>
  <c r="P1903" i="1"/>
  <c r="T1902" i="1"/>
  <c r="P1902" i="1"/>
  <c r="T1901" i="1"/>
  <c r="P1901" i="1"/>
  <c r="T1900" i="1"/>
  <c r="P1900" i="1"/>
  <c r="T1899" i="1"/>
  <c r="P1899" i="1"/>
  <c r="T1898" i="1"/>
  <c r="P1898" i="1"/>
  <c r="T1897" i="1"/>
  <c r="P1897" i="1"/>
  <c r="T1896" i="1"/>
  <c r="P1896" i="1"/>
  <c r="T1895" i="1"/>
  <c r="P1895" i="1"/>
  <c r="T1894" i="1"/>
  <c r="P1894" i="1"/>
  <c r="T1893" i="1"/>
  <c r="P1893" i="1"/>
  <c r="T1892" i="1"/>
  <c r="P1892" i="1"/>
  <c r="T1891" i="1"/>
  <c r="P1891" i="1"/>
  <c r="T1890" i="1"/>
  <c r="P1890" i="1"/>
  <c r="T1889" i="1"/>
  <c r="P1889" i="1"/>
  <c r="T1888" i="1"/>
  <c r="P1888" i="1"/>
  <c r="T1887" i="1"/>
  <c r="P1887" i="1"/>
  <c r="T1886" i="1"/>
  <c r="P1886" i="1"/>
  <c r="T1885" i="1"/>
  <c r="P1885" i="1"/>
  <c r="T1884" i="1"/>
  <c r="P1884" i="1"/>
  <c r="T1883" i="1"/>
  <c r="P1883" i="1"/>
  <c r="T1882" i="1"/>
  <c r="P1882" i="1"/>
  <c r="T1881" i="1"/>
  <c r="P1881" i="1"/>
  <c r="T1880" i="1"/>
  <c r="P1880" i="1"/>
  <c r="T1879" i="1"/>
  <c r="P1879" i="1"/>
  <c r="T1878" i="1"/>
  <c r="P1878" i="1"/>
  <c r="T1877" i="1"/>
  <c r="P1877" i="1"/>
  <c r="T1876" i="1"/>
  <c r="P1876" i="1"/>
  <c r="T1875" i="1"/>
  <c r="P1875" i="1"/>
  <c r="T1874" i="1"/>
  <c r="P1874" i="1"/>
  <c r="T1873" i="1"/>
  <c r="P1873" i="1"/>
  <c r="T1872" i="1"/>
  <c r="P1872" i="1"/>
  <c r="T1871" i="1"/>
  <c r="P1871" i="1"/>
  <c r="T1870" i="1"/>
  <c r="P1870" i="1"/>
  <c r="T1869" i="1"/>
  <c r="P1869" i="1"/>
  <c r="T1868" i="1"/>
  <c r="P1868" i="1"/>
  <c r="T1867" i="1"/>
  <c r="P1867" i="1"/>
  <c r="T1866" i="1"/>
  <c r="P1866" i="1"/>
  <c r="T1865" i="1"/>
  <c r="P1865" i="1"/>
  <c r="T1864" i="1"/>
  <c r="P1864" i="1"/>
  <c r="T1863" i="1"/>
  <c r="P1863" i="1"/>
  <c r="T1862" i="1"/>
  <c r="P1862" i="1"/>
  <c r="T1861" i="1"/>
  <c r="P1861" i="1"/>
  <c r="T1860" i="1"/>
  <c r="P1860" i="1"/>
  <c r="T1859" i="1"/>
  <c r="P1859" i="1"/>
  <c r="T1858" i="1"/>
  <c r="P1858" i="1"/>
  <c r="T1857" i="1"/>
  <c r="P1857" i="1"/>
  <c r="T1856" i="1"/>
  <c r="P1856" i="1"/>
  <c r="T1855" i="1"/>
  <c r="P1855" i="1"/>
  <c r="T1854" i="1"/>
  <c r="P1854" i="1"/>
  <c r="T1853" i="1"/>
  <c r="P1853" i="1"/>
  <c r="T1852" i="1"/>
  <c r="P1852" i="1"/>
  <c r="T1851" i="1"/>
  <c r="P1851" i="1"/>
  <c r="T1850" i="1"/>
  <c r="P1850" i="1"/>
  <c r="T1849" i="1"/>
  <c r="P1849" i="1"/>
  <c r="T1848" i="1"/>
  <c r="P1848" i="1"/>
  <c r="T1847" i="1"/>
  <c r="P1847" i="1"/>
  <c r="T1846" i="1"/>
  <c r="P1846" i="1"/>
  <c r="T1845" i="1"/>
  <c r="P1845" i="1"/>
  <c r="T1844" i="1"/>
  <c r="P1844" i="1"/>
  <c r="T1843" i="1"/>
  <c r="P1843" i="1"/>
  <c r="T1842" i="1"/>
  <c r="P1842" i="1"/>
  <c r="T1841" i="1"/>
  <c r="P1841" i="1"/>
  <c r="T1840" i="1"/>
  <c r="P1840" i="1"/>
  <c r="T1839" i="1"/>
  <c r="P1839" i="1"/>
  <c r="T1838" i="1"/>
  <c r="P1838" i="1"/>
  <c r="T1837" i="1"/>
  <c r="P1837" i="1"/>
  <c r="T1836" i="1"/>
  <c r="P1836" i="1"/>
  <c r="T1835" i="1"/>
  <c r="P1835" i="1"/>
  <c r="T1834" i="1"/>
  <c r="P1834" i="1"/>
  <c r="T1833" i="1"/>
  <c r="P1833" i="1"/>
  <c r="T1832" i="1"/>
  <c r="P1832" i="1"/>
  <c r="T1831" i="1"/>
  <c r="P1831" i="1"/>
  <c r="T1830" i="1"/>
  <c r="P1830" i="1"/>
  <c r="T1829" i="1"/>
  <c r="P1829" i="1"/>
  <c r="T1828" i="1"/>
  <c r="P1828" i="1"/>
  <c r="T1827" i="1"/>
  <c r="P1827" i="1"/>
  <c r="T1826" i="1"/>
  <c r="P1826" i="1"/>
  <c r="T1825" i="1"/>
  <c r="P1825" i="1"/>
  <c r="T1824" i="1"/>
  <c r="P1824" i="1"/>
  <c r="T1823" i="1"/>
  <c r="P1823" i="1"/>
  <c r="T1822" i="1"/>
  <c r="P1822" i="1"/>
  <c r="T1821" i="1"/>
  <c r="P1821" i="1"/>
  <c r="T1820" i="1"/>
  <c r="P1820" i="1"/>
  <c r="T1819" i="1"/>
  <c r="P1819" i="1"/>
  <c r="T1818" i="1"/>
  <c r="P1818" i="1"/>
  <c r="T1817" i="1"/>
  <c r="P1817" i="1"/>
  <c r="T1816" i="1"/>
  <c r="P1816" i="1"/>
  <c r="T1815" i="1"/>
  <c r="P1815" i="1"/>
  <c r="T1814" i="1"/>
  <c r="P1814" i="1"/>
  <c r="T1813" i="1"/>
  <c r="P1813" i="1"/>
  <c r="T1812" i="1"/>
  <c r="P1812" i="1"/>
  <c r="T1811" i="1"/>
  <c r="P1811" i="1"/>
  <c r="T1810" i="1"/>
  <c r="P1810" i="1"/>
  <c r="T1809" i="1"/>
  <c r="P1809" i="1"/>
  <c r="T1808" i="1"/>
  <c r="P1808" i="1"/>
  <c r="T1807" i="1"/>
  <c r="P1807" i="1"/>
  <c r="T1806" i="1"/>
  <c r="P1806" i="1"/>
  <c r="T1805" i="1"/>
  <c r="P1805" i="1"/>
  <c r="T1804" i="1"/>
  <c r="P1804" i="1"/>
  <c r="T1803" i="1"/>
  <c r="P1803" i="1"/>
  <c r="T1802" i="1"/>
  <c r="P1802" i="1"/>
  <c r="T1801" i="1"/>
  <c r="P1801" i="1"/>
  <c r="T1800" i="1"/>
  <c r="P1800" i="1"/>
  <c r="T1799" i="1"/>
  <c r="P1799" i="1"/>
  <c r="T1798" i="1"/>
  <c r="P1798" i="1"/>
  <c r="T1797" i="1"/>
  <c r="P1797" i="1"/>
  <c r="T1796" i="1"/>
  <c r="P1796" i="1"/>
  <c r="T1795" i="1"/>
  <c r="P1795" i="1"/>
  <c r="T1794" i="1"/>
  <c r="P1794" i="1"/>
  <c r="T1793" i="1"/>
  <c r="P1793" i="1"/>
  <c r="T1792" i="1"/>
  <c r="P1792" i="1"/>
  <c r="T1791" i="1"/>
  <c r="P1791" i="1"/>
  <c r="T1790" i="1"/>
  <c r="P1790" i="1"/>
  <c r="T1789" i="1"/>
  <c r="P1789" i="1"/>
  <c r="T1788" i="1"/>
  <c r="P1788" i="1"/>
  <c r="T1787" i="1"/>
  <c r="P1787" i="1"/>
  <c r="T1786" i="1"/>
  <c r="P1786" i="1"/>
  <c r="T1785" i="1"/>
  <c r="P1785" i="1"/>
  <c r="T1784" i="1"/>
  <c r="P1784" i="1"/>
  <c r="T1783" i="1"/>
  <c r="P1783" i="1"/>
  <c r="T1782" i="1"/>
  <c r="P1782" i="1"/>
  <c r="T1781" i="1"/>
  <c r="P1781" i="1"/>
  <c r="T1780" i="1"/>
  <c r="P1780" i="1"/>
  <c r="T1779" i="1"/>
  <c r="P1779" i="1"/>
  <c r="T1778" i="1"/>
  <c r="P1778" i="1"/>
  <c r="T1777" i="1"/>
  <c r="P1777" i="1"/>
  <c r="T1776" i="1"/>
  <c r="P1776" i="1"/>
  <c r="T1775" i="1"/>
  <c r="P1775" i="1"/>
  <c r="T1774" i="1"/>
  <c r="P1774" i="1"/>
  <c r="T1773" i="1"/>
  <c r="P1773" i="1"/>
  <c r="T1772" i="1"/>
  <c r="P1772" i="1"/>
  <c r="T1771" i="1"/>
  <c r="P1771" i="1"/>
  <c r="T1770" i="1"/>
  <c r="P1770" i="1"/>
  <c r="T1769" i="1"/>
  <c r="P1769" i="1"/>
  <c r="T1768" i="1"/>
  <c r="P1768" i="1"/>
  <c r="T1767" i="1"/>
  <c r="P1767" i="1"/>
  <c r="T1766" i="1"/>
  <c r="P1766" i="1"/>
  <c r="T1765" i="1"/>
  <c r="P1765" i="1"/>
  <c r="T1764" i="1"/>
  <c r="P1764" i="1"/>
  <c r="T1763" i="1"/>
  <c r="P1763" i="1"/>
  <c r="T1762" i="1"/>
  <c r="P1762" i="1"/>
  <c r="T1761" i="1"/>
  <c r="P1761" i="1"/>
  <c r="T1760" i="1"/>
  <c r="P1760" i="1"/>
  <c r="T1759" i="1"/>
  <c r="P1759" i="1"/>
  <c r="T1758" i="1"/>
  <c r="P1758" i="1"/>
  <c r="T1757" i="1"/>
  <c r="P1757" i="1"/>
  <c r="T1756" i="1"/>
  <c r="P1756" i="1"/>
  <c r="T1755" i="1"/>
  <c r="P1755" i="1"/>
  <c r="T1754" i="1"/>
  <c r="P1754" i="1"/>
  <c r="T1753" i="1"/>
  <c r="P1753" i="1"/>
  <c r="T1752" i="1"/>
  <c r="P1752" i="1"/>
  <c r="T1751" i="1"/>
  <c r="P1751" i="1"/>
  <c r="T1750" i="1"/>
  <c r="P1750" i="1"/>
  <c r="T1749" i="1"/>
  <c r="P1749" i="1"/>
  <c r="T1748" i="1"/>
  <c r="P1748" i="1"/>
  <c r="T1747" i="1"/>
  <c r="P1747" i="1"/>
  <c r="T1746" i="1"/>
  <c r="P1746" i="1"/>
  <c r="T1745" i="1"/>
  <c r="P1745" i="1"/>
  <c r="T1744" i="1"/>
  <c r="P1744" i="1"/>
  <c r="T1743" i="1"/>
  <c r="P1743" i="1"/>
  <c r="T1742" i="1"/>
  <c r="P1742" i="1"/>
  <c r="T1741" i="1"/>
  <c r="P1741" i="1"/>
  <c r="T1740" i="1"/>
  <c r="P1740" i="1"/>
  <c r="T1739" i="1"/>
  <c r="P1739" i="1"/>
  <c r="T1738" i="1"/>
  <c r="P1738" i="1"/>
  <c r="T1737" i="1"/>
  <c r="P1737" i="1"/>
  <c r="T1736" i="1"/>
  <c r="P1736" i="1"/>
  <c r="T1735" i="1"/>
  <c r="P1735" i="1"/>
  <c r="T1734" i="1"/>
  <c r="P1734" i="1"/>
  <c r="T1733" i="1"/>
  <c r="P1733" i="1"/>
  <c r="T1732" i="1"/>
  <c r="P1732" i="1"/>
  <c r="T1731" i="1"/>
  <c r="P1731" i="1"/>
  <c r="T1730" i="1"/>
  <c r="P1730" i="1"/>
  <c r="T1729" i="1"/>
  <c r="P1729" i="1"/>
  <c r="T1728" i="1"/>
  <c r="P1728" i="1"/>
  <c r="T1727" i="1"/>
  <c r="P1727" i="1"/>
  <c r="T1726" i="1"/>
  <c r="P1726" i="1"/>
  <c r="T1725" i="1"/>
  <c r="P1725" i="1"/>
  <c r="T1724" i="1"/>
  <c r="P1724" i="1"/>
  <c r="T1723" i="1"/>
  <c r="P1723" i="1"/>
  <c r="T1722" i="1"/>
  <c r="P1722" i="1"/>
  <c r="T1721" i="1"/>
  <c r="P1721" i="1"/>
  <c r="T1720" i="1"/>
  <c r="P1720" i="1"/>
  <c r="T1719" i="1"/>
  <c r="P1719" i="1"/>
  <c r="T1718" i="1"/>
  <c r="P1718" i="1"/>
  <c r="T1717" i="1"/>
  <c r="P1717" i="1"/>
  <c r="T1716" i="1"/>
  <c r="P1716" i="1"/>
  <c r="T1715" i="1"/>
  <c r="P1715" i="1"/>
  <c r="T1714" i="1"/>
  <c r="P1714" i="1"/>
  <c r="T1713" i="1"/>
  <c r="P1713" i="1"/>
  <c r="T1712" i="1"/>
  <c r="P1712" i="1"/>
  <c r="T1711" i="1"/>
  <c r="P1711" i="1"/>
  <c r="T1710" i="1"/>
  <c r="P1710" i="1"/>
  <c r="T1709" i="1"/>
  <c r="P1709" i="1"/>
  <c r="T1708" i="1"/>
  <c r="P1708" i="1"/>
  <c r="T1707" i="1"/>
  <c r="P1707" i="1"/>
  <c r="T1706" i="1"/>
  <c r="P1706" i="1"/>
  <c r="T1705" i="1"/>
  <c r="P1705" i="1"/>
  <c r="T1704" i="1"/>
  <c r="P1704" i="1"/>
  <c r="T1703" i="1"/>
  <c r="P1703" i="1"/>
  <c r="T1702" i="1"/>
  <c r="P1702" i="1"/>
  <c r="T1701" i="1"/>
  <c r="P1701" i="1"/>
  <c r="T1700" i="1"/>
  <c r="P1700" i="1"/>
  <c r="T1699" i="1"/>
  <c r="P1699" i="1"/>
  <c r="T1698" i="1"/>
  <c r="P1698" i="1"/>
  <c r="T1697" i="1"/>
  <c r="P1697" i="1"/>
  <c r="T1696" i="1"/>
  <c r="P1696" i="1"/>
  <c r="T1695" i="1"/>
  <c r="P1695" i="1"/>
  <c r="T1694" i="1"/>
  <c r="P1694" i="1"/>
  <c r="T1693" i="1"/>
  <c r="P1693" i="1"/>
  <c r="T1692" i="1"/>
  <c r="P1692" i="1"/>
  <c r="T1691" i="1"/>
  <c r="P1691" i="1"/>
  <c r="T1690" i="1"/>
  <c r="P1690" i="1"/>
  <c r="T1689" i="1"/>
  <c r="P1689" i="1"/>
  <c r="T1688" i="1"/>
  <c r="P1688" i="1"/>
  <c r="T1687" i="1"/>
  <c r="P1687" i="1"/>
  <c r="T1686" i="1"/>
  <c r="P1686" i="1"/>
  <c r="T1685" i="1"/>
  <c r="P1685" i="1"/>
  <c r="T1684" i="1"/>
  <c r="P1684" i="1"/>
  <c r="T1683" i="1"/>
  <c r="P1683" i="1"/>
  <c r="T1682" i="1"/>
  <c r="P1682" i="1"/>
  <c r="T1681" i="1"/>
  <c r="P1681" i="1"/>
  <c r="T1680" i="1"/>
  <c r="P1680" i="1"/>
  <c r="T1679" i="1"/>
  <c r="P1679" i="1"/>
  <c r="T1678" i="1"/>
  <c r="P1678" i="1"/>
  <c r="T1677" i="1"/>
  <c r="P1677" i="1"/>
  <c r="T1676" i="1"/>
  <c r="P1676" i="1"/>
  <c r="T1675" i="1"/>
  <c r="P1675" i="1"/>
  <c r="T1674" i="1"/>
  <c r="P1674" i="1"/>
  <c r="T1673" i="1"/>
  <c r="P1673" i="1"/>
  <c r="T1672" i="1"/>
  <c r="P1672" i="1"/>
  <c r="T1671" i="1"/>
  <c r="P1671" i="1"/>
  <c r="T1670" i="1"/>
  <c r="P1670" i="1"/>
  <c r="T1669" i="1"/>
  <c r="P1669" i="1"/>
  <c r="T1668" i="1"/>
  <c r="P1668" i="1"/>
  <c r="T1667" i="1"/>
  <c r="P1667" i="1"/>
  <c r="T1666" i="1"/>
  <c r="P1666" i="1"/>
  <c r="T1665" i="1"/>
  <c r="P1665" i="1"/>
  <c r="T1664" i="1"/>
  <c r="P1664" i="1"/>
  <c r="T1663" i="1"/>
  <c r="P1663" i="1"/>
  <c r="T1662" i="1"/>
  <c r="P1662" i="1"/>
  <c r="T1661" i="1"/>
  <c r="P1661" i="1"/>
  <c r="T1660" i="1"/>
  <c r="P1660" i="1"/>
  <c r="T1659" i="1"/>
  <c r="P1659" i="1"/>
  <c r="T1658" i="1"/>
  <c r="P1658" i="1"/>
  <c r="T1657" i="1"/>
  <c r="P1657" i="1"/>
  <c r="T1656" i="1"/>
  <c r="P1656" i="1"/>
  <c r="T1655" i="1"/>
  <c r="P1655" i="1"/>
  <c r="U1816" i="1" l="1"/>
  <c r="U1817" i="1"/>
  <c r="U1818" i="1"/>
  <c r="U1819" i="1"/>
  <c r="U1820" i="1"/>
  <c r="U1821" i="1"/>
  <c r="U1822" i="1"/>
  <c r="U1823" i="1"/>
  <c r="U1825" i="1"/>
  <c r="U1826" i="1"/>
  <c r="U1827" i="1"/>
  <c r="U1828" i="1"/>
  <c r="U1829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3" i="1"/>
  <c r="U1864" i="1"/>
  <c r="U1868" i="1"/>
  <c r="U1870" i="1"/>
  <c r="U1872" i="1"/>
  <c r="U1873" i="1"/>
  <c r="U1874" i="1"/>
  <c r="U1875" i="1"/>
  <c r="U1876" i="1"/>
  <c r="U1878" i="1"/>
  <c r="U1879" i="1"/>
  <c r="U1880" i="1"/>
  <c r="U1881" i="1"/>
  <c r="U1882" i="1"/>
  <c r="U1884" i="1"/>
  <c r="U1885" i="1"/>
  <c r="U1886" i="1"/>
  <c r="U1887" i="1"/>
  <c r="U1888" i="1"/>
  <c r="U1889" i="1"/>
  <c r="U1890" i="1"/>
  <c r="U1891" i="1"/>
  <c r="U1892" i="1"/>
  <c r="U1893" i="1"/>
  <c r="U1895" i="1"/>
  <c r="U1896" i="1"/>
  <c r="U1899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4" i="1"/>
  <c r="U1935" i="1"/>
  <c r="U1936" i="1"/>
  <c r="U1942" i="1"/>
  <c r="U1943" i="1"/>
  <c r="U1961" i="1"/>
  <c r="U1963" i="1"/>
  <c r="U1965" i="1"/>
  <c r="U1968" i="1"/>
  <c r="U1969" i="1"/>
  <c r="U1970" i="1"/>
  <c r="U1971" i="1"/>
  <c r="U1972" i="1"/>
  <c r="U1973" i="1"/>
  <c r="U1974" i="1"/>
  <c r="U1981" i="1"/>
  <c r="U1985" i="1"/>
  <c r="U1986" i="1"/>
  <c r="U1988" i="1"/>
  <c r="U1990" i="1"/>
  <c r="U1991" i="1"/>
  <c r="U1992" i="1"/>
  <c r="U1993" i="1"/>
  <c r="U1994" i="1"/>
  <c r="U1995" i="1"/>
  <c r="U1996" i="1"/>
  <c r="U1997" i="1"/>
  <c r="U1998" i="1"/>
  <c r="U2001" i="1"/>
  <c r="U2002" i="1"/>
  <c r="U2003" i="1"/>
  <c r="U2005" i="1"/>
  <c r="U2009" i="1"/>
  <c r="U2012" i="1"/>
  <c r="U2033" i="1"/>
  <c r="U2034" i="1"/>
  <c r="U2036" i="1"/>
  <c r="U2037" i="1"/>
  <c r="U2041" i="1"/>
  <c r="U2043" i="1"/>
  <c r="U2044" i="1"/>
  <c r="U2046" i="1"/>
  <c r="U2054" i="1"/>
  <c r="U2055" i="1"/>
  <c r="U2056" i="1"/>
  <c r="U2057" i="1"/>
  <c r="U2058" i="1"/>
  <c r="U2060" i="1"/>
  <c r="U2063" i="1"/>
  <c r="U2064" i="1"/>
  <c r="U2065" i="1"/>
  <c r="U2066" i="1"/>
  <c r="U2069" i="1"/>
  <c r="U2070" i="1"/>
  <c r="U2071" i="1"/>
  <c r="U2072" i="1"/>
  <c r="U2073" i="1"/>
  <c r="U2074" i="1"/>
  <c r="U2075" i="1"/>
  <c r="U2076" i="1"/>
  <c r="U2077" i="1"/>
  <c r="U2078" i="1"/>
  <c r="U2080" i="1"/>
  <c r="U2081" i="1"/>
  <c r="U2082" i="1"/>
  <c r="U2084" i="1"/>
  <c r="U2085" i="1"/>
  <c r="U2086" i="1"/>
  <c r="U2087" i="1"/>
  <c r="U2088" i="1"/>
  <c r="U2089" i="1"/>
  <c r="U2092" i="1"/>
  <c r="U2093" i="1"/>
  <c r="U2094" i="1"/>
  <c r="U2095" i="1"/>
  <c r="U2096" i="1"/>
  <c r="U2097" i="1"/>
  <c r="U2098" i="1"/>
  <c r="U2099" i="1"/>
  <c r="U2100" i="1"/>
  <c r="U2101" i="1"/>
  <c r="U2102" i="1"/>
  <c r="U2103" i="1"/>
  <c r="U2104" i="1"/>
  <c r="U2105" i="1"/>
  <c r="U2106" i="1"/>
  <c r="U2121" i="1"/>
  <c r="U2122" i="1"/>
  <c r="U2123" i="1"/>
  <c r="U2124" i="1"/>
  <c r="U2125" i="1"/>
  <c r="U2126" i="1"/>
  <c r="U2127" i="1"/>
  <c r="U2128" i="1"/>
  <c r="U2129" i="1"/>
  <c r="U2130" i="1"/>
  <c r="U2131" i="1"/>
  <c r="U2132" i="1"/>
  <c r="U2133" i="1"/>
  <c r="U2134" i="1"/>
  <c r="U2135" i="1"/>
  <c r="U2136" i="1"/>
  <c r="U2137" i="1"/>
  <c r="U2138" i="1"/>
  <c r="U2139" i="1"/>
  <c r="U2140" i="1"/>
  <c r="U2141" i="1"/>
  <c r="U2142" i="1"/>
  <c r="U2143" i="1"/>
  <c r="U2144" i="1"/>
  <c r="U2145" i="1"/>
  <c r="U2146" i="1"/>
  <c r="U2147" i="1"/>
  <c r="U2148" i="1"/>
  <c r="U2149" i="1"/>
  <c r="U2151" i="1"/>
  <c r="U2152" i="1"/>
  <c r="U2153" i="1"/>
  <c r="U2154" i="1"/>
  <c r="U2155" i="1"/>
  <c r="U2156" i="1"/>
  <c r="U2158" i="1"/>
  <c r="U2159" i="1"/>
  <c r="U2160" i="1"/>
  <c r="U2161" i="1"/>
  <c r="U2162" i="1"/>
  <c r="U2163" i="1"/>
  <c r="U2164" i="1"/>
  <c r="U2165" i="1"/>
  <c r="U2166" i="1"/>
  <c r="U2167" i="1"/>
  <c r="U2168" i="1"/>
  <c r="U2169" i="1"/>
  <c r="U2170" i="1"/>
  <c r="U2175" i="1"/>
  <c r="U2176" i="1"/>
  <c r="U2177" i="1"/>
  <c r="U2180" i="1"/>
  <c r="U2181" i="1"/>
  <c r="U2183" i="1"/>
  <c r="U2184" i="1"/>
  <c r="U2185" i="1"/>
  <c r="U2186" i="1"/>
  <c r="U2195" i="1"/>
  <c r="U2196" i="1"/>
  <c r="U188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9" i="1"/>
  <c r="U2004" i="1"/>
  <c r="U2051" i="1"/>
  <c r="U2053" i="1"/>
  <c r="U2068" i="1"/>
  <c r="U2174" i="1"/>
  <c r="U1824" i="1"/>
  <c r="U1830" i="1"/>
  <c r="U1865" i="1"/>
  <c r="U1866" i="1"/>
  <c r="U1867" i="1"/>
  <c r="U1869" i="1"/>
  <c r="U1871" i="1"/>
  <c r="U1877" i="1"/>
  <c r="U1894" i="1"/>
  <c r="U1900" i="1"/>
  <c r="U1960" i="1"/>
  <c r="U1987" i="1"/>
  <c r="U2047" i="1"/>
  <c r="U2048" i="1"/>
  <c r="U2050" i="1"/>
  <c r="U2059" i="1"/>
  <c r="U2061" i="1"/>
  <c r="U2062" i="1"/>
  <c r="U2067" i="1"/>
  <c r="U2079" i="1"/>
  <c r="U2083" i="1"/>
  <c r="U2090" i="1"/>
  <c r="U2091" i="1"/>
  <c r="U1962" i="1"/>
  <c r="U1655" i="1"/>
  <c r="U1656" i="1"/>
  <c r="U1662" i="1"/>
  <c r="U1664" i="1"/>
  <c r="U1665" i="1"/>
  <c r="U1666" i="1"/>
  <c r="U1667" i="1"/>
  <c r="U1670" i="1"/>
  <c r="U1671" i="1"/>
  <c r="U1673" i="1"/>
  <c r="U1674" i="1"/>
  <c r="U1678" i="1"/>
  <c r="U1679" i="1"/>
  <c r="U1681" i="1"/>
  <c r="U1682" i="1"/>
  <c r="U1683" i="1"/>
  <c r="U1685" i="1"/>
  <c r="U1686" i="1"/>
  <c r="U1687" i="1"/>
  <c r="U1701" i="1"/>
  <c r="U1705" i="1"/>
  <c r="U1708" i="1"/>
  <c r="U1709" i="1"/>
  <c r="U1710" i="1"/>
  <c r="U1715" i="1"/>
  <c r="U1716" i="1"/>
  <c r="U1721" i="1"/>
  <c r="U1723" i="1"/>
  <c r="U1725" i="1"/>
  <c r="U1726" i="1"/>
  <c r="U1727" i="1"/>
  <c r="U1728" i="1"/>
  <c r="U1730" i="1"/>
  <c r="U1745" i="1"/>
  <c r="U1746" i="1"/>
  <c r="U1753" i="1"/>
  <c r="U1755" i="1"/>
  <c r="U1768" i="1"/>
  <c r="U1769" i="1"/>
  <c r="U1770" i="1"/>
  <c r="U1773" i="1"/>
  <c r="U1774" i="1"/>
  <c r="U1775" i="1"/>
  <c r="U1776" i="1"/>
  <c r="U1777" i="1"/>
  <c r="U1778" i="1"/>
  <c r="U1779" i="1"/>
  <c r="U1780" i="1"/>
  <c r="U1783" i="1"/>
  <c r="U1784" i="1"/>
  <c r="U1786" i="1"/>
  <c r="U1787" i="1"/>
  <c r="U1788" i="1"/>
  <c r="U1789" i="1"/>
  <c r="U1795" i="1"/>
  <c r="U1796" i="1"/>
  <c r="U1798" i="1"/>
  <c r="U1799" i="1"/>
  <c r="U1800" i="1"/>
  <c r="U1801" i="1"/>
  <c r="U1802" i="1"/>
  <c r="U1807" i="1"/>
  <c r="U1808" i="1"/>
  <c r="U1809" i="1"/>
  <c r="U1810" i="1"/>
  <c r="U1811" i="1"/>
  <c r="U1813" i="1"/>
  <c r="U1814" i="1"/>
  <c r="U1657" i="1"/>
  <c r="U1688" i="1"/>
  <c r="U1702" i="1"/>
  <c r="U1711" i="1"/>
  <c r="U1717" i="1"/>
  <c r="U1731" i="1"/>
  <c r="U1738" i="1"/>
  <c r="U1756" i="1"/>
  <c r="U1764" i="1"/>
  <c r="U1767" i="1"/>
  <c r="U1771" i="1"/>
  <c r="U1781" i="1"/>
  <c r="U1782" i="1"/>
  <c r="U1790" i="1"/>
  <c r="U1803" i="1"/>
  <c r="U1805" i="1"/>
  <c r="U1806" i="1"/>
  <c r="U1812" i="1"/>
  <c r="U1815" i="1"/>
  <c r="U1956" i="1"/>
  <c r="U1964" i="1"/>
  <c r="U1975" i="1"/>
  <c r="U1999" i="1"/>
  <c r="U2006" i="1"/>
  <c r="U2010" i="1"/>
  <c r="U2035" i="1"/>
  <c r="U2045" i="1"/>
  <c r="U2049" i="1"/>
  <c r="U2052" i="1"/>
  <c r="U2107" i="1"/>
  <c r="U2108" i="1"/>
  <c r="U2109" i="1"/>
  <c r="U2110" i="1"/>
  <c r="U2111" i="1"/>
  <c r="U2112" i="1"/>
  <c r="U2113" i="1"/>
  <c r="U2114" i="1"/>
  <c r="U2115" i="1"/>
  <c r="U2116" i="1"/>
  <c r="U2117" i="1"/>
  <c r="U2118" i="1"/>
  <c r="U2119" i="1"/>
  <c r="U2120" i="1"/>
  <c r="U2199" i="1"/>
  <c r="U2200" i="1"/>
  <c r="U2201" i="1"/>
  <c r="U2203" i="1"/>
  <c r="U2204" i="1"/>
  <c r="U2205" i="1"/>
  <c r="U1658" i="1"/>
  <c r="U1675" i="1"/>
  <c r="U1680" i="1"/>
  <c r="U1689" i="1"/>
  <c r="U1693" i="1"/>
  <c r="U1694" i="1"/>
  <c r="U1695" i="1"/>
  <c r="U1718" i="1"/>
  <c r="U1729" i="1"/>
  <c r="U1732" i="1"/>
  <c r="U1739" i="1"/>
  <c r="U1742" i="1"/>
  <c r="U1747" i="1"/>
  <c r="U1748" i="1"/>
  <c r="U1757" i="1"/>
  <c r="U1772" i="1"/>
  <c r="U1791" i="1"/>
  <c r="U1797" i="1"/>
  <c r="U1804" i="1"/>
  <c r="U1937" i="1"/>
  <c r="U1967" i="1"/>
  <c r="U1976" i="1"/>
  <c r="U1982" i="1"/>
  <c r="U1984" i="1"/>
  <c r="U1989" i="1"/>
  <c r="U2007" i="1"/>
  <c r="U2011" i="1"/>
  <c r="U2038" i="1"/>
  <c r="U2039" i="1"/>
  <c r="U2040" i="1"/>
  <c r="U2042" i="1"/>
  <c r="U2192" i="1"/>
  <c r="U2193" i="1"/>
  <c r="U2194" i="1"/>
  <c r="U2197" i="1"/>
  <c r="U2198" i="1"/>
  <c r="U2202" i="1"/>
  <c r="U1663" i="1"/>
  <c r="U1668" i="1"/>
  <c r="U1672" i="1"/>
  <c r="U1676" i="1"/>
  <c r="U1684" i="1"/>
  <c r="U1690" i="1"/>
  <c r="U1696" i="1"/>
  <c r="U1703" i="1"/>
  <c r="U1706" i="1"/>
  <c r="U1712" i="1"/>
  <c r="U1719" i="1"/>
  <c r="U1724" i="1"/>
  <c r="U1733" i="1"/>
  <c r="U1740" i="1"/>
  <c r="U1743" i="1"/>
  <c r="U1760" i="1"/>
  <c r="U1765" i="1"/>
  <c r="U1766" i="1"/>
  <c r="U1785" i="1"/>
  <c r="U1792" i="1"/>
  <c r="U1793" i="1"/>
  <c r="U1794" i="1"/>
  <c r="U1932" i="1"/>
  <c r="U1938" i="1"/>
  <c r="U1957" i="1"/>
  <c r="U1977" i="1"/>
  <c r="U1978" i="1"/>
  <c r="U1983" i="1"/>
  <c r="U2000" i="1"/>
  <c r="U2013" i="1"/>
  <c r="U2020" i="1"/>
  <c r="U2171" i="1"/>
  <c r="U2172" i="1"/>
  <c r="U2179" i="1"/>
  <c r="U2187" i="1"/>
  <c r="U2206" i="1"/>
  <c r="U2207" i="1"/>
  <c r="U2208" i="1"/>
  <c r="U2209" i="1"/>
  <c r="U1660" i="1"/>
  <c r="U1691" i="1"/>
  <c r="U1697" i="1"/>
  <c r="U1704" i="1"/>
  <c r="U1713" i="1"/>
  <c r="U1722" i="1"/>
  <c r="U1734" i="1"/>
  <c r="U1744" i="1"/>
  <c r="U1749" i="1"/>
  <c r="U1751" i="1"/>
  <c r="U1754" i="1"/>
  <c r="U1758" i="1"/>
  <c r="U1761" i="1"/>
  <c r="U1939" i="1"/>
  <c r="U1958" i="1"/>
  <c r="U1979" i="1"/>
  <c r="U2008" i="1"/>
  <c r="U2014" i="1"/>
  <c r="U2015" i="1"/>
  <c r="U2016" i="1"/>
  <c r="U2017" i="1"/>
  <c r="U2018" i="1"/>
  <c r="U2019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178" i="1"/>
  <c r="U2188" i="1"/>
  <c r="U2190" i="1"/>
  <c r="U2210" i="1"/>
  <c r="U2211" i="1"/>
  <c r="U2212" i="1"/>
  <c r="U2213" i="1"/>
  <c r="U2214" i="1"/>
  <c r="U1659" i="1"/>
  <c r="U1661" i="1"/>
  <c r="U1669" i="1"/>
  <c r="U1677" i="1"/>
  <c r="U1692" i="1"/>
  <c r="U1698" i="1"/>
  <c r="U1699" i="1"/>
  <c r="U1700" i="1"/>
  <c r="U1707" i="1"/>
  <c r="U1714" i="1"/>
  <c r="U1720" i="1"/>
  <c r="U1735" i="1"/>
  <c r="U1736" i="1"/>
  <c r="U1737" i="1"/>
  <c r="U1741" i="1"/>
  <c r="U1750" i="1"/>
  <c r="U1752" i="1"/>
  <c r="U1759" i="1"/>
  <c r="U1762" i="1"/>
  <c r="U1763" i="1"/>
  <c r="U1897" i="1"/>
  <c r="U1898" i="1"/>
  <c r="U1933" i="1"/>
  <c r="U1940" i="1"/>
  <c r="U1941" i="1"/>
  <c r="U1966" i="1"/>
  <c r="U1980" i="1"/>
  <c r="U2150" i="1"/>
  <c r="U2157" i="1"/>
  <c r="U2173" i="1"/>
  <c r="U2182" i="1"/>
  <c r="U2189" i="1"/>
  <c r="U2191" i="1"/>
  <c r="T1654" i="1"/>
  <c r="P1654" i="1"/>
  <c r="T1653" i="1"/>
  <c r="P1653" i="1"/>
  <c r="T1652" i="1"/>
  <c r="P1652" i="1"/>
  <c r="T1651" i="1"/>
  <c r="P1651" i="1"/>
  <c r="T1650" i="1"/>
  <c r="P1650" i="1"/>
  <c r="T1649" i="1"/>
  <c r="P1649" i="1"/>
  <c r="T1648" i="1"/>
  <c r="P1648" i="1"/>
  <c r="T1647" i="1"/>
  <c r="P1647" i="1"/>
  <c r="T1646" i="1"/>
  <c r="P1646" i="1"/>
  <c r="T1645" i="1"/>
  <c r="P1645" i="1"/>
  <c r="T1644" i="1"/>
  <c r="P1644" i="1"/>
  <c r="T1643" i="1"/>
  <c r="P1643" i="1"/>
  <c r="T1642" i="1"/>
  <c r="P1642" i="1"/>
  <c r="T1641" i="1"/>
  <c r="P1641" i="1"/>
  <c r="T1640" i="1"/>
  <c r="P1640" i="1"/>
  <c r="T1639" i="1"/>
  <c r="P1639" i="1"/>
  <c r="T1638" i="1"/>
  <c r="P1638" i="1"/>
  <c r="T1637" i="1"/>
  <c r="P1637" i="1"/>
  <c r="T1636" i="1"/>
  <c r="P1636" i="1"/>
  <c r="T1635" i="1"/>
  <c r="P1635" i="1"/>
  <c r="T1634" i="1"/>
  <c r="P1634" i="1"/>
  <c r="T1633" i="1"/>
  <c r="P1633" i="1"/>
  <c r="T1632" i="1"/>
  <c r="P1632" i="1"/>
  <c r="T1631" i="1"/>
  <c r="P1631" i="1"/>
  <c r="T1630" i="1"/>
  <c r="P1630" i="1"/>
  <c r="T1629" i="1"/>
  <c r="P1629" i="1"/>
  <c r="T1628" i="1"/>
  <c r="P1628" i="1"/>
  <c r="T1627" i="1"/>
  <c r="P1627" i="1"/>
  <c r="T1626" i="1"/>
  <c r="P1626" i="1"/>
  <c r="T1625" i="1"/>
  <c r="P1625" i="1"/>
  <c r="T1624" i="1"/>
  <c r="P1624" i="1"/>
  <c r="T1623" i="1"/>
  <c r="P1623" i="1"/>
  <c r="T1622" i="1"/>
  <c r="P1622" i="1"/>
  <c r="T1621" i="1"/>
  <c r="P1621" i="1"/>
  <c r="T1620" i="1"/>
  <c r="P1620" i="1"/>
  <c r="T1619" i="1"/>
  <c r="P1619" i="1"/>
  <c r="T1618" i="1"/>
  <c r="P1618" i="1"/>
  <c r="T1617" i="1"/>
  <c r="P1617" i="1"/>
  <c r="T1616" i="1"/>
  <c r="P1616" i="1"/>
  <c r="T1615" i="1"/>
  <c r="P1615" i="1"/>
  <c r="T1614" i="1"/>
  <c r="P1614" i="1"/>
  <c r="T1613" i="1"/>
  <c r="P1613" i="1"/>
  <c r="T1612" i="1"/>
  <c r="P1612" i="1"/>
  <c r="T1611" i="1"/>
  <c r="P1611" i="1"/>
  <c r="T1610" i="1"/>
  <c r="P1610" i="1"/>
  <c r="T1609" i="1"/>
  <c r="P1609" i="1"/>
  <c r="T1608" i="1"/>
  <c r="P1608" i="1"/>
  <c r="T1607" i="1"/>
  <c r="P1607" i="1"/>
  <c r="T1606" i="1"/>
  <c r="P1606" i="1"/>
  <c r="T1605" i="1"/>
  <c r="P1605" i="1"/>
  <c r="T1604" i="1"/>
  <c r="P1604" i="1"/>
  <c r="T1603" i="1"/>
  <c r="P1603" i="1"/>
  <c r="T1602" i="1"/>
  <c r="P1602" i="1"/>
  <c r="T1601" i="1"/>
  <c r="P1601" i="1"/>
  <c r="T1600" i="1"/>
  <c r="P1600" i="1"/>
  <c r="T1599" i="1"/>
  <c r="P1599" i="1"/>
  <c r="T1598" i="1"/>
  <c r="P1598" i="1"/>
  <c r="T1597" i="1"/>
  <c r="P1597" i="1"/>
  <c r="T1596" i="1"/>
  <c r="P1596" i="1"/>
  <c r="T1595" i="1"/>
  <c r="P1595" i="1"/>
  <c r="T1594" i="1"/>
  <c r="P1594" i="1"/>
  <c r="T1593" i="1"/>
  <c r="P1593" i="1"/>
  <c r="T1592" i="1"/>
  <c r="P1592" i="1"/>
  <c r="T1591" i="1"/>
  <c r="P1591" i="1"/>
  <c r="T1590" i="1"/>
  <c r="P1590" i="1"/>
  <c r="T1589" i="1"/>
  <c r="P1589" i="1"/>
  <c r="T1588" i="1"/>
  <c r="P1588" i="1"/>
  <c r="T1587" i="1"/>
  <c r="P1587" i="1"/>
  <c r="T1586" i="1"/>
  <c r="P1586" i="1"/>
  <c r="T1585" i="1"/>
  <c r="P1585" i="1"/>
  <c r="T1584" i="1"/>
  <c r="P1584" i="1"/>
  <c r="T1583" i="1"/>
  <c r="P1583" i="1"/>
  <c r="T1582" i="1"/>
  <c r="P1582" i="1"/>
  <c r="T1581" i="1"/>
  <c r="P1581" i="1"/>
  <c r="T1580" i="1"/>
  <c r="P1580" i="1"/>
  <c r="T1579" i="1"/>
  <c r="P1579" i="1"/>
  <c r="T1578" i="1"/>
  <c r="P1578" i="1"/>
  <c r="T1577" i="1"/>
  <c r="P1577" i="1"/>
  <c r="T1576" i="1"/>
  <c r="P1576" i="1"/>
  <c r="T1575" i="1"/>
  <c r="P1575" i="1"/>
  <c r="T1574" i="1"/>
  <c r="P1574" i="1"/>
  <c r="T1573" i="1"/>
  <c r="P1573" i="1"/>
  <c r="T1572" i="1"/>
  <c r="P1572" i="1"/>
  <c r="T1571" i="1"/>
  <c r="P1571" i="1"/>
  <c r="T1570" i="1"/>
  <c r="P1570" i="1"/>
  <c r="T1569" i="1"/>
  <c r="P1569" i="1"/>
  <c r="T1568" i="1"/>
  <c r="J1568" i="1"/>
  <c r="P1568" i="1" s="1"/>
  <c r="T1567" i="1"/>
  <c r="J1567" i="1"/>
  <c r="P1567" i="1" s="1"/>
  <c r="T1566" i="1"/>
  <c r="J1566" i="1"/>
  <c r="P1566" i="1" s="1"/>
  <c r="T1565" i="1"/>
  <c r="J1565" i="1"/>
  <c r="P1565" i="1" s="1"/>
  <c r="T1564" i="1"/>
  <c r="J1564" i="1"/>
  <c r="P1564" i="1" s="1"/>
  <c r="T1563" i="1"/>
  <c r="J1563" i="1"/>
  <c r="P1563" i="1" s="1"/>
  <c r="T1562" i="1"/>
  <c r="P1562" i="1"/>
  <c r="T1561" i="1"/>
  <c r="P1561" i="1"/>
  <c r="T1560" i="1"/>
  <c r="J1560" i="1"/>
  <c r="P1560" i="1" s="1"/>
  <c r="T1559" i="1"/>
  <c r="J1559" i="1"/>
  <c r="P1559" i="1" s="1"/>
  <c r="T1558" i="1"/>
  <c r="P1558" i="1"/>
  <c r="T1557" i="1"/>
  <c r="J1557" i="1"/>
  <c r="P1557" i="1" s="1"/>
  <c r="T1556" i="1"/>
  <c r="J1556" i="1"/>
  <c r="P1556" i="1" s="1"/>
  <c r="T1555" i="1"/>
  <c r="J1555" i="1"/>
  <c r="P1555" i="1" s="1"/>
  <c r="T1554" i="1"/>
  <c r="J1554" i="1"/>
  <c r="P1554" i="1" s="1"/>
  <c r="T1553" i="1"/>
  <c r="P1553" i="1"/>
  <c r="T1552" i="1"/>
  <c r="P1552" i="1"/>
  <c r="T1551" i="1"/>
  <c r="J1551" i="1"/>
  <c r="P1551" i="1" s="1"/>
  <c r="T1550" i="1"/>
  <c r="J1550" i="1"/>
  <c r="P1550" i="1" s="1"/>
  <c r="T1549" i="1"/>
  <c r="P1549" i="1"/>
  <c r="T1548" i="1"/>
  <c r="P1548" i="1"/>
  <c r="T1547" i="1"/>
  <c r="J1547" i="1"/>
  <c r="P1547" i="1" s="1"/>
  <c r="T1546" i="1"/>
  <c r="P1546" i="1"/>
  <c r="T1545" i="1"/>
  <c r="P1545" i="1"/>
  <c r="T1544" i="1"/>
  <c r="P1544" i="1"/>
  <c r="T1543" i="1"/>
  <c r="P1543" i="1"/>
  <c r="T1542" i="1"/>
  <c r="P1542" i="1"/>
  <c r="T1541" i="1"/>
  <c r="P1541" i="1"/>
  <c r="T1540" i="1"/>
  <c r="J1540" i="1"/>
  <c r="P1540" i="1" s="1"/>
  <c r="T1539" i="1"/>
  <c r="P1539" i="1"/>
  <c r="T1538" i="1"/>
  <c r="J1538" i="1"/>
  <c r="P1538" i="1" s="1"/>
  <c r="T1537" i="1"/>
  <c r="P1537" i="1"/>
  <c r="T1536" i="1"/>
  <c r="J1536" i="1"/>
  <c r="P1536" i="1" s="1"/>
  <c r="T1535" i="1"/>
  <c r="P1535" i="1"/>
  <c r="T1534" i="1"/>
  <c r="P1534" i="1"/>
  <c r="T1533" i="1"/>
  <c r="P1533" i="1"/>
  <c r="T1532" i="1"/>
  <c r="J1532" i="1"/>
  <c r="P1532" i="1" s="1"/>
  <c r="T1531" i="1"/>
  <c r="P1531" i="1"/>
  <c r="T1530" i="1"/>
  <c r="J1530" i="1"/>
  <c r="P1530" i="1" s="1"/>
  <c r="T1529" i="1"/>
  <c r="P1529" i="1"/>
  <c r="T1528" i="1"/>
  <c r="P1528" i="1"/>
  <c r="T1527" i="1"/>
  <c r="P1527" i="1"/>
  <c r="T1526" i="1"/>
  <c r="P1526" i="1"/>
  <c r="T1525" i="1"/>
  <c r="P1525" i="1"/>
  <c r="T1524" i="1"/>
  <c r="P1524" i="1"/>
  <c r="T1523" i="1"/>
  <c r="P1523" i="1"/>
  <c r="T1522" i="1"/>
  <c r="P1522" i="1"/>
  <c r="T1521" i="1"/>
  <c r="P1521" i="1"/>
  <c r="T1520" i="1"/>
  <c r="P1520" i="1"/>
  <c r="T1519" i="1"/>
  <c r="P1519" i="1"/>
  <c r="T1518" i="1"/>
  <c r="P1518" i="1"/>
  <c r="T1517" i="1"/>
  <c r="P1517" i="1"/>
  <c r="T1516" i="1"/>
  <c r="P1516" i="1"/>
  <c r="T1515" i="1"/>
  <c r="P1515" i="1"/>
  <c r="T1514" i="1"/>
  <c r="P1514" i="1"/>
  <c r="T1513" i="1"/>
  <c r="P1513" i="1"/>
  <c r="T1512" i="1"/>
  <c r="P1512" i="1"/>
  <c r="T1511" i="1"/>
  <c r="P1511" i="1"/>
  <c r="T1510" i="1"/>
  <c r="P1510" i="1"/>
  <c r="T1509" i="1"/>
  <c r="P1509" i="1"/>
  <c r="T1508" i="1"/>
  <c r="P1508" i="1"/>
  <c r="T1507" i="1"/>
  <c r="P1507" i="1"/>
  <c r="T1506" i="1"/>
  <c r="P1506" i="1"/>
  <c r="T1505" i="1"/>
  <c r="P1505" i="1"/>
  <c r="T1504" i="1"/>
  <c r="P1504" i="1"/>
  <c r="T1503" i="1"/>
  <c r="P1503" i="1"/>
  <c r="T1502" i="1"/>
  <c r="P1502" i="1"/>
  <c r="T1501" i="1"/>
  <c r="P1501" i="1"/>
  <c r="T1500" i="1"/>
  <c r="P1500" i="1"/>
  <c r="T1499" i="1"/>
  <c r="P1499" i="1"/>
  <c r="T1498" i="1"/>
  <c r="P1498" i="1"/>
  <c r="T1497" i="1"/>
  <c r="P1497" i="1"/>
  <c r="T1496" i="1"/>
  <c r="P1496" i="1"/>
  <c r="T1495" i="1"/>
  <c r="P1495" i="1"/>
  <c r="T1494" i="1"/>
  <c r="P1494" i="1"/>
  <c r="T1493" i="1"/>
  <c r="P1493" i="1"/>
  <c r="T1492" i="1"/>
  <c r="P1492" i="1"/>
  <c r="T1491" i="1"/>
  <c r="P1491" i="1"/>
  <c r="T1490" i="1"/>
  <c r="P1490" i="1"/>
  <c r="T1489" i="1"/>
  <c r="P1489" i="1"/>
  <c r="T1488" i="1"/>
  <c r="P1488" i="1"/>
  <c r="T1487" i="1"/>
  <c r="P1487" i="1"/>
  <c r="T1486" i="1"/>
  <c r="P1486" i="1"/>
  <c r="T1485" i="1"/>
  <c r="P1485" i="1"/>
  <c r="T1484" i="1"/>
  <c r="P1484" i="1"/>
  <c r="T1483" i="1"/>
  <c r="P1483" i="1"/>
  <c r="T1482" i="1"/>
  <c r="P1482" i="1"/>
  <c r="T1481" i="1"/>
  <c r="P1481" i="1"/>
  <c r="T1480" i="1"/>
  <c r="P1480" i="1"/>
  <c r="T1479" i="1"/>
  <c r="P1479" i="1"/>
  <c r="T1478" i="1"/>
  <c r="P1478" i="1"/>
  <c r="T1477" i="1"/>
  <c r="P1477" i="1"/>
  <c r="T1476" i="1"/>
  <c r="P1476" i="1"/>
  <c r="T1475" i="1"/>
  <c r="P1475" i="1"/>
  <c r="T1474" i="1"/>
  <c r="P1474" i="1"/>
  <c r="T1473" i="1"/>
  <c r="P1473" i="1"/>
  <c r="T1472" i="1"/>
  <c r="P1472" i="1"/>
  <c r="T1471" i="1"/>
  <c r="P1471" i="1"/>
  <c r="T1470" i="1"/>
  <c r="P1470" i="1"/>
  <c r="T1469" i="1"/>
  <c r="P1469" i="1"/>
  <c r="T1468" i="1"/>
  <c r="P1468" i="1"/>
  <c r="T1467" i="1"/>
  <c r="P1467" i="1"/>
  <c r="T1466" i="1"/>
  <c r="P1466" i="1"/>
  <c r="T1465" i="1"/>
  <c r="P1465" i="1"/>
  <c r="T1464" i="1"/>
  <c r="P1464" i="1"/>
  <c r="T1463" i="1"/>
  <c r="P1463" i="1"/>
  <c r="T1462" i="1"/>
  <c r="P1462" i="1"/>
  <c r="T1461" i="1"/>
  <c r="P1461" i="1"/>
  <c r="T1460" i="1"/>
  <c r="P1460" i="1"/>
  <c r="T1459" i="1"/>
  <c r="P1459" i="1"/>
  <c r="T1458" i="1"/>
  <c r="P1458" i="1"/>
  <c r="T1457" i="1"/>
  <c r="P1457" i="1"/>
  <c r="T1456" i="1"/>
  <c r="P1456" i="1"/>
  <c r="T1455" i="1"/>
  <c r="P1455" i="1"/>
  <c r="T1454" i="1"/>
  <c r="P1454" i="1"/>
  <c r="T1453" i="1"/>
  <c r="P1453" i="1"/>
  <c r="U1453" i="1" s="1"/>
  <c r="T1452" i="1"/>
  <c r="P1452" i="1"/>
  <c r="U1452" i="1" s="1"/>
  <c r="T1451" i="1"/>
  <c r="P1451" i="1"/>
  <c r="T1450" i="1"/>
  <c r="P1450" i="1"/>
  <c r="U1450" i="1" s="1"/>
  <c r="T1449" i="1"/>
  <c r="P1449" i="1"/>
  <c r="U1449" i="1" s="1"/>
  <c r="T1448" i="1"/>
  <c r="P1448" i="1"/>
  <c r="U1448" i="1" s="1"/>
  <c r="T1447" i="1"/>
  <c r="P1447" i="1"/>
  <c r="U1447" i="1" s="1"/>
  <c r="T1446" i="1"/>
  <c r="P1446" i="1"/>
  <c r="U1446" i="1" s="1"/>
  <c r="T1445" i="1"/>
  <c r="P1445" i="1"/>
  <c r="U1445" i="1" s="1"/>
  <c r="T1444" i="1"/>
  <c r="P1444" i="1"/>
  <c r="U1444" i="1" s="1"/>
  <c r="T1443" i="1"/>
  <c r="P1443" i="1"/>
  <c r="U1443" i="1" s="1"/>
  <c r="T1442" i="1"/>
  <c r="P1442" i="1"/>
  <c r="U1442" i="1" s="1"/>
  <c r="T1441" i="1"/>
  <c r="P1441" i="1"/>
  <c r="U1441" i="1" s="1"/>
  <c r="T1440" i="1"/>
  <c r="P1440" i="1"/>
  <c r="U1440" i="1" s="1"/>
  <c r="T1439" i="1"/>
  <c r="P1439" i="1"/>
  <c r="U1439" i="1" s="1"/>
  <c r="T1438" i="1"/>
  <c r="P1438" i="1"/>
  <c r="U1438" i="1" s="1"/>
  <c r="T1437" i="1"/>
  <c r="P1437" i="1"/>
  <c r="U1437" i="1" s="1"/>
  <c r="T1436" i="1"/>
  <c r="P1436" i="1"/>
  <c r="U1436" i="1" s="1"/>
  <c r="T1435" i="1"/>
  <c r="P1435" i="1"/>
  <c r="U1435" i="1" s="1"/>
  <c r="T1434" i="1"/>
  <c r="P1434" i="1"/>
  <c r="U1434" i="1" s="1"/>
  <c r="T1433" i="1"/>
  <c r="P1433" i="1"/>
  <c r="U1433" i="1" s="1"/>
  <c r="T1432" i="1"/>
  <c r="P1432" i="1"/>
  <c r="U1432" i="1" s="1"/>
  <c r="T1431" i="1"/>
  <c r="P1431" i="1"/>
  <c r="U1431" i="1" s="1"/>
  <c r="T1430" i="1"/>
  <c r="P1430" i="1"/>
  <c r="U1430" i="1" s="1"/>
  <c r="T1429" i="1"/>
  <c r="P1429" i="1"/>
  <c r="U1429" i="1" s="1"/>
  <c r="T1428" i="1"/>
  <c r="P1428" i="1"/>
  <c r="U1428" i="1" s="1"/>
  <c r="T1427" i="1"/>
  <c r="P1427" i="1"/>
  <c r="U1427" i="1" s="1"/>
  <c r="T1426" i="1"/>
  <c r="P1426" i="1"/>
  <c r="U1426" i="1" s="1"/>
  <c r="T1425" i="1"/>
  <c r="P1425" i="1"/>
  <c r="U1425" i="1" s="1"/>
  <c r="T1424" i="1"/>
  <c r="P1424" i="1"/>
  <c r="U1424" i="1" s="1"/>
  <c r="T1423" i="1"/>
  <c r="P1423" i="1"/>
  <c r="U1423" i="1" s="1"/>
  <c r="T1422" i="1"/>
  <c r="P1422" i="1"/>
  <c r="U1422" i="1" s="1"/>
  <c r="T1421" i="1"/>
  <c r="P1421" i="1"/>
  <c r="T1420" i="1"/>
  <c r="P1420" i="1"/>
  <c r="U1420" i="1" s="1"/>
  <c r="T1419" i="1"/>
  <c r="P1419" i="1"/>
  <c r="U1419" i="1" s="1"/>
  <c r="T1418" i="1"/>
  <c r="P1418" i="1"/>
  <c r="U1418" i="1" s="1"/>
  <c r="T1417" i="1"/>
  <c r="P1417" i="1"/>
  <c r="T1416" i="1"/>
  <c r="P1416" i="1"/>
  <c r="U1416" i="1" s="1"/>
  <c r="T1415" i="1"/>
  <c r="P1415" i="1"/>
  <c r="U1415" i="1" s="1"/>
  <c r="T1414" i="1"/>
  <c r="P1414" i="1"/>
  <c r="U1414" i="1" s="1"/>
  <c r="T1413" i="1"/>
  <c r="P1413" i="1"/>
  <c r="U1413" i="1" s="1"/>
  <c r="T1412" i="1"/>
  <c r="P1412" i="1"/>
  <c r="U1412" i="1" s="1"/>
  <c r="T1411" i="1"/>
  <c r="P1411" i="1"/>
  <c r="U1411" i="1" s="1"/>
  <c r="T1410" i="1"/>
  <c r="P1410" i="1"/>
  <c r="U1410" i="1" s="1"/>
  <c r="T1409" i="1"/>
  <c r="P1409" i="1"/>
  <c r="U1409" i="1" s="1"/>
  <c r="T1408" i="1"/>
  <c r="P1408" i="1"/>
  <c r="T1407" i="1"/>
  <c r="P1407" i="1"/>
  <c r="T1406" i="1"/>
  <c r="P1406" i="1"/>
  <c r="T1405" i="1"/>
  <c r="P1405" i="1"/>
  <c r="U1405" i="1" s="1"/>
  <c r="T1404" i="1"/>
  <c r="P1404" i="1"/>
  <c r="U1404" i="1" s="1"/>
  <c r="T1403" i="1"/>
  <c r="P1403" i="1"/>
  <c r="U1403" i="1" s="1"/>
  <c r="T1402" i="1"/>
  <c r="P1402" i="1"/>
  <c r="T1401" i="1"/>
  <c r="P1401" i="1"/>
  <c r="T1400" i="1"/>
  <c r="P1400" i="1"/>
  <c r="U1400" i="1" s="1"/>
  <c r="T1399" i="1"/>
  <c r="P1399" i="1"/>
  <c r="T1398" i="1"/>
  <c r="P1398" i="1"/>
  <c r="T1397" i="1"/>
  <c r="P1397" i="1"/>
  <c r="U1397" i="1" s="1"/>
  <c r="T1396" i="1"/>
  <c r="P1396" i="1"/>
  <c r="U1396" i="1" s="1"/>
  <c r="T1395" i="1"/>
  <c r="P1395" i="1"/>
  <c r="T1394" i="1"/>
  <c r="P1394" i="1"/>
  <c r="U1394" i="1" s="1"/>
  <c r="T1393" i="1"/>
  <c r="P1393" i="1"/>
  <c r="U1393" i="1" s="1"/>
  <c r="T1392" i="1"/>
  <c r="P1392" i="1"/>
  <c r="U1392" i="1" s="1"/>
  <c r="T1391" i="1"/>
  <c r="P1391" i="1"/>
  <c r="T1390" i="1"/>
  <c r="P1390" i="1"/>
  <c r="U1390" i="1" s="1"/>
  <c r="T1389" i="1"/>
  <c r="P1389" i="1"/>
  <c r="U1389" i="1" s="1"/>
  <c r="T1388" i="1"/>
  <c r="P1388" i="1"/>
  <c r="U1388" i="1" s="1"/>
  <c r="T1387" i="1"/>
  <c r="P1387" i="1"/>
  <c r="U1387" i="1" s="1"/>
  <c r="T1386" i="1"/>
  <c r="P1386" i="1"/>
  <c r="T1385" i="1"/>
  <c r="P1385" i="1"/>
  <c r="T1384" i="1"/>
  <c r="P1384" i="1"/>
  <c r="T1383" i="1"/>
  <c r="P1383" i="1"/>
  <c r="T1382" i="1"/>
  <c r="P1382" i="1"/>
  <c r="U1382" i="1" s="1"/>
  <c r="T1381" i="1"/>
  <c r="P1381" i="1"/>
  <c r="U1381" i="1" s="1"/>
  <c r="T1380" i="1"/>
  <c r="P1380" i="1"/>
  <c r="U1380" i="1" s="1"/>
  <c r="T1379" i="1"/>
  <c r="P1379" i="1"/>
  <c r="U1379" i="1" s="1"/>
  <c r="T1378" i="1"/>
  <c r="P1378" i="1"/>
  <c r="U1378" i="1" s="1"/>
  <c r="T1377" i="1"/>
  <c r="P1377" i="1"/>
  <c r="U1377" i="1" s="1"/>
  <c r="T1376" i="1"/>
  <c r="P1376" i="1"/>
  <c r="U1376" i="1" s="1"/>
  <c r="T1375" i="1"/>
  <c r="P1375" i="1"/>
  <c r="U1375" i="1" s="1"/>
  <c r="T1374" i="1"/>
  <c r="P1374" i="1"/>
  <c r="T1373" i="1"/>
  <c r="P1373" i="1"/>
  <c r="T1372" i="1"/>
  <c r="P1372" i="1"/>
  <c r="U1372" i="1" s="1"/>
  <c r="T1371" i="1"/>
  <c r="P1371" i="1"/>
  <c r="U1371" i="1" s="1"/>
  <c r="T1370" i="1"/>
  <c r="P1370" i="1"/>
  <c r="T1369" i="1"/>
  <c r="P1369" i="1"/>
  <c r="T1368" i="1"/>
  <c r="P1368" i="1"/>
  <c r="T1367" i="1"/>
  <c r="P1367" i="1"/>
  <c r="U1367" i="1" s="1"/>
  <c r="T1366" i="1"/>
  <c r="P1366" i="1"/>
  <c r="U1366" i="1" s="1"/>
  <c r="T1365" i="1"/>
  <c r="P1365" i="1"/>
  <c r="U1365" i="1" s="1"/>
  <c r="T1364" i="1"/>
  <c r="P1364" i="1"/>
  <c r="U1364" i="1" s="1"/>
  <c r="T1363" i="1"/>
  <c r="P1363" i="1"/>
  <c r="U1363" i="1" s="1"/>
  <c r="T1362" i="1"/>
  <c r="P1362" i="1"/>
  <c r="U1362" i="1" s="1"/>
  <c r="T1361" i="1"/>
  <c r="P1361" i="1"/>
  <c r="U1361" i="1" s="1"/>
  <c r="T1360" i="1"/>
  <c r="P1360" i="1"/>
  <c r="U1360" i="1" s="1"/>
  <c r="T1359" i="1"/>
  <c r="P1359" i="1"/>
  <c r="T1358" i="1"/>
  <c r="P1358" i="1"/>
  <c r="U1358" i="1" s="1"/>
  <c r="T1357" i="1"/>
  <c r="P1357" i="1"/>
  <c r="T1356" i="1"/>
  <c r="P1356" i="1"/>
  <c r="T1355" i="1"/>
  <c r="P1355" i="1"/>
  <c r="T1354" i="1"/>
  <c r="P1354" i="1"/>
  <c r="T1353" i="1"/>
  <c r="P1353" i="1"/>
  <c r="U1353" i="1" s="1"/>
  <c r="T1352" i="1"/>
  <c r="P1352" i="1"/>
  <c r="U1352" i="1" s="1"/>
  <c r="T1351" i="1"/>
  <c r="P1351" i="1"/>
  <c r="U1351" i="1" s="1"/>
  <c r="T1350" i="1"/>
  <c r="P1350" i="1"/>
  <c r="U1350" i="1" s="1"/>
  <c r="T1349" i="1"/>
  <c r="P1349" i="1"/>
  <c r="U1349" i="1" s="1"/>
  <c r="T1348" i="1"/>
  <c r="P1348" i="1"/>
  <c r="U1348" i="1" s="1"/>
  <c r="T1347" i="1"/>
  <c r="P1347" i="1"/>
  <c r="U1347" i="1" s="1"/>
  <c r="T1346" i="1"/>
  <c r="P1346" i="1"/>
  <c r="U1346" i="1" s="1"/>
  <c r="T1345" i="1"/>
  <c r="P1345" i="1"/>
  <c r="U1345" i="1" s="1"/>
  <c r="T1344" i="1"/>
  <c r="P1344" i="1"/>
  <c r="U1344" i="1" s="1"/>
  <c r="T1343" i="1"/>
  <c r="P1343" i="1"/>
  <c r="T1342" i="1"/>
  <c r="P1342" i="1"/>
  <c r="T1341" i="1"/>
  <c r="P1341" i="1"/>
  <c r="T1340" i="1"/>
  <c r="P1340" i="1"/>
  <c r="T1339" i="1"/>
  <c r="P1339" i="1"/>
  <c r="T1338" i="1"/>
  <c r="P1338" i="1"/>
  <c r="U1338" i="1" s="1"/>
  <c r="T1337" i="1"/>
  <c r="P1337" i="1"/>
  <c r="U1337" i="1" s="1"/>
  <c r="T1336" i="1"/>
  <c r="P1336" i="1"/>
  <c r="T1335" i="1"/>
  <c r="P1335" i="1"/>
  <c r="T1334" i="1"/>
  <c r="P1334" i="1"/>
  <c r="T1333" i="1"/>
  <c r="P1333" i="1"/>
  <c r="U1333" i="1" s="1"/>
  <c r="T1332" i="1"/>
  <c r="P1332" i="1"/>
  <c r="T1331" i="1"/>
  <c r="P1331" i="1"/>
  <c r="T1330" i="1"/>
  <c r="P1330" i="1"/>
  <c r="T1329" i="1"/>
  <c r="P1329" i="1"/>
  <c r="T1328" i="1"/>
  <c r="P1328" i="1"/>
  <c r="T1327" i="1"/>
  <c r="P1327" i="1"/>
  <c r="T1326" i="1"/>
  <c r="P1326" i="1"/>
  <c r="T1325" i="1"/>
  <c r="P1325" i="1"/>
  <c r="T1324" i="1"/>
  <c r="P1324" i="1"/>
  <c r="T1323" i="1"/>
  <c r="P1323" i="1"/>
  <c r="T1322" i="1"/>
  <c r="P1322" i="1"/>
  <c r="T1321" i="1"/>
  <c r="P1321" i="1"/>
  <c r="T1320" i="1"/>
  <c r="P1320" i="1"/>
  <c r="T1319" i="1"/>
  <c r="P1319" i="1"/>
  <c r="T1318" i="1"/>
  <c r="P1318" i="1"/>
  <c r="T1317" i="1"/>
  <c r="P1317" i="1"/>
  <c r="T1316" i="1"/>
  <c r="P1316" i="1"/>
  <c r="T1315" i="1"/>
  <c r="P1315" i="1"/>
  <c r="T1314" i="1"/>
  <c r="P1314" i="1"/>
  <c r="T1313" i="1"/>
  <c r="P1313" i="1"/>
  <c r="T1312" i="1"/>
  <c r="P1312" i="1"/>
  <c r="T1311" i="1"/>
  <c r="P1311" i="1"/>
  <c r="T1310" i="1"/>
  <c r="P1310" i="1"/>
  <c r="T1309" i="1"/>
  <c r="P1309" i="1"/>
  <c r="T1308" i="1"/>
  <c r="P1308" i="1"/>
  <c r="T1307" i="1"/>
  <c r="P1307" i="1"/>
  <c r="T1306" i="1"/>
  <c r="P1306" i="1"/>
  <c r="T1305" i="1"/>
  <c r="P1305" i="1"/>
  <c r="U1305" i="1" s="1"/>
  <c r="T1304" i="1"/>
  <c r="P1304" i="1"/>
  <c r="U1304" i="1" s="1"/>
  <c r="T1303" i="1"/>
  <c r="P1303" i="1"/>
  <c r="T1302" i="1"/>
  <c r="P1302" i="1"/>
  <c r="T1301" i="1"/>
  <c r="P1301" i="1"/>
  <c r="T1300" i="1"/>
  <c r="P1300" i="1"/>
  <c r="T1299" i="1"/>
  <c r="P1299" i="1"/>
  <c r="T1298" i="1"/>
  <c r="P1298" i="1"/>
  <c r="U1298" i="1" s="1"/>
  <c r="T1297" i="1"/>
  <c r="P1297" i="1"/>
  <c r="U1297" i="1" s="1"/>
  <c r="T1296" i="1"/>
  <c r="P1296" i="1"/>
  <c r="T1295" i="1"/>
  <c r="P1295" i="1"/>
  <c r="T1294" i="1"/>
  <c r="P1294" i="1"/>
  <c r="T1293" i="1"/>
  <c r="P1293" i="1"/>
  <c r="T1292" i="1"/>
  <c r="P1292" i="1"/>
  <c r="T1291" i="1"/>
  <c r="P1291" i="1"/>
  <c r="T1290" i="1"/>
  <c r="P1290" i="1"/>
  <c r="T1289" i="1"/>
  <c r="P1289" i="1"/>
  <c r="T1288" i="1"/>
  <c r="P1288" i="1"/>
  <c r="U1288" i="1" s="1"/>
  <c r="T1287" i="1"/>
  <c r="P1287" i="1"/>
  <c r="T1286" i="1"/>
  <c r="P1286" i="1"/>
  <c r="T1285" i="1"/>
  <c r="P1285" i="1"/>
  <c r="T1284" i="1"/>
  <c r="P1284" i="1"/>
  <c r="T1283" i="1"/>
  <c r="P1283" i="1"/>
  <c r="U1283" i="1" s="1"/>
  <c r="T1282" i="1"/>
  <c r="P1282" i="1"/>
  <c r="U1282" i="1" s="1"/>
  <c r="T1281" i="1"/>
  <c r="P1281" i="1"/>
  <c r="T1280" i="1"/>
  <c r="P1280" i="1"/>
  <c r="T1279" i="1"/>
  <c r="P1279" i="1"/>
  <c r="T1278" i="1"/>
  <c r="P1278" i="1"/>
  <c r="T1277" i="1"/>
  <c r="P1277" i="1"/>
  <c r="T1276" i="1"/>
  <c r="P1276" i="1"/>
  <c r="T1275" i="1"/>
  <c r="P1275" i="1"/>
  <c r="T1274" i="1"/>
  <c r="P1274" i="1"/>
  <c r="T1273" i="1"/>
  <c r="P1273" i="1"/>
  <c r="T1272" i="1"/>
  <c r="P1272" i="1"/>
  <c r="T1271" i="1"/>
  <c r="P1271" i="1"/>
  <c r="U1271" i="1" s="1"/>
  <c r="T1270" i="1"/>
  <c r="P1270" i="1"/>
  <c r="U1270" i="1" s="1"/>
  <c r="T1269" i="1"/>
  <c r="P1269" i="1"/>
  <c r="U1269" i="1" s="1"/>
  <c r="T1268" i="1"/>
  <c r="P1268" i="1"/>
  <c r="T1267" i="1"/>
  <c r="P1267" i="1"/>
  <c r="T1266" i="1"/>
  <c r="P1266" i="1"/>
  <c r="T1265" i="1"/>
  <c r="P1265" i="1"/>
  <c r="T1264" i="1"/>
  <c r="P1264" i="1"/>
  <c r="T1263" i="1"/>
  <c r="P1263" i="1"/>
  <c r="T1262" i="1"/>
  <c r="P1262" i="1"/>
  <c r="T1261" i="1"/>
  <c r="P1261" i="1"/>
  <c r="T1260" i="1"/>
  <c r="P1260" i="1"/>
  <c r="T1259" i="1"/>
  <c r="P1259" i="1"/>
  <c r="T1258" i="1"/>
  <c r="P1258" i="1"/>
  <c r="T1257" i="1"/>
  <c r="P1257" i="1"/>
  <c r="U1257" i="1" s="1"/>
  <c r="T1256" i="1"/>
  <c r="P1256" i="1"/>
  <c r="U1256" i="1" s="1"/>
  <c r="T1255" i="1"/>
  <c r="P1255" i="1"/>
  <c r="U1255" i="1" s="1"/>
  <c r="T1254" i="1"/>
  <c r="P1254" i="1"/>
  <c r="U1254" i="1" s="1"/>
  <c r="T1253" i="1"/>
  <c r="P1253" i="1"/>
  <c r="U1253" i="1" s="1"/>
  <c r="T1252" i="1"/>
  <c r="P1252" i="1"/>
  <c r="U1252" i="1" s="1"/>
  <c r="T1251" i="1"/>
  <c r="P1251" i="1"/>
  <c r="U1251" i="1" s="1"/>
  <c r="T1250" i="1"/>
  <c r="P1250" i="1"/>
  <c r="U1250" i="1" s="1"/>
  <c r="T1249" i="1"/>
  <c r="P1249" i="1"/>
  <c r="U1249" i="1" s="1"/>
  <c r="T1248" i="1"/>
  <c r="P1248" i="1"/>
  <c r="U1248" i="1" s="1"/>
  <c r="T1247" i="1"/>
  <c r="P1247" i="1"/>
  <c r="U1247" i="1" s="1"/>
  <c r="T1246" i="1"/>
  <c r="P1246" i="1"/>
  <c r="T1245" i="1"/>
  <c r="P1245" i="1"/>
  <c r="T1244" i="1"/>
  <c r="P1244" i="1"/>
  <c r="T1243" i="1"/>
  <c r="P1243" i="1"/>
  <c r="T1242" i="1"/>
  <c r="P1242" i="1"/>
  <c r="T1241" i="1"/>
  <c r="P1241" i="1"/>
  <c r="T1240" i="1"/>
  <c r="P1240" i="1"/>
  <c r="T1239" i="1"/>
  <c r="P1239" i="1"/>
  <c r="T1238" i="1"/>
  <c r="P1238" i="1"/>
  <c r="T1237" i="1"/>
  <c r="P1237" i="1"/>
  <c r="T1236" i="1"/>
  <c r="P1236" i="1"/>
  <c r="T1235" i="1"/>
  <c r="P1235" i="1"/>
  <c r="T1234" i="1"/>
  <c r="P1234" i="1"/>
  <c r="T1233" i="1"/>
  <c r="P1233" i="1"/>
  <c r="T1232" i="1"/>
  <c r="P1232" i="1"/>
  <c r="T1231" i="1"/>
  <c r="P1231" i="1"/>
  <c r="T1230" i="1"/>
  <c r="P1230" i="1"/>
  <c r="T1229" i="1"/>
  <c r="P1229" i="1"/>
  <c r="T1228" i="1"/>
  <c r="P1228" i="1"/>
  <c r="T1227" i="1"/>
  <c r="P1227" i="1"/>
  <c r="T1226" i="1"/>
  <c r="P1226" i="1"/>
  <c r="T1225" i="1"/>
  <c r="P1225" i="1"/>
  <c r="T1224" i="1"/>
  <c r="P1224" i="1"/>
  <c r="T1223" i="1"/>
  <c r="P1223" i="1"/>
  <c r="T1222" i="1"/>
  <c r="P1222" i="1"/>
  <c r="T1221" i="1"/>
  <c r="P1221" i="1"/>
  <c r="T1220" i="1"/>
  <c r="P1220" i="1"/>
  <c r="T1219" i="1"/>
  <c r="P1219" i="1"/>
  <c r="T1218" i="1"/>
  <c r="P1218" i="1"/>
  <c r="T1217" i="1"/>
  <c r="P1217" i="1"/>
  <c r="T1216" i="1"/>
  <c r="P1216" i="1"/>
  <c r="T1215" i="1"/>
  <c r="P1215" i="1"/>
  <c r="T1214" i="1"/>
  <c r="P1214" i="1"/>
  <c r="T1213" i="1"/>
  <c r="P1213" i="1"/>
  <c r="T1212" i="1"/>
  <c r="P1212" i="1"/>
  <c r="T1211" i="1"/>
  <c r="P1211" i="1"/>
  <c r="T1210" i="1"/>
  <c r="P1210" i="1"/>
  <c r="T1209" i="1"/>
  <c r="P1209" i="1"/>
  <c r="T1208" i="1"/>
  <c r="P1208" i="1"/>
  <c r="T1207" i="1"/>
  <c r="P1207" i="1"/>
  <c r="T1206" i="1"/>
  <c r="P1206" i="1"/>
  <c r="T1205" i="1"/>
  <c r="P1205" i="1"/>
  <c r="T1204" i="1"/>
  <c r="P1204" i="1"/>
  <c r="T1203" i="1"/>
  <c r="P1203" i="1"/>
  <c r="U1203" i="1" s="1"/>
  <c r="T1202" i="1"/>
  <c r="P1202" i="1"/>
  <c r="U1202" i="1" s="1"/>
  <c r="T1201" i="1"/>
  <c r="P1201" i="1"/>
  <c r="U1201" i="1" s="1"/>
  <c r="T1200" i="1"/>
  <c r="P1200" i="1"/>
  <c r="U1200" i="1" s="1"/>
  <c r="T1199" i="1"/>
  <c r="P1199" i="1"/>
  <c r="U1199" i="1" s="1"/>
  <c r="T1198" i="1"/>
  <c r="P1198" i="1"/>
  <c r="U1198" i="1" s="1"/>
  <c r="T1197" i="1"/>
  <c r="P1197" i="1"/>
  <c r="U1197" i="1" s="1"/>
  <c r="T1196" i="1"/>
  <c r="P1196" i="1"/>
  <c r="U1196" i="1" s="1"/>
  <c r="T1195" i="1"/>
  <c r="P1195" i="1"/>
  <c r="U1195" i="1" s="1"/>
  <c r="T1194" i="1"/>
  <c r="P1194" i="1"/>
  <c r="U1194" i="1" s="1"/>
  <c r="T1193" i="1"/>
  <c r="P1193" i="1"/>
  <c r="U1193" i="1" s="1"/>
  <c r="T1192" i="1"/>
  <c r="P1192" i="1"/>
  <c r="U1192" i="1" s="1"/>
  <c r="T1191" i="1"/>
  <c r="P1191" i="1"/>
  <c r="U1191" i="1" s="1"/>
  <c r="T1190" i="1"/>
  <c r="P1190" i="1"/>
  <c r="U1190" i="1" s="1"/>
  <c r="T1189" i="1"/>
  <c r="P1189" i="1"/>
  <c r="U1189" i="1" s="1"/>
  <c r="T1188" i="1"/>
  <c r="P1188" i="1"/>
  <c r="U1188" i="1" s="1"/>
  <c r="T1187" i="1"/>
  <c r="P1187" i="1"/>
  <c r="U1187" i="1" s="1"/>
  <c r="T1186" i="1"/>
  <c r="P1186" i="1"/>
  <c r="U1186" i="1" s="1"/>
  <c r="T1185" i="1"/>
  <c r="P1185" i="1"/>
  <c r="U1185" i="1" s="1"/>
  <c r="T1184" i="1"/>
  <c r="P1184" i="1"/>
  <c r="U1184" i="1" s="1"/>
  <c r="T1183" i="1"/>
  <c r="P1183" i="1"/>
  <c r="U1183" i="1" s="1"/>
  <c r="T1182" i="1"/>
  <c r="P1182" i="1"/>
  <c r="U1182" i="1" s="1"/>
  <c r="T1181" i="1"/>
  <c r="P1181" i="1"/>
  <c r="U1181" i="1" s="1"/>
  <c r="T1180" i="1"/>
  <c r="P1180" i="1"/>
  <c r="U1180" i="1" s="1"/>
  <c r="T1179" i="1"/>
  <c r="P1179" i="1"/>
  <c r="U1179" i="1" s="1"/>
  <c r="T1178" i="1"/>
  <c r="P1178" i="1"/>
  <c r="U1178" i="1" s="1"/>
  <c r="T1177" i="1"/>
  <c r="P1177" i="1"/>
  <c r="U1177" i="1" s="1"/>
  <c r="T1176" i="1"/>
  <c r="P1176" i="1"/>
  <c r="T1175" i="1"/>
  <c r="P1175" i="1"/>
  <c r="U1175" i="1" s="1"/>
  <c r="T1174" i="1"/>
  <c r="P1174" i="1"/>
  <c r="U1174" i="1" s="1"/>
  <c r="T1173" i="1"/>
  <c r="P1173" i="1"/>
  <c r="U1173" i="1" s="1"/>
  <c r="T1172" i="1"/>
  <c r="P1172" i="1"/>
  <c r="U1172" i="1" s="1"/>
  <c r="T1171" i="1"/>
  <c r="P1171" i="1"/>
  <c r="T1170" i="1"/>
  <c r="P1170" i="1"/>
  <c r="U1170" i="1" s="1"/>
  <c r="T1169" i="1"/>
  <c r="P1169" i="1"/>
  <c r="U1169" i="1" s="1"/>
  <c r="T1168" i="1"/>
  <c r="P1168" i="1"/>
  <c r="U1168" i="1" s="1"/>
  <c r="T1167" i="1"/>
  <c r="P1167" i="1"/>
  <c r="U1167" i="1" s="1"/>
  <c r="T1166" i="1"/>
  <c r="P1166" i="1"/>
  <c r="U1166" i="1" s="1"/>
  <c r="T1165" i="1"/>
  <c r="P1165" i="1"/>
  <c r="U1165" i="1" s="1"/>
  <c r="T1164" i="1"/>
  <c r="P1164" i="1"/>
  <c r="T1163" i="1"/>
  <c r="P1163" i="1"/>
  <c r="U1163" i="1" s="1"/>
  <c r="T1162" i="1"/>
  <c r="P1162" i="1"/>
  <c r="T1161" i="1"/>
  <c r="P1161" i="1"/>
  <c r="U1161" i="1" s="1"/>
  <c r="T1160" i="1"/>
  <c r="P1160" i="1"/>
  <c r="U1160" i="1" s="1"/>
  <c r="T1159" i="1"/>
  <c r="P1159" i="1"/>
  <c r="T1158" i="1"/>
  <c r="P1158" i="1"/>
  <c r="U1158" i="1" s="1"/>
  <c r="T1157" i="1"/>
  <c r="P1157" i="1"/>
  <c r="U1157" i="1" s="1"/>
  <c r="T1156" i="1"/>
  <c r="P1156" i="1"/>
  <c r="U1156" i="1" s="1"/>
  <c r="T1155" i="1"/>
  <c r="P1155" i="1"/>
  <c r="U1155" i="1" s="1"/>
  <c r="T1154" i="1"/>
  <c r="P1154" i="1"/>
  <c r="U1154" i="1" s="1"/>
  <c r="T1153" i="1"/>
  <c r="P1153" i="1"/>
  <c r="U1153" i="1" s="1"/>
  <c r="T1152" i="1"/>
  <c r="P1152" i="1"/>
  <c r="T1151" i="1"/>
  <c r="P1151" i="1"/>
  <c r="U1151" i="1" s="1"/>
  <c r="T1150" i="1"/>
  <c r="P1150" i="1"/>
  <c r="U1150" i="1" s="1"/>
  <c r="T1149" i="1"/>
  <c r="P1149" i="1"/>
  <c r="U1149" i="1" s="1"/>
  <c r="T1148" i="1"/>
  <c r="P1148" i="1"/>
  <c r="U1148" i="1" s="1"/>
  <c r="T1147" i="1"/>
  <c r="P1147" i="1"/>
  <c r="T1146" i="1"/>
  <c r="P1146" i="1"/>
  <c r="U1146" i="1" s="1"/>
  <c r="T1145" i="1"/>
  <c r="P1145" i="1"/>
  <c r="U1145" i="1" s="1"/>
  <c r="T1144" i="1"/>
  <c r="P1144" i="1"/>
  <c r="U1144" i="1" s="1"/>
  <c r="T1143" i="1"/>
  <c r="P1143" i="1"/>
  <c r="U1143" i="1" s="1"/>
  <c r="T1142" i="1"/>
  <c r="P1142" i="1"/>
  <c r="U1142" i="1" s="1"/>
  <c r="T1141" i="1"/>
  <c r="P1141" i="1"/>
  <c r="T1140" i="1"/>
  <c r="P1140" i="1"/>
  <c r="T1139" i="1"/>
  <c r="P1139" i="1"/>
  <c r="U1139" i="1" s="1"/>
  <c r="T1138" i="1"/>
  <c r="P1138" i="1"/>
  <c r="T1137" i="1"/>
  <c r="P1137" i="1"/>
  <c r="T1136" i="1"/>
  <c r="P1136" i="1"/>
  <c r="T1135" i="1"/>
  <c r="P1135" i="1"/>
  <c r="T1134" i="1"/>
  <c r="P1134" i="1"/>
  <c r="U1134" i="1" s="1"/>
  <c r="T1133" i="1"/>
  <c r="P1133" i="1"/>
  <c r="U1133" i="1" s="1"/>
  <c r="T1132" i="1"/>
  <c r="P1132" i="1"/>
  <c r="U1132" i="1" s="1"/>
  <c r="T1131" i="1"/>
  <c r="P1131" i="1"/>
  <c r="U1131" i="1" s="1"/>
  <c r="T1130" i="1"/>
  <c r="P1130" i="1"/>
  <c r="U1130" i="1" s="1"/>
  <c r="T1129" i="1"/>
  <c r="P1129" i="1"/>
  <c r="T1128" i="1"/>
  <c r="P1128" i="1"/>
  <c r="T1127" i="1"/>
  <c r="P1127" i="1"/>
  <c r="U1127" i="1" s="1"/>
  <c r="T1126" i="1"/>
  <c r="P1126" i="1"/>
  <c r="T1125" i="1"/>
  <c r="P1125" i="1"/>
  <c r="T1124" i="1"/>
  <c r="P1124" i="1"/>
  <c r="U1124" i="1" s="1"/>
  <c r="T1123" i="1"/>
  <c r="P1123" i="1"/>
  <c r="U1123" i="1" s="1"/>
  <c r="T1122" i="1"/>
  <c r="P1122" i="1"/>
  <c r="U1122" i="1" s="1"/>
  <c r="T1121" i="1"/>
  <c r="P1121" i="1"/>
  <c r="T1120" i="1"/>
  <c r="P1120" i="1"/>
  <c r="T1119" i="1"/>
  <c r="P1119" i="1"/>
  <c r="T1118" i="1"/>
  <c r="P1118" i="1"/>
  <c r="U1118" i="1" s="1"/>
  <c r="T1117" i="1"/>
  <c r="P1117" i="1"/>
  <c r="U1117" i="1" s="1"/>
  <c r="T1116" i="1"/>
  <c r="P1116" i="1"/>
  <c r="U1116" i="1" s="1"/>
  <c r="T1115" i="1"/>
  <c r="P1115" i="1"/>
  <c r="T1114" i="1"/>
  <c r="P1114" i="1"/>
  <c r="T1113" i="1"/>
  <c r="P1113" i="1"/>
  <c r="T1112" i="1"/>
  <c r="P1112" i="1"/>
  <c r="T1111" i="1"/>
  <c r="P1111" i="1"/>
  <c r="T1110" i="1"/>
  <c r="P1110" i="1"/>
  <c r="U1110" i="1" s="1"/>
  <c r="T1109" i="1"/>
  <c r="P1109" i="1"/>
  <c r="U1109" i="1" s="1"/>
  <c r="T1108" i="1"/>
  <c r="P1108" i="1"/>
  <c r="U1108" i="1" s="1"/>
  <c r="T1107" i="1"/>
  <c r="P1107" i="1"/>
  <c r="T1106" i="1"/>
  <c r="P1106" i="1"/>
  <c r="T1105" i="1"/>
  <c r="P1105" i="1"/>
  <c r="U1105" i="1" s="1"/>
  <c r="T1104" i="1"/>
  <c r="P1104" i="1"/>
  <c r="U1104" i="1" s="1"/>
  <c r="T1103" i="1"/>
  <c r="P1103" i="1"/>
  <c r="T1102" i="1"/>
  <c r="P1102" i="1"/>
  <c r="T1101" i="1"/>
  <c r="P1101" i="1"/>
  <c r="T1100" i="1"/>
  <c r="P1100" i="1"/>
  <c r="U1100" i="1" s="1"/>
  <c r="T1099" i="1"/>
  <c r="P1099" i="1"/>
  <c r="U1099" i="1" s="1"/>
  <c r="U1204" i="1" l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2" i="1"/>
  <c r="U1223" i="1"/>
  <c r="U1224" i="1"/>
  <c r="U1225" i="1"/>
  <c r="U1226" i="1"/>
  <c r="U1227" i="1"/>
  <c r="U1228" i="1"/>
  <c r="U1229" i="1"/>
  <c r="U1230" i="1"/>
  <c r="U1231" i="1"/>
  <c r="U1233" i="1"/>
  <c r="U1234" i="1"/>
  <c r="U1235" i="1"/>
  <c r="U1236" i="1"/>
  <c r="U1241" i="1"/>
  <c r="U1455" i="1"/>
  <c r="U1456" i="1"/>
  <c r="U1457" i="1"/>
  <c r="U1458" i="1"/>
  <c r="U1459" i="1"/>
  <c r="U1460" i="1"/>
  <c r="U1463" i="1"/>
  <c r="U1464" i="1"/>
  <c r="U1467" i="1"/>
  <c r="U1471" i="1"/>
  <c r="U1478" i="1"/>
  <c r="U1479" i="1"/>
  <c r="U1480" i="1"/>
  <c r="U1481" i="1"/>
  <c r="U1482" i="1"/>
  <c r="U1483" i="1"/>
  <c r="U1487" i="1"/>
  <c r="U1488" i="1"/>
  <c r="U1489" i="1"/>
  <c r="U1490" i="1"/>
  <c r="U1494" i="1"/>
  <c r="U1495" i="1"/>
  <c r="U1496" i="1"/>
  <c r="U1497" i="1"/>
  <c r="U1498" i="1"/>
  <c r="U1501" i="1"/>
  <c r="U1508" i="1"/>
  <c r="U1509" i="1"/>
  <c r="U1510" i="1"/>
  <c r="U1511" i="1"/>
  <c r="U1512" i="1"/>
  <c r="U1513" i="1"/>
  <c r="U1514" i="1"/>
  <c r="U1516" i="1"/>
  <c r="U1517" i="1"/>
  <c r="U1518" i="1"/>
  <c r="U1532" i="1"/>
  <c r="U1534" i="1"/>
  <c r="U1535" i="1"/>
  <c r="U1536" i="1"/>
  <c r="U1537" i="1"/>
  <c r="U1538" i="1"/>
  <c r="U1540" i="1"/>
  <c r="U1541" i="1"/>
  <c r="U1542" i="1"/>
  <c r="U1544" i="1"/>
  <c r="U1545" i="1"/>
  <c r="U1546" i="1"/>
  <c r="U1547" i="1"/>
  <c r="U1548" i="1"/>
  <c r="U1549" i="1"/>
  <c r="U1550" i="1"/>
  <c r="U1551" i="1"/>
  <c r="U1552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451" i="1"/>
  <c r="U1289" i="1"/>
  <c r="U1596" i="1"/>
  <c r="U1597" i="1"/>
  <c r="U1598" i="1"/>
  <c r="U1599" i="1"/>
  <c r="U1600" i="1"/>
  <c r="U1601" i="1"/>
  <c r="U1602" i="1"/>
  <c r="U1603" i="1"/>
  <c r="U1604" i="1"/>
  <c r="U1605" i="1"/>
  <c r="U1147" i="1"/>
  <c r="U1152" i="1"/>
  <c r="U1343" i="1"/>
  <c r="U1355" i="1"/>
  <c r="U1386" i="1"/>
  <c r="U1287" i="1"/>
  <c r="U1107" i="1"/>
  <c r="U1119" i="1"/>
  <c r="U1126" i="1"/>
  <c r="U1159" i="1"/>
  <c r="U1162" i="1"/>
  <c r="U1164" i="1"/>
  <c r="U1171" i="1"/>
  <c r="U1176" i="1"/>
  <c r="U1221" i="1"/>
  <c r="U1284" i="1"/>
  <c r="U1285" i="1"/>
  <c r="U1339" i="1"/>
  <c r="U1369" i="1"/>
  <c r="U1391" i="1"/>
  <c r="U1398" i="1"/>
  <c r="U1401" i="1"/>
  <c r="U1402" i="1"/>
  <c r="U1417" i="1"/>
  <c r="U1421" i="1"/>
  <c r="U1454" i="1"/>
  <c r="U1461" i="1"/>
  <c r="U1462" i="1"/>
  <c r="U1465" i="1"/>
  <c r="U1466" i="1"/>
  <c r="U1533" i="1"/>
  <c r="U1539" i="1"/>
  <c r="U1258" i="1"/>
  <c r="U1280" i="1"/>
  <c r="U1340" i="1"/>
  <c r="U1370" i="1"/>
  <c r="U1373" i="1"/>
  <c r="U1606" i="1"/>
  <c r="U1607" i="1"/>
  <c r="U1608" i="1"/>
  <c r="U1609" i="1"/>
  <c r="U1610" i="1"/>
  <c r="U1611" i="1"/>
  <c r="U1612" i="1"/>
  <c r="U1613" i="1"/>
  <c r="U1614" i="1"/>
  <c r="U1615" i="1"/>
  <c r="U1617" i="1"/>
  <c r="U1618" i="1"/>
  <c r="U1619" i="1"/>
  <c r="U1620" i="1"/>
  <c r="U1621" i="1"/>
  <c r="U1622" i="1"/>
  <c r="U1625" i="1"/>
  <c r="U1626" i="1"/>
  <c r="U1627" i="1"/>
  <c r="U1628" i="1"/>
  <c r="U1629" i="1"/>
  <c r="U1630" i="1"/>
  <c r="U1632" i="1"/>
  <c r="U1634" i="1"/>
  <c r="U1635" i="1"/>
  <c r="U1636" i="1"/>
  <c r="U1637" i="1"/>
  <c r="U1281" i="1"/>
  <c r="U1306" i="1"/>
  <c r="U1395" i="1"/>
  <c r="U1399" i="1"/>
  <c r="U1638" i="1"/>
  <c r="U1640" i="1"/>
  <c r="U1641" i="1"/>
  <c r="U1642" i="1"/>
  <c r="U1643" i="1"/>
  <c r="U1101" i="1"/>
  <c r="U1106" i="1"/>
  <c r="U1111" i="1"/>
  <c r="U1113" i="1"/>
  <c r="U1115" i="1"/>
  <c r="U1120" i="1"/>
  <c r="U1125" i="1"/>
  <c r="U1128" i="1"/>
  <c r="U1140" i="1"/>
  <c r="U1303" i="1"/>
  <c r="U1307" i="1"/>
  <c r="U1318" i="1"/>
  <c r="U1319" i="1"/>
  <c r="U1327" i="1"/>
  <c r="U1334" i="1"/>
  <c r="U1335" i="1"/>
  <c r="U1341" i="1"/>
  <c r="U1354" i="1"/>
  <c r="U1383" i="1"/>
  <c r="U1384" i="1"/>
  <c r="U1385" i="1"/>
  <c r="U1406" i="1"/>
  <c r="U1407" i="1"/>
  <c r="U1408" i="1"/>
  <c r="U1543" i="1"/>
  <c r="U1102" i="1"/>
  <c r="U1121" i="1"/>
  <c r="U1129" i="1"/>
  <c r="U1135" i="1"/>
  <c r="U1136" i="1"/>
  <c r="U1137" i="1"/>
  <c r="U1138" i="1"/>
  <c r="U1141" i="1"/>
  <c r="U1259" i="1"/>
  <c r="U1263" i="1"/>
  <c r="U1274" i="1"/>
  <c r="U1286" i="1"/>
  <c r="U1290" i="1"/>
  <c r="U1308" i="1"/>
  <c r="U1321" i="1"/>
  <c r="U1328" i="1"/>
  <c r="U1342" i="1"/>
  <c r="U1103" i="1"/>
  <c r="U1112" i="1"/>
  <c r="U1114" i="1"/>
  <c r="U1260" i="1"/>
  <c r="U1264" i="1"/>
  <c r="U1265" i="1"/>
  <c r="U1266" i="1"/>
  <c r="U1267" i="1"/>
  <c r="U1275" i="1"/>
  <c r="U1291" i="1"/>
  <c r="U1293" i="1"/>
  <c r="U1295" i="1"/>
  <c r="U1299" i="1"/>
  <c r="U1300" i="1"/>
  <c r="U1309" i="1"/>
  <c r="U1310" i="1"/>
  <c r="U1320" i="1"/>
  <c r="U1322" i="1"/>
  <c r="U1324" i="1"/>
  <c r="U1329" i="1"/>
  <c r="U1356" i="1"/>
  <c r="U1374" i="1"/>
  <c r="U1468" i="1"/>
  <c r="U1503" i="1"/>
  <c r="U1506" i="1"/>
  <c r="U1515" i="1"/>
  <c r="U1644" i="1"/>
  <c r="U1645" i="1"/>
  <c r="U1647" i="1"/>
  <c r="U1648" i="1"/>
  <c r="U1649" i="1"/>
  <c r="U1650" i="1"/>
  <c r="U1651" i="1"/>
  <c r="U1652" i="1"/>
  <c r="U1653" i="1"/>
  <c r="U1559" i="1"/>
  <c r="U1560" i="1"/>
  <c r="U1237" i="1"/>
  <c r="U1243" i="1"/>
  <c r="U1245" i="1"/>
  <c r="U1262" i="1"/>
  <c r="U1272" i="1"/>
  <c r="U1277" i="1"/>
  <c r="U1279" i="1"/>
  <c r="U1292" i="1"/>
  <c r="U1294" i="1"/>
  <c r="U1296" i="1"/>
  <c r="U1301" i="1"/>
  <c r="U1311" i="1"/>
  <c r="U1312" i="1"/>
  <c r="U1316" i="1"/>
  <c r="U1325" i="1"/>
  <c r="U1332" i="1"/>
  <c r="U1336" i="1"/>
  <c r="U1357" i="1"/>
  <c r="U1359" i="1"/>
  <c r="U1368" i="1"/>
  <c r="U1484" i="1"/>
  <c r="U1486" i="1"/>
  <c r="U1499" i="1"/>
  <c r="U1502" i="1"/>
  <c r="U1504" i="1"/>
  <c r="U1507" i="1"/>
  <c r="U1563" i="1"/>
  <c r="U1633" i="1"/>
  <c r="U1639" i="1"/>
  <c r="U1646" i="1"/>
  <c r="U1654" i="1"/>
  <c r="U1232" i="1"/>
  <c r="U1238" i="1"/>
  <c r="U1239" i="1"/>
  <c r="U1240" i="1"/>
  <c r="U1242" i="1"/>
  <c r="U1244" i="1"/>
  <c r="U1246" i="1"/>
  <c r="U1261" i="1"/>
  <c r="U1268" i="1"/>
  <c r="U1273" i="1"/>
  <c r="U1276" i="1"/>
  <c r="U1278" i="1"/>
  <c r="U1302" i="1"/>
  <c r="U1313" i="1"/>
  <c r="U1314" i="1"/>
  <c r="U1315" i="1"/>
  <c r="U1317" i="1"/>
  <c r="U1323" i="1"/>
  <c r="U1326" i="1"/>
  <c r="U1330" i="1"/>
  <c r="U1331" i="1"/>
  <c r="U1469" i="1"/>
  <c r="U1472" i="1"/>
  <c r="U1473" i="1"/>
  <c r="U1474" i="1"/>
  <c r="U1475" i="1"/>
  <c r="U1476" i="1"/>
  <c r="U1477" i="1"/>
  <c r="U1485" i="1"/>
  <c r="U1491" i="1"/>
  <c r="U1492" i="1"/>
  <c r="U1493" i="1"/>
  <c r="U1500" i="1"/>
  <c r="U1505" i="1"/>
  <c r="U1519" i="1"/>
  <c r="U1616" i="1"/>
  <c r="U1623" i="1"/>
  <c r="U1624" i="1"/>
  <c r="U1631" i="1"/>
  <c r="U1564" i="1"/>
  <c r="U1553" i="1"/>
  <c r="U1554" i="1"/>
  <c r="U1555" i="1"/>
  <c r="U1556" i="1"/>
  <c r="U1557" i="1"/>
  <c r="U1558" i="1"/>
  <c r="U1561" i="1"/>
  <c r="U1562" i="1"/>
  <c r="U1470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T1098" i="1"/>
  <c r="P1098" i="1"/>
  <c r="T1097" i="1"/>
  <c r="P1097" i="1"/>
  <c r="T1096" i="1"/>
  <c r="P1096" i="1"/>
  <c r="T1095" i="1"/>
  <c r="P1095" i="1"/>
  <c r="T1094" i="1"/>
  <c r="P1094" i="1"/>
  <c r="T1093" i="1"/>
  <c r="P1093" i="1"/>
  <c r="T1092" i="1"/>
  <c r="P1092" i="1"/>
  <c r="T1091" i="1"/>
  <c r="P1091" i="1"/>
  <c r="T1090" i="1"/>
  <c r="P1090" i="1"/>
  <c r="T1089" i="1"/>
  <c r="P1089" i="1"/>
  <c r="T1088" i="1"/>
  <c r="P1088" i="1"/>
  <c r="T1087" i="1"/>
  <c r="P1087" i="1"/>
  <c r="T1086" i="1"/>
  <c r="P1086" i="1"/>
  <c r="T1085" i="1"/>
  <c r="P1085" i="1"/>
  <c r="T1084" i="1"/>
  <c r="P1084" i="1"/>
  <c r="T1083" i="1"/>
  <c r="P1083" i="1"/>
  <c r="T1082" i="1"/>
  <c r="P1082" i="1"/>
  <c r="T1081" i="1"/>
  <c r="P1081" i="1"/>
  <c r="T1080" i="1"/>
  <c r="J1080" i="1"/>
  <c r="P1080" i="1" s="1"/>
  <c r="T1079" i="1"/>
  <c r="P1079" i="1"/>
  <c r="T1078" i="1"/>
  <c r="P1078" i="1"/>
  <c r="T1077" i="1"/>
  <c r="P1077" i="1"/>
  <c r="T1076" i="1"/>
  <c r="P1076" i="1"/>
  <c r="T1075" i="1"/>
  <c r="P1075" i="1"/>
  <c r="T1074" i="1"/>
  <c r="P1074" i="1"/>
  <c r="T1073" i="1"/>
  <c r="P1073" i="1"/>
  <c r="T1072" i="1"/>
  <c r="P1072" i="1"/>
  <c r="T1071" i="1"/>
  <c r="P1071" i="1"/>
  <c r="T1070" i="1"/>
  <c r="P1070" i="1"/>
  <c r="T1069" i="1"/>
  <c r="P1069" i="1"/>
  <c r="T1068" i="1"/>
  <c r="P1068" i="1"/>
  <c r="T1067" i="1"/>
  <c r="P1067" i="1"/>
  <c r="T1066" i="1"/>
  <c r="P1066" i="1"/>
  <c r="T1065" i="1"/>
  <c r="P1065" i="1"/>
  <c r="T1064" i="1"/>
  <c r="P1064" i="1"/>
  <c r="T1063" i="1"/>
  <c r="P1063" i="1"/>
  <c r="T1062" i="1"/>
  <c r="P1062" i="1"/>
  <c r="T1061" i="1"/>
  <c r="P1061" i="1"/>
  <c r="T1060" i="1"/>
  <c r="P1060" i="1"/>
  <c r="T1059" i="1"/>
  <c r="P1059" i="1"/>
  <c r="T1058" i="1"/>
  <c r="P1058" i="1"/>
  <c r="T1057" i="1"/>
  <c r="P1057" i="1"/>
  <c r="T1056" i="1"/>
  <c r="P1056" i="1"/>
  <c r="T1055" i="1"/>
  <c r="P1055" i="1"/>
  <c r="T1054" i="1"/>
  <c r="P1054" i="1"/>
  <c r="T1053" i="1"/>
  <c r="P1053" i="1"/>
  <c r="T1052" i="1"/>
  <c r="P1052" i="1"/>
  <c r="T1051" i="1"/>
  <c r="P1051" i="1"/>
  <c r="T1050" i="1"/>
  <c r="P1050" i="1"/>
  <c r="T1049" i="1"/>
  <c r="P1049" i="1"/>
  <c r="T1048" i="1"/>
  <c r="P1048" i="1"/>
  <c r="T1047" i="1"/>
  <c r="P1047" i="1"/>
  <c r="T1046" i="1"/>
  <c r="P1046" i="1"/>
  <c r="T1045" i="1"/>
  <c r="P1045" i="1"/>
  <c r="T1044" i="1"/>
  <c r="P1044" i="1"/>
  <c r="T1043" i="1"/>
  <c r="P1043" i="1"/>
  <c r="T1042" i="1"/>
  <c r="P1042" i="1"/>
  <c r="T1041" i="1"/>
  <c r="P1041" i="1"/>
  <c r="T1040" i="1"/>
  <c r="P1040" i="1"/>
  <c r="T1039" i="1"/>
  <c r="P1039" i="1"/>
  <c r="T1038" i="1"/>
  <c r="P1038" i="1"/>
  <c r="T1037" i="1"/>
  <c r="P1037" i="1"/>
  <c r="T1036" i="1"/>
  <c r="P1036" i="1"/>
  <c r="T1035" i="1"/>
  <c r="P1035" i="1"/>
  <c r="T1034" i="1"/>
  <c r="P1034" i="1"/>
  <c r="T1033" i="1"/>
  <c r="P1033" i="1"/>
  <c r="T1032" i="1"/>
  <c r="P1032" i="1"/>
  <c r="T1031" i="1"/>
  <c r="P1031" i="1"/>
  <c r="T1030" i="1"/>
  <c r="P1030" i="1"/>
  <c r="T1029" i="1"/>
  <c r="P1029" i="1"/>
  <c r="T1028" i="1"/>
  <c r="P1028" i="1"/>
  <c r="T1027" i="1"/>
  <c r="P1027" i="1"/>
  <c r="T1026" i="1"/>
  <c r="P1026" i="1"/>
  <c r="T1025" i="1"/>
  <c r="P1025" i="1"/>
  <c r="T1024" i="1"/>
  <c r="P1024" i="1"/>
  <c r="T1023" i="1"/>
  <c r="P1023" i="1"/>
  <c r="T1022" i="1"/>
  <c r="P1022" i="1"/>
  <c r="T1021" i="1"/>
  <c r="P1021" i="1"/>
  <c r="T1020" i="1"/>
  <c r="P1020" i="1"/>
  <c r="T1019" i="1"/>
  <c r="P1019" i="1"/>
  <c r="T1018" i="1"/>
  <c r="P1018" i="1"/>
  <c r="T1017" i="1"/>
  <c r="P1017" i="1"/>
  <c r="P1016" i="1"/>
  <c r="U1016" i="1" s="1"/>
  <c r="P1015" i="1"/>
  <c r="U1015" i="1" s="1"/>
  <c r="P1014" i="1"/>
  <c r="U1014" i="1" s="1"/>
  <c r="P1013" i="1"/>
  <c r="U1013" i="1" s="1"/>
  <c r="P1012" i="1"/>
  <c r="U1012" i="1" s="1"/>
  <c r="P1011" i="1"/>
  <c r="U1011" i="1" s="1"/>
  <c r="P1010" i="1"/>
  <c r="U1010" i="1" s="1"/>
  <c r="T1009" i="1"/>
  <c r="P1009" i="1"/>
  <c r="T1008" i="1"/>
  <c r="P1008" i="1"/>
  <c r="T1007" i="1"/>
  <c r="P1007" i="1"/>
  <c r="T1006" i="1"/>
  <c r="P1006" i="1"/>
  <c r="T1005" i="1"/>
  <c r="P1005" i="1"/>
  <c r="U1005" i="1" s="1"/>
  <c r="T1004" i="1"/>
  <c r="P1004" i="1"/>
  <c r="U1004" i="1" s="1"/>
  <c r="T1003" i="1"/>
  <c r="P1003" i="1"/>
  <c r="U1003" i="1" s="1"/>
  <c r="T1002" i="1"/>
  <c r="P1002" i="1"/>
  <c r="U1002" i="1" s="1"/>
  <c r="T1001" i="1"/>
  <c r="P1001" i="1"/>
  <c r="U1001" i="1" s="1"/>
  <c r="T1000" i="1"/>
  <c r="P1000" i="1"/>
  <c r="U1000" i="1" s="1"/>
  <c r="T999" i="1"/>
  <c r="P999" i="1"/>
  <c r="U999" i="1" s="1"/>
  <c r="T998" i="1"/>
  <c r="P998" i="1"/>
  <c r="U998" i="1" s="1"/>
  <c r="T997" i="1"/>
  <c r="P997" i="1"/>
  <c r="U997" i="1" s="1"/>
  <c r="T996" i="1"/>
  <c r="P996" i="1"/>
  <c r="U996" i="1" s="1"/>
  <c r="T995" i="1"/>
  <c r="P995" i="1"/>
  <c r="U995" i="1" s="1"/>
  <c r="T994" i="1"/>
  <c r="P994" i="1"/>
  <c r="U994" i="1" s="1"/>
  <c r="T993" i="1"/>
  <c r="P993" i="1"/>
  <c r="U993" i="1" s="1"/>
  <c r="T992" i="1"/>
  <c r="P992" i="1"/>
  <c r="U992" i="1" s="1"/>
  <c r="T991" i="1"/>
  <c r="P991" i="1"/>
  <c r="U991" i="1" s="1"/>
  <c r="T990" i="1"/>
  <c r="P990" i="1"/>
  <c r="T989" i="1"/>
  <c r="P989" i="1"/>
  <c r="U989" i="1" s="1"/>
  <c r="T988" i="1"/>
  <c r="P988" i="1"/>
  <c r="U988" i="1" s="1"/>
  <c r="T987" i="1"/>
  <c r="P987" i="1"/>
  <c r="U987" i="1" s="1"/>
  <c r="T986" i="1"/>
  <c r="P986" i="1"/>
  <c r="U986" i="1" s="1"/>
  <c r="T985" i="1"/>
  <c r="P985" i="1"/>
  <c r="U985" i="1" s="1"/>
  <c r="T984" i="1"/>
  <c r="P984" i="1"/>
  <c r="U984" i="1" s="1"/>
  <c r="T983" i="1"/>
  <c r="P983" i="1"/>
  <c r="U983" i="1" s="1"/>
  <c r="T982" i="1"/>
  <c r="J982" i="1"/>
  <c r="P982" i="1" s="1"/>
  <c r="U982" i="1" s="1"/>
  <c r="T981" i="1"/>
  <c r="P981" i="1"/>
  <c r="T980" i="1"/>
  <c r="J980" i="1"/>
  <c r="P980" i="1" s="1"/>
  <c r="U980" i="1" s="1"/>
  <c r="T979" i="1"/>
  <c r="P979" i="1"/>
  <c r="T978" i="1"/>
  <c r="P978" i="1"/>
  <c r="T977" i="1"/>
  <c r="P977" i="1"/>
  <c r="U977" i="1" s="1"/>
  <c r="T976" i="1"/>
  <c r="P976" i="1"/>
  <c r="U976" i="1" s="1"/>
  <c r="T975" i="1"/>
  <c r="P975" i="1"/>
  <c r="U975" i="1" s="1"/>
  <c r="T974" i="1"/>
  <c r="P974" i="1"/>
  <c r="U974" i="1" s="1"/>
  <c r="T973" i="1"/>
  <c r="P973" i="1"/>
  <c r="U973" i="1" s="1"/>
  <c r="T972" i="1"/>
  <c r="P972" i="1"/>
  <c r="U972" i="1" s="1"/>
  <c r="T971" i="1"/>
  <c r="P971" i="1"/>
  <c r="U971" i="1" s="1"/>
  <c r="T970" i="1"/>
  <c r="P970" i="1"/>
  <c r="U970" i="1" s="1"/>
  <c r="T969" i="1"/>
  <c r="P969" i="1"/>
  <c r="U969" i="1" s="1"/>
  <c r="T968" i="1"/>
  <c r="P968" i="1"/>
  <c r="U968" i="1" s="1"/>
  <c r="T967" i="1"/>
  <c r="P967" i="1"/>
  <c r="U967" i="1" s="1"/>
  <c r="T966" i="1"/>
  <c r="P966" i="1"/>
  <c r="U966" i="1" s="1"/>
  <c r="T965" i="1"/>
  <c r="P965" i="1"/>
  <c r="U965" i="1" s="1"/>
  <c r="T964" i="1"/>
  <c r="P964" i="1"/>
  <c r="U964" i="1" s="1"/>
  <c r="T963" i="1"/>
  <c r="P963" i="1"/>
  <c r="T962" i="1"/>
  <c r="P962" i="1"/>
  <c r="U962" i="1" s="1"/>
  <c r="T961" i="1"/>
  <c r="P961" i="1"/>
  <c r="U961" i="1" s="1"/>
  <c r="T960" i="1"/>
  <c r="P960" i="1"/>
  <c r="U960" i="1" s="1"/>
  <c r="T959" i="1"/>
  <c r="P959" i="1"/>
  <c r="U959" i="1" s="1"/>
  <c r="T958" i="1"/>
  <c r="P958" i="1"/>
  <c r="U958" i="1" s="1"/>
  <c r="T957" i="1"/>
  <c r="P957" i="1"/>
  <c r="U957" i="1" s="1"/>
  <c r="T956" i="1"/>
  <c r="P956" i="1"/>
  <c r="U956" i="1" s="1"/>
  <c r="T955" i="1"/>
  <c r="P955" i="1"/>
  <c r="U955" i="1" s="1"/>
  <c r="T954" i="1"/>
  <c r="P954" i="1"/>
  <c r="U954" i="1" s="1"/>
  <c r="T953" i="1"/>
  <c r="P953" i="1"/>
  <c r="U953" i="1" s="1"/>
  <c r="T952" i="1"/>
  <c r="P952" i="1"/>
  <c r="U952" i="1" s="1"/>
  <c r="T951" i="1"/>
  <c r="P951" i="1"/>
  <c r="U951" i="1" s="1"/>
  <c r="T950" i="1"/>
  <c r="P950" i="1"/>
  <c r="U950" i="1" s="1"/>
  <c r="T949" i="1"/>
  <c r="P949" i="1"/>
  <c r="U949" i="1" s="1"/>
  <c r="T948" i="1"/>
  <c r="P948" i="1"/>
  <c r="U948" i="1" s="1"/>
  <c r="T947" i="1"/>
  <c r="P947" i="1"/>
  <c r="U947" i="1" s="1"/>
  <c r="T946" i="1"/>
  <c r="P946" i="1"/>
  <c r="U946" i="1" s="1"/>
  <c r="T945" i="1"/>
  <c r="P945" i="1"/>
  <c r="U945" i="1" s="1"/>
  <c r="T944" i="1"/>
  <c r="P944" i="1"/>
  <c r="U944" i="1" s="1"/>
  <c r="T943" i="1"/>
  <c r="P943" i="1"/>
  <c r="U943" i="1" s="1"/>
  <c r="T942" i="1"/>
  <c r="P942" i="1"/>
  <c r="T941" i="1"/>
  <c r="P941" i="1"/>
  <c r="T940" i="1"/>
  <c r="P940" i="1"/>
  <c r="T939" i="1"/>
  <c r="P939" i="1"/>
  <c r="T938" i="1"/>
  <c r="P938" i="1"/>
  <c r="T937" i="1"/>
  <c r="P937" i="1"/>
  <c r="T936" i="1"/>
  <c r="P936" i="1"/>
  <c r="T935" i="1"/>
  <c r="P935" i="1"/>
  <c r="T934" i="1"/>
  <c r="P934" i="1"/>
  <c r="T933" i="1"/>
  <c r="P933" i="1"/>
  <c r="T932" i="1"/>
  <c r="P932" i="1"/>
  <c r="T931" i="1"/>
  <c r="P931" i="1"/>
  <c r="T930" i="1"/>
  <c r="P930" i="1"/>
  <c r="T929" i="1"/>
  <c r="P929" i="1"/>
  <c r="T928" i="1"/>
  <c r="P928" i="1"/>
  <c r="T927" i="1"/>
  <c r="P927" i="1"/>
  <c r="T926" i="1"/>
  <c r="P926" i="1"/>
  <c r="T925" i="1"/>
  <c r="P925" i="1"/>
  <c r="T924" i="1"/>
  <c r="P924" i="1"/>
  <c r="T923" i="1"/>
  <c r="P923" i="1"/>
  <c r="T922" i="1"/>
  <c r="P922" i="1"/>
  <c r="T921" i="1"/>
  <c r="P921" i="1"/>
  <c r="T920" i="1"/>
  <c r="P920" i="1"/>
  <c r="T919" i="1"/>
  <c r="P919" i="1"/>
  <c r="T918" i="1"/>
  <c r="P918" i="1"/>
  <c r="T917" i="1"/>
  <c r="P917" i="1"/>
  <c r="T916" i="1"/>
  <c r="P916" i="1"/>
  <c r="T915" i="1"/>
  <c r="P915" i="1"/>
  <c r="T914" i="1"/>
  <c r="P914" i="1"/>
  <c r="T913" i="1"/>
  <c r="P913" i="1"/>
  <c r="T912" i="1"/>
  <c r="P912" i="1"/>
  <c r="T911" i="1"/>
  <c r="P911" i="1"/>
  <c r="T910" i="1"/>
  <c r="P910" i="1"/>
  <c r="T909" i="1"/>
  <c r="P909" i="1"/>
  <c r="T908" i="1"/>
  <c r="P908" i="1"/>
  <c r="T907" i="1"/>
  <c r="P907" i="1"/>
  <c r="T906" i="1"/>
  <c r="P906" i="1"/>
  <c r="T905" i="1"/>
  <c r="P905" i="1"/>
  <c r="T904" i="1"/>
  <c r="P904" i="1"/>
  <c r="T903" i="1"/>
  <c r="P903" i="1"/>
  <c r="T902" i="1"/>
  <c r="P902" i="1"/>
  <c r="T901" i="1"/>
  <c r="P901" i="1"/>
  <c r="T900" i="1"/>
  <c r="P900" i="1"/>
  <c r="T899" i="1"/>
  <c r="P899" i="1"/>
  <c r="T898" i="1"/>
  <c r="P898" i="1"/>
  <c r="T897" i="1"/>
  <c r="P897" i="1"/>
  <c r="T896" i="1"/>
  <c r="P896" i="1"/>
  <c r="T895" i="1"/>
  <c r="P895" i="1"/>
  <c r="T894" i="1"/>
  <c r="P894" i="1"/>
  <c r="T893" i="1"/>
  <c r="P893" i="1"/>
  <c r="T892" i="1"/>
  <c r="P892" i="1"/>
  <c r="T891" i="1"/>
  <c r="P891" i="1"/>
  <c r="T890" i="1"/>
  <c r="P890" i="1"/>
  <c r="T889" i="1"/>
  <c r="P889" i="1"/>
  <c r="T888" i="1"/>
  <c r="P888" i="1"/>
  <c r="T887" i="1"/>
  <c r="P887" i="1"/>
  <c r="T886" i="1"/>
  <c r="P886" i="1"/>
  <c r="T885" i="1"/>
  <c r="P885" i="1"/>
  <c r="T884" i="1"/>
  <c r="P884" i="1"/>
  <c r="T883" i="1"/>
  <c r="P883" i="1"/>
  <c r="T882" i="1"/>
  <c r="P882" i="1"/>
  <c r="T881" i="1"/>
  <c r="P881" i="1"/>
  <c r="T880" i="1"/>
  <c r="P880" i="1"/>
  <c r="T879" i="1"/>
  <c r="P879" i="1"/>
  <c r="T878" i="1"/>
  <c r="P878" i="1"/>
  <c r="T877" i="1"/>
  <c r="P877" i="1"/>
  <c r="T876" i="1"/>
  <c r="P876" i="1"/>
  <c r="T875" i="1"/>
  <c r="P875" i="1"/>
  <c r="T874" i="1"/>
  <c r="P874" i="1"/>
  <c r="T873" i="1"/>
  <c r="P873" i="1"/>
  <c r="T872" i="1"/>
  <c r="P872" i="1"/>
  <c r="T871" i="1"/>
  <c r="P871" i="1"/>
  <c r="T870" i="1"/>
  <c r="P870" i="1"/>
  <c r="T869" i="1"/>
  <c r="P869" i="1"/>
  <c r="T868" i="1"/>
  <c r="P868" i="1"/>
  <c r="T867" i="1"/>
  <c r="P867" i="1"/>
  <c r="T866" i="1"/>
  <c r="P866" i="1"/>
  <c r="T865" i="1"/>
  <c r="P865" i="1"/>
  <c r="T864" i="1"/>
  <c r="P864" i="1"/>
  <c r="T863" i="1"/>
  <c r="P863" i="1"/>
  <c r="T862" i="1"/>
  <c r="P862" i="1"/>
  <c r="T861" i="1"/>
  <c r="P861" i="1"/>
  <c r="T860" i="1"/>
  <c r="P860" i="1"/>
  <c r="T859" i="1"/>
  <c r="P859" i="1"/>
  <c r="T858" i="1"/>
  <c r="P858" i="1"/>
  <c r="T857" i="1"/>
  <c r="P857" i="1"/>
  <c r="T856" i="1"/>
  <c r="P856" i="1"/>
  <c r="T855" i="1"/>
  <c r="P855" i="1"/>
  <c r="T854" i="1"/>
  <c r="P854" i="1"/>
  <c r="T853" i="1"/>
  <c r="P853" i="1"/>
  <c r="T852" i="1"/>
  <c r="P852" i="1"/>
  <c r="T851" i="1"/>
  <c r="P851" i="1"/>
  <c r="T850" i="1"/>
  <c r="P850" i="1"/>
  <c r="T849" i="1"/>
  <c r="P849" i="1"/>
  <c r="T848" i="1"/>
  <c r="P848" i="1"/>
  <c r="T847" i="1"/>
  <c r="P847" i="1"/>
  <c r="T846" i="1"/>
  <c r="P846" i="1"/>
  <c r="T845" i="1"/>
  <c r="P845" i="1"/>
  <c r="T844" i="1"/>
  <c r="P844" i="1"/>
  <c r="T843" i="1"/>
  <c r="P843" i="1"/>
  <c r="T842" i="1"/>
  <c r="P842" i="1"/>
  <c r="T841" i="1"/>
  <c r="P841" i="1"/>
  <c r="T840" i="1"/>
  <c r="P840" i="1"/>
  <c r="T839" i="1"/>
  <c r="P839" i="1"/>
  <c r="T838" i="1"/>
  <c r="P838" i="1"/>
  <c r="T837" i="1"/>
  <c r="P837" i="1"/>
  <c r="T836" i="1"/>
  <c r="P836" i="1"/>
  <c r="T835" i="1"/>
  <c r="P835" i="1"/>
  <c r="T834" i="1"/>
  <c r="P834" i="1"/>
  <c r="T833" i="1"/>
  <c r="P833" i="1"/>
  <c r="T832" i="1"/>
  <c r="P832" i="1"/>
  <c r="T831" i="1"/>
  <c r="P831" i="1"/>
  <c r="T830" i="1"/>
  <c r="P830" i="1"/>
  <c r="T829" i="1"/>
  <c r="P829" i="1"/>
  <c r="T828" i="1"/>
  <c r="P828" i="1"/>
  <c r="T827" i="1"/>
  <c r="P827" i="1"/>
  <c r="T826" i="1"/>
  <c r="P826" i="1"/>
  <c r="T825" i="1"/>
  <c r="P825" i="1"/>
  <c r="T824" i="1"/>
  <c r="P824" i="1"/>
  <c r="T823" i="1"/>
  <c r="P823" i="1"/>
  <c r="T822" i="1"/>
  <c r="P822" i="1"/>
  <c r="T821" i="1"/>
  <c r="P821" i="1"/>
  <c r="T820" i="1"/>
  <c r="P820" i="1"/>
  <c r="T819" i="1"/>
  <c r="P819" i="1"/>
  <c r="T818" i="1"/>
  <c r="P818" i="1"/>
  <c r="T817" i="1"/>
  <c r="P817" i="1"/>
  <c r="T816" i="1"/>
  <c r="P816" i="1"/>
  <c r="T815" i="1"/>
  <c r="P815" i="1"/>
  <c r="T814" i="1"/>
  <c r="P814" i="1"/>
  <c r="T813" i="1"/>
  <c r="P813" i="1"/>
  <c r="T812" i="1"/>
  <c r="P812" i="1"/>
  <c r="T811" i="1"/>
  <c r="P811" i="1"/>
  <c r="T810" i="1"/>
  <c r="P810" i="1"/>
  <c r="T809" i="1"/>
  <c r="P809" i="1"/>
  <c r="T808" i="1"/>
  <c r="P808" i="1"/>
  <c r="T807" i="1"/>
  <c r="P807" i="1"/>
  <c r="T806" i="1"/>
  <c r="P806" i="1"/>
  <c r="T805" i="1"/>
  <c r="P805" i="1"/>
  <c r="T804" i="1"/>
  <c r="P804" i="1"/>
  <c r="T803" i="1"/>
  <c r="P803" i="1"/>
  <c r="T802" i="1"/>
  <c r="P802" i="1"/>
  <c r="T801" i="1"/>
  <c r="P801" i="1"/>
  <c r="T800" i="1"/>
  <c r="P800" i="1"/>
  <c r="T799" i="1"/>
  <c r="P799" i="1"/>
  <c r="T798" i="1"/>
  <c r="P798" i="1"/>
  <c r="T797" i="1"/>
  <c r="P797" i="1"/>
  <c r="T796" i="1"/>
  <c r="P796" i="1"/>
  <c r="T795" i="1"/>
  <c r="P795" i="1"/>
  <c r="T794" i="1"/>
  <c r="P794" i="1"/>
  <c r="T793" i="1"/>
  <c r="P793" i="1"/>
  <c r="T792" i="1"/>
  <c r="P792" i="1"/>
  <c r="T791" i="1"/>
  <c r="P791" i="1"/>
  <c r="T790" i="1"/>
  <c r="P790" i="1"/>
  <c r="T789" i="1"/>
  <c r="P789" i="1"/>
  <c r="T788" i="1"/>
  <c r="P788" i="1"/>
  <c r="T787" i="1"/>
  <c r="P787" i="1"/>
  <c r="T786" i="1"/>
  <c r="P786" i="1"/>
  <c r="T785" i="1"/>
  <c r="P785" i="1"/>
  <c r="T784" i="1"/>
  <c r="P784" i="1"/>
  <c r="T783" i="1"/>
  <c r="P783" i="1"/>
  <c r="T782" i="1"/>
  <c r="P782" i="1"/>
  <c r="T781" i="1"/>
  <c r="P781" i="1"/>
  <c r="T780" i="1"/>
  <c r="P780" i="1"/>
  <c r="T779" i="1"/>
  <c r="P779" i="1"/>
  <c r="T778" i="1"/>
  <c r="P778" i="1"/>
  <c r="T777" i="1"/>
  <c r="P777" i="1"/>
  <c r="T776" i="1"/>
  <c r="P776" i="1"/>
  <c r="T775" i="1"/>
  <c r="P775" i="1"/>
  <c r="T774" i="1"/>
  <c r="P774" i="1"/>
  <c r="T773" i="1"/>
  <c r="P773" i="1"/>
  <c r="T772" i="1"/>
  <c r="P772" i="1"/>
  <c r="T771" i="1"/>
  <c r="P771" i="1"/>
  <c r="T770" i="1"/>
  <c r="P770" i="1"/>
  <c r="T769" i="1"/>
  <c r="P769" i="1"/>
  <c r="T768" i="1"/>
  <c r="P768" i="1"/>
  <c r="T767" i="1"/>
  <c r="P767" i="1"/>
  <c r="T766" i="1"/>
  <c r="P766" i="1"/>
  <c r="T765" i="1"/>
  <c r="P765" i="1"/>
  <c r="T764" i="1"/>
  <c r="P764" i="1"/>
  <c r="T763" i="1"/>
  <c r="P763" i="1"/>
  <c r="T762" i="1"/>
  <c r="P762" i="1"/>
  <c r="T761" i="1"/>
  <c r="P761" i="1"/>
  <c r="T760" i="1"/>
  <c r="P760" i="1"/>
  <c r="T759" i="1"/>
  <c r="P759" i="1"/>
  <c r="T758" i="1"/>
  <c r="P758" i="1"/>
  <c r="T757" i="1"/>
  <c r="P757" i="1"/>
  <c r="T756" i="1"/>
  <c r="P756" i="1"/>
  <c r="T755" i="1"/>
  <c r="P755" i="1"/>
  <c r="T754" i="1"/>
  <c r="P754" i="1"/>
  <c r="T753" i="1"/>
  <c r="P753" i="1"/>
  <c r="T752" i="1"/>
  <c r="P752" i="1"/>
  <c r="T751" i="1"/>
  <c r="P751" i="1"/>
  <c r="T750" i="1"/>
  <c r="P750" i="1"/>
  <c r="T749" i="1"/>
  <c r="P749" i="1"/>
  <c r="T748" i="1"/>
  <c r="P748" i="1"/>
  <c r="T747" i="1"/>
  <c r="P747" i="1"/>
  <c r="T746" i="1"/>
  <c r="P746" i="1"/>
  <c r="T745" i="1"/>
  <c r="P745" i="1"/>
  <c r="T744" i="1"/>
  <c r="P744" i="1"/>
  <c r="T743" i="1"/>
  <c r="P743" i="1"/>
  <c r="T742" i="1"/>
  <c r="P742" i="1"/>
  <c r="T741" i="1"/>
  <c r="P741" i="1"/>
  <c r="T740" i="1"/>
  <c r="P740" i="1"/>
  <c r="T739" i="1"/>
  <c r="P739" i="1"/>
  <c r="T738" i="1"/>
  <c r="P738" i="1"/>
  <c r="T737" i="1"/>
  <c r="P737" i="1"/>
  <c r="T736" i="1"/>
  <c r="P736" i="1"/>
  <c r="T735" i="1"/>
  <c r="P735" i="1"/>
  <c r="T734" i="1"/>
  <c r="P734" i="1"/>
  <c r="T733" i="1"/>
  <c r="P733" i="1"/>
  <c r="T732" i="1"/>
  <c r="P732" i="1"/>
  <c r="T731" i="1"/>
  <c r="P731" i="1"/>
  <c r="T730" i="1"/>
  <c r="P730" i="1"/>
  <c r="T729" i="1"/>
  <c r="P729" i="1"/>
  <c r="T728" i="1"/>
  <c r="P728" i="1"/>
  <c r="T727" i="1"/>
  <c r="P727" i="1"/>
  <c r="T726" i="1"/>
  <c r="P726" i="1"/>
  <c r="T725" i="1"/>
  <c r="P725" i="1"/>
  <c r="T724" i="1"/>
  <c r="P724" i="1"/>
  <c r="T723" i="1"/>
  <c r="P723" i="1"/>
  <c r="T722" i="1"/>
  <c r="P722" i="1"/>
  <c r="T721" i="1"/>
  <c r="P721" i="1"/>
  <c r="T720" i="1"/>
  <c r="P720" i="1"/>
  <c r="T719" i="1"/>
  <c r="P719" i="1"/>
  <c r="T718" i="1"/>
  <c r="P718" i="1"/>
  <c r="T717" i="1"/>
  <c r="P717" i="1"/>
  <c r="T716" i="1"/>
  <c r="P716" i="1"/>
  <c r="T715" i="1"/>
  <c r="P715" i="1"/>
  <c r="T714" i="1"/>
  <c r="P714" i="1"/>
  <c r="T713" i="1"/>
  <c r="P713" i="1"/>
  <c r="T712" i="1"/>
  <c r="P712" i="1"/>
  <c r="T711" i="1"/>
  <c r="P711" i="1"/>
  <c r="T710" i="1"/>
  <c r="P710" i="1"/>
  <c r="T709" i="1"/>
  <c r="P709" i="1"/>
  <c r="T708" i="1"/>
  <c r="P708" i="1"/>
  <c r="T707" i="1"/>
  <c r="P707" i="1"/>
  <c r="T706" i="1"/>
  <c r="P706" i="1"/>
  <c r="T705" i="1"/>
  <c r="P705" i="1"/>
  <c r="T704" i="1"/>
  <c r="P704" i="1"/>
  <c r="T703" i="1"/>
  <c r="P703" i="1"/>
  <c r="T702" i="1"/>
  <c r="P702" i="1"/>
  <c r="T701" i="1"/>
  <c r="P701" i="1"/>
  <c r="T700" i="1"/>
  <c r="P700" i="1"/>
  <c r="T699" i="1"/>
  <c r="P699" i="1"/>
  <c r="T698" i="1"/>
  <c r="P698" i="1"/>
  <c r="T697" i="1"/>
  <c r="P697" i="1"/>
  <c r="T696" i="1"/>
  <c r="P696" i="1"/>
  <c r="T695" i="1"/>
  <c r="P695" i="1"/>
  <c r="T694" i="1"/>
  <c r="P694" i="1"/>
  <c r="T693" i="1"/>
  <c r="P693" i="1"/>
  <c r="T692" i="1"/>
  <c r="P692" i="1"/>
  <c r="T691" i="1"/>
  <c r="P691" i="1"/>
  <c r="T690" i="1"/>
  <c r="P690" i="1"/>
  <c r="T689" i="1"/>
  <c r="P689" i="1"/>
  <c r="T688" i="1"/>
  <c r="P688" i="1"/>
  <c r="T687" i="1"/>
  <c r="P687" i="1"/>
  <c r="T686" i="1"/>
  <c r="P686" i="1"/>
  <c r="T685" i="1"/>
  <c r="P685" i="1"/>
  <c r="T684" i="1"/>
  <c r="P684" i="1"/>
  <c r="T683" i="1"/>
  <c r="P683" i="1"/>
  <c r="T682" i="1"/>
  <c r="P682" i="1"/>
  <c r="T681" i="1"/>
  <c r="P681" i="1"/>
  <c r="T680" i="1"/>
  <c r="P680" i="1"/>
  <c r="T679" i="1"/>
  <c r="P679" i="1"/>
  <c r="T678" i="1"/>
  <c r="P678" i="1"/>
  <c r="T677" i="1"/>
  <c r="P677" i="1"/>
  <c r="T676" i="1"/>
  <c r="P676" i="1"/>
  <c r="T675" i="1"/>
  <c r="P675" i="1"/>
  <c r="T674" i="1"/>
  <c r="P674" i="1"/>
  <c r="T673" i="1"/>
  <c r="P673" i="1"/>
  <c r="T672" i="1"/>
  <c r="P672" i="1"/>
  <c r="T671" i="1"/>
  <c r="P671" i="1"/>
  <c r="T670" i="1"/>
  <c r="P670" i="1"/>
  <c r="T669" i="1"/>
  <c r="P669" i="1"/>
  <c r="T668" i="1"/>
  <c r="P668" i="1"/>
  <c r="T667" i="1"/>
  <c r="P667" i="1"/>
  <c r="T666" i="1"/>
  <c r="P666" i="1"/>
  <c r="T665" i="1"/>
  <c r="P665" i="1"/>
  <c r="T664" i="1"/>
  <c r="P664" i="1"/>
  <c r="T663" i="1"/>
  <c r="P663" i="1"/>
  <c r="T662" i="1"/>
  <c r="P662" i="1"/>
  <c r="T661" i="1"/>
  <c r="P661" i="1"/>
  <c r="T660" i="1"/>
  <c r="P660" i="1"/>
  <c r="T659" i="1"/>
  <c r="P659" i="1"/>
  <c r="T658" i="1"/>
  <c r="P658" i="1"/>
  <c r="T657" i="1"/>
  <c r="P657" i="1"/>
  <c r="T656" i="1"/>
  <c r="P656" i="1"/>
  <c r="T655" i="1"/>
  <c r="P655" i="1"/>
  <c r="T654" i="1"/>
  <c r="P654" i="1"/>
  <c r="T653" i="1"/>
  <c r="P653" i="1"/>
  <c r="T652" i="1"/>
  <c r="P652" i="1"/>
  <c r="T651" i="1"/>
  <c r="P651" i="1"/>
  <c r="T650" i="1"/>
  <c r="P650" i="1"/>
  <c r="T649" i="1"/>
  <c r="P649" i="1"/>
  <c r="T648" i="1"/>
  <c r="P648" i="1"/>
  <c r="T647" i="1"/>
  <c r="P647" i="1"/>
  <c r="T646" i="1"/>
  <c r="P646" i="1"/>
  <c r="T645" i="1"/>
  <c r="P645" i="1"/>
  <c r="T644" i="1"/>
  <c r="P644" i="1"/>
  <c r="T643" i="1"/>
  <c r="P643" i="1"/>
  <c r="T642" i="1"/>
  <c r="P642" i="1"/>
  <c r="T641" i="1"/>
  <c r="P641" i="1"/>
  <c r="T640" i="1"/>
  <c r="P640" i="1"/>
  <c r="T639" i="1"/>
  <c r="P639" i="1"/>
  <c r="T638" i="1"/>
  <c r="P638" i="1"/>
  <c r="T637" i="1"/>
  <c r="P637" i="1"/>
  <c r="T636" i="1"/>
  <c r="P636" i="1"/>
  <c r="T635" i="1"/>
  <c r="P635" i="1"/>
  <c r="T634" i="1"/>
  <c r="P634" i="1"/>
  <c r="T633" i="1"/>
  <c r="P633" i="1"/>
  <c r="T632" i="1"/>
  <c r="P632" i="1"/>
  <c r="T631" i="1"/>
  <c r="P631" i="1"/>
  <c r="T630" i="1"/>
  <c r="P630" i="1"/>
  <c r="T629" i="1"/>
  <c r="P629" i="1"/>
  <c r="T628" i="1"/>
  <c r="P628" i="1"/>
  <c r="T627" i="1"/>
  <c r="P627" i="1"/>
  <c r="T626" i="1"/>
  <c r="P626" i="1"/>
  <c r="T625" i="1"/>
  <c r="P625" i="1"/>
  <c r="T624" i="1"/>
  <c r="P624" i="1"/>
  <c r="T623" i="1"/>
  <c r="P623" i="1"/>
  <c r="T622" i="1"/>
  <c r="P622" i="1"/>
  <c r="T621" i="1"/>
  <c r="P621" i="1"/>
  <c r="T620" i="1"/>
  <c r="P620" i="1"/>
  <c r="T619" i="1"/>
  <c r="P619" i="1"/>
  <c r="T618" i="1"/>
  <c r="P618" i="1"/>
  <c r="T617" i="1"/>
  <c r="P617" i="1"/>
  <c r="T616" i="1"/>
  <c r="P616" i="1"/>
  <c r="T615" i="1"/>
  <c r="P615" i="1"/>
  <c r="T614" i="1"/>
  <c r="P614" i="1"/>
  <c r="T613" i="1"/>
  <c r="P613" i="1"/>
  <c r="T612" i="1"/>
  <c r="P612" i="1"/>
  <c r="T611" i="1"/>
  <c r="P611" i="1"/>
  <c r="T610" i="1"/>
  <c r="P610" i="1"/>
  <c r="T609" i="1"/>
  <c r="P609" i="1"/>
  <c r="T608" i="1"/>
  <c r="P608" i="1"/>
  <c r="T607" i="1"/>
  <c r="P607" i="1"/>
  <c r="T606" i="1"/>
  <c r="P606" i="1"/>
  <c r="T605" i="1"/>
  <c r="P605" i="1"/>
  <c r="T604" i="1"/>
  <c r="P604" i="1"/>
  <c r="T603" i="1"/>
  <c r="P603" i="1"/>
  <c r="T602" i="1"/>
  <c r="P602" i="1"/>
  <c r="T601" i="1"/>
  <c r="P601" i="1"/>
  <c r="T600" i="1"/>
  <c r="P600" i="1"/>
  <c r="T599" i="1"/>
  <c r="P599" i="1"/>
  <c r="T598" i="1"/>
  <c r="P598" i="1"/>
  <c r="T597" i="1"/>
  <c r="P597" i="1"/>
  <c r="T596" i="1"/>
  <c r="P596" i="1"/>
  <c r="T595" i="1"/>
  <c r="P595" i="1"/>
  <c r="T594" i="1"/>
  <c r="P594" i="1"/>
  <c r="T593" i="1"/>
  <c r="P593" i="1"/>
  <c r="T592" i="1"/>
  <c r="P592" i="1"/>
  <c r="T591" i="1"/>
  <c r="P591" i="1"/>
  <c r="T590" i="1"/>
  <c r="P590" i="1"/>
  <c r="T589" i="1"/>
  <c r="P589" i="1"/>
  <c r="T588" i="1"/>
  <c r="P588" i="1"/>
  <c r="T587" i="1"/>
  <c r="P587" i="1"/>
  <c r="T586" i="1"/>
  <c r="P586" i="1"/>
  <c r="T585" i="1"/>
  <c r="P585" i="1"/>
  <c r="T584" i="1"/>
  <c r="P584" i="1"/>
  <c r="T583" i="1"/>
  <c r="P583" i="1"/>
  <c r="T582" i="1"/>
  <c r="P582" i="1"/>
  <c r="T581" i="1"/>
  <c r="P581" i="1"/>
  <c r="T580" i="1"/>
  <c r="P580" i="1"/>
  <c r="T579" i="1"/>
  <c r="P579" i="1"/>
  <c r="T578" i="1"/>
  <c r="P578" i="1"/>
  <c r="T577" i="1"/>
  <c r="P577" i="1"/>
  <c r="T576" i="1"/>
  <c r="P576" i="1"/>
  <c r="T575" i="1"/>
  <c r="P575" i="1"/>
  <c r="T574" i="1"/>
  <c r="P574" i="1"/>
  <c r="T573" i="1"/>
  <c r="P573" i="1"/>
  <c r="T572" i="1"/>
  <c r="P572" i="1"/>
  <c r="T571" i="1"/>
  <c r="P571" i="1"/>
  <c r="T570" i="1"/>
  <c r="P570" i="1"/>
  <c r="T569" i="1"/>
  <c r="P569" i="1"/>
  <c r="T568" i="1"/>
  <c r="P568" i="1"/>
  <c r="T567" i="1"/>
  <c r="P567" i="1"/>
  <c r="T566" i="1"/>
  <c r="P566" i="1"/>
  <c r="T565" i="1"/>
  <c r="P565" i="1"/>
  <c r="T564" i="1"/>
  <c r="P564" i="1"/>
  <c r="T563" i="1"/>
  <c r="P563" i="1"/>
  <c r="T562" i="1"/>
  <c r="P562" i="1"/>
  <c r="T561" i="1"/>
  <c r="P561" i="1"/>
  <c r="T560" i="1"/>
  <c r="P560" i="1"/>
  <c r="T559" i="1"/>
  <c r="P559" i="1"/>
  <c r="T558" i="1"/>
  <c r="P558" i="1"/>
  <c r="T557" i="1"/>
  <c r="P557" i="1"/>
  <c r="T556" i="1"/>
  <c r="P556" i="1"/>
  <c r="T555" i="1"/>
  <c r="P555" i="1"/>
  <c r="T554" i="1"/>
  <c r="P554" i="1"/>
  <c r="T553" i="1"/>
  <c r="P553" i="1"/>
  <c r="T552" i="1"/>
  <c r="P552" i="1"/>
  <c r="T551" i="1"/>
  <c r="P551" i="1"/>
  <c r="T550" i="1"/>
  <c r="P550" i="1"/>
  <c r="T549" i="1"/>
  <c r="P549" i="1"/>
  <c r="U1007" i="1" l="1"/>
  <c r="U866" i="1"/>
  <c r="U867" i="1"/>
  <c r="U868" i="1"/>
  <c r="U869" i="1"/>
  <c r="U870" i="1"/>
  <c r="U872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1019" i="1"/>
  <c r="U1028" i="1"/>
  <c r="U1030" i="1"/>
  <c r="U1034" i="1"/>
  <c r="U1035" i="1"/>
  <c r="U1037" i="1"/>
  <c r="U1038" i="1"/>
  <c r="U1041" i="1"/>
  <c r="U1042" i="1"/>
  <c r="U1044" i="1"/>
  <c r="U1047" i="1"/>
  <c r="U1049" i="1"/>
  <c r="U1050" i="1"/>
  <c r="U1052" i="1"/>
  <c r="U1053" i="1"/>
  <c r="U1056" i="1"/>
  <c r="U1063" i="1"/>
  <c r="U1064" i="1"/>
  <c r="U1065" i="1"/>
  <c r="U1067" i="1"/>
  <c r="U1068" i="1"/>
  <c r="U1069" i="1"/>
  <c r="U1070" i="1"/>
  <c r="U1072" i="1"/>
  <c r="U1073" i="1"/>
  <c r="U1075" i="1"/>
  <c r="U1076" i="1"/>
  <c r="U1077" i="1"/>
  <c r="U1078" i="1"/>
  <c r="U1079" i="1"/>
  <c r="U1080" i="1"/>
  <c r="U1020" i="1"/>
  <c r="U100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3" i="1"/>
  <c r="U564" i="1"/>
  <c r="U565" i="1"/>
  <c r="U569" i="1"/>
  <c r="U573" i="1"/>
  <c r="U574" i="1"/>
  <c r="U575" i="1"/>
  <c r="U576" i="1"/>
  <c r="U577" i="1"/>
  <c r="U578" i="1"/>
  <c r="U579" i="1"/>
  <c r="U583" i="1"/>
  <c r="U585" i="1"/>
  <c r="U587" i="1"/>
  <c r="U588" i="1"/>
  <c r="U589" i="1"/>
  <c r="U590" i="1"/>
  <c r="U595" i="1"/>
  <c r="U596" i="1"/>
  <c r="U597" i="1"/>
  <c r="U599" i="1"/>
  <c r="U600" i="1"/>
  <c r="U601" i="1"/>
  <c r="U602" i="1"/>
  <c r="U603" i="1"/>
  <c r="U610" i="1"/>
  <c r="U613" i="1"/>
  <c r="U617" i="1"/>
  <c r="U618" i="1"/>
  <c r="U621" i="1"/>
  <c r="U622" i="1"/>
  <c r="U623" i="1"/>
  <c r="U624" i="1"/>
  <c r="U625" i="1"/>
  <c r="U626" i="1"/>
  <c r="U627" i="1"/>
  <c r="U629" i="1"/>
  <c r="U632" i="1"/>
  <c r="U633" i="1"/>
  <c r="U634" i="1"/>
  <c r="U635" i="1"/>
  <c r="U636" i="1"/>
  <c r="U637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92" i="1"/>
  <c r="U693" i="1"/>
  <c r="U695" i="1"/>
  <c r="U696" i="1"/>
  <c r="U699" i="1"/>
  <c r="U700" i="1"/>
  <c r="U701" i="1"/>
  <c r="U702" i="1"/>
  <c r="U703" i="1"/>
  <c r="U704" i="1"/>
  <c r="U705" i="1"/>
  <c r="U706" i="1"/>
  <c r="U707" i="1"/>
  <c r="U708" i="1"/>
  <c r="U709" i="1"/>
  <c r="U714" i="1"/>
  <c r="U715" i="1"/>
  <c r="U716" i="1"/>
  <c r="U717" i="1"/>
  <c r="U718" i="1"/>
  <c r="U719" i="1"/>
  <c r="U724" i="1"/>
  <c r="U725" i="1"/>
  <c r="U726" i="1"/>
  <c r="U727" i="1"/>
  <c r="U728" i="1"/>
  <c r="U730" i="1"/>
  <c r="U731" i="1"/>
  <c r="U732" i="1"/>
  <c r="U733" i="1"/>
  <c r="U734" i="1"/>
  <c r="U735" i="1"/>
  <c r="U736" i="1"/>
  <c r="U743" i="1"/>
  <c r="U745" i="1"/>
  <c r="U746" i="1"/>
  <c r="U747" i="1"/>
  <c r="U751" i="1"/>
  <c r="U754" i="1"/>
  <c r="U755" i="1"/>
  <c r="U756" i="1"/>
  <c r="U758" i="1"/>
  <c r="U761" i="1"/>
  <c r="U762" i="1"/>
  <c r="U766" i="1"/>
  <c r="U767" i="1"/>
  <c r="U772" i="1"/>
  <c r="U774" i="1"/>
  <c r="U775" i="1"/>
  <c r="U776" i="1"/>
  <c r="U777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71" i="1"/>
  <c r="U887" i="1"/>
  <c r="U1036" i="1"/>
  <c r="U1054" i="1"/>
  <c r="U1033" i="1"/>
  <c r="U750" i="1"/>
  <c r="U584" i="1"/>
  <c r="U586" i="1"/>
  <c r="U604" i="1"/>
  <c r="U611" i="1"/>
  <c r="U612" i="1"/>
  <c r="U614" i="1"/>
  <c r="U616" i="1"/>
  <c r="U619" i="1"/>
  <c r="U628" i="1"/>
  <c r="U630" i="1"/>
  <c r="U631" i="1"/>
  <c r="U638" i="1"/>
  <c r="U723" i="1"/>
  <c r="U963" i="1"/>
  <c r="U1029" i="1"/>
  <c r="U1043" i="1"/>
  <c r="U1048" i="1"/>
  <c r="U1051" i="1"/>
  <c r="U1055" i="1"/>
  <c r="U1057" i="1"/>
  <c r="U1074" i="1"/>
  <c r="U615" i="1"/>
  <c r="U815" i="1"/>
  <c r="U816" i="1"/>
  <c r="U819" i="1"/>
  <c r="U820" i="1"/>
  <c r="U821" i="1"/>
  <c r="U822" i="1"/>
  <c r="U823" i="1"/>
  <c r="U825" i="1"/>
  <c r="U826" i="1"/>
  <c r="U827" i="1"/>
  <c r="U828" i="1"/>
  <c r="U829" i="1"/>
  <c r="U830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5" i="1"/>
  <c r="U1027" i="1"/>
  <c r="U1031" i="1"/>
  <c r="U1061" i="1"/>
  <c r="U620" i="1"/>
  <c r="U729" i="1"/>
  <c r="U752" i="1"/>
  <c r="U764" i="1"/>
  <c r="U768" i="1"/>
  <c r="U873" i="1"/>
  <c r="U580" i="1"/>
  <c r="U605" i="1"/>
  <c r="U737" i="1"/>
  <c r="U744" i="1"/>
  <c r="U748" i="1"/>
  <c r="U770" i="1"/>
  <c r="U778" i="1"/>
  <c r="U874" i="1"/>
  <c r="U1022" i="1"/>
  <c r="U1025" i="1"/>
  <c r="U1032" i="1"/>
  <c r="U1018" i="1"/>
  <c r="U1023" i="1"/>
  <c r="U1024" i="1"/>
  <c r="U1039" i="1"/>
  <c r="U1045" i="1"/>
  <c r="U1071" i="1"/>
  <c r="U562" i="1"/>
  <c r="U570" i="1"/>
  <c r="U606" i="1"/>
  <c r="U607" i="1"/>
  <c r="U686" i="1"/>
  <c r="U691" i="1"/>
  <c r="U694" i="1"/>
  <c r="U697" i="1"/>
  <c r="U710" i="1"/>
  <c r="U738" i="1"/>
  <c r="U739" i="1"/>
  <c r="U740" i="1"/>
  <c r="U749" i="1"/>
  <c r="U753" i="1"/>
  <c r="U757" i="1"/>
  <c r="U759" i="1"/>
  <c r="U760" i="1"/>
  <c r="U763" i="1"/>
  <c r="U765" i="1"/>
  <c r="U769" i="1"/>
  <c r="U771" i="1"/>
  <c r="U773" i="1"/>
  <c r="U864" i="1"/>
  <c r="U1040" i="1"/>
  <c r="U1046" i="1"/>
  <c r="U1058" i="1"/>
  <c r="U1066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566" i="1"/>
  <c r="U591" i="1"/>
  <c r="U594" i="1"/>
  <c r="U598" i="1"/>
  <c r="U711" i="1"/>
  <c r="U741" i="1"/>
  <c r="U990" i="1"/>
  <c r="U1006" i="1"/>
  <c r="U567" i="1"/>
  <c r="U571" i="1"/>
  <c r="U608" i="1"/>
  <c r="U609" i="1"/>
  <c r="U687" i="1"/>
  <c r="U712" i="1"/>
  <c r="U713" i="1"/>
  <c r="U720" i="1"/>
  <c r="U721" i="1"/>
  <c r="U722" i="1"/>
  <c r="U742" i="1"/>
  <c r="U817" i="1"/>
  <c r="U824" i="1"/>
  <c r="U831" i="1"/>
  <c r="U1017" i="1"/>
  <c r="U568" i="1"/>
  <c r="U572" i="1"/>
  <c r="U581" i="1"/>
  <c r="U582" i="1"/>
  <c r="U592" i="1"/>
  <c r="U593" i="1"/>
  <c r="U688" i="1"/>
  <c r="U689" i="1"/>
  <c r="U690" i="1"/>
  <c r="U698" i="1"/>
  <c r="U818" i="1"/>
  <c r="U978" i="1"/>
  <c r="U1021" i="1"/>
  <c r="U1026" i="1"/>
  <c r="U1059" i="1"/>
  <c r="U1060" i="1"/>
  <c r="U1062" i="1"/>
  <c r="U979" i="1"/>
  <c r="U981" i="1"/>
  <c r="U1095" i="1"/>
  <c r="U1096" i="1"/>
  <c r="U1097" i="1"/>
  <c r="U1098" i="1"/>
  <c r="U1009" i="1"/>
  <c r="T541" i="1"/>
  <c r="T542" i="1"/>
  <c r="T543" i="1"/>
  <c r="T544" i="1"/>
  <c r="T545" i="1"/>
  <c r="T546" i="1"/>
  <c r="T547" i="1"/>
  <c r="T548" i="1"/>
  <c r="J429" i="1"/>
  <c r="J426" i="1"/>
  <c r="P472" i="1" l="1"/>
  <c r="U472" i="1" s="1"/>
  <c r="P471" i="1"/>
  <c r="U471" i="1" s="1"/>
  <c r="P541" i="1" l="1"/>
  <c r="U541" i="1" s="1"/>
  <c r="P542" i="1"/>
  <c r="U542" i="1" s="1"/>
  <c r="P543" i="1"/>
  <c r="U543" i="1" s="1"/>
  <c r="P544" i="1"/>
  <c r="U544" i="1" s="1"/>
  <c r="P545" i="1"/>
  <c r="U545" i="1" s="1"/>
  <c r="P546" i="1"/>
  <c r="U546" i="1" s="1"/>
  <c r="P547" i="1"/>
  <c r="U547" i="1" s="1"/>
  <c r="P548" i="1"/>
  <c r="U548" i="1" s="1"/>
  <c r="P470" i="1" l="1"/>
  <c r="U470" i="1" s="1"/>
  <c r="T540" i="1" l="1"/>
  <c r="P540" i="1"/>
  <c r="U540" i="1" l="1"/>
  <c r="P539" i="1"/>
  <c r="T539" i="1"/>
  <c r="U539" i="1" l="1"/>
  <c r="P536" i="1"/>
  <c r="P537" i="1"/>
  <c r="P538" i="1"/>
  <c r="T536" i="1"/>
  <c r="T537" i="1"/>
  <c r="T538" i="1"/>
  <c r="U538" i="1" l="1"/>
  <c r="U537" i="1"/>
  <c r="U536" i="1"/>
  <c r="T529" i="1"/>
  <c r="T530" i="1"/>
  <c r="T531" i="1"/>
  <c r="T532" i="1"/>
  <c r="T533" i="1"/>
  <c r="T534" i="1"/>
  <c r="T535" i="1"/>
  <c r="P529" i="1" l="1"/>
  <c r="U529" i="1" s="1"/>
  <c r="P530" i="1"/>
  <c r="U530" i="1" s="1"/>
  <c r="P531" i="1"/>
  <c r="U531" i="1" s="1"/>
  <c r="P532" i="1"/>
  <c r="U532" i="1" s="1"/>
  <c r="P533" i="1"/>
  <c r="U533" i="1" s="1"/>
  <c r="P534" i="1"/>
  <c r="U534" i="1" s="1"/>
  <c r="P535" i="1"/>
  <c r="U535" i="1" s="1"/>
  <c r="T527" i="1" l="1"/>
  <c r="T526" i="1"/>
  <c r="T528" i="1"/>
  <c r="P6" i="1" l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U526" i="1" s="1"/>
  <c r="P527" i="1"/>
  <c r="U527" i="1" s="1"/>
  <c r="P528" i="1"/>
  <c r="U528" i="1" s="1"/>
  <c r="P5" i="1"/>
  <c r="T523" i="1" l="1"/>
  <c r="U523" i="1" s="1"/>
  <c r="T524" i="1"/>
  <c r="U524" i="1" s="1"/>
  <c r="T525" i="1"/>
  <c r="U525" i="1" s="1"/>
  <c r="T516" i="1" l="1"/>
  <c r="T517" i="1"/>
  <c r="T518" i="1"/>
  <c r="T519" i="1"/>
  <c r="T520" i="1"/>
  <c r="T521" i="1"/>
  <c r="T522" i="1"/>
  <c r="U516" i="1" l="1"/>
  <c r="U517" i="1"/>
  <c r="U518" i="1"/>
  <c r="U519" i="1"/>
  <c r="U520" i="1"/>
  <c r="U521" i="1"/>
  <c r="U522" i="1"/>
  <c r="U469" i="1" l="1"/>
  <c r="U468" i="1"/>
  <c r="U467" i="1"/>
  <c r="U466" i="1"/>
  <c r="T6" i="1" l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U403" i="1" s="1"/>
  <c r="T404" i="1"/>
  <c r="T405" i="1"/>
  <c r="U405" i="1" s="1"/>
  <c r="T406" i="1"/>
  <c r="T407" i="1"/>
  <c r="U407" i="1" s="1"/>
  <c r="T408" i="1"/>
  <c r="T409" i="1"/>
  <c r="U409" i="1" s="1"/>
  <c r="T410" i="1"/>
  <c r="T411" i="1"/>
  <c r="U411" i="1" s="1"/>
  <c r="T412" i="1"/>
  <c r="T413" i="1"/>
  <c r="U413" i="1" s="1"/>
  <c r="T414" i="1"/>
  <c r="T415" i="1"/>
  <c r="U415" i="1" s="1"/>
  <c r="T416" i="1"/>
  <c r="T417" i="1"/>
  <c r="U417" i="1" s="1"/>
  <c r="T418" i="1"/>
  <c r="T419" i="1"/>
  <c r="U419" i="1" s="1"/>
  <c r="T420" i="1"/>
  <c r="T421" i="1"/>
  <c r="U421" i="1" s="1"/>
  <c r="T422" i="1"/>
  <c r="T423" i="1"/>
  <c r="U423" i="1" s="1"/>
  <c r="T424" i="1"/>
  <c r="T425" i="1"/>
  <c r="U425" i="1" s="1"/>
  <c r="T426" i="1"/>
  <c r="T427" i="1"/>
  <c r="U427" i="1" s="1"/>
  <c r="T428" i="1"/>
  <c r="T429" i="1"/>
  <c r="U429" i="1" s="1"/>
  <c r="T430" i="1"/>
  <c r="T431" i="1"/>
  <c r="U431" i="1" s="1"/>
  <c r="T432" i="1"/>
  <c r="T433" i="1"/>
  <c r="T434" i="1"/>
  <c r="U434" i="1" s="1"/>
  <c r="T435" i="1"/>
  <c r="T436" i="1"/>
  <c r="T437" i="1"/>
  <c r="U437" i="1" s="1"/>
  <c r="T438" i="1"/>
  <c r="T439" i="1"/>
  <c r="U439" i="1" s="1"/>
  <c r="T440" i="1"/>
  <c r="U440" i="1" s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U438" i="1" l="1"/>
  <c r="U436" i="1"/>
  <c r="U435" i="1"/>
  <c r="U433" i="1"/>
  <c r="U432" i="1"/>
  <c r="U430" i="1"/>
  <c r="U428" i="1"/>
  <c r="U424" i="1"/>
  <c r="U422" i="1"/>
  <c r="U420" i="1"/>
  <c r="U418" i="1"/>
  <c r="U416" i="1"/>
  <c r="U414" i="1"/>
  <c r="U412" i="1"/>
  <c r="U410" i="1"/>
  <c r="U408" i="1"/>
  <c r="U406" i="1"/>
  <c r="U404" i="1"/>
  <c r="U402" i="1"/>
  <c r="U514" i="1"/>
  <c r="U511" i="1"/>
  <c r="U509" i="1"/>
  <c r="U507" i="1"/>
  <c r="U506" i="1"/>
  <c r="U505" i="1"/>
  <c r="U504" i="1"/>
  <c r="U502" i="1"/>
  <c r="U500" i="1"/>
  <c r="U498" i="1"/>
  <c r="U493" i="1"/>
  <c r="U492" i="1"/>
  <c r="U490" i="1"/>
  <c r="U489" i="1"/>
  <c r="U488" i="1"/>
  <c r="U485" i="1"/>
  <c r="U483" i="1"/>
  <c r="U482" i="1"/>
  <c r="U478" i="1"/>
  <c r="U477" i="1"/>
  <c r="U476" i="1"/>
  <c r="U475" i="1"/>
  <c r="U473" i="1"/>
  <c r="U465" i="1"/>
  <c r="U463" i="1"/>
  <c r="U461" i="1"/>
  <c r="U459" i="1"/>
  <c r="U457" i="1"/>
  <c r="U455" i="1"/>
  <c r="U453" i="1"/>
  <c r="U451" i="1"/>
  <c r="U449" i="1"/>
  <c r="U447" i="1"/>
  <c r="U445" i="1"/>
  <c r="U444" i="1"/>
  <c r="U442" i="1"/>
  <c r="U400" i="1"/>
  <c r="U398" i="1"/>
  <c r="U396" i="1"/>
  <c r="U394" i="1"/>
  <c r="U392" i="1"/>
  <c r="U390" i="1"/>
  <c r="U388" i="1"/>
  <c r="U386" i="1"/>
  <c r="U384" i="1"/>
  <c r="U382" i="1"/>
  <c r="U380" i="1"/>
  <c r="U378" i="1"/>
  <c r="U376" i="1"/>
  <c r="U374" i="1"/>
  <c r="U372" i="1"/>
  <c r="U370" i="1"/>
  <c r="U368" i="1"/>
  <c r="U366" i="1"/>
  <c r="U364" i="1"/>
  <c r="U362" i="1"/>
  <c r="U360" i="1"/>
  <c r="U358" i="1"/>
  <c r="U356" i="1"/>
  <c r="U354" i="1"/>
  <c r="U352" i="1"/>
  <c r="U350" i="1"/>
  <c r="U348" i="1"/>
  <c r="U346" i="1"/>
  <c r="U344" i="1"/>
  <c r="U342" i="1"/>
  <c r="U340" i="1"/>
  <c r="U338" i="1"/>
  <c r="U336" i="1"/>
  <c r="U334" i="1"/>
  <c r="U332" i="1"/>
  <c r="U330" i="1"/>
  <c r="U328" i="1"/>
  <c r="U326" i="1"/>
  <c r="U324" i="1"/>
  <c r="U322" i="1"/>
  <c r="U320" i="1"/>
  <c r="U318" i="1"/>
  <c r="U316" i="1"/>
  <c r="U314" i="1"/>
  <c r="U312" i="1"/>
  <c r="U310" i="1"/>
  <c r="U308" i="1"/>
  <c r="U306" i="1"/>
  <c r="U304" i="1"/>
  <c r="U302" i="1"/>
  <c r="U300" i="1"/>
  <c r="U298" i="1"/>
  <c r="U296" i="1"/>
  <c r="U294" i="1"/>
  <c r="U292" i="1"/>
  <c r="U290" i="1"/>
  <c r="U288" i="1"/>
  <c r="U286" i="1"/>
  <c r="U284" i="1"/>
  <c r="U282" i="1"/>
  <c r="U280" i="1"/>
  <c r="U278" i="1"/>
  <c r="U276" i="1"/>
  <c r="U274" i="1"/>
  <c r="U272" i="1"/>
  <c r="U270" i="1"/>
  <c r="U268" i="1"/>
  <c r="U266" i="1"/>
  <c r="U264" i="1"/>
  <c r="U262" i="1"/>
  <c r="U260" i="1"/>
  <c r="U258" i="1"/>
  <c r="U256" i="1"/>
  <c r="U254" i="1"/>
  <c r="U252" i="1"/>
  <c r="U250" i="1"/>
  <c r="U248" i="1"/>
  <c r="U246" i="1"/>
  <c r="U244" i="1"/>
  <c r="U242" i="1"/>
  <c r="U240" i="1"/>
  <c r="U238" i="1"/>
  <c r="U236" i="1"/>
  <c r="U234" i="1"/>
  <c r="U232" i="1"/>
  <c r="U230" i="1"/>
  <c r="U228" i="1"/>
  <c r="U226" i="1"/>
  <c r="U224" i="1"/>
  <c r="U222" i="1"/>
  <c r="U220" i="1"/>
  <c r="U218" i="1"/>
  <c r="U216" i="1"/>
  <c r="U214" i="1"/>
  <c r="U212" i="1"/>
  <c r="U210" i="1"/>
  <c r="U208" i="1"/>
  <c r="U206" i="1"/>
  <c r="U204" i="1"/>
  <c r="U202" i="1"/>
  <c r="U200" i="1"/>
  <c r="U198" i="1"/>
  <c r="U196" i="1"/>
  <c r="U194" i="1"/>
  <c r="U192" i="1"/>
  <c r="U190" i="1"/>
  <c r="U188" i="1"/>
  <c r="U186" i="1"/>
  <c r="U184" i="1"/>
  <c r="U182" i="1"/>
  <c r="U180" i="1"/>
  <c r="U179" i="1"/>
  <c r="U177" i="1"/>
  <c r="U175" i="1"/>
  <c r="U173" i="1"/>
  <c r="U171" i="1"/>
  <c r="U169" i="1"/>
  <c r="U167" i="1"/>
  <c r="U165" i="1"/>
  <c r="U163" i="1"/>
  <c r="U161" i="1"/>
  <c r="U159" i="1"/>
  <c r="U157" i="1"/>
  <c r="U155" i="1"/>
  <c r="U153" i="1"/>
  <c r="U151" i="1"/>
  <c r="U149" i="1"/>
  <c r="U147" i="1"/>
  <c r="U145" i="1"/>
  <c r="U143" i="1"/>
  <c r="U141" i="1"/>
  <c r="U139" i="1"/>
  <c r="U137" i="1"/>
  <c r="U135" i="1"/>
  <c r="U133" i="1"/>
  <c r="U131" i="1"/>
  <c r="U129" i="1"/>
  <c r="U127" i="1"/>
  <c r="U125" i="1"/>
  <c r="U123" i="1"/>
  <c r="U121" i="1"/>
  <c r="U119" i="1"/>
  <c r="U117" i="1"/>
  <c r="U115" i="1"/>
  <c r="U113" i="1"/>
  <c r="U111" i="1"/>
  <c r="U109" i="1"/>
  <c r="U107" i="1"/>
  <c r="U105" i="1"/>
  <c r="U103" i="1"/>
  <c r="U101" i="1"/>
  <c r="U99" i="1"/>
  <c r="U97" i="1"/>
  <c r="U95" i="1"/>
  <c r="U93" i="1"/>
  <c r="U91" i="1"/>
  <c r="U89" i="1"/>
  <c r="U87" i="1"/>
  <c r="U85" i="1"/>
  <c r="U83" i="1"/>
  <c r="U81" i="1"/>
  <c r="U79" i="1"/>
  <c r="U77" i="1"/>
  <c r="U75" i="1"/>
  <c r="U73" i="1"/>
  <c r="U71" i="1"/>
  <c r="U69" i="1"/>
  <c r="U67" i="1"/>
  <c r="U65" i="1"/>
  <c r="U63" i="1"/>
  <c r="U61" i="1"/>
  <c r="U59" i="1"/>
  <c r="U57" i="1"/>
  <c r="U55" i="1"/>
  <c r="U53" i="1"/>
  <c r="U51" i="1"/>
  <c r="U49" i="1"/>
  <c r="U47" i="1"/>
  <c r="U45" i="1"/>
  <c r="U43" i="1"/>
  <c r="U41" i="1"/>
  <c r="U39" i="1"/>
  <c r="U37" i="1"/>
  <c r="U35" i="1"/>
  <c r="U33" i="1"/>
  <c r="U31" i="1"/>
  <c r="U29" i="1"/>
  <c r="U27" i="1"/>
  <c r="U25" i="1"/>
  <c r="U23" i="1"/>
  <c r="U21" i="1"/>
  <c r="U19" i="1"/>
  <c r="U17" i="1"/>
  <c r="U15" i="1"/>
  <c r="U13" i="1"/>
  <c r="U11" i="1"/>
  <c r="U9" i="1"/>
  <c r="U7" i="1"/>
  <c r="U515" i="1"/>
  <c r="U513" i="1"/>
  <c r="U512" i="1"/>
  <c r="U510" i="1"/>
  <c r="U508" i="1"/>
  <c r="U503" i="1"/>
  <c r="U501" i="1"/>
  <c r="U499" i="1"/>
  <c r="U497" i="1"/>
  <c r="U496" i="1"/>
  <c r="U495" i="1"/>
  <c r="U494" i="1"/>
  <c r="U491" i="1"/>
  <c r="U487" i="1"/>
  <c r="U486" i="1"/>
  <c r="U484" i="1"/>
  <c r="U481" i="1"/>
  <c r="U480" i="1"/>
  <c r="U479" i="1"/>
  <c r="U474" i="1"/>
  <c r="U464" i="1"/>
  <c r="U462" i="1"/>
  <c r="U460" i="1"/>
  <c r="U458" i="1"/>
  <c r="U456" i="1"/>
  <c r="U454" i="1"/>
  <c r="U452" i="1"/>
  <c r="U450" i="1"/>
  <c r="U448" i="1"/>
  <c r="U446" i="1"/>
  <c r="U443" i="1"/>
  <c r="U441" i="1"/>
  <c r="U401" i="1"/>
  <c r="U399" i="1"/>
  <c r="U397" i="1"/>
  <c r="U395" i="1"/>
  <c r="U393" i="1"/>
  <c r="U391" i="1"/>
  <c r="U389" i="1"/>
  <c r="U387" i="1"/>
  <c r="U385" i="1"/>
  <c r="U383" i="1"/>
  <c r="U381" i="1"/>
  <c r="U379" i="1"/>
  <c r="U377" i="1"/>
  <c r="U375" i="1"/>
  <c r="U373" i="1"/>
  <c r="U371" i="1"/>
  <c r="U369" i="1"/>
  <c r="U367" i="1"/>
  <c r="U365" i="1"/>
  <c r="U363" i="1"/>
  <c r="U361" i="1"/>
  <c r="U359" i="1"/>
  <c r="U357" i="1"/>
  <c r="U355" i="1"/>
  <c r="U353" i="1"/>
  <c r="U351" i="1"/>
  <c r="U349" i="1"/>
  <c r="U347" i="1"/>
  <c r="U345" i="1"/>
  <c r="U343" i="1"/>
  <c r="U341" i="1"/>
  <c r="U339" i="1"/>
  <c r="U337" i="1"/>
  <c r="U335" i="1"/>
  <c r="U333" i="1"/>
  <c r="U331" i="1"/>
  <c r="U329" i="1"/>
  <c r="U327" i="1"/>
  <c r="U325" i="1"/>
  <c r="U323" i="1"/>
  <c r="U321" i="1"/>
  <c r="U319" i="1"/>
  <c r="U317" i="1"/>
  <c r="U315" i="1"/>
  <c r="U313" i="1"/>
  <c r="U311" i="1"/>
  <c r="U309" i="1"/>
  <c r="U307" i="1"/>
  <c r="U305" i="1"/>
  <c r="U303" i="1"/>
  <c r="U301" i="1"/>
  <c r="U299" i="1"/>
  <c r="U297" i="1"/>
  <c r="U295" i="1"/>
  <c r="U293" i="1"/>
  <c r="U291" i="1"/>
  <c r="U289" i="1"/>
  <c r="U287" i="1"/>
  <c r="U285" i="1"/>
  <c r="U283" i="1"/>
  <c r="U281" i="1"/>
  <c r="U279" i="1"/>
  <c r="U277" i="1"/>
  <c r="U275" i="1"/>
  <c r="U273" i="1"/>
  <c r="U271" i="1"/>
  <c r="U269" i="1"/>
  <c r="U267" i="1"/>
  <c r="U265" i="1"/>
  <c r="U263" i="1"/>
  <c r="U261" i="1"/>
  <c r="U259" i="1"/>
  <c r="U257" i="1"/>
  <c r="U255" i="1"/>
  <c r="U253" i="1"/>
  <c r="U251" i="1"/>
  <c r="U249" i="1"/>
  <c r="U247" i="1"/>
  <c r="U245" i="1"/>
  <c r="U243" i="1"/>
  <c r="U241" i="1"/>
  <c r="U239" i="1"/>
  <c r="U237" i="1"/>
  <c r="U235" i="1"/>
  <c r="U233" i="1"/>
  <c r="U231" i="1"/>
  <c r="U229" i="1"/>
  <c r="U227" i="1"/>
  <c r="U225" i="1"/>
  <c r="U223" i="1"/>
  <c r="U221" i="1"/>
  <c r="U219" i="1"/>
  <c r="U217" i="1"/>
  <c r="U215" i="1"/>
  <c r="U213" i="1"/>
  <c r="U211" i="1"/>
  <c r="U209" i="1"/>
  <c r="U207" i="1"/>
  <c r="U205" i="1"/>
  <c r="U203" i="1"/>
  <c r="U201" i="1"/>
  <c r="U199" i="1"/>
  <c r="U197" i="1"/>
  <c r="U195" i="1"/>
  <c r="U193" i="1"/>
  <c r="U191" i="1"/>
  <c r="U189" i="1"/>
  <c r="U187" i="1"/>
  <c r="U185" i="1"/>
  <c r="U183" i="1"/>
  <c r="U181" i="1"/>
  <c r="U178" i="1"/>
  <c r="U176" i="1"/>
  <c r="U174" i="1"/>
  <c r="U172" i="1"/>
  <c r="U170" i="1"/>
  <c r="U168" i="1"/>
  <c r="U166" i="1"/>
  <c r="U164" i="1"/>
  <c r="U162" i="1"/>
  <c r="U160" i="1"/>
  <c r="U158" i="1"/>
  <c r="U156" i="1"/>
  <c r="U154" i="1"/>
  <c r="U152" i="1"/>
  <c r="U150" i="1"/>
  <c r="U148" i="1"/>
  <c r="U146" i="1"/>
  <c r="U144" i="1"/>
  <c r="U142" i="1"/>
  <c r="U140" i="1"/>
  <c r="U138" i="1"/>
  <c r="U136" i="1"/>
  <c r="U134" i="1"/>
  <c r="U132" i="1"/>
  <c r="U130" i="1"/>
  <c r="U128" i="1"/>
  <c r="U126" i="1"/>
  <c r="U124" i="1"/>
  <c r="U122" i="1"/>
  <c r="U120" i="1"/>
  <c r="U118" i="1"/>
  <c r="U116" i="1"/>
  <c r="U114" i="1"/>
  <c r="U112" i="1"/>
  <c r="U110" i="1"/>
  <c r="U108" i="1"/>
  <c r="U106" i="1"/>
  <c r="U104" i="1"/>
  <c r="U102" i="1"/>
  <c r="U100" i="1"/>
  <c r="U98" i="1"/>
  <c r="U96" i="1"/>
  <c r="U94" i="1"/>
  <c r="U92" i="1"/>
  <c r="U90" i="1"/>
  <c r="U88" i="1"/>
  <c r="U86" i="1"/>
  <c r="U84" i="1"/>
  <c r="U82" i="1"/>
  <c r="U80" i="1"/>
  <c r="U78" i="1"/>
  <c r="U76" i="1"/>
  <c r="U74" i="1"/>
  <c r="U72" i="1"/>
  <c r="U70" i="1"/>
  <c r="U68" i="1"/>
  <c r="U66" i="1"/>
  <c r="U64" i="1"/>
  <c r="U62" i="1"/>
  <c r="U60" i="1"/>
  <c r="U58" i="1"/>
  <c r="U56" i="1"/>
  <c r="U54" i="1"/>
  <c r="U52" i="1"/>
  <c r="U50" i="1"/>
  <c r="U48" i="1"/>
  <c r="U46" i="1"/>
  <c r="U44" i="1"/>
  <c r="U42" i="1"/>
  <c r="U40" i="1"/>
  <c r="U38" i="1"/>
  <c r="U36" i="1"/>
  <c r="U34" i="1"/>
  <c r="U32" i="1"/>
  <c r="U30" i="1"/>
  <c r="U28" i="1"/>
  <c r="U26" i="1"/>
  <c r="U24" i="1"/>
  <c r="U22" i="1"/>
  <c r="U20" i="1"/>
  <c r="U18" i="1"/>
  <c r="U16" i="1"/>
  <c r="U14" i="1"/>
  <c r="U12" i="1"/>
  <c r="U10" i="1"/>
  <c r="U8" i="1"/>
  <c r="U6" i="1"/>
  <c r="U426" i="1"/>
  <c r="T5" i="1"/>
  <c r="U5" i="1" l="1"/>
  <c r="U2" i="1" s="1"/>
  <c r="T2" i="1"/>
  <c r="S2" i="1"/>
  <c r="R2" i="1"/>
  <c r="Q2" i="1"/>
  <c r="P2" i="1"/>
  <c r="O2" i="1"/>
  <c r="N2" i="1"/>
  <c r="M2" i="1"/>
  <c r="L2" i="1"/>
  <c r="K2" i="1"/>
  <c r="J2" i="1"/>
  <c r="I2" i="1"/>
  <c r="AU2" i="1" l="1"/>
  <c r="V2" i="1"/>
  <c r="V3" i="1"/>
  <c r="V4" i="1" l="1"/>
</calcChain>
</file>

<file path=xl/sharedStrings.xml><?xml version="1.0" encoding="utf-8"?>
<sst xmlns="http://schemas.openxmlformats.org/spreadsheetml/2006/main" count="9159" uniqueCount="721">
  <si>
    <t xml:space="preserve">البيانات المطلوب أضافتها والخاصة </t>
  </si>
  <si>
    <t>أجمالى المرتبات وما فى حكمها</t>
  </si>
  <si>
    <t>الخصومات</t>
  </si>
  <si>
    <t>رقم الموظف</t>
  </si>
  <si>
    <t>اسم الموظف</t>
  </si>
  <si>
    <t>تاريخ التعيين</t>
  </si>
  <si>
    <t>رقم بطاقة الرقم القومى</t>
  </si>
  <si>
    <t>الرقم التأمينى</t>
  </si>
  <si>
    <t>الوظيفة الحالية</t>
  </si>
  <si>
    <t>تاريخ التأمين</t>
  </si>
  <si>
    <t>تاريخ الاستقالة</t>
  </si>
  <si>
    <t>المرتب التأمينى</t>
  </si>
  <si>
    <t>المرتب الأساسى</t>
  </si>
  <si>
    <t>علاوة غير منضمة</t>
  </si>
  <si>
    <t xml:space="preserve">ملبس   </t>
  </si>
  <si>
    <t>إنتقال</t>
  </si>
  <si>
    <t xml:space="preserve">مكافأت </t>
  </si>
  <si>
    <t>أضاقى</t>
  </si>
  <si>
    <t>أجمالى المستحق</t>
  </si>
  <si>
    <t>خصم حصة العامل من التأمينات</t>
  </si>
  <si>
    <t>سلفة</t>
  </si>
  <si>
    <t>جزاء</t>
  </si>
  <si>
    <t>أجمالى الخصومات</t>
  </si>
  <si>
    <t>صافى المرتب المتحصل عليه</t>
  </si>
  <si>
    <t>السيد السيد اسماعيل مصطفى</t>
  </si>
  <si>
    <t>عامل نسيج</t>
  </si>
  <si>
    <t>طارق محمد احمد خليل</t>
  </si>
  <si>
    <t>رضا النوبى موسى محمد</t>
  </si>
  <si>
    <t>عادل كمال على فراج</t>
  </si>
  <si>
    <t>حسن عبد العزيز حسن</t>
  </si>
  <si>
    <t>محمود محمد محمود محمد</t>
  </si>
  <si>
    <t>عيسى جابر محمد ابراهيم</t>
  </si>
  <si>
    <t>هانى محمد ابراهيم شعبان</t>
  </si>
  <si>
    <t>محمد عبد الوارث على على</t>
  </si>
  <si>
    <t>جمال ابو اليزيد على القط</t>
  </si>
  <si>
    <t>محمد كامل على رضوان</t>
  </si>
  <si>
    <t>محمود محمد زكريا بدر محمد</t>
  </si>
  <si>
    <t>هانى عبد الغنى احمد على ابويوسف</t>
  </si>
  <si>
    <t>شريف شاكر عبد الجيد شريف</t>
  </si>
  <si>
    <t>ايمن مصطفى حسين العسكرى</t>
  </si>
  <si>
    <t>شريف مصطفى محمود سالم</t>
  </si>
  <si>
    <t>عمرو داود سيد احمد اسماعيل</t>
  </si>
  <si>
    <t>محمد محمود محمد ابراهيم</t>
  </si>
  <si>
    <t>حسن محمد حسن على سليمان</t>
  </si>
  <si>
    <t>محمد عبد النبى محمد احمد</t>
  </si>
  <si>
    <t>صابر عبد العال خضر محمود</t>
  </si>
  <si>
    <t>محمد خليل خليل الديب</t>
  </si>
  <si>
    <t>هانى جمعه عبد الله احمد</t>
  </si>
  <si>
    <t>محمد حمدى احمد عبد الغنى البنا</t>
  </si>
  <si>
    <t>سامى السعيد عبد العزيز المجنى</t>
  </si>
  <si>
    <t>حسام الدين احمد محمد حسنين</t>
  </si>
  <si>
    <t>محمد السيد عوض عوض</t>
  </si>
  <si>
    <t>سمير منصور حسين ابو تركية م-1</t>
  </si>
  <si>
    <t>محمد جبر محمد سعد</t>
  </si>
  <si>
    <t>عماد فتحى السيد حفنى</t>
  </si>
  <si>
    <t>محمد عبد النبى عبد العزيز الرخ</t>
  </si>
  <si>
    <t>رمضان شحاتة محمود مبروك</t>
  </si>
  <si>
    <t>ربيع رجب عيد محمد</t>
  </si>
  <si>
    <t>رزق عبدالعاطى سالم ابراهيم</t>
  </si>
  <si>
    <t>حسن محمد حسين منصور</t>
  </si>
  <si>
    <t>محمود محمد السيد سالم</t>
  </si>
  <si>
    <t>عبد الله قرشى ابو الوفا</t>
  </si>
  <si>
    <t>سمير حسن محمد على</t>
  </si>
  <si>
    <t>عامل صيانة</t>
  </si>
  <si>
    <t>ياسر احمد عفيفى على</t>
  </si>
  <si>
    <t>شعبان بكر اسماعيل احمد</t>
  </si>
  <si>
    <t>عادل توفيق احمد عبد الكريم</t>
  </si>
  <si>
    <t>احمد عبده محمد عبده</t>
  </si>
  <si>
    <t>مجدى كمال عيسى تادرس</t>
  </si>
  <si>
    <t>عماد عبد الغنى احمد على</t>
  </si>
  <si>
    <t>عادل فتحى محمد ابراهيم</t>
  </si>
  <si>
    <t>ممدوح احمد موسى عبد الرحمن</t>
  </si>
  <si>
    <t>محمد شعبان السيد خليفه</t>
  </si>
  <si>
    <t>سامح رمزى مسعود دلوعه</t>
  </si>
  <si>
    <t>سامح كمال عيسى تادرس</t>
  </si>
  <si>
    <t>مسئول متابعة انتاج وجوده</t>
  </si>
  <si>
    <t>سمير بسيونى ابراهيم الحوفى</t>
  </si>
  <si>
    <t>عمالة مؤقتة</t>
  </si>
  <si>
    <t>السيد مصطفى السيد الدرديرى</t>
  </si>
  <si>
    <t>محمد مرسى ابراهيم ابو المجد</t>
  </si>
  <si>
    <t>تامر سعيد زكريا سعيد</t>
  </si>
  <si>
    <t>مسئول تخطيط</t>
  </si>
  <si>
    <t>ايمن محمود على شامه</t>
  </si>
  <si>
    <t>عادل صلاح ابراهيم محمد</t>
  </si>
  <si>
    <t>عادل محمد الوردانى احمد</t>
  </si>
  <si>
    <t>خالد ثابت عبده حموده</t>
  </si>
  <si>
    <t>عامل صباغة</t>
  </si>
  <si>
    <t>فتحى توفيق حسن سالم</t>
  </si>
  <si>
    <t>محمد حسن ابراهيم السيد</t>
  </si>
  <si>
    <t>علاء السعيد عوف عبد الرحمن</t>
  </si>
  <si>
    <t>عمرو خميس ابو عجيله بدوى</t>
  </si>
  <si>
    <t>رأفت محمد مصطفى صالح</t>
  </si>
  <si>
    <t>رجب محمود عبد العزيز سعد</t>
  </si>
  <si>
    <t>محمود فوزى عبد العليم عبد الناصر</t>
  </si>
  <si>
    <t>عمرو صبحى المحمدى امام</t>
  </si>
  <si>
    <t>مصطفى رزق ضيف اسماعيل</t>
  </si>
  <si>
    <t>فضل احمد فضل جاد</t>
  </si>
  <si>
    <t>محمد سعد بدوى بدوى</t>
  </si>
  <si>
    <t>محمد رزق ضيف اسماعيل</t>
  </si>
  <si>
    <t>محمد رمضان سعد بدوى</t>
  </si>
  <si>
    <t>محمد احمد فضل جاد م-1</t>
  </si>
  <si>
    <t>ادريس جمعة معوض خميس</t>
  </si>
  <si>
    <t>امين محمد امين غريب</t>
  </si>
  <si>
    <t>محمد محمود كامل طه</t>
  </si>
  <si>
    <t>مصطفى عبد النبى مصطفى احمد</t>
  </si>
  <si>
    <t>ابراهيم احمد سالم احمد</t>
  </si>
  <si>
    <t>حسام فاروق صديق صادق</t>
  </si>
  <si>
    <t>طارق محمد محروس مبروك</t>
  </si>
  <si>
    <t>رضا عبد اللطيف احمد السيد</t>
  </si>
  <si>
    <t>عبد الوهاب جمال ابراهيم السعيد</t>
  </si>
  <si>
    <t>عبد الناصر خلف احمد شلنده</t>
  </si>
  <si>
    <t>محمد جلال مرسى احمد مرسى</t>
  </si>
  <si>
    <t>الباشا عاطف عبد المعز حسين</t>
  </si>
  <si>
    <t>ابراهيم حارس جاد الرب خليفة</t>
  </si>
  <si>
    <t>محمد خميس سليمان حيدر</t>
  </si>
  <si>
    <t>جابر محمد عبد الرازق علام</t>
  </si>
  <si>
    <t>مهندس كميائى</t>
  </si>
  <si>
    <t>عماد فاروق فهمى بشاى</t>
  </si>
  <si>
    <t>وليد يونس فهيم السيد</t>
  </si>
  <si>
    <t>خالد محمد شعبان الصافى</t>
  </si>
  <si>
    <t>احمد محمد عبد اللطيف ابو عرب</t>
  </si>
  <si>
    <t>محمد سعيد محمد محمود</t>
  </si>
  <si>
    <t>عصام عبد الناصر عبد المقصود صديق</t>
  </si>
  <si>
    <t>رجب عبد الفتاح عبد الرؤوف محمد م-1</t>
  </si>
  <si>
    <t>مهندس صباغة</t>
  </si>
  <si>
    <t>عمرو عبدالحليم سليمان عبدالحليم</t>
  </si>
  <si>
    <t>طاهر رجب طاهر احمد عبدالرحيم</t>
  </si>
  <si>
    <t>محمد عبداللطيف عبدالله عبدالفتاح</t>
  </si>
  <si>
    <t>احمد نصر الدين ابو كمال</t>
  </si>
  <si>
    <t>محمود على يوسف احمد محمود</t>
  </si>
  <si>
    <t>عادل محمد حسين العش</t>
  </si>
  <si>
    <t>محمد خميس عبد ربه على رضوان</t>
  </si>
  <si>
    <t>تامر صابر محمد جميل</t>
  </si>
  <si>
    <t>طارق شوقى كامل درويش</t>
  </si>
  <si>
    <t>احمد ياقوت احمد محمد</t>
  </si>
  <si>
    <t>ابراهيم محمد ابراهيم احمد</t>
  </si>
  <si>
    <t>ايهاب طلعت احمد عبد اللطيف</t>
  </si>
  <si>
    <t>ابراهيم احمد علام عبد الله</t>
  </si>
  <si>
    <t>رفعت محمد ابراهيم اسماعيل</t>
  </si>
  <si>
    <t>اسماعيل احمد عبد الجليل جمعه</t>
  </si>
  <si>
    <t>احمد عبد الحق ابو العنين حنفى</t>
  </si>
  <si>
    <t>جمعه عبد الفتاح النوبى عبد القادر</t>
  </si>
  <si>
    <t>عادل خميس ابو عجيله بدوى</t>
  </si>
  <si>
    <t>محمد صالح عطية الله محمد</t>
  </si>
  <si>
    <t>محمد محمود على السيد</t>
  </si>
  <si>
    <t>صبحى عبد الله عامر ابو الخير</t>
  </si>
  <si>
    <t>احمد محمد حسين عبد الغنى</t>
  </si>
  <si>
    <t>ابراهيم محمد ابراهيم رزق</t>
  </si>
  <si>
    <t>مصطفى صادق توفيق عبد الرحيم</t>
  </si>
  <si>
    <t>محمد رضا حسين عفيفى</t>
  </si>
  <si>
    <t>عاصم محمد فرج فرج</t>
  </si>
  <si>
    <t>محمد عوض محمد عبدالمقصود</t>
  </si>
  <si>
    <t>احمد بشير ابراهيم</t>
  </si>
  <si>
    <t>عبد الله محمد بدر على</t>
  </si>
  <si>
    <t>احمد السعيد فهمى محمد</t>
  </si>
  <si>
    <t>احمد ابراهيم على مخلوف</t>
  </si>
  <si>
    <t>عبد الحميد يحيى عبد الحميد احمد</t>
  </si>
  <si>
    <t>حسن ابراهيم محمد محمود</t>
  </si>
  <si>
    <t>عادل عبد البدير عويضه غالى</t>
  </si>
  <si>
    <t>عبد المنعم حسين عبد الحليم محمد</t>
  </si>
  <si>
    <t>محمد يونس مصطفى محمد</t>
  </si>
  <si>
    <t>ياسر احمد عبد الغنى احمد</t>
  </si>
  <si>
    <t>محمد ابو المعاطى عبد النبى مرسى</t>
  </si>
  <si>
    <t>سعيد على يوسف احمد محمود</t>
  </si>
  <si>
    <t>رمضان احمد سرور السيد</t>
  </si>
  <si>
    <t>اسامه محمد اسماعيل عباس</t>
  </si>
  <si>
    <t>خالد عبد الله عامر ابوالخير</t>
  </si>
  <si>
    <t>على محمود على السيد</t>
  </si>
  <si>
    <t>ياسر محمد سيد محمد</t>
  </si>
  <si>
    <t>محمد كمال حسن على</t>
  </si>
  <si>
    <t>فؤاد كمال محمد مرسى</t>
  </si>
  <si>
    <t>عبدالجواد محمد عبدالجوادعبدالسلام</t>
  </si>
  <si>
    <t>محمد سعيد عبد الوهاب محمد</t>
  </si>
  <si>
    <t>سعيد بدير شعبان ابراهيم</t>
  </si>
  <si>
    <t>احمد رأفت محمد يوسف</t>
  </si>
  <si>
    <t>عيد فؤاد محمد عبد الحميد</t>
  </si>
  <si>
    <t>صبحى سليمان سليمان عبد الحليم</t>
  </si>
  <si>
    <t>احمد ابراهيم ياقوت اسماعيل</t>
  </si>
  <si>
    <t>يوسف محمد حسن خالد</t>
  </si>
  <si>
    <t>مراد فكرى مصطفى صالح م-1</t>
  </si>
  <si>
    <t>محمود سليمان سليمان عبد الحليم</t>
  </si>
  <si>
    <t>محمد عبد الحليم سليمان عبد الحليم</t>
  </si>
  <si>
    <t>ياسر قاسم عبد الخالق عبد السلام</t>
  </si>
  <si>
    <t>سعد محمود سعد محمود م-1</t>
  </si>
  <si>
    <t>احمد محمد احمد النجار-م1</t>
  </si>
  <si>
    <t>عبد الجليل عوض عبد الجليل عبد الحميد</t>
  </si>
  <si>
    <t>احمد اسماعيل خميس بركات</t>
  </si>
  <si>
    <t>فكرى كمال فهمى ميخائيل</t>
  </si>
  <si>
    <t>محمد السيد محمد الحداد</t>
  </si>
  <si>
    <t>سعيد نصيب يوسف محمد الدمنى</t>
  </si>
  <si>
    <t>محمود شوقى محمد احمد العالم</t>
  </si>
  <si>
    <t>محمد جميل عبد السلام جمعه</t>
  </si>
  <si>
    <t>عصمت احمد ابو زيد عبد الغفار</t>
  </si>
  <si>
    <t>على خيرى شحاتة على</t>
  </si>
  <si>
    <t>وجدى شنودة فرويز جودة</t>
  </si>
  <si>
    <t>اشرف عبد الستار محمد حسن</t>
  </si>
  <si>
    <t>اسلام سمير عبد القوى حسن</t>
  </si>
  <si>
    <t>محمد على عبد المنعم عبد الرحيم</t>
  </si>
  <si>
    <t>مينا وديع كيرلس عوض الله</t>
  </si>
  <si>
    <t>محمد عادل عبد الحميد الكومى</t>
  </si>
  <si>
    <t>اشرف محمد فتحى محمد</t>
  </si>
  <si>
    <t>بيشوى ظريف وقيم جرجس</t>
  </si>
  <si>
    <t>احمد جابر السيد محمد شرف</t>
  </si>
  <si>
    <t>ماهر يونس محمد فهيم</t>
  </si>
  <si>
    <t>مخلص عبد الحميد فرج الله</t>
  </si>
  <si>
    <t>حمدى محمود احمد عبد اللطيف</t>
  </si>
  <si>
    <t>بائع</t>
  </si>
  <si>
    <t>هانى امين رزق سعد</t>
  </si>
  <si>
    <t>اشرف السيد خليفه السيد</t>
  </si>
  <si>
    <t>أمين مخزن</t>
  </si>
  <si>
    <t>محاسب</t>
  </si>
  <si>
    <t>عامل نظافة</t>
  </si>
  <si>
    <t>محمد محمد محمد قطب</t>
  </si>
  <si>
    <t>ياسر سعيد مصطفى أحمد</t>
  </si>
  <si>
    <t>عامل مخزن</t>
  </si>
  <si>
    <t>السيد احمد مأمون سلامة</t>
  </si>
  <si>
    <t>شيماء ابراهيم عبد الوهاب ابراهيم</t>
  </si>
  <si>
    <t>جمعه السيد السيد ابراهيم</t>
  </si>
  <si>
    <t>عماد لطفى عبد الباقى القمارى</t>
  </si>
  <si>
    <t>باسم احمد احمد محمد الشافعى</t>
  </si>
  <si>
    <t>محمد السيد حسين حافظ</t>
  </si>
  <si>
    <t>خلف محمود حسانين على</t>
  </si>
  <si>
    <t>عصام المحمدى محمد محمد</t>
  </si>
  <si>
    <t>كريم سالم جعفر محمد</t>
  </si>
  <si>
    <t>ابراهيم محمود محمد محمد</t>
  </si>
  <si>
    <t>بشير محمود عبد العزيز سعد</t>
  </si>
  <si>
    <t>جون جندى جاد قديس</t>
  </si>
  <si>
    <t>ميشيل توفيق منصور عوض</t>
  </si>
  <si>
    <t>وائل فوزى على خلف</t>
  </si>
  <si>
    <t>مسئول سلامة و أمن صناعي</t>
  </si>
  <si>
    <t>محمود سعد محمود</t>
  </si>
  <si>
    <t>محامى</t>
  </si>
  <si>
    <t>محمد صلاح حمدى أحمد</t>
  </si>
  <si>
    <t>اشرف عطا عمر عمر</t>
  </si>
  <si>
    <t>رئيس قسم شئون العاملين</t>
  </si>
  <si>
    <t>ممدوح عبدالحميد محمد على</t>
  </si>
  <si>
    <t>سكرتارية</t>
  </si>
  <si>
    <t>وليد شعبان السيد اسماعيل</t>
  </si>
  <si>
    <t>سامح فاروق فهمى بشاى م1</t>
  </si>
  <si>
    <t>رئيس حسابات</t>
  </si>
  <si>
    <t>سامح فتحى عجبان لوقا</t>
  </si>
  <si>
    <t>محمد احمد على الديب</t>
  </si>
  <si>
    <t>محمد السيد عثمان احمد</t>
  </si>
  <si>
    <t>احمد كمال عبد الحفيظ عبد الحميد</t>
  </si>
  <si>
    <t>محمود محمد معروف احمد</t>
  </si>
  <si>
    <t>محمود عبد الحكيم محفوظ محمد</t>
  </si>
  <si>
    <t>عماد عزت انور لطفى الله</t>
  </si>
  <si>
    <t>عصام الدين عبده سلامه موسى</t>
  </si>
  <si>
    <t>وليد محمد احمد ابراهيم</t>
  </si>
  <si>
    <t>اسماعيل صبرى حلمى على</t>
  </si>
  <si>
    <t>عماد الدين فهمى عبد المقصود محمد</t>
  </si>
  <si>
    <t>مسئول مشتريات</t>
  </si>
  <si>
    <t>مدحت محمد احمد قاسم</t>
  </si>
  <si>
    <t>مدير المشتريات</t>
  </si>
  <si>
    <t>محمد صلاح بخاطره السيد</t>
  </si>
  <si>
    <t>اشرف عبدالمنعم حسين زياده</t>
  </si>
  <si>
    <t>مدير مخزن</t>
  </si>
  <si>
    <t>احمد محمد محمد شحاته</t>
  </si>
  <si>
    <t>ايهاب محمد عبدالحميد الوكيل</t>
  </si>
  <si>
    <t>ابراهيم قبارى مصطفى</t>
  </si>
  <si>
    <t>لوجيستيك</t>
  </si>
  <si>
    <t>صباح احمد عبد العزيز جمعة</t>
  </si>
  <si>
    <t>احمد عوض ابراهيم سلام</t>
  </si>
  <si>
    <t>مسئول حاسب ألى</t>
  </si>
  <si>
    <t>محمد احمد يوسف فراج</t>
  </si>
  <si>
    <t>النميرى جمال عبد الرازق عبد السلام</t>
  </si>
  <si>
    <t>محمد على محمد احمد الفار</t>
  </si>
  <si>
    <t>باسم رشدى محمود محمد مرعى</t>
  </si>
  <si>
    <t>محمود احمد ابراهيم احمد</t>
  </si>
  <si>
    <t>عامل بوفيه</t>
  </si>
  <si>
    <t>خالد على عبد الله على</t>
  </si>
  <si>
    <t>محمد على محمد حسن ابوهيف</t>
  </si>
  <si>
    <t>ندا محمد حسين عبد العاطى</t>
  </si>
  <si>
    <t>احمد سعيد نور الدين محمد</t>
  </si>
  <si>
    <t>محمد فوزى على خلف</t>
  </si>
  <si>
    <t>كرم احمد محمد عمر</t>
  </si>
  <si>
    <t>شريف كمال شريف على عبد الله</t>
  </si>
  <si>
    <t>سعيد عبد الحافظ عبد الله المصرى</t>
  </si>
  <si>
    <t>احمد عادل محمد محمد</t>
  </si>
  <si>
    <t>كريم السيد ابراهيم على</t>
  </si>
  <si>
    <t>على عبد الرازق محمد على</t>
  </si>
  <si>
    <t>مسئول حركة ونقل</t>
  </si>
  <si>
    <t>ملكه محمود السيد زين الغفار</t>
  </si>
  <si>
    <t>ممرض</t>
  </si>
  <si>
    <t>محمد محمد طلبه ابراهيم</t>
  </si>
  <si>
    <t>مسئول أمن</t>
  </si>
  <si>
    <t>محمد السيد غباشى عبد الرازق</t>
  </si>
  <si>
    <t>سناء عطيه عبد الحميد خليل</t>
  </si>
  <si>
    <t>وائل مصطفى احمد عطا</t>
  </si>
  <si>
    <t>محمد علم الدين احمد محمد</t>
  </si>
  <si>
    <t>عبد الجواد عبد الهادى مصطفى السيد</t>
  </si>
  <si>
    <t>محمد صلاح محمد بدوى</t>
  </si>
  <si>
    <t>احمد عبد المنعم على سليم</t>
  </si>
  <si>
    <t>احمد علوان احمد عمر</t>
  </si>
  <si>
    <t>كامل سليم احمد عبيد</t>
  </si>
  <si>
    <t>احمد مصطفى احمد على</t>
  </si>
  <si>
    <t>ابراهيم عبد المنعم عبد الحميد شرف</t>
  </si>
  <si>
    <t>محمد عبد التواب احمد محمد</t>
  </si>
  <si>
    <t>عبد الحميد رمضان عبد الحميد فهمى</t>
  </si>
  <si>
    <t>اسلام محمود محمد القطرى</t>
  </si>
  <si>
    <t>احمد فرج مرسال مبروك</t>
  </si>
  <si>
    <t>عبد الله رمضان محمد زايد</t>
  </si>
  <si>
    <t>وائل محمد بديوى خليفة</t>
  </si>
  <si>
    <t>احمد ابراهيم حسن حسن</t>
  </si>
  <si>
    <t>احمد حسن محمود عبد الهادى</t>
  </si>
  <si>
    <t>خالد جمعه بخيت حماد</t>
  </si>
  <si>
    <t>سائق</t>
  </si>
  <si>
    <t>مصطفى عبد العال عبد الرحمن خليل</t>
  </si>
  <si>
    <t>على عبد العظيم عبد الحافظ محمد</t>
  </si>
  <si>
    <t>بهاء الدين احمد عبد الحافظ احمد</t>
  </si>
  <si>
    <t>منصور جمال رجب عبد الحفيظ</t>
  </si>
  <si>
    <t>عبدالحميد محمد احمد البيومى</t>
  </si>
  <si>
    <t>مصطفى احمد مأمون سلامه</t>
  </si>
  <si>
    <t>ياسر ابراهيم عبد الحليم عبدالرحيم</t>
  </si>
  <si>
    <t>زكريا رزق الموافى صقر</t>
  </si>
  <si>
    <t>محمد حسن على ابراهيم</t>
  </si>
  <si>
    <t>كامل محمد كامل امين</t>
  </si>
  <si>
    <t>جمعه سعيد رمضان شعبان</t>
  </si>
  <si>
    <t>مصطفى على عبد الله على</t>
  </si>
  <si>
    <t>مسعود محمود ابراهيم</t>
  </si>
  <si>
    <t>وائل عزت فتحى</t>
  </si>
  <si>
    <t>عبد ربه محمد عبد الرحمن السيد</t>
  </si>
  <si>
    <t>محمد منصور غازي عبدالعاطى</t>
  </si>
  <si>
    <t>سالم السيد احمد العجمى</t>
  </si>
  <si>
    <t>احمد محمود عبد الرازق السيد</t>
  </si>
  <si>
    <t>ياسر جلال عبدالعاطى عبدالحميد</t>
  </si>
  <si>
    <t>شوقى محمد عمر حسنين</t>
  </si>
  <si>
    <t>محمد السيد احمد العجمى</t>
  </si>
  <si>
    <t>سامح لطفى محمد محمد</t>
  </si>
  <si>
    <t>ايمن اسماعيل عبده الصباغ</t>
  </si>
  <si>
    <t>نبيل محمد محمود خضر</t>
  </si>
  <si>
    <t>احمد فايز احمد محمد</t>
  </si>
  <si>
    <t>محمد زكريا محمد محمد نويشى</t>
  </si>
  <si>
    <t>حمدى عبد الحميد فهمى محمد</t>
  </si>
  <si>
    <t>محمد السيد مرسى جاد</t>
  </si>
  <si>
    <t>محمد احمد عبد العاطى النحال</t>
  </si>
  <si>
    <t>محمد ابراهيم محمد ابو غنيم</t>
  </si>
  <si>
    <t>طارق عبد العزيز عبد العزيز سليمان</t>
  </si>
  <si>
    <t>محمود محمد على ابراهيم</t>
  </si>
  <si>
    <t>هشام سعيد مرعى مصلوبى</t>
  </si>
  <si>
    <t>محمود عبد الغنى احمد على</t>
  </si>
  <si>
    <t>محمد عبد الحميد عبد المعطى عطيه</t>
  </si>
  <si>
    <t>محمود جاد الكريم محمد محمد</t>
  </si>
  <si>
    <t>صبحى عبد العاطى سالم ابراهيم</t>
  </si>
  <si>
    <t>فرج ناجى جويد زايد</t>
  </si>
  <si>
    <t>السيد كامل عبد الجواد محمد</t>
  </si>
  <si>
    <t>محمد محمد مزارع سليم</t>
  </si>
  <si>
    <t>احمد على محمد على حسن</t>
  </si>
  <si>
    <t>ايمن احمد احمد حجاب</t>
  </si>
  <si>
    <t>اسامه محمد عبدالله الشبراوى</t>
  </si>
  <si>
    <t>ايمن كمال حسن عاشور</t>
  </si>
  <si>
    <t>يوسف محمود مصطفى صالح</t>
  </si>
  <si>
    <t>شريف حماد محمد على</t>
  </si>
  <si>
    <t>محمدصالح امين سيد</t>
  </si>
  <si>
    <t>سعيد عبد العزيز خليل</t>
  </si>
  <si>
    <t>احمد سمير محمود عبد الخالق</t>
  </si>
  <si>
    <t>حمدى شحاتة حسين محمد الدقيقى</t>
  </si>
  <si>
    <t>محمد حسن ابراهيم توفيق</t>
  </si>
  <si>
    <t>رشاد مدحت محمود جويد</t>
  </si>
  <si>
    <t>السيد البدرى احمد عبد المولى</t>
  </si>
  <si>
    <t>عبد الجيد شريف عبد الجيد شريف</t>
  </si>
  <si>
    <t>احمد محمود مصطفى صالح</t>
  </si>
  <si>
    <t>اشرف اسماعيل محمد خلاف</t>
  </si>
  <si>
    <t>وليد صلاح على جلاله</t>
  </si>
  <si>
    <t>محمد حسن محمد عبد اللاة</t>
  </si>
  <si>
    <t>صبرى قاسم محمد قاقا</t>
  </si>
  <si>
    <t>عماد شعبان عبد اللة محمد</t>
  </si>
  <si>
    <t>محمود شاكر احمد السيد</t>
  </si>
  <si>
    <t>الصافى محمد على العسال</t>
  </si>
  <si>
    <t>ابراهيم حسن سعيد رمضان</t>
  </si>
  <si>
    <t>ابراهيم محمد شعبان ابوجبل</t>
  </si>
  <si>
    <t>عبد الكريم محمد حميدة عبد الهادى</t>
  </si>
  <si>
    <t>السيد فتحى محمد البحيرى</t>
  </si>
  <si>
    <t>عمر صبرى ابراهيم محمد</t>
  </si>
  <si>
    <t>السيد رجب دسوقى يوسف</t>
  </si>
  <si>
    <t>وليد محمد موسى عبد الوهاب</t>
  </si>
  <si>
    <t>وائل عبد العزيز عبد الجليل احمد</t>
  </si>
  <si>
    <t>حافظ محمد محفوظ حافظ</t>
  </si>
  <si>
    <t>ايهاب حسن على راضى</t>
  </si>
  <si>
    <t>منصور سالم رشيد عبد الرواف</t>
  </si>
  <si>
    <t>عادل السيد عبيد شحاته</t>
  </si>
  <si>
    <t>حسين خلف على محمد</t>
  </si>
  <si>
    <t>يحيى عبدالحميد ابوزيد احمد</t>
  </si>
  <si>
    <t>عصام محمد زكى مصطفى</t>
  </si>
  <si>
    <t>محمد شاكر عبد الجيد شريف</t>
  </si>
  <si>
    <t>على حسين على حسين</t>
  </si>
  <si>
    <t>احمد محمد محمود ابراهيم حجاج</t>
  </si>
  <si>
    <t>محمود محمد ابو المجد محمد</t>
  </si>
  <si>
    <t>حجاج اسماعيل حسين جاد</t>
  </si>
  <si>
    <t>عيد عبد الله بسيونى محمد</t>
  </si>
  <si>
    <t>مصطفى على مصطفى عاشور</t>
  </si>
  <si>
    <t>ابراهيم رزق منصور الصابر</t>
  </si>
  <si>
    <t>شعبان محمد عبد الرحمن السيد</t>
  </si>
  <si>
    <t>محمد جمال محمد زيدان</t>
  </si>
  <si>
    <t>احمد شاكر احمد السيد</t>
  </si>
  <si>
    <t>محمد محمود عبد العزيز المرسى</t>
  </si>
  <si>
    <t>احمد صلاح سعد الله صالح</t>
  </si>
  <si>
    <t>حسين احمد احمد الخضرجى</t>
  </si>
  <si>
    <t>احمد فرحات الشافعى احمد</t>
  </si>
  <si>
    <t>احمد محمد كمال محمد</t>
  </si>
  <si>
    <t>حسام الدين محمود على القمنى</t>
  </si>
  <si>
    <t>محمود صابر محمود الطباخ</t>
  </si>
  <si>
    <t>سلامه جمعه عبد الشهيد محمد</t>
  </si>
  <si>
    <t>نعيم فاروق حسن راضى</t>
  </si>
  <si>
    <t>منصوره صبره محمد عبد العال</t>
  </si>
  <si>
    <t>جمعة محمد محمد قطب</t>
  </si>
  <si>
    <t>عصام عبد المنعم عبد الكريم عبد الله</t>
  </si>
  <si>
    <t>على محمود على محمود</t>
  </si>
  <si>
    <t>عبدالهادى الجسمى</t>
  </si>
  <si>
    <t>محمد محمود عبدالوهاب السيد</t>
  </si>
  <si>
    <t>احمد حسن حسين محمد غالي</t>
  </si>
  <si>
    <t>السيد السعيد هاشم على</t>
  </si>
  <si>
    <t>محمود احمد محمد محمود</t>
  </si>
  <si>
    <t>جمال رضوان ابراهيم منصور</t>
  </si>
  <si>
    <t>هانى محمد عبد الرحمن ابو الفتوح</t>
  </si>
  <si>
    <t>رجب حلمى عطيه شعبان</t>
  </si>
  <si>
    <t>محمد على حسين عبد الله</t>
  </si>
  <si>
    <t>ماهر عبد القادر البسطويسى سلام</t>
  </si>
  <si>
    <t>حسين احمد حسين الخولى</t>
  </si>
  <si>
    <t>محمد فوزى محمد ابراهيم</t>
  </si>
  <si>
    <t>حمدى غمرى عبد الرحمن حسب النبى</t>
  </si>
  <si>
    <t>محمود سعد الشوره عيسى</t>
  </si>
  <si>
    <t>محمد عبد العزيز حسن على</t>
  </si>
  <si>
    <t>عبدالرحمن غمرى عبدالرحمن حسب النبى</t>
  </si>
  <si>
    <t>محمد ابراهيم زيد محمد</t>
  </si>
  <si>
    <t>محمد صلاح محمد محمد م-1</t>
  </si>
  <si>
    <t>محمد جاد محمد جاد</t>
  </si>
  <si>
    <t>اشرف محمد محمد رجب</t>
  </si>
  <si>
    <t>ياسر نصر الدين محمود داود</t>
  </si>
  <si>
    <t>محمود محمد محمود عبد الجليل</t>
  </si>
  <si>
    <t>احمد محمد عبد اللطيف حجازى</t>
  </si>
  <si>
    <t>ايمن عبد المطلب ابراهيم احمد</t>
  </si>
  <si>
    <t>متولى محمد شحاته حسن</t>
  </si>
  <si>
    <t>محمد على محمد حسن</t>
  </si>
  <si>
    <t>عبدالرحمن خميس محمد محمد</t>
  </si>
  <si>
    <t>عمر محمد حسن عبدالعزيز عبدالرحمن</t>
  </si>
  <si>
    <t>على محمد عباس على</t>
  </si>
  <si>
    <t>بيشوى ظريف ميلاد شنوده</t>
  </si>
  <si>
    <t>مدير الصيانة</t>
  </si>
  <si>
    <t>انطونى مهدى مرقس عطا</t>
  </si>
  <si>
    <t>مهندس صيانة</t>
  </si>
  <si>
    <t>محمد عبد الحميد عبد القادر رجب</t>
  </si>
  <si>
    <t>رمضان جلال عبد الله حسين</t>
  </si>
  <si>
    <t>وائل احمد عبد المقصود احمد</t>
  </si>
  <si>
    <t>احمد محمد ابراهيم شعبان</t>
  </si>
  <si>
    <t>ابراهيم محمد ابراهيم على</t>
  </si>
  <si>
    <t>عرفه محمد محمد على البرماوى</t>
  </si>
  <si>
    <t>محمد مصطفى عبد العزيز عبد الجواد</t>
  </si>
  <si>
    <t>هشام عبد الراضى فؤاد مراد</t>
  </si>
  <si>
    <t>اشرف عبد الكريم محمد جمعه</t>
  </si>
  <si>
    <t>عاطف كامل حسين ابو زيد</t>
  </si>
  <si>
    <t>اسامة جابر شاهين رضوان م-1</t>
  </si>
  <si>
    <t>احمد ابراهيم محمد محمود</t>
  </si>
  <si>
    <t>01-11-1992</t>
  </si>
  <si>
    <t>26904110200352</t>
  </si>
  <si>
    <t>06-07-1997</t>
  </si>
  <si>
    <t>احمد سعيد محمد محمد</t>
  </si>
  <si>
    <t>17-07-2010</t>
  </si>
  <si>
    <t>27306190201752</t>
  </si>
  <si>
    <t>19-08-2010</t>
  </si>
  <si>
    <t>محمود صلاح عبدالعال على</t>
  </si>
  <si>
    <t>02-07-2018</t>
  </si>
  <si>
    <t>29507011804132</t>
  </si>
  <si>
    <t>عامل قص</t>
  </si>
  <si>
    <t>18-07-2018</t>
  </si>
  <si>
    <t>محمد سعيد عبدالعزيز سعد</t>
  </si>
  <si>
    <t>12-12-2017</t>
  </si>
  <si>
    <t>30002221801773</t>
  </si>
  <si>
    <t>13-12-2017</t>
  </si>
  <si>
    <t>ناصف جابر عبد القادر الجبالى</t>
  </si>
  <si>
    <t>11-10-2010</t>
  </si>
  <si>
    <t>26709091801831</t>
  </si>
  <si>
    <t>17-10-2010</t>
  </si>
  <si>
    <t>احمد محمد عبدالعزيز يوسف</t>
  </si>
  <si>
    <t>31-01-2000</t>
  </si>
  <si>
    <t>27406230201151</t>
  </si>
  <si>
    <t>01-03-2000</t>
  </si>
  <si>
    <t>السيد عبد الوهاب غنيم حجاج</t>
  </si>
  <si>
    <t>23-11-2004</t>
  </si>
  <si>
    <t>26907081802011</t>
  </si>
  <si>
    <t>01-12-2004</t>
  </si>
  <si>
    <t>السيد رمضان عبد الواحد حسن</t>
  </si>
  <si>
    <t>01-12-1995</t>
  </si>
  <si>
    <t>27503010202136</t>
  </si>
  <si>
    <t>10-12-1995</t>
  </si>
  <si>
    <t>احمد محمد احمد على محمد</t>
  </si>
  <si>
    <t>01-02-1991</t>
  </si>
  <si>
    <t>27303150201319</t>
  </si>
  <si>
    <t>09-12-1997</t>
  </si>
  <si>
    <t>شعبان عبد الوهاب محمد موسى</t>
  </si>
  <si>
    <t>10-08-2002</t>
  </si>
  <si>
    <t>27709251802891</t>
  </si>
  <si>
    <t>07-09-2002</t>
  </si>
  <si>
    <t>حماده السيد معوض السيد</t>
  </si>
  <si>
    <t>07-03-2004</t>
  </si>
  <si>
    <t>28402061802793</t>
  </si>
  <si>
    <t>04-04-2004</t>
  </si>
  <si>
    <t>عبد المجيد برعى على عبد المجيد</t>
  </si>
  <si>
    <t>19-01-2008</t>
  </si>
  <si>
    <t>27910092600457</t>
  </si>
  <si>
    <t>01-03-2008</t>
  </si>
  <si>
    <t>محمود طه محمد محمود الشوبكى</t>
  </si>
  <si>
    <t>محمد ربيع احمد صالح م-1</t>
  </si>
  <si>
    <t>09-02-2010</t>
  </si>
  <si>
    <t>26509258800077</t>
  </si>
  <si>
    <t>10-04-2010</t>
  </si>
  <si>
    <t>احمد عبد النبى احمد ابراهيم</t>
  </si>
  <si>
    <t>14-08-2006</t>
  </si>
  <si>
    <t>28612011900454</t>
  </si>
  <si>
    <t>02-09-2006</t>
  </si>
  <si>
    <t>حسام حسن عبد الحميد ابراهيم</t>
  </si>
  <si>
    <t>01-11-2006</t>
  </si>
  <si>
    <t>28901291803116</t>
  </si>
  <si>
    <t>01-01-2009</t>
  </si>
  <si>
    <t>اسلام سليمان السيد سليمان م-1</t>
  </si>
  <si>
    <t>11-04-2009</t>
  </si>
  <si>
    <t>28712131803571</t>
  </si>
  <si>
    <t>15-06-2009</t>
  </si>
  <si>
    <t>احمد عبد السميع اسماعيل عبد العزيز</t>
  </si>
  <si>
    <t>27-12-2009</t>
  </si>
  <si>
    <t>28210191800532</t>
  </si>
  <si>
    <t>01-02-2010</t>
  </si>
  <si>
    <t>محمد عبد النبى احمد ابراهيم</t>
  </si>
  <si>
    <t>10-07-2016</t>
  </si>
  <si>
    <t>28810241900077</t>
  </si>
  <si>
    <t>03-08-2016</t>
  </si>
  <si>
    <t>سعد ابراهيم على يوسف</t>
  </si>
  <si>
    <t>17-08-2005</t>
  </si>
  <si>
    <t>28011031802595</t>
  </si>
  <si>
    <t>مدير انتاج</t>
  </si>
  <si>
    <t>09-10-2005</t>
  </si>
  <si>
    <t>محمد محمد احمد همام</t>
  </si>
  <si>
    <t>27-03-2005</t>
  </si>
  <si>
    <t>28001150201596</t>
  </si>
  <si>
    <t>04-06-2005</t>
  </si>
  <si>
    <t>على ابراهيم على ابراهيم</t>
  </si>
  <si>
    <t>02-01-2006</t>
  </si>
  <si>
    <t>28310060200691</t>
  </si>
  <si>
    <t>05-04-2006</t>
  </si>
  <si>
    <t>ابراهيم عبد السلام ابراهيم عبد الرحمن</t>
  </si>
  <si>
    <t>16-06-2013</t>
  </si>
  <si>
    <t>28812170201019</t>
  </si>
  <si>
    <t>ثريا اشرف عبد الحكم على بديوى</t>
  </si>
  <si>
    <t>20-03-2016</t>
  </si>
  <si>
    <t>30002181800248</t>
  </si>
  <si>
    <t>10-04-2016</t>
  </si>
  <si>
    <t>علاء محمد خميس احمد</t>
  </si>
  <si>
    <t>09-04-2005</t>
  </si>
  <si>
    <t>27609290201175</t>
  </si>
  <si>
    <t>شريف محمد محمد حسن</t>
  </si>
  <si>
    <t>10-03-2007</t>
  </si>
  <si>
    <t>27409200200036</t>
  </si>
  <si>
    <t>ايمن سعد عبد الحليم عطيفه</t>
  </si>
  <si>
    <t>05-09-2006</t>
  </si>
  <si>
    <t>27610251803051</t>
  </si>
  <si>
    <t>01-10-2006</t>
  </si>
  <si>
    <t>محمود عبد النبى احمد ابراهيم</t>
  </si>
  <si>
    <t>17-05-2005</t>
  </si>
  <si>
    <t>28412121900051</t>
  </si>
  <si>
    <t>11-07-2005</t>
  </si>
  <si>
    <t>هاشم ممدوح الشرنوبى محمد</t>
  </si>
  <si>
    <t>02-08-2017</t>
  </si>
  <si>
    <t>28801181803655</t>
  </si>
  <si>
    <t>01-10-2017</t>
  </si>
  <si>
    <t>محمد عصام محمد السيد م-1</t>
  </si>
  <si>
    <t>10-11-2009</t>
  </si>
  <si>
    <t>28102210200994</t>
  </si>
  <si>
    <t>حسن على بخيت محمد</t>
  </si>
  <si>
    <t>محمد محمود محمد احمد عبد الرحيم</t>
  </si>
  <si>
    <t>محمود احمد طه العزب</t>
  </si>
  <si>
    <t>محمود سعيد ابراهيم زيدان</t>
  </si>
  <si>
    <t>هشام محمود محمد</t>
  </si>
  <si>
    <t xml:space="preserve">محمد السيد ابراهيم </t>
  </si>
  <si>
    <t>محمد كمال الدين محمد</t>
  </si>
  <si>
    <t>صابر عبد العاطى سالم ابراهيم</t>
  </si>
  <si>
    <t>28407161803616</t>
  </si>
  <si>
    <t>وليد ميخائيل توفيق حنا</t>
  </si>
  <si>
    <t>المدير المالى</t>
  </si>
  <si>
    <t>عماد الدين السيد محمد</t>
  </si>
  <si>
    <t>محمود جمعة محمود</t>
  </si>
  <si>
    <t>محمد عبد الوارث عميره</t>
  </si>
  <si>
    <t>عمرو محمد امين</t>
  </si>
  <si>
    <t>منصور بيومى عبد القادر</t>
  </si>
  <si>
    <t>على احمد حسن السيد</t>
  </si>
  <si>
    <t xml:space="preserve">احمد ابراهيم محمد </t>
  </si>
  <si>
    <t>يسرى صلاح الدين حامد</t>
  </si>
  <si>
    <t>محمد ممدوح فضل الصاوي</t>
  </si>
  <si>
    <t>محمد محمود عبد الفتاح</t>
  </si>
  <si>
    <t>احمد محمد احمد</t>
  </si>
  <si>
    <t>محمد عبد المحسن حسين</t>
  </si>
  <si>
    <t>محمد مجدى عبد الونيس</t>
  </si>
  <si>
    <t>عبد المنعم عبد الصادق</t>
  </si>
  <si>
    <t>محمد اسماعيل محمد</t>
  </si>
  <si>
    <t>احمد جاب الله عبد الفتاح</t>
  </si>
  <si>
    <t>وليد حامد متولى مرسى</t>
  </si>
  <si>
    <t>خالد محمد حمزة حمزة</t>
  </si>
  <si>
    <t>امل سعد احمد سيد</t>
  </si>
  <si>
    <t>عماد ابراهيم حسن السيد</t>
  </si>
  <si>
    <t>مهندس نسيج</t>
  </si>
  <si>
    <t>رجاء صدقى جاد الرب سليمان</t>
  </si>
  <si>
    <t>احمد حسن السيد حسين</t>
  </si>
  <si>
    <t>صباح محمد عبد الغفار صباح</t>
  </si>
  <si>
    <t>بسيونى محمود عمر ابراهيم</t>
  </si>
  <si>
    <t>محمد محمد عبد العال احمد خفاجه</t>
  </si>
  <si>
    <t>ابراهيم عبد العزيز ابراهيم غازى</t>
  </si>
  <si>
    <t>محمد مجدى على ابراهيم</t>
  </si>
  <si>
    <t>محمد احمد محمود ابراهيم</t>
  </si>
  <si>
    <t>مصطفى محمد حسين على</t>
  </si>
  <si>
    <t>محمود سعيد سيد احمد</t>
  </si>
  <si>
    <t>احمد ماهر رمضان السيد</t>
  </si>
  <si>
    <t>محمد احمد السعيد احمد</t>
  </si>
  <si>
    <t>محمد السيد صبحى محمد</t>
  </si>
  <si>
    <t>محمد نصر محمد عبده</t>
  </si>
  <si>
    <t>محمد علام السيد عبد الموجود</t>
  </si>
  <si>
    <t>عيد حسن فهمى احمد</t>
  </si>
  <si>
    <t>يحيى امام عبد الماجد عبد الرحمن</t>
  </si>
  <si>
    <t>محمد حسن حسن ايوب عبد اللطيف</t>
  </si>
  <si>
    <t>محمد خميس على مرسى</t>
  </si>
  <si>
    <t>شعبان سعيد شعبان حسن</t>
  </si>
  <si>
    <t>احمد صلاح مصطفى خليل</t>
  </si>
  <si>
    <t>احمد اشرف رمضان الجندى</t>
  </si>
  <si>
    <t>مؤمن محمد مسعد عبد السلام</t>
  </si>
  <si>
    <t>احمد عبد العاطى توفيق عوض</t>
  </si>
  <si>
    <t>ايمن فكرى السعيد محمد</t>
  </si>
  <si>
    <t>خالد جمال فتحى ابراهيم</t>
  </si>
  <si>
    <t>محمد ابراهيم محمد احمد زكرى</t>
  </si>
  <si>
    <t>حسام محمود حسن محمود</t>
  </si>
  <si>
    <t>سعيد محمود عبد الهادي</t>
  </si>
  <si>
    <t>اسامه السباعي حسن</t>
  </si>
  <si>
    <t>احمد اسماعيل عبد الرحمن</t>
  </si>
  <si>
    <t>هاني عبد العزيز عبد الونيس</t>
  </si>
  <si>
    <t>سامح رمزي مسعود</t>
  </si>
  <si>
    <t>بيتر شاروبيم صموئيل كامل</t>
  </si>
  <si>
    <t>عمرو ابراهيم محمد عوض</t>
  </si>
  <si>
    <t>عاطف فرج محمد عوض</t>
  </si>
  <si>
    <t>على مطاوع على حسن</t>
  </si>
  <si>
    <t>احمد جابر ابراهيم محمد</t>
  </si>
  <si>
    <t>سقرط محمد وفائى محمد</t>
  </si>
  <si>
    <t>ممدوح السيد احمد</t>
  </si>
  <si>
    <t>كريم صلاح على احمد</t>
  </si>
  <si>
    <t>حازم حماده سعد فرغلى</t>
  </si>
  <si>
    <t>محمد عبد المحسن عبد المقصود مصطفى</t>
  </si>
  <si>
    <t>محمد احمد عبد الحميد احمد</t>
  </si>
  <si>
    <t>مصعب حسن محمد</t>
  </si>
  <si>
    <t>احمد سعد محمد</t>
  </si>
  <si>
    <t>محمود محمد مصطفى</t>
  </si>
  <si>
    <t>احمد سمير عبد المعز احمد حسن</t>
  </si>
  <si>
    <t>يوسف محمد بكرى محمد</t>
  </si>
  <si>
    <t>كريم على محمود على</t>
  </si>
  <si>
    <t>نسمه نبيل السيد محمد</t>
  </si>
  <si>
    <t>احمد ابراهيم محمد امين</t>
  </si>
  <si>
    <t>احمد شوقى عبد المنعم رزق</t>
  </si>
  <si>
    <t>يحيى زكريا عبد السميع محمد</t>
  </si>
  <si>
    <t>احمد حسن احمد توفيق</t>
  </si>
  <si>
    <t>محمد حسن اسماعيل</t>
  </si>
  <si>
    <t>خالد محمد يونس</t>
  </si>
  <si>
    <t>محمد سامى نعمان</t>
  </si>
  <si>
    <t>عوض عبد الراضى عبد ربه عبد الغنى</t>
  </si>
  <si>
    <t>يوسف نصر الله محمد عبد الحميد</t>
  </si>
  <si>
    <t>مصطفى محمد مصطفى محمد</t>
  </si>
  <si>
    <t>محمد محمود محمد محمود عبد الدايم</t>
  </si>
  <si>
    <t>احمد عبد العظيم على الصادق</t>
  </si>
  <si>
    <t>شادى منير يعقوب ساويرس</t>
  </si>
  <si>
    <t>شادى محمد محروس عبد المجيد</t>
  </si>
  <si>
    <t>جيوفانى اسامه عزيز شاكر</t>
  </si>
  <si>
    <t>محمد حسن محمد حبيب</t>
  </si>
  <si>
    <t>فارس حسن عبد المعبود محمد</t>
  </si>
  <si>
    <t>محمد على ابراهيم حافظ السيد</t>
  </si>
  <si>
    <t>انس عادل محمود ابراهيم</t>
  </si>
  <si>
    <t>عبد الفتاح السيد عبد المطلب ابراهيم</t>
  </si>
  <si>
    <t>محمد اسماعيل على شرف الدين</t>
  </si>
  <si>
    <t>لؤى ايمن ناجى محمد</t>
  </si>
  <si>
    <t>محمد حمدى محمد النجار</t>
  </si>
  <si>
    <t>محمد كمال حسين</t>
  </si>
  <si>
    <t>يناير</t>
  </si>
  <si>
    <t>عبد الله محروس محمد اسماعيل</t>
  </si>
  <si>
    <t>محمد عبده محمد حسن</t>
  </si>
  <si>
    <t>محمد عادل ابراهيم محمد ابو حسين</t>
  </si>
  <si>
    <t>مصطفى احمد عوده اسماعيل</t>
  </si>
  <si>
    <t>محمد على ادريس حسن</t>
  </si>
  <si>
    <t>عمرو عبد الحليم سليمان محمد</t>
  </si>
  <si>
    <t>محمد ناصر مناع محمد</t>
  </si>
  <si>
    <t>محمد سعيد ذهنى الناشى</t>
  </si>
  <si>
    <t>محمد حافظ سعيد حافظ</t>
  </si>
  <si>
    <t>كريم ابراهيم</t>
  </si>
  <si>
    <t>كريم ابراهيم احمد حسين</t>
  </si>
  <si>
    <t>حازم حمزه عطيه محمد</t>
  </si>
  <si>
    <t>محمد محمد حافظ شعبان</t>
  </si>
  <si>
    <t>عصام صالح سليمان صالح</t>
  </si>
  <si>
    <t>محمد عوض محمد عبد المقصود</t>
  </si>
  <si>
    <t>عبد العزيز طه عبد العزيز عبد المجيد</t>
  </si>
  <si>
    <t>سعيد ابراهيم سعيد ريحان</t>
  </si>
  <si>
    <t>مندوب تامينات</t>
  </si>
  <si>
    <t>محممود يحيى محمد البكتوشي</t>
  </si>
  <si>
    <t>عبد الرحمن عثمان عبد العال</t>
  </si>
  <si>
    <t>محمد حسن حسن اسماعيل</t>
  </si>
  <si>
    <t>فؤاد جرجس بخيت فلتس</t>
  </si>
  <si>
    <t>محمد حمدي محمود على</t>
  </si>
  <si>
    <t>محمد جمال محمد شحاته</t>
  </si>
  <si>
    <t>ادهم وجيه محمود حامد</t>
  </si>
  <si>
    <t>مينا يوسف شلبي ناصر</t>
  </si>
  <si>
    <t>محمد نبيل محمود محمد</t>
  </si>
  <si>
    <t>عمرو شعبان محمد يوسف</t>
  </si>
  <si>
    <t>علاء عبد الخالق يوسف</t>
  </si>
  <si>
    <t>احمد اليمني عبد الرحيم</t>
  </si>
  <si>
    <t>محمود يحيى محمد البكتوشي</t>
  </si>
  <si>
    <t>محمد محمد مصطفى</t>
  </si>
  <si>
    <t>هاني فتحي رضوان</t>
  </si>
  <si>
    <t>محمد صابر خليفه محمدين</t>
  </si>
  <si>
    <t xml:space="preserve">اسامه محمود عفيفى </t>
  </si>
  <si>
    <t>سعيد محمد سعيد محمد</t>
  </si>
  <si>
    <t>احمد محمد احمد محمد</t>
  </si>
  <si>
    <t>محمد فتحي احمد</t>
  </si>
  <si>
    <t>ياسر مصطفى كمال</t>
  </si>
  <si>
    <t>محمد محيى السيد</t>
  </si>
  <si>
    <t>احمد عبد العزيز عبد العاطى امين</t>
  </si>
  <si>
    <t>وليد حمدى محمد خطاب</t>
  </si>
  <si>
    <t>ابراهيم ممدوح عبد الحميد</t>
  </si>
  <si>
    <t>احمد خالد حسن</t>
  </si>
  <si>
    <t xml:space="preserve">محمود عبد العزيز سالم 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</si>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</sst>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34"/>
      <color rgb="FFFF0000"/>
      <name val="Arial"/>
      <family val="2"/>
      <scheme val="minor"/>
    </font>
    <font>
      <b/>
      <sz val="36"/>
      <color theme="3" tint="-0.499984740745262"/>
      <name val="Arial"/>
      <family val="2"/>
      <scheme val="minor"/>
    </font>
    <font>
      <b/>
      <sz val="18"/>
      <color theme="0"/>
      <name val="Arial"/>
      <family val="2"/>
      <scheme val="minor"/>
    </font>
    <font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abic Transparent"/>
      <charset val="178"/>
    </font>
    <font>
      <sz val="20"/>
      <color theme="1"/>
      <name val="Arial"/>
      <family val="2"/>
      <scheme val="minor"/>
    </font>
    <font>
      <b/>
      <sz val="13"/>
      <color theme="1"/>
      <name val="Arabic Transparent"/>
      <charset val="178"/>
    </font>
    <font>
      <sz val="13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3" fontId="0" fillId="0" borderId="0" xfId="0" applyNumberFormat="1"/>
    <xf numFmtId="14" fontId="4" fillId="4" borderId="3" xfId="0" applyNumberFormat="1" applyFont="1" applyFill="1" applyBorder="1" applyAlignment="1">
      <alignment horizontal="center" vertical="center"/>
    </xf>
    <xf numFmtId="14" fontId="4" fillId="0" borderId="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3" fontId="9" fillId="0" borderId="0" xfId="0" applyNumberFormat="1" applyFont="1"/>
    <xf numFmtId="0" fontId="9" fillId="0" borderId="0" xfId="0" applyFont="1"/>
    <xf numFmtId="2" fontId="10" fillId="6" borderId="7" xfId="0" applyNumberFormat="1" applyFont="1" applyFill="1" applyBorder="1" applyAlignment="1">
      <alignment vertical="center" wrapText="1"/>
    </xf>
    <xf numFmtId="2" fontId="10" fillId="7" borderId="7" xfId="0" applyNumberFormat="1" applyFont="1" applyFill="1" applyBorder="1" applyAlignment="1">
      <alignment vertical="center" wrapText="1"/>
    </xf>
    <xf numFmtId="2" fontId="10" fillId="7" borderId="7" xfId="0" applyNumberFormat="1" applyFont="1" applyFill="1" applyBorder="1" applyAlignment="1">
      <alignment horizontal="center" vertical="center" wrapText="1"/>
    </xf>
    <xf numFmtId="2" fontId="10" fillId="6" borderId="7" xfId="0" applyNumberFormat="1" applyFont="1" applyFill="1" applyBorder="1" applyAlignment="1">
      <alignment horizontal="center" vertical="center" wrapText="1"/>
    </xf>
    <xf numFmtId="3" fontId="10" fillId="6" borderId="7" xfId="0" applyNumberFormat="1" applyFont="1" applyFill="1" applyBorder="1" applyAlignment="1">
      <alignment vertical="center" wrapText="1"/>
    </xf>
    <xf numFmtId="4" fontId="10" fillId="7" borderId="7" xfId="0" applyNumberFormat="1" applyFont="1" applyFill="1" applyBorder="1" applyAlignment="1">
      <alignment vertical="center" wrapText="1"/>
    </xf>
    <xf numFmtId="2" fontId="10" fillId="7" borderId="7" xfId="1" applyNumberFormat="1" applyFont="1" applyFill="1" applyBorder="1" applyAlignment="1">
      <alignment horizontal="center" vertical="center" wrapText="1"/>
    </xf>
    <xf numFmtId="2" fontId="10" fillId="7" borderId="8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" fontId="11" fillId="0" borderId="9" xfId="0" applyNumberFormat="1" applyFont="1" applyBorder="1" applyAlignment="1">
      <alignment horizontal="right" vertical="center"/>
    </xf>
    <xf numFmtId="4" fontId="11" fillId="8" borderId="10" xfId="0" applyNumberFormat="1" applyFont="1" applyFill="1" applyBorder="1" applyAlignment="1">
      <alignment horizontal="right" vertical="center"/>
    </xf>
    <xf numFmtId="14" fontId="1" fillId="0" borderId="0" xfId="3" applyNumberFormat="1" applyAlignment="1">
      <alignment horizontal="center"/>
    </xf>
    <xf numFmtId="1" fontId="1" fillId="0" borderId="0" xfId="3" applyNumberFormat="1" applyAlignment="1">
      <alignment horizontal="center"/>
    </xf>
    <xf numFmtId="1" fontId="1" fillId="0" borderId="0" xfId="5" applyNumberFormat="1" applyAlignment="1">
      <alignment horizontal="center"/>
    </xf>
    <xf numFmtId="14" fontId="1" fillId="0" borderId="0" xfId="5" applyNumberFormat="1" applyAlignment="1">
      <alignment horizontal="center"/>
    </xf>
    <xf numFmtId="14" fontId="0" fillId="0" borderId="0" xfId="0" applyNumberFormat="1"/>
    <xf numFmtId="16" fontId="0" fillId="0" borderId="0" xfId="0" applyNumberFormat="1" applyAlignment="1">
      <alignment horizontal="center"/>
    </xf>
    <xf numFmtId="3" fontId="10" fillId="6" borderId="7" xfId="0" applyNumberFormat="1" applyFont="1" applyFill="1" applyBorder="1" applyAlignment="1">
      <alignment horizontal="center" vertical="center" wrapText="1"/>
    </xf>
    <xf numFmtId="4" fontId="10" fillId="7" borderId="7" xfId="0" applyNumberFormat="1" applyFont="1" applyFill="1" applyBorder="1" applyAlignment="1">
      <alignment horizontal="center" vertical="center" wrapText="1"/>
    </xf>
    <xf numFmtId="2" fontId="10" fillId="7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4" fontId="6" fillId="5" borderId="5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365"/>
  <sheetViews>
    <sheetView rightToLeft="1" zoomScale="70" zoomScaleNormal="70" workbookViewId="0">
      <pane ySplit="4" topLeftCell="A3339" activePane="bottomLeft" state="frozen"/>
      <selection activeCell="D1" sqref="D1"/>
      <selection pane="bottomLeft" activeCell="A4" sqref="A4"/>
    </sheetView>
  </sheetViews>
  <sheetFormatPr defaultRowHeight="27" customHeight="1" x14ac:dyDescent="0.2"/>
  <cols>
    <col min="1" max="1" width="11" style="18" customWidth="1"/>
    <col min="2" max="2" width="34.75" style="18" customWidth="1"/>
    <col min="3" max="3" width="14.625" style="19" customWidth="1"/>
    <col min="4" max="4" width="23.125" style="20" customWidth="1"/>
    <col min="5" max="5" width="12.25" style="20" customWidth="1"/>
    <col min="6" max="6" width="27.125" style="18" customWidth="1"/>
    <col min="7" max="7" width="17.25" style="19" customWidth="1"/>
    <col min="8" max="8" width="16.375" style="19" customWidth="1"/>
    <col min="9" max="9" width="17.25" style="21" customWidth="1"/>
    <col min="10" max="10" width="17.375" style="22" customWidth="1"/>
    <col min="11" max="11" width="14.875" style="23" customWidth="1"/>
    <col min="12" max="12" width="12.375" style="23" customWidth="1"/>
    <col min="13" max="13" width="13.25" style="23" bestFit="1" customWidth="1"/>
    <col min="14" max="14" width="16.625" style="23" customWidth="1"/>
    <col min="15" max="15" width="17.375" style="23" customWidth="1"/>
    <col min="16" max="16" width="16.25" style="23" customWidth="1"/>
    <col min="17" max="17" width="16.875" style="23" customWidth="1"/>
    <col min="18" max="20" width="19.75" style="23" customWidth="1"/>
    <col min="21" max="21" width="34.375" style="23" customWidth="1"/>
    <col min="22" max="22" width="22.625" style="1" customWidth="1"/>
    <col min="23" max="23" width="14.75" style="1" customWidth="1"/>
    <col min="24" max="24" width="13.25" style="1" customWidth="1"/>
    <col min="25" max="27" width="9.125" customWidth="1"/>
    <col min="28" max="28" width="23.25" bestFit="1" customWidth="1"/>
    <col min="29" max="46" width="9.125" customWidth="1"/>
    <col min="47" max="47" width="14.375" bestFit="1" customWidth="1"/>
  </cols>
  <sheetData>
    <row r="1" spans="1:47" ht="73.150000000000006" customHeight="1" thickTop="1" thickBot="1" x14ac:dyDescent="0.25">
      <c r="A1" s="35"/>
      <c r="B1" s="35"/>
      <c r="C1" s="35"/>
      <c r="D1" s="35"/>
      <c r="E1" s="35"/>
      <c r="F1" s="35"/>
      <c r="G1" s="35"/>
      <c r="H1" s="35"/>
      <c r="I1" s="36" t="s">
        <v>0</v>
      </c>
      <c r="J1" s="37"/>
      <c r="K1" s="37"/>
      <c r="L1" s="37"/>
      <c r="M1" s="37"/>
      <c r="N1" s="37"/>
      <c r="O1" s="37"/>
      <c r="P1" s="37"/>
      <c r="Q1" s="37"/>
      <c r="R1" s="38" t="s">
        <v>674</v>
      </c>
      <c r="S1" s="38"/>
      <c r="T1" s="38"/>
      <c r="U1" s="39"/>
    </row>
    <row r="2" spans="1:47" ht="40.15" customHeight="1" thickTop="1" thickBot="1" x14ac:dyDescent="0.25">
      <c r="A2" s="2"/>
      <c r="B2" s="3"/>
      <c r="C2" s="4"/>
      <c r="D2" s="4"/>
      <c r="E2" s="4"/>
      <c r="F2" s="4"/>
      <c r="G2" s="4"/>
      <c r="H2" s="4"/>
      <c r="I2" s="5">
        <f t="shared" ref="I2:T2" si="0">+SUBTOTAL(9,I5:I8362)</f>
        <v>6907391.9800000004</v>
      </c>
      <c r="J2" s="5">
        <f t="shared" si="0"/>
        <v>10961010.130000001</v>
      </c>
      <c r="K2" s="5">
        <f t="shared" si="0"/>
        <v>0</v>
      </c>
      <c r="L2" s="5">
        <f t="shared" si="0"/>
        <v>0</v>
      </c>
      <c r="M2" s="5">
        <f t="shared" si="0"/>
        <v>1712675.76</v>
      </c>
      <c r="N2" s="5">
        <f>+SUBTOTAL(9,N5:N8362)</f>
        <v>208853</v>
      </c>
      <c r="O2" s="5">
        <f>+SUBTOTAL(9,O6:O8362)</f>
        <v>1875661</v>
      </c>
      <c r="P2" s="5">
        <f t="shared" si="0"/>
        <v>14758199.889999986</v>
      </c>
      <c r="Q2" s="5">
        <f t="shared" si="0"/>
        <v>761238.50000000035</v>
      </c>
      <c r="R2" s="5">
        <f t="shared" si="0"/>
        <v>67817.05</v>
      </c>
      <c r="S2" s="5">
        <f t="shared" si="0"/>
        <v>30800.429999999989</v>
      </c>
      <c r="T2" s="5">
        <f t="shared" si="0"/>
        <v>859855.98000000021</v>
      </c>
      <c r="U2" s="40">
        <f>+SUBTOTAL(9,U5:U14055)</f>
        <v>13898343.909999995</v>
      </c>
      <c r="V2" s="6">
        <f>+U2</f>
        <v>13898343.909999995</v>
      </c>
      <c r="AU2" s="7">
        <f>+U2</f>
        <v>13898343.909999995</v>
      </c>
    </row>
    <row r="3" spans="1:47" s="9" customFormat="1" ht="39.6" customHeight="1" thickTop="1" thickBot="1" x14ac:dyDescent="0.4">
      <c r="A3" s="42"/>
      <c r="B3" s="42"/>
      <c r="C3" s="42"/>
      <c r="D3" s="42"/>
      <c r="E3" s="42"/>
      <c r="F3" s="42"/>
      <c r="G3" s="42"/>
      <c r="H3" s="42"/>
      <c r="I3" s="42" t="s">
        <v>1</v>
      </c>
      <c r="J3" s="42"/>
      <c r="K3" s="42"/>
      <c r="L3" s="42"/>
      <c r="M3" s="42"/>
      <c r="N3" s="42"/>
      <c r="O3" s="42"/>
      <c r="P3" s="42"/>
      <c r="Q3" s="42" t="s">
        <v>2</v>
      </c>
      <c r="R3" s="42"/>
      <c r="S3" s="42"/>
      <c r="T3" s="42"/>
      <c r="U3" s="41"/>
      <c r="V3" s="6">
        <f>+P2-T2</f>
        <v>13898343.909999985</v>
      </c>
      <c r="W3" s="8"/>
      <c r="X3" s="8"/>
    </row>
    <row r="4" spans="1:47" ht="34.5" thickTop="1" thickBot="1" x14ac:dyDescent="0.25">
      <c r="A4" s="10" t="s">
        <v>3</v>
      </c>
      <c r="B4" s="11" t="s">
        <v>4</v>
      </c>
      <c r="C4" s="10" t="s">
        <v>5</v>
      </c>
      <c r="D4" s="10" t="s">
        <v>6</v>
      </c>
      <c r="E4" s="10" t="s">
        <v>7</v>
      </c>
      <c r="F4" s="13" t="s">
        <v>8</v>
      </c>
      <c r="G4" s="10" t="s">
        <v>9</v>
      </c>
      <c r="H4" s="10" t="s">
        <v>10</v>
      </c>
      <c r="I4" s="14" t="s">
        <v>11</v>
      </c>
      <c r="J4" s="15" t="s">
        <v>12</v>
      </c>
      <c r="K4" s="12" t="s">
        <v>13</v>
      </c>
      <c r="L4" s="16" t="s">
        <v>14</v>
      </c>
      <c r="M4" s="16" t="s">
        <v>15</v>
      </c>
      <c r="N4" s="16" t="s">
        <v>16</v>
      </c>
      <c r="O4" s="16" t="s">
        <v>17</v>
      </c>
      <c r="P4" s="11" t="s">
        <v>18</v>
      </c>
      <c r="Q4" s="11" t="s">
        <v>19</v>
      </c>
      <c r="R4" s="12" t="s">
        <v>20</v>
      </c>
      <c r="S4" s="12" t="s">
        <v>21</v>
      </c>
      <c r="T4" s="11" t="s">
        <v>22</v>
      </c>
      <c r="U4" s="17" t="s">
        <v>23</v>
      </c>
      <c r="V4" s="6">
        <f>+V2-V3</f>
        <v>0</v>
      </c>
    </row>
    <row r="5" spans="1:47" s="1" customFormat="1" ht="27.75" customHeight="1" thickTop="1" x14ac:dyDescent="0.2">
      <c r="A5" s="18">
        <v>233</v>
      </c>
      <c r="B5" s="18" t="s">
        <v>24</v>
      </c>
      <c r="C5" s="19">
        <v>34547</v>
      </c>
      <c r="D5" s="20">
        <v>1</v>
      </c>
      <c r="E5" s="20">
        <v>4</v>
      </c>
      <c r="F5" s="18" t="s">
        <v>25</v>
      </c>
      <c r="G5" s="19">
        <v>34547</v>
      </c>
      <c r="H5" s="19"/>
      <c r="I5" s="21">
        <v>4540</v>
      </c>
      <c r="J5" s="22">
        <v>5661.5</v>
      </c>
      <c r="K5" s="23"/>
      <c r="L5" s="23"/>
      <c r="M5" s="23">
        <v>1135</v>
      </c>
      <c r="N5" s="23"/>
      <c r="P5" s="24">
        <f>SUM(J5:O5)</f>
        <v>6796.5</v>
      </c>
      <c r="Q5" s="23">
        <v>499.4</v>
      </c>
      <c r="R5" s="23">
        <v>750</v>
      </c>
      <c r="S5" s="23">
        <v>6.14</v>
      </c>
      <c r="T5" s="24">
        <f t="shared" ref="T5:T68" si="1">SUM(Q5:S5)</f>
        <v>1255.5400000000002</v>
      </c>
      <c r="U5" s="25">
        <f t="shared" ref="U5:U68" si="2">P5-T5</f>
        <v>5540.96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1" customFormat="1" ht="27" customHeight="1" x14ac:dyDescent="0.2">
      <c r="A6" s="18">
        <v>235</v>
      </c>
      <c r="B6" s="18" t="s">
        <v>26</v>
      </c>
      <c r="C6" s="19">
        <v>34547</v>
      </c>
      <c r="D6" s="20">
        <v>2</v>
      </c>
      <c r="E6" s="20">
        <v>5</v>
      </c>
      <c r="F6" s="18" t="s">
        <v>25</v>
      </c>
      <c r="G6" s="19">
        <v>34547</v>
      </c>
      <c r="H6" s="19"/>
      <c r="I6" s="21">
        <v>3460</v>
      </c>
      <c r="J6" s="22">
        <v>4746</v>
      </c>
      <c r="K6" s="23"/>
      <c r="L6" s="23"/>
      <c r="M6" s="23">
        <v>865</v>
      </c>
      <c r="N6" s="23"/>
      <c r="O6" s="1">
        <v>1516</v>
      </c>
      <c r="P6" s="24">
        <f t="shared" ref="P6:P69" si="3">SUM(J6:O6)</f>
        <v>7127</v>
      </c>
      <c r="Q6" s="23">
        <v>380.6</v>
      </c>
      <c r="R6" s="23">
        <v>300</v>
      </c>
      <c r="S6" s="23">
        <v>0.72</v>
      </c>
      <c r="T6" s="24">
        <f t="shared" si="1"/>
        <v>681.32</v>
      </c>
      <c r="U6" s="25">
        <f t="shared" si="2"/>
        <v>6445.68</v>
      </c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s="1" customFormat="1" ht="27" customHeight="1" x14ac:dyDescent="0.2">
      <c r="A7" s="18">
        <v>243</v>
      </c>
      <c r="B7" s="18" t="s">
        <v>27</v>
      </c>
      <c r="C7" s="19">
        <v>34547</v>
      </c>
      <c r="D7" s="20">
        <v>3</v>
      </c>
      <c r="E7" s="20">
        <v>6</v>
      </c>
      <c r="F7" s="18" t="s">
        <v>25</v>
      </c>
      <c r="G7" s="19">
        <v>34547</v>
      </c>
      <c r="H7" s="19"/>
      <c r="I7" s="21">
        <v>5800</v>
      </c>
      <c r="J7" s="22">
        <v>7962.5</v>
      </c>
      <c r="K7" s="23"/>
      <c r="L7" s="23"/>
      <c r="M7" s="23">
        <v>1450</v>
      </c>
      <c r="N7" s="23"/>
      <c r="O7" s="1">
        <v>1710</v>
      </c>
      <c r="P7" s="24">
        <f t="shared" si="3"/>
        <v>11122.5</v>
      </c>
      <c r="Q7" s="23">
        <v>638</v>
      </c>
      <c r="R7" s="23">
        <v>700</v>
      </c>
      <c r="S7" s="23">
        <v>11.82</v>
      </c>
      <c r="T7" s="24">
        <f t="shared" si="1"/>
        <v>1349.82</v>
      </c>
      <c r="U7" s="25">
        <f t="shared" si="2"/>
        <v>9772.68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 s="1" customFormat="1" ht="27" customHeight="1" x14ac:dyDescent="0.2">
      <c r="A8" s="18">
        <v>244</v>
      </c>
      <c r="B8" s="18" t="s">
        <v>28</v>
      </c>
      <c r="C8" s="19">
        <v>35695</v>
      </c>
      <c r="D8" s="20"/>
      <c r="E8" s="20"/>
      <c r="F8" s="18" t="s">
        <v>25</v>
      </c>
      <c r="G8" s="19">
        <v>35770</v>
      </c>
      <c r="H8" s="19"/>
      <c r="I8" s="21">
        <v>4610</v>
      </c>
      <c r="J8" s="22">
        <v>5739</v>
      </c>
      <c r="K8" s="23"/>
      <c r="L8" s="23"/>
      <c r="M8" s="23">
        <v>1152.5</v>
      </c>
      <c r="N8" s="23"/>
      <c r="O8" s="1">
        <v>5341</v>
      </c>
      <c r="P8" s="24">
        <f t="shared" si="3"/>
        <v>12232.5</v>
      </c>
      <c r="Q8" s="23">
        <v>507.1</v>
      </c>
      <c r="R8" s="23">
        <v>0</v>
      </c>
      <c r="S8" s="23">
        <v>3.33</v>
      </c>
      <c r="T8" s="24">
        <f t="shared" si="1"/>
        <v>510.43</v>
      </c>
      <c r="U8" s="25">
        <f t="shared" si="2"/>
        <v>11722.07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 s="1" customFormat="1" ht="27" customHeight="1" x14ac:dyDescent="0.2">
      <c r="A9" s="18">
        <v>251</v>
      </c>
      <c r="B9" s="18" t="s">
        <v>29</v>
      </c>
      <c r="C9" s="19">
        <v>35134</v>
      </c>
      <c r="D9" s="20"/>
      <c r="E9" s="20"/>
      <c r="F9" s="18" t="s">
        <v>25</v>
      </c>
      <c r="G9" s="19">
        <v>37469</v>
      </c>
      <c r="H9" s="19"/>
      <c r="I9" s="21">
        <v>3050</v>
      </c>
      <c r="J9" s="22">
        <v>4144</v>
      </c>
      <c r="K9" s="23"/>
      <c r="L9" s="23"/>
      <c r="M9" s="23">
        <v>762.5</v>
      </c>
      <c r="N9" s="23"/>
      <c r="O9" s="1">
        <v>3852</v>
      </c>
      <c r="P9" s="24">
        <f t="shared" si="3"/>
        <v>8758.5</v>
      </c>
      <c r="Q9" s="23">
        <v>335.5</v>
      </c>
      <c r="R9" s="23">
        <v>0</v>
      </c>
      <c r="S9" s="23">
        <v>23</v>
      </c>
      <c r="T9" s="24">
        <f t="shared" si="1"/>
        <v>358.5</v>
      </c>
      <c r="U9" s="25">
        <f t="shared" si="2"/>
        <v>8400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 s="1" customFormat="1" ht="27" customHeight="1" x14ac:dyDescent="0.2">
      <c r="A10" s="18">
        <v>256</v>
      </c>
      <c r="B10" s="18" t="s">
        <v>30</v>
      </c>
      <c r="C10" s="19">
        <v>35420</v>
      </c>
      <c r="D10" s="20"/>
      <c r="E10" s="20"/>
      <c r="F10" s="18" t="s">
        <v>25</v>
      </c>
      <c r="G10" s="19">
        <v>35462</v>
      </c>
      <c r="H10" s="19"/>
      <c r="I10" s="21">
        <v>3260</v>
      </c>
      <c r="J10" s="22">
        <v>4429.5</v>
      </c>
      <c r="K10" s="23"/>
      <c r="L10" s="23"/>
      <c r="M10" s="23">
        <v>815</v>
      </c>
      <c r="N10" s="23"/>
      <c r="O10" s="1">
        <v>2492</v>
      </c>
      <c r="P10" s="24">
        <f t="shared" si="3"/>
        <v>7736.5</v>
      </c>
      <c r="Q10" s="23">
        <v>358.6</v>
      </c>
      <c r="R10" s="23">
        <v>0</v>
      </c>
      <c r="S10" s="23">
        <v>2.19</v>
      </c>
      <c r="T10" s="24">
        <f t="shared" si="1"/>
        <v>360.79</v>
      </c>
      <c r="U10" s="25">
        <f t="shared" si="2"/>
        <v>7375.71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47" s="1" customFormat="1" ht="27" customHeight="1" x14ac:dyDescent="0.2">
      <c r="A11" s="18">
        <v>257</v>
      </c>
      <c r="B11" s="18" t="s">
        <v>31</v>
      </c>
      <c r="C11" s="19">
        <v>35830</v>
      </c>
      <c r="D11" s="20"/>
      <c r="E11" s="20"/>
      <c r="F11" s="18" t="s">
        <v>25</v>
      </c>
      <c r="G11" s="19">
        <v>35921</v>
      </c>
      <c r="H11" s="19"/>
      <c r="I11" s="21">
        <v>3630</v>
      </c>
      <c r="J11" s="22">
        <v>4503</v>
      </c>
      <c r="K11" s="23"/>
      <c r="L11" s="23"/>
      <c r="M11" s="23">
        <v>907.5</v>
      </c>
      <c r="N11" s="23"/>
      <c r="O11" s="1">
        <v>3879</v>
      </c>
      <c r="P11" s="24">
        <f t="shared" si="3"/>
        <v>9289.5</v>
      </c>
      <c r="Q11" s="23">
        <v>399.3</v>
      </c>
      <c r="R11" s="23">
        <v>0</v>
      </c>
      <c r="S11" s="23">
        <v>1.1100000000000001</v>
      </c>
      <c r="T11" s="24">
        <f t="shared" si="1"/>
        <v>400.41</v>
      </c>
      <c r="U11" s="25">
        <f t="shared" si="2"/>
        <v>8889.09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 s="1" customFormat="1" ht="27" customHeight="1" x14ac:dyDescent="0.2">
      <c r="A12" s="18">
        <v>260</v>
      </c>
      <c r="B12" s="18" t="s">
        <v>32</v>
      </c>
      <c r="C12" s="19">
        <v>34717</v>
      </c>
      <c r="D12" s="20"/>
      <c r="E12" s="20"/>
      <c r="F12" s="18" t="s">
        <v>25</v>
      </c>
      <c r="G12" s="19">
        <v>34911</v>
      </c>
      <c r="H12" s="19"/>
      <c r="I12" s="21">
        <v>3050</v>
      </c>
      <c r="J12" s="22">
        <v>4142</v>
      </c>
      <c r="K12" s="23"/>
      <c r="L12" s="23"/>
      <c r="M12" s="23">
        <v>762.5</v>
      </c>
      <c r="N12" s="23"/>
      <c r="O12" s="1">
        <v>2679</v>
      </c>
      <c r="P12" s="24">
        <f t="shared" si="3"/>
        <v>7583.5</v>
      </c>
      <c r="Q12" s="23">
        <v>335.5</v>
      </c>
      <c r="R12" s="23">
        <v>0</v>
      </c>
      <c r="S12" s="23">
        <v>0.34</v>
      </c>
      <c r="T12" s="24">
        <f t="shared" si="1"/>
        <v>335.84</v>
      </c>
      <c r="U12" s="25">
        <f t="shared" si="2"/>
        <v>7247.66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7" s="1" customFormat="1" ht="27" customHeight="1" x14ac:dyDescent="0.2">
      <c r="A13" s="18">
        <v>267</v>
      </c>
      <c r="B13" s="18" t="s">
        <v>33</v>
      </c>
      <c r="C13" s="19">
        <v>36492</v>
      </c>
      <c r="D13" s="20"/>
      <c r="E13" s="20"/>
      <c r="F13" s="18" t="s">
        <v>25</v>
      </c>
      <c r="G13" s="19">
        <v>36514</v>
      </c>
      <c r="H13" s="19"/>
      <c r="I13" s="21">
        <v>4650</v>
      </c>
      <c r="J13" s="22">
        <v>6703.5</v>
      </c>
      <c r="K13" s="23"/>
      <c r="L13" s="23"/>
      <c r="M13" s="23">
        <v>1162.5</v>
      </c>
      <c r="N13" s="23"/>
      <c r="O13" s="1">
        <v>2300</v>
      </c>
      <c r="P13" s="24">
        <f t="shared" si="3"/>
        <v>10166</v>
      </c>
      <c r="Q13" s="23">
        <v>511.5</v>
      </c>
      <c r="R13" s="23">
        <v>0</v>
      </c>
      <c r="S13" s="23">
        <v>6.96</v>
      </c>
      <c r="T13" s="24">
        <f t="shared" si="1"/>
        <v>518.46</v>
      </c>
      <c r="U13" s="25">
        <f t="shared" si="2"/>
        <v>9647.5400000000009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 s="1" customFormat="1" ht="27" customHeight="1" x14ac:dyDescent="0.2">
      <c r="A14" s="18">
        <v>277</v>
      </c>
      <c r="B14" s="18" t="s">
        <v>34</v>
      </c>
      <c r="C14" s="19">
        <v>35751</v>
      </c>
      <c r="D14" s="20"/>
      <c r="E14" s="20"/>
      <c r="F14" s="18" t="s">
        <v>25</v>
      </c>
      <c r="G14" s="19">
        <v>35756</v>
      </c>
      <c r="H14" s="19"/>
      <c r="I14" s="21">
        <v>3210</v>
      </c>
      <c r="J14" s="22">
        <v>3831.67</v>
      </c>
      <c r="K14" s="23"/>
      <c r="L14" s="23"/>
      <c r="M14" s="23">
        <v>802.5</v>
      </c>
      <c r="N14" s="23"/>
      <c r="O14" s="1">
        <v>1408</v>
      </c>
      <c r="P14" s="24">
        <f t="shared" si="3"/>
        <v>6042.17</v>
      </c>
      <c r="Q14" s="23">
        <v>353.1</v>
      </c>
      <c r="R14" s="23">
        <v>0</v>
      </c>
      <c r="S14" s="23">
        <v>42.99</v>
      </c>
      <c r="T14" s="24">
        <f t="shared" si="1"/>
        <v>396.09000000000003</v>
      </c>
      <c r="U14" s="25">
        <f t="shared" si="2"/>
        <v>5646.08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7" s="1" customFormat="1" ht="27" customHeight="1" x14ac:dyDescent="0.2">
      <c r="A15" s="18">
        <v>404</v>
      </c>
      <c r="B15" s="18" t="s">
        <v>35</v>
      </c>
      <c r="C15" s="19">
        <v>34981</v>
      </c>
      <c r="D15" s="20"/>
      <c r="E15" s="20"/>
      <c r="F15" s="18" t="s">
        <v>25</v>
      </c>
      <c r="G15" s="19">
        <v>34981</v>
      </c>
      <c r="H15" s="19"/>
      <c r="I15" s="21">
        <v>3970</v>
      </c>
      <c r="J15" s="22">
        <v>4939.5</v>
      </c>
      <c r="K15" s="23"/>
      <c r="L15" s="23"/>
      <c r="M15" s="23">
        <v>992.5</v>
      </c>
      <c r="N15" s="23"/>
      <c r="O15" s="1">
        <v>4214</v>
      </c>
      <c r="P15" s="24">
        <f t="shared" si="3"/>
        <v>10146</v>
      </c>
      <c r="Q15" s="23">
        <v>436.7</v>
      </c>
      <c r="R15" s="23">
        <v>0</v>
      </c>
      <c r="S15" s="23">
        <v>2.04</v>
      </c>
      <c r="T15" s="24">
        <f t="shared" si="1"/>
        <v>438.74</v>
      </c>
      <c r="U15" s="25">
        <f t="shared" si="2"/>
        <v>9707.26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7" s="1" customFormat="1" ht="27" customHeight="1" x14ac:dyDescent="0.2">
      <c r="A16" s="18">
        <v>456</v>
      </c>
      <c r="B16" s="18" t="s">
        <v>36</v>
      </c>
      <c r="C16" s="19">
        <v>39088</v>
      </c>
      <c r="D16" s="20"/>
      <c r="E16" s="20"/>
      <c r="F16" s="18" t="s">
        <v>25</v>
      </c>
      <c r="G16" s="19">
        <v>39127</v>
      </c>
      <c r="H16" s="19"/>
      <c r="I16" s="21">
        <v>2700</v>
      </c>
      <c r="J16" s="22">
        <v>3736.45</v>
      </c>
      <c r="K16" s="23"/>
      <c r="L16" s="23"/>
      <c r="M16" s="23">
        <v>675</v>
      </c>
      <c r="N16" s="23"/>
      <c r="O16" s="1">
        <v>2670</v>
      </c>
      <c r="P16" s="24">
        <f t="shared" si="3"/>
        <v>7081.45</v>
      </c>
      <c r="Q16" s="23">
        <v>297</v>
      </c>
      <c r="R16" s="23">
        <v>0</v>
      </c>
      <c r="S16" s="23">
        <v>24.21</v>
      </c>
      <c r="T16" s="24">
        <f t="shared" si="1"/>
        <v>321.20999999999998</v>
      </c>
      <c r="U16" s="25">
        <f t="shared" si="2"/>
        <v>6760.24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s="1" customFormat="1" ht="27" customHeight="1" x14ac:dyDescent="0.2">
      <c r="A17" s="18">
        <v>1552</v>
      </c>
      <c r="B17" s="18" t="s">
        <v>37</v>
      </c>
      <c r="C17" s="19">
        <v>35492</v>
      </c>
      <c r="D17" s="20"/>
      <c r="E17" s="20"/>
      <c r="F17" s="18" t="s">
        <v>25</v>
      </c>
      <c r="G17" s="19">
        <v>35505</v>
      </c>
      <c r="H17" s="19"/>
      <c r="I17" s="21">
        <v>2990</v>
      </c>
      <c r="J17" s="22">
        <v>4058.3999999999996</v>
      </c>
      <c r="K17" s="23"/>
      <c r="L17" s="23"/>
      <c r="M17" s="23">
        <v>747.5</v>
      </c>
      <c r="N17" s="23"/>
      <c r="O17" s="1">
        <v>4371</v>
      </c>
      <c r="P17" s="24">
        <f t="shared" si="3"/>
        <v>9176.9</v>
      </c>
      <c r="Q17" s="23">
        <v>328.9</v>
      </c>
      <c r="R17" s="23">
        <v>0</v>
      </c>
      <c r="S17" s="23">
        <v>2.35</v>
      </c>
      <c r="T17" s="24">
        <f t="shared" si="1"/>
        <v>331.25</v>
      </c>
      <c r="U17" s="25">
        <f t="shared" si="2"/>
        <v>8845.65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s="1" customFormat="1" ht="27" customHeight="1" x14ac:dyDescent="0.2">
      <c r="A18" s="18">
        <v>3789</v>
      </c>
      <c r="B18" s="18" t="s">
        <v>38</v>
      </c>
      <c r="C18" s="19">
        <v>37247</v>
      </c>
      <c r="D18" s="20"/>
      <c r="E18" s="20"/>
      <c r="F18" s="18" t="s">
        <v>25</v>
      </c>
      <c r="G18" s="19">
        <v>40057</v>
      </c>
      <c r="H18" s="19"/>
      <c r="I18" s="21">
        <v>2190</v>
      </c>
      <c r="J18" s="22">
        <v>2971.5</v>
      </c>
      <c r="K18" s="23"/>
      <c r="L18" s="23"/>
      <c r="M18" s="23">
        <v>547.5</v>
      </c>
      <c r="N18" s="23"/>
      <c r="O18" s="1">
        <v>2182</v>
      </c>
      <c r="P18" s="24">
        <f t="shared" si="3"/>
        <v>5701</v>
      </c>
      <c r="Q18" s="23">
        <v>240.9</v>
      </c>
      <c r="R18" s="23">
        <v>0</v>
      </c>
      <c r="S18" s="23">
        <v>0.49</v>
      </c>
      <c r="T18" s="24">
        <f t="shared" si="1"/>
        <v>241.39000000000001</v>
      </c>
      <c r="U18" s="25">
        <f t="shared" si="2"/>
        <v>5459.61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s="1" customFormat="1" ht="27" customHeight="1" x14ac:dyDescent="0.2">
      <c r="A19" s="18">
        <v>4138</v>
      </c>
      <c r="B19" s="18" t="s">
        <v>39</v>
      </c>
      <c r="C19" s="19">
        <v>36681</v>
      </c>
      <c r="D19" s="20"/>
      <c r="E19" s="20"/>
      <c r="F19" s="18" t="s">
        <v>25</v>
      </c>
      <c r="G19" s="19">
        <v>40411</v>
      </c>
      <c r="H19" s="19"/>
      <c r="I19" s="21">
        <v>3190</v>
      </c>
      <c r="J19" s="22">
        <v>4328.95</v>
      </c>
      <c r="K19" s="23"/>
      <c r="L19" s="23"/>
      <c r="M19" s="23">
        <v>797.5</v>
      </c>
      <c r="N19" s="23"/>
      <c r="O19" s="1">
        <v>3996</v>
      </c>
      <c r="P19" s="24">
        <f t="shared" si="3"/>
        <v>9122.4500000000007</v>
      </c>
      <c r="Q19" s="23">
        <v>350.9</v>
      </c>
      <c r="R19" s="23">
        <v>17</v>
      </c>
      <c r="S19" s="23">
        <v>0</v>
      </c>
      <c r="T19" s="24">
        <f t="shared" si="1"/>
        <v>367.9</v>
      </c>
      <c r="U19" s="25">
        <f t="shared" si="2"/>
        <v>8754.5500000000011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s="1" customFormat="1" ht="27" customHeight="1" x14ac:dyDescent="0.2">
      <c r="A20" s="18">
        <v>4882</v>
      </c>
      <c r="B20" s="18" t="s">
        <v>40</v>
      </c>
      <c r="C20" s="19">
        <v>37990</v>
      </c>
      <c r="D20" s="20"/>
      <c r="E20" s="20"/>
      <c r="F20" s="18" t="s">
        <v>25</v>
      </c>
      <c r="G20" s="19">
        <v>38081</v>
      </c>
      <c r="H20" s="19"/>
      <c r="I20" s="21">
        <v>2230</v>
      </c>
      <c r="J20" s="22">
        <v>2771.2</v>
      </c>
      <c r="K20" s="23"/>
      <c r="L20" s="23"/>
      <c r="M20" s="23">
        <v>557.5</v>
      </c>
      <c r="N20" s="23"/>
      <c r="O20" s="1">
        <v>981</v>
      </c>
      <c r="P20" s="24">
        <f t="shared" si="3"/>
        <v>4309.7</v>
      </c>
      <c r="Q20" s="23">
        <v>245.3</v>
      </c>
      <c r="R20" s="23">
        <v>0</v>
      </c>
      <c r="S20" s="23">
        <v>0</v>
      </c>
      <c r="T20" s="24">
        <f t="shared" si="1"/>
        <v>245.3</v>
      </c>
      <c r="U20" s="25">
        <f t="shared" si="2"/>
        <v>4064.3999999999996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s="1" customFormat="1" ht="27" customHeight="1" x14ac:dyDescent="0.2">
      <c r="A21" s="18">
        <v>5627</v>
      </c>
      <c r="B21" s="18" t="s">
        <v>41</v>
      </c>
      <c r="C21" s="19">
        <v>38515</v>
      </c>
      <c r="D21" s="20"/>
      <c r="E21" s="20"/>
      <c r="F21" s="18" t="s">
        <v>25</v>
      </c>
      <c r="G21" s="19">
        <v>38574</v>
      </c>
      <c r="H21" s="19"/>
      <c r="I21" s="21">
        <v>1700</v>
      </c>
      <c r="J21" s="22">
        <v>3021.7</v>
      </c>
      <c r="K21" s="23"/>
      <c r="L21" s="23"/>
      <c r="M21" s="23">
        <v>425</v>
      </c>
      <c r="N21" s="23"/>
      <c r="O21" s="1">
        <v>2725</v>
      </c>
      <c r="P21" s="24">
        <f t="shared" si="3"/>
        <v>6171.7</v>
      </c>
      <c r="Q21" s="23">
        <v>187</v>
      </c>
      <c r="R21" s="23">
        <v>0</v>
      </c>
      <c r="S21" s="23">
        <v>11.75</v>
      </c>
      <c r="T21" s="24">
        <f t="shared" si="1"/>
        <v>198.75</v>
      </c>
      <c r="U21" s="25">
        <f t="shared" si="2"/>
        <v>5972.95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s="1" customFormat="1" ht="27" customHeight="1" x14ac:dyDescent="0.2">
      <c r="A22" s="18">
        <v>5741</v>
      </c>
      <c r="B22" s="18" t="s">
        <v>42</v>
      </c>
      <c r="C22" s="19">
        <v>38566</v>
      </c>
      <c r="D22" s="20"/>
      <c r="E22" s="20"/>
      <c r="F22" s="18" t="s">
        <v>25</v>
      </c>
      <c r="G22" s="19">
        <v>38820</v>
      </c>
      <c r="H22" s="19"/>
      <c r="I22" s="21">
        <v>2710</v>
      </c>
      <c r="J22" s="22">
        <v>3668.2</v>
      </c>
      <c r="K22" s="23"/>
      <c r="L22" s="23"/>
      <c r="M22" s="23">
        <v>677.5</v>
      </c>
      <c r="N22" s="23"/>
      <c r="O22" s="1">
        <v>3396</v>
      </c>
      <c r="P22" s="24">
        <f t="shared" si="3"/>
        <v>7741.7</v>
      </c>
      <c r="Q22" s="23">
        <v>298.10000000000002</v>
      </c>
      <c r="R22" s="23">
        <v>0</v>
      </c>
      <c r="S22" s="23">
        <v>0.61</v>
      </c>
      <c r="T22" s="24">
        <f t="shared" si="1"/>
        <v>298.71000000000004</v>
      </c>
      <c r="U22" s="25">
        <f t="shared" si="2"/>
        <v>7442.99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1" customFormat="1" ht="27" customHeight="1" x14ac:dyDescent="0.2">
      <c r="A23" s="18">
        <v>6073</v>
      </c>
      <c r="B23" s="18" t="s">
        <v>43</v>
      </c>
      <c r="C23" s="19">
        <v>38640</v>
      </c>
      <c r="D23" s="20"/>
      <c r="E23" s="20"/>
      <c r="F23" s="18" t="s">
        <v>25</v>
      </c>
      <c r="G23" s="19">
        <v>38750</v>
      </c>
      <c r="H23" s="19"/>
      <c r="I23" s="21">
        <v>2070</v>
      </c>
      <c r="J23" s="22">
        <v>2810.55</v>
      </c>
      <c r="K23" s="23"/>
      <c r="L23" s="23"/>
      <c r="M23" s="23">
        <v>517.5</v>
      </c>
      <c r="N23" s="23"/>
      <c r="O23" s="1">
        <v>3595</v>
      </c>
      <c r="P23" s="24">
        <f t="shared" si="3"/>
        <v>6923.05</v>
      </c>
      <c r="Q23" s="23">
        <v>227.7</v>
      </c>
      <c r="R23" s="23">
        <v>0</v>
      </c>
      <c r="S23" s="23">
        <v>11.98</v>
      </c>
      <c r="T23" s="24">
        <f t="shared" si="1"/>
        <v>239.67999999999998</v>
      </c>
      <c r="U23" s="25">
        <f t="shared" si="2"/>
        <v>6683.37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1" customFormat="1" ht="27" customHeight="1" x14ac:dyDescent="0.2">
      <c r="A24" s="18">
        <v>6091</v>
      </c>
      <c r="B24" s="18" t="s">
        <v>44</v>
      </c>
      <c r="C24" s="19">
        <v>38668</v>
      </c>
      <c r="D24" s="20"/>
      <c r="E24" s="20"/>
      <c r="F24" s="18" t="s">
        <v>25</v>
      </c>
      <c r="G24" s="19">
        <v>38762</v>
      </c>
      <c r="H24" s="19"/>
      <c r="I24" s="21">
        <v>2920</v>
      </c>
      <c r="J24" s="22">
        <v>3603.7</v>
      </c>
      <c r="K24" s="23"/>
      <c r="L24" s="23"/>
      <c r="M24" s="23">
        <v>730</v>
      </c>
      <c r="N24" s="23"/>
      <c r="O24" s="1">
        <v>2637</v>
      </c>
      <c r="P24" s="24">
        <f t="shared" si="3"/>
        <v>6970.7</v>
      </c>
      <c r="Q24" s="23">
        <v>321.2</v>
      </c>
      <c r="R24" s="23">
        <v>0</v>
      </c>
      <c r="S24" s="23">
        <v>23</v>
      </c>
      <c r="T24" s="24">
        <f t="shared" si="1"/>
        <v>344.2</v>
      </c>
      <c r="U24" s="25">
        <f t="shared" si="2"/>
        <v>6626.5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s="1" customFormat="1" ht="27" customHeight="1" x14ac:dyDescent="0.2">
      <c r="A25" s="18">
        <v>6718</v>
      </c>
      <c r="B25" s="18" t="s">
        <v>45</v>
      </c>
      <c r="C25" s="19">
        <v>38733</v>
      </c>
      <c r="D25" s="20"/>
      <c r="E25" s="20"/>
      <c r="F25" s="18" t="s">
        <v>25</v>
      </c>
      <c r="G25" s="19">
        <v>38795</v>
      </c>
      <c r="H25" s="19"/>
      <c r="I25" s="21">
        <v>2720</v>
      </c>
      <c r="J25" s="22">
        <v>3361.7</v>
      </c>
      <c r="K25" s="23"/>
      <c r="L25" s="23"/>
      <c r="M25" s="23">
        <v>680</v>
      </c>
      <c r="N25" s="23"/>
      <c r="O25" s="1">
        <v>3285</v>
      </c>
      <c r="P25" s="24">
        <f t="shared" si="3"/>
        <v>7326.7</v>
      </c>
      <c r="Q25" s="23">
        <v>299.2</v>
      </c>
      <c r="R25" s="23">
        <v>0</v>
      </c>
      <c r="S25" s="23">
        <v>121.47</v>
      </c>
      <c r="T25" s="24">
        <f t="shared" si="1"/>
        <v>420.66999999999996</v>
      </c>
      <c r="U25" s="25">
        <f t="shared" si="2"/>
        <v>6906.03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 s="1" customFormat="1" ht="27" customHeight="1" x14ac:dyDescent="0.2">
      <c r="A26" s="18">
        <v>7798</v>
      </c>
      <c r="B26" s="18" t="s">
        <v>46</v>
      </c>
      <c r="C26" s="19">
        <v>39144</v>
      </c>
      <c r="D26" s="20"/>
      <c r="E26" s="20"/>
      <c r="F26" s="18" t="s">
        <v>25</v>
      </c>
      <c r="G26" s="19">
        <v>39144</v>
      </c>
      <c r="H26" s="19"/>
      <c r="I26" s="21">
        <v>2600</v>
      </c>
      <c r="J26" s="22">
        <v>3518.7</v>
      </c>
      <c r="K26" s="23"/>
      <c r="L26" s="23"/>
      <c r="M26" s="23">
        <v>650</v>
      </c>
      <c r="N26" s="23"/>
      <c r="O26" s="1">
        <v>2864</v>
      </c>
      <c r="P26" s="24">
        <f t="shared" si="3"/>
        <v>7032.7</v>
      </c>
      <c r="Q26" s="23">
        <v>286</v>
      </c>
      <c r="R26" s="23">
        <v>0</v>
      </c>
      <c r="S26" s="23">
        <v>0.28999999999999998</v>
      </c>
      <c r="T26" s="24">
        <f t="shared" si="1"/>
        <v>286.29000000000002</v>
      </c>
      <c r="U26" s="25">
        <f t="shared" si="2"/>
        <v>6746.41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s="1" customFormat="1" ht="27" customHeight="1" x14ac:dyDescent="0.2">
      <c r="A27" s="18">
        <v>7984</v>
      </c>
      <c r="B27" s="18" t="s">
        <v>47</v>
      </c>
      <c r="C27" s="19">
        <v>39257</v>
      </c>
      <c r="D27" s="20"/>
      <c r="E27" s="20"/>
      <c r="F27" s="18" t="s">
        <v>25</v>
      </c>
      <c r="G27" s="19">
        <v>39267</v>
      </c>
      <c r="H27" s="19"/>
      <c r="I27" s="21">
        <v>1700</v>
      </c>
      <c r="J27" s="22">
        <v>2981.05</v>
      </c>
      <c r="K27" s="23"/>
      <c r="L27" s="23"/>
      <c r="M27" s="23">
        <v>425</v>
      </c>
      <c r="N27" s="23"/>
      <c r="O27" s="1">
        <v>2776</v>
      </c>
      <c r="P27" s="24">
        <f t="shared" si="3"/>
        <v>6182.05</v>
      </c>
      <c r="Q27" s="23">
        <v>187</v>
      </c>
      <c r="R27" s="23">
        <v>0</v>
      </c>
      <c r="S27" s="23">
        <v>0.45</v>
      </c>
      <c r="T27" s="24">
        <f t="shared" si="1"/>
        <v>187.45</v>
      </c>
      <c r="U27" s="25">
        <f t="shared" si="2"/>
        <v>5994.6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s="1" customFormat="1" ht="27" customHeight="1" x14ac:dyDescent="0.2">
      <c r="A28" s="18">
        <v>8064</v>
      </c>
      <c r="B28" s="18" t="s">
        <v>48</v>
      </c>
      <c r="C28" s="19">
        <v>39284</v>
      </c>
      <c r="D28" s="20"/>
      <c r="E28" s="20"/>
      <c r="F28" s="18" t="s">
        <v>25</v>
      </c>
      <c r="G28" s="19">
        <v>39306</v>
      </c>
      <c r="H28" s="19"/>
      <c r="I28" s="21">
        <v>2490</v>
      </c>
      <c r="J28" s="22">
        <v>3379.2</v>
      </c>
      <c r="K28" s="23"/>
      <c r="L28" s="23"/>
      <c r="M28" s="23">
        <v>622.5</v>
      </c>
      <c r="N28" s="23"/>
      <c r="O28" s="1">
        <v>1185</v>
      </c>
      <c r="P28" s="24">
        <f t="shared" si="3"/>
        <v>5186.7</v>
      </c>
      <c r="Q28" s="23">
        <v>273.89999999999998</v>
      </c>
      <c r="R28" s="23">
        <v>0</v>
      </c>
      <c r="S28" s="23">
        <v>0.84</v>
      </c>
      <c r="T28" s="24">
        <f t="shared" si="1"/>
        <v>274.73999999999995</v>
      </c>
      <c r="U28" s="25">
        <f t="shared" si="2"/>
        <v>4911.96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s="1" customFormat="1" ht="27" customHeight="1" x14ac:dyDescent="0.2">
      <c r="A29" s="18">
        <v>9362</v>
      </c>
      <c r="B29" s="18" t="s">
        <v>49</v>
      </c>
      <c r="C29" s="19">
        <v>40100</v>
      </c>
      <c r="D29" s="20"/>
      <c r="E29" s="20"/>
      <c r="F29" s="18" t="s">
        <v>25</v>
      </c>
      <c r="G29" s="19">
        <v>40210</v>
      </c>
      <c r="H29" s="19"/>
      <c r="I29" s="21">
        <v>2690</v>
      </c>
      <c r="J29" s="22">
        <v>3634.2</v>
      </c>
      <c r="K29" s="23"/>
      <c r="L29" s="23"/>
      <c r="M29" s="23">
        <v>672.5</v>
      </c>
      <c r="N29" s="23"/>
      <c r="O29" s="1">
        <v>3399</v>
      </c>
      <c r="P29" s="24">
        <f t="shared" si="3"/>
        <v>7705.7</v>
      </c>
      <c r="Q29" s="23">
        <v>295.89999999999998</v>
      </c>
      <c r="R29" s="23">
        <v>0</v>
      </c>
      <c r="S29" s="23">
        <v>12.35</v>
      </c>
      <c r="T29" s="24">
        <f t="shared" si="1"/>
        <v>308.25</v>
      </c>
      <c r="U29" s="25">
        <f t="shared" si="2"/>
        <v>7397.45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s="1" customFormat="1" ht="27" customHeight="1" x14ac:dyDescent="0.2">
      <c r="A30" s="18">
        <v>9391</v>
      </c>
      <c r="B30" s="18" t="s">
        <v>50</v>
      </c>
      <c r="C30" s="19">
        <v>40113</v>
      </c>
      <c r="D30" s="20"/>
      <c r="E30" s="20"/>
      <c r="F30" s="18" t="s">
        <v>25</v>
      </c>
      <c r="G30" s="19">
        <v>40210</v>
      </c>
      <c r="H30" s="19"/>
      <c r="I30" s="21">
        <v>2980</v>
      </c>
      <c r="J30" s="22">
        <v>4021.7</v>
      </c>
      <c r="K30" s="23"/>
      <c r="L30" s="23"/>
      <c r="M30" s="23">
        <v>745</v>
      </c>
      <c r="N30" s="23"/>
      <c r="O30" s="1">
        <v>3628</v>
      </c>
      <c r="P30" s="24">
        <f t="shared" si="3"/>
        <v>8394.7000000000007</v>
      </c>
      <c r="Q30" s="23">
        <v>327.8</v>
      </c>
      <c r="R30" s="23">
        <v>1200</v>
      </c>
      <c r="S30" s="23">
        <v>24</v>
      </c>
      <c r="T30" s="24">
        <f t="shared" si="1"/>
        <v>1551.8</v>
      </c>
      <c r="U30" s="25">
        <f t="shared" si="2"/>
        <v>6842.9000000000005</v>
      </c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s="1" customFormat="1" ht="27" customHeight="1" x14ac:dyDescent="0.2">
      <c r="A31" s="18">
        <v>9482</v>
      </c>
      <c r="B31" s="18" t="s">
        <v>51</v>
      </c>
      <c r="C31" s="19">
        <v>40191</v>
      </c>
      <c r="D31" s="20"/>
      <c r="E31" s="20"/>
      <c r="F31" s="18" t="s">
        <v>25</v>
      </c>
      <c r="G31" s="19">
        <v>40247</v>
      </c>
      <c r="H31" s="19"/>
      <c r="I31" s="21">
        <v>1980</v>
      </c>
      <c r="J31" s="22">
        <v>2901</v>
      </c>
      <c r="K31" s="23"/>
      <c r="L31" s="23"/>
      <c r="M31" s="23">
        <v>495</v>
      </c>
      <c r="N31" s="23"/>
      <c r="O31" s="1">
        <v>1252</v>
      </c>
      <c r="P31" s="24">
        <f t="shared" si="3"/>
        <v>4648</v>
      </c>
      <c r="Q31" s="23">
        <v>217.8</v>
      </c>
      <c r="R31" s="23">
        <v>0</v>
      </c>
      <c r="S31" s="23">
        <v>0.65</v>
      </c>
      <c r="T31" s="24">
        <f t="shared" si="1"/>
        <v>218.45000000000002</v>
      </c>
      <c r="U31" s="25">
        <f t="shared" si="2"/>
        <v>4429.55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s="1" customFormat="1" ht="27" customHeight="1" x14ac:dyDescent="0.2">
      <c r="A32" s="18">
        <v>10154</v>
      </c>
      <c r="B32" s="18" t="s">
        <v>52</v>
      </c>
      <c r="C32" s="19">
        <v>40456</v>
      </c>
      <c r="D32" s="20"/>
      <c r="E32" s="20"/>
      <c r="F32" s="18" t="s">
        <v>25</v>
      </c>
      <c r="G32" s="19">
        <v>40516</v>
      </c>
      <c r="H32" s="19"/>
      <c r="I32" s="21">
        <v>3450</v>
      </c>
      <c r="J32" s="22">
        <v>4266.3999999999996</v>
      </c>
      <c r="K32" s="23"/>
      <c r="L32" s="23"/>
      <c r="M32" s="23">
        <v>862.5</v>
      </c>
      <c r="N32" s="23"/>
      <c r="O32" s="1">
        <v>3608</v>
      </c>
      <c r="P32" s="24">
        <f t="shared" si="3"/>
        <v>8736.9</v>
      </c>
      <c r="Q32" s="23">
        <v>379.5</v>
      </c>
      <c r="R32" s="23">
        <v>0</v>
      </c>
      <c r="S32" s="23">
        <v>0</v>
      </c>
      <c r="T32" s="24">
        <f t="shared" si="1"/>
        <v>379.5</v>
      </c>
      <c r="U32" s="25">
        <f t="shared" si="2"/>
        <v>8357.4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s="1" customFormat="1" ht="27" customHeight="1" x14ac:dyDescent="0.2">
      <c r="A33" s="18">
        <v>10434</v>
      </c>
      <c r="B33" s="18" t="s">
        <v>53</v>
      </c>
      <c r="C33" s="19">
        <v>40530</v>
      </c>
      <c r="D33" s="20"/>
      <c r="E33" s="20"/>
      <c r="F33" s="18" t="s">
        <v>25</v>
      </c>
      <c r="G33" s="19">
        <v>40544</v>
      </c>
      <c r="H33" s="19"/>
      <c r="I33" s="21">
        <v>3000</v>
      </c>
      <c r="J33" s="22">
        <v>3695.45</v>
      </c>
      <c r="K33" s="23"/>
      <c r="L33" s="23"/>
      <c r="M33" s="23">
        <v>750</v>
      </c>
      <c r="N33" s="23"/>
      <c r="O33" s="1">
        <v>3481</v>
      </c>
      <c r="P33" s="24">
        <f t="shared" si="3"/>
        <v>7926.45</v>
      </c>
      <c r="Q33" s="23">
        <v>330</v>
      </c>
      <c r="R33" s="23">
        <v>0</v>
      </c>
      <c r="S33" s="23">
        <v>22.23</v>
      </c>
      <c r="T33" s="24">
        <f t="shared" si="1"/>
        <v>352.23</v>
      </c>
      <c r="U33" s="25">
        <f t="shared" si="2"/>
        <v>7574.2199999999993</v>
      </c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s="1" customFormat="1" ht="27" customHeight="1" x14ac:dyDescent="0.2">
      <c r="A34" s="18">
        <v>10607</v>
      </c>
      <c r="B34" s="18" t="s">
        <v>54</v>
      </c>
      <c r="C34" s="19">
        <v>40615</v>
      </c>
      <c r="D34" s="20"/>
      <c r="E34" s="20"/>
      <c r="F34" s="18" t="s">
        <v>25</v>
      </c>
      <c r="G34" s="19">
        <v>40640</v>
      </c>
      <c r="H34" s="19"/>
      <c r="I34" s="21">
        <v>2150</v>
      </c>
      <c r="J34" s="22">
        <v>2974.2</v>
      </c>
      <c r="K34" s="23"/>
      <c r="L34" s="23"/>
      <c r="M34" s="23">
        <v>537.5</v>
      </c>
      <c r="N34" s="23"/>
      <c r="O34" s="1">
        <v>2032</v>
      </c>
      <c r="P34" s="24">
        <f t="shared" si="3"/>
        <v>5543.7</v>
      </c>
      <c r="Q34" s="23">
        <v>236.5</v>
      </c>
      <c r="R34" s="23">
        <v>0</v>
      </c>
      <c r="S34" s="23">
        <v>1.57</v>
      </c>
      <c r="T34" s="24">
        <f t="shared" si="1"/>
        <v>238.07</v>
      </c>
      <c r="U34" s="25">
        <f t="shared" si="2"/>
        <v>5305.63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s="1" customFormat="1" ht="27" customHeight="1" x14ac:dyDescent="0.2">
      <c r="A35" s="18">
        <v>10944</v>
      </c>
      <c r="B35" s="18" t="s">
        <v>55</v>
      </c>
      <c r="C35" s="19">
        <v>40819</v>
      </c>
      <c r="D35" s="20"/>
      <c r="E35" s="20"/>
      <c r="F35" s="18" t="s">
        <v>25</v>
      </c>
      <c r="G35" s="19">
        <v>40862</v>
      </c>
      <c r="H35" s="19"/>
      <c r="I35" s="21">
        <v>2120</v>
      </c>
      <c r="J35" s="22">
        <v>2925.45</v>
      </c>
      <c r="K35" s="23"/>
      <c r="L35" s="23"/>
      <c r="M35" s="23">
        <v>530</v>
      </c>
      <c r="N35" s="23"/>
      <c r="O35" s="1">
        <v>2491</v>
      </c>
      <c r="P35" s="24">
        <f t="shared" si="3"/>
        <v>5946.45</v>
      </c>
      <c r="Q35" s="23">
        <v>233.2</v>
      </c>
      <c r="R35" s="23">
        <v>0</v>
      </c>
      <c r="S35" s="23">
        <v>1.1000000000000001</v>
      </c>
      <c r="T35" s="24">
        <f t="shared" si="1"/>
        <v>234.29999999999998</v>
      </c>
      <c r="U35" s="25">
        <f t="shared" si="2"/>
        <v>5712.15</v>
      </c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s="1" customFormat="1" ht="27" customHeight="1" x14ac:dyDescent="0.2">
      <c r="A36" s="18">
        <v>11435</v>
      </c>
      <c r="B36" s="18" t="s">
        <v>56</v>
      </c>
      <c r="C36" s="19">
        <v>41189</v>
      </c>
      <c r="D36" s="20"/>
      <c r="E36" s="20"/>
      <c r="F36" s="18" t="s">
        <v>25</v>
      </c>
      <c r="G36" s="19">
        <v>41248</v>
      </c>
      <c r="H36" s="19"/>
      <c r="I36" s="21">
        <v>1700</v>
      </c>
      <c r="J36" s="22">
        <v>2927.35</v>
      </c>
      <c r="K36" s="23"/>
      <c r="L36" s="23"/>
      <c r="M36" s="23">
        <v>425</v>
      </c>
      <c r="N36" s="23"/>
      <c r="O36" s="1">
        <v>1945</v>
      </c>
      <c r="P36" s="24">
        <f t="shared" si="3"/>
        <v>5297.35</v>
      </c>
      <c r="Q36" s="23">
        <v>187</v>
      </c>
      <c r="R36" s="23">
        <v>0</v>
      </c>
      <c r="S36" s="23">
        <v>0.66</v>
      </c>
      <c r="T36" s="24">
        <f t="shared" si="1"/>
        <v>187.66</v>
      </c>
      <c r="U36" s="25">
        <f t="shared" si="2"/>
        <v>5109.6900000000005</v>
      </c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s="1" customFormat="1" ht="27" customHeight="1" x14ac:dyDescent="0.2">
      <c r="A37" s="18">
        <v>12516</v>
      </c>
      <c r="B37" s="18" t="s">
        <v>57</v>
      </c>
      <c r="C37" s="19">
        <v>42157</v>
      </c>
      <c r="D37" s="20"/>
      <c r="E37" s="20"/>
      <c r="F37" s="18" t="s">
        <v>25</v>
      </c>
      <c r="G37" s="19">
        <v>42186</v>
      </c>
      <c r="H37" s="19"/>
      <c r="I37" s="21">
        <v>1960</v>
      </c>
      <c r="J37" s="22">
        <v>2601.15</v>
      </c>
      <c r="K37" s="23"/>
      <c r="L37" s="23"/>
      <c r="M37" s="23">
        <v>490</v>
      </c>
      <c r="N37" s="23"/>
      <c r="O37" s="1">
        <v>1764</v>
      </c>
      <c r="P37" s="24">
        <f t="shared" si="3"/>
        <v>4855.1499999999996</v>
      </c>
      <c r="Q37" s="23">
        <v>215.6</v>
      </c>
      <c r="R37" s="23">
        <v>0</v>
      </c>
      <c r="S37" s="23">
        <v>78.14</v>
      </c>
      <c r="T37" s="24">
        <f t="shared" si="1"/>
        <v>293.74</v>
      </c>
      <c r="U37" s="25">
        <f t="shared" si="2"/>
        <v>4561.41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s="1" customFormat="1" ht="27" customHeight="1" x14ac:dyDescent="0.2">
      <c r="A38" s="18">
        <v>13497</v>
      </c>
      <c r="B38" s="18" t="s">
        <v>58</v>
      </c>
      <c r="C38" s="19">
        <v>43292</v>
      </c>
      <c r="D38" s="20"/>
      <c r="E38" s="20"/>
      <c r="F38" s="18" t="s">
        <v>25</v>
      </c>
      <c r="G38" s="19">
        <v>43299</v>
      </c>
      <c r="H38" s="19"/>
      <c r="I38" s="21">
        <v>1700</v>
      </c>
      <c r="J38" s="22">
        <v>2474.6</v>
      </c>
      <c r="K38" s="23"/>
      <c r="L38" s="23"/>
      <c r="M38" s="23">
        <v>425</v>
      </c>
      <c r="N38" s="23"/>
      <c r="O38" s="1">
        <v>263</v>
      </c>
      <c r="P38" s="24">
        <f t="shared" si="3"/>
        <v>3162.6</v>
      </c>
      <c r="Q38" s="23">
        <v>187</v>
      </c>
      <c r="R38" s="23">
        <v>0</v>
      </c>
      <c r="S38" s="23">
        <v>26.13</v>
      </c>
      <c r="T38" s="24">
        <f t="shared" si="1"/>
        <v>213.13</v>
      </c>
      <c r="U38" s="25">
        <f t="shared" si="2"/>
        <v>2949.47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s="1" customFormat="1" ht="27" customHeight="1" x14ac:dyDescent="0.2">
      <c r="A39" s="18">
        <v>13752</v>
      </c>
      <c r="B39" s="18" t="s">
        <v>59</v>
      </c>
      <c r="C39" s="19">
        <v>43507</v>
      </c>
      <c r="D39" s="20"/>
      <c r="E39" s="20"/>
      <c r="F39" s="18" t="s">
        <v>25</v>
      </c>
      <c r="G39" s="19">
        <v>43617</v>
      </c>
      <c r="H39" s="19"/>
      <c r="I39" s="21">
        <v>1700</v>
      </c>
      <c r="J39" s="22">
        <v>2675</v>
      </c>
      <c r="K39" s="23"/>
      <c r="L39" s="23"/>
      <c r="M39" s="23">
        <v>425</v>
      </c>
      <c r="N39" s="23"/>
      <c r="O39" s="1">
        <v>570</v>
      </c>
      <c r="P39" s="24">
        <f t="shared" si="3"/>
        <v>3670</v>
      </c>
      <c r="Q39" s="23">
        <v>187</v>
      </c>
      <c r="R39" s="23">
        <v>0</v>
      </c>
      <c r="S39" s="23">
        <v>0</v>
      </c>
      <c r="T39" s="24">
        <f t="shared" si="1"/>
        <v>187</v>
      </c>
      <c r="U39" s="25">
        <f t="shared" si="2"/>
        <v>3483</v>
      </c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s="1" customFormat="1" ht="27" customHeight="1" x14ac:dyDescent="0.2">
      <c r="A40" s="18">
        <v>13762</v>
      </c>
      <c r="B40" s="18" t="s">
        <v>60</v>
      </c>
      <c r="C40" s="19">
        <v>43513</v>
      </c>
      <c r="D40" s="20"/>
      <c r="E40" s="20"/>
      <c r="F40" s="18" t="s">
        <v>25</v>
      </c>
      <c r="G40" s="19">
        <v>43678</v>
      </c>
      <c r="H40" s="19"/>
      <c r="I40" s="21">
        <v>1700</v>
      </c>
      <c r="J40" s="22">
        <v>2658</v>
      </c>
      <c r="K40" s="23"/>
      <c r="L40" s="23"/>
      <c r="M40" s="23">
        <v>425</v>
      </c>
      <c r="N40" s="23"/>
      <c r="P40" s="24">
        <f t="shared" si="3"/>
        <v>3083</v>
      </c>
      <c r="Q40" s="23">
        <v>187</v>
      </c>
      <c r="R40" s="23">
        <v>0</v>
      </c>
      <c r="S40" s="23">
        <v>6.48</v>
      </c>
      <c r="T40" s="24">
        <f t="shared" si="1"/>
        <v>193.48</v>
      </c>
      <c r="U40" s="25">
        <f t="shared" si="2"/>
        <v>2889.52</v>
      </c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s="1" customFormat="1" ht="27" customHeight="1" x14ac:dyDescent="0.2">
      <c r="A41" s="18">
        <v>13778</v>
      </c>
      <c r="B41" s="18" t="s">
        <v>61</v>
      </c>
      <c r="C41" s="19">
        <v>44007</v>
      </c>
      <c r="D41" s="20"/>
      <c r="E41" s="20"/>
      <c r="F41" s="18" t="s">
        <v>25</v>
      </c>
      <c r="G41" s="19">
        <v>44013</v>
      </c>
      <c r="H41" s="19"/>
      <c r="I41" s="21">
        <v>1700</v>
      </c>
      <c r="J41" s="22">
        <v>2556.9</v>
      </c>
      <c r="K41" s="23"/>
      <c r="L41" s="23"/>
      <c r="M41" s="23">
        <v>425</v>
      </c>
      <c r="N41" s="23"/>
      <c r="O41" s="1">
        <v>1847</v>
      </c>
      <c r="P41" s="24">
        <f t="shared" si="3"/>
        <v>4828.8999999999996</v>
      </c>
      <c r="Q41" s="23">
        <v>187</v>
      </c>
      <c r="R41" s="23">
        <v>0</v>
      </c>
      <c r="S41" s="23">
        <v>0</v>
      </c>
      <c r="T41" s="24">
        <f t="shared" si="1"/>
        <v>187</v>
      </c>
      <c r="U41" s="25">
        <f t="shared" si="2"/>
        <v>4641.8999999999996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s="1" customFormat="1" ht="27" customHeight="1" x14ac:dyDescent="0.2">
      <c r="A42" s="18">
        <v>181</v>
      </c>
      <c r="B42" s="18" t="s">
        <v>62</v>
      </c>
      <c r="C42" s="19">
        <v>34213</v>
      </c>
      <c r="D42" s="20"/>
      <c r="E42" s="20"/>
      <c r="F42" s="18" t="s">
        <v>63</v>
      </c>
      <c r="G42" s="19">
        <v>34536</v>
      </c>
      <c r="H42" s="19"/>
      <c r="I42" s="21">
        <v>5780</v>
      </c>
      <c r="J42" s="22">
        <v>7167</v>
      </c>
      <c r="K42" s="23"/>
      <c r="L42" s="23"/>
      <c r="M42" s="23">
        <v>1445</v>
      </c>
      <c r="N42" s="23"/>
      <c r="O42" s="1">
        <v>2537</v>
      </c>
      <c r="P42" s="24">
        <f t="shared" si="3"/>
        <v>11149</v>
      </c>
      <c r="Q42" s="23">
        <v>635.79999999999995</v>
      </c>
      <c r="R42" s="23">
        <v>0</v>
      </c>
      <c r="S42" s="23">
        <v>23.99</v>
      </c>
      <c r="T42" s="24">
        <f t="shared" si="1"/>
        <v>659.79</v>
      </c>
      <c r="U42" s="25">
        <f t="shared" si="2"/>
        <v>10489.21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s="1" customFormat="1" ht="27" customHeight="1" x14ac:dyDescent="0.2">
      <c r="A43" s="18">
        <v>234</v>
      </c>
      <c r="B43" s="18" t="s">
        <v>64</v>
      </c>
      <c r="C43" s="19">
        <v>34700</v>
      </c>
      <c r="D43" s="20"/>
      <c r="E43" s="20"/>
      <c r="F43" s="18" t="s">
        <v>63</v>
      </c>
      <c r="G43" s="19">
        <v>34719</v>
      </c>
      <c r="H43" s="19"/>
      <c r="I43" s="21">
        <v>4890</v>
      </c>
      <c r="J43" s="22">
        <v>6068</v>
      </c>
      <c r="K43" s="23"/>
      <c r="L43" s="23"/>
      <c r="M43" s="23">
        <v>1222.5</v>
      </c>
      <c r="N43" s="23"/>
      <c r="O43" s="1">
        <v>3994</v>
      </c>
      <c r="P43" s="24">
        <f t="shared" si="3"/>
        <v>11284.5</v>
      </c>
      <c r="Q43" s="23">
        <v>537.9</v>
      </c>
      <c r="R43" s="23">
        <v>0</v>
      </c>
      <c r="S43" s="23">
        <v>0</v>
      </c>
      <c r="T43" s="24">
        <f t="shared" si="1"/>
        <v>537.9</v>
      </c>
      <c r="U43" s="25">
        <f t="shared" si="2"/>
        <v>10746.6</v>
      </c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s="1" customFormat="1" ht="27" customHeight="1" x14ac:dyDescent="0.2">
      <c r="A44" s="18">
        <v>273</v>
      </c>
      <c r="B44" s="18" t="s">
        <v>65</v>
      </c>
      <c r="C44" s="19">
        <v>35745</v>
      </c>
      <c r="D44" s="20"/>
      <c r="E44" s="20"/>
      <c r="F44" s="18" t="s">
        <v>63</v>
      </c>
      <c r="G44" s="19">
        <v>35770</v>
      </c>
      <c r="H44" s="19"/>
      <c r="I44" s="21">
        <v>4030</v>
      </c>
      <c r="J44" s="22">
        <v>5004</v>
      </c>
      <c r="K44" s="23"/>
      <c r="L44" s="23"/>
      <c r="M44" s="23">
        <v>1007.5</v>
      </c>
      <c r="N44" s="23"/>
      <c r="O44" s="1">
        <v>2498</v>
      </c>
      <c r="P44" s="24">
        <f t="shared" si="3"/>
        <v>8509.5</v>
      </c>
      <c r="Q44" s="23">
        <v>443.3</v>
      </c>
      <c r="R44" s="23">
        <v>0</v>
      </c>
      <c r="S44" s="23">
        <v>10.7</v>
      </c>
      <c r="T44" s="24">
        <f t="shared" si="1"/>
        <v>454</v>
      </c>
      <c r="U44" s="25">
        <f t="shared" si="2"/>
        <v>8055.5</v>
      </c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s="1" customFormat="1" ht="27" customHeight="1" x14ac:dyDescent="0.2">
      <c r="A45" s="18">
        <v>4985</v>
      </c>
      <c r="B45" s="18" t="s">
        <v>66</v>
      </c>
      <c r="C45" s="19">
        <v>38055</v>
      </c>
      <c r="D45" s="20"/>
      <c r="E45" s="20"/>
      <c r="F45" s="18" t="s">
        <v>63</v>
      </c>
      <c r="G45" s="19">
        <v>38081</v>
      </c>
      <c r="H45" s="19"/>
      <c r="I45" s="21">
        <v>4930</v>
      </c>
      <c r="J45" s="22">
        <v>6083.5</v>
      </c>
      <c r="K45" s="23"/>
      <c r="L45" s="23"/>
      <c r="M45" s="23">
        <v>1232.5</v>
      </c>
      <c r="N45" s="23"/>
      <c r="O45" s="1">
        <v>3310</v>
      </c>
      <c r="P45" s="24">
        <f t="shared" si="3"/>
        <v>10626</v>
      </c>
      <c r="Q45" s="23">
        <v>542.29999999999995</v>
      </c>
      <c r="R45" s="23">
        <v>0</v>
      </c>
      <c r="S45" s="23">
        <v>0.51</v>
      </c>
      <c r="T45" s="24">
        <f t="shared" si="1"/>
        <v>542.80999999999995</v>
      </c>
      <c r="U45" s="25">
        <f t="shared" si="2"/>
        <v>10083.19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s="1" customFormat="1" ht="27" customHeight="1" x14ac:dyDescent="0.2">
      <c r="A46" s="18">
        <v>7133</v>
      </c>
      <c r="B46" s="18" t="s">
        <v>67</v>
      </c>
      <c r="C46" s="19">
        <v>38864</v>
      </c>
      <c r="D46" s="20"/>
      <c r="E46" s="20"/>
      <c r="F46" s="18" t="s">
        <v>63</v>
      </c>
      <c r="G46" s="19">
        <v>38930</v>
      </c>
      <c r="H46" s="19"/>
      <c r="I46" s="21"/>
      <c r="J46" s="22"/>
      <c r="K46" s="23"/>
      <c r="L46" s="23"/>
      <c r="M46" s="23"/>
      <c r="N46" s="23"/>
      <c r="P46" s="24">
        <f t="shared" si="3"/>
        <v>0</v>
      </c>
      <c r="Q46" s="23"/>
      <c r="R46" s="23"/>
      <c r="S46" s="23"/>
      <c r="T46" s="24">
        <f t="shared" si="1"/>
        <v>0</v>
      </c>
      <c r="U46" s="25">
        <f t="shared" si="2"/>
        <v>0</v>
      </c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s="1" customFormat="1" ht="27" customHeight="1" x14ac:dyDescent="0.2">
      <c r="A47" s="18">
        <v>266</v>
      </c>
      <c r="B47" s="18" t="s">
        <v>68</v>
      </c>
      <c r="C47" s="19">
        <v>35047</v>
      </c>
      <c r="D47" s="20"/>
      <c r="E47" s="20"/>
      <c r="F47" s="18" t="s">
        <v>25</v>
      </c>
      <c r="G47" s="19">
        <v>35047</v>
      </c>
      <c r="H47" s="19"/>
      <c r="I47" s="21">
        <v>4800</v>
      </c>
      <c r="J47" s="22">
        <v>6527</v>
      </c>
      <c r="K47" s="23"/>
      <c r="L47" s="23"/>
      <c r="M47" s="23">
        <v>1200</v>
      </c>
      <c r="N47" s="23"/>
      <c r="O47" s="1">
        <v>1497</v>
      </c>
      <c r="P47" s="24">
        <f t="shared" si="3"/>
        <v>9224</v>
      </c>
      <c r="Q47" s="23">
        <v>528</v>
      </c>
      <c r="R47" s="23">
        <v>0</v>
      </c>
      <c r="S47" s="23">
        <v>3.24</v>
      </c>
      <c r="T47" s="24">
        <f t="shared" si="1"/>
        <v>531.24</v>
      </c>
      <c r="U47" s="25">
        <f t="shared" si="2"/>
        <v>8692.76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s="1" customFormat="1" ht="27" customHeight="1" x14ac:dyDescent="0.2">
      <c r="A48" s="18">
        <v>276</v>
      </c>
      <c r="B48" s="18" t="s">
        <v>69</v>
      </c>
      <c r="C48" s="19">
        <v>35294</v>
      </c>
      <c r="D48" s="20"/>
      <c r="E48" s="20"/>
      <c r="F48" s="18" t="s">
        <v>25</v>
      </c>
      <c r="G48" s="19">
        <v>35332</v>
      </c>
      <c r="H48" s="19"/>
      <c r="I48" s="21">
        <v>2740</v>
      </c>
      <c r="J48" s="22">
        <v>3408.5</v>
      </c>
      <c r="K48" s="23"/>
      <c r="L48" s="23"/>
      <c r="M48" s="23">
        <v>685</v>
      </c>
      <c r="N48" s="23"/>
      <c r="O48" s="1">
        <v>2019</v>
      </c>
      <c r="P48" s="24">
        <f t="shared" si="3"/>
        <v>6112.5</v>
      </c>
      <c r="Q48" s="23">
        <v>301.39999999999998</v>
      </c>
      <c r="R48" s="23">
        <v>0</v>
      </c>
      <c r="S48" s="23">
        <v>8.3800000000000008</v>
      </c>
      <c r="T48" s="24">
        <f t="shared" si="1"/>
        <v>309.77999999999997</v>
      </c>
      <c r="U48" s="25">
        <f t="shared" si="2"/>
        <v>5802.72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s="1" customFormat="1" ht="27" customHeight="1" x14ac:dyDescent="0.2">
      <c r="A49" s="18">
        <v>282</v>
      </c>
      <c r="B49" s="18" t="s">
        <v>70</v>
      </c>
      <c r="C49" s="19">
        <v>36500</v>
      </c>
      <c r="D49" s="20"/>
      <c r="E49" s="20"/>
      <c r="F49" s="18" t="s">
        <v>25</v>
      </c>
      <c r="G49" s="19">
        <v>36548</v>
      </c>
      <c r="H49" s="19"/>
      <c r="I49" s="21">
        <v>2410</v>
      </c>
      <c r="J49" s="22">
        <v>3283</v>
      </c>
      <c r="K49" s="23"/>
      <c r="L49" s="23"/>
      <c r="M49" s="23">
        <v>602.5</v>
      </c>
      <c r="N49" s="23"/>
      <c r="O49" s="1">
        <v>1526</v>
      </c>
      <c r="P49" s="24">
        <f t="shared" si="3"/>
        <v>5411.5</v>
      </c>
      <c r="Q49" s="23">
        <v>265.10000000000002</v>
      </c>
      <c r="R49" s="23">
        <v>0</v>
      </c>
      <c r="S49" s="23">
        <v>1.89</v>
      </c>
      <c r="T49" s="24">
        <f t="shared" si="1"/>
        <v>266.99</v>
      </c>
      <c r="U49" s="25">
        <f t="shared" si="2"/>
        <v>5144.51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s="1" customFormat="1" ht="27" customHeight="1" x14ac:dyDescent="0.2">
      <c r="A50" s="18">
        <v>5851</v>
      </c>
      <c r="B50" s="18" t="s">
        <v>71</v>
      </c>
      <c r="C50" s="19">
        <v>38593</v>
      </c>
      <c r="D50" s="20"/>
      <c r="E50" s="20"/>
      <c r="F50" s="18" t="s">
        <v>25</v>
      </c>
      <c r="G50" s="19">
        <v>38689</v>
      </c>
      <c r="H50" s="19"/>
      <c r="I50" s="21">
        <v>2370</v>
      </c>
      <c r="J50" s="22">
        <v>2950.25</v>
      </c>
      <c r="K50" s="23"/>
      <c r="L50" s="23"/>
      <c r="M50" s="23">
        <v>592.5</v>
      </c>
      <c r="N50" s="23"/>
      <c r="O50" s="1">
        <v>1723</v>
      </c>
      <c r="P50" s="24">
        <f t="shared" si="3"/>
        <v>5265.75</v>
      </c>
      <c r="Q50" s="23">
        <v>260.7</v>
      </c>
      <c r="R50" s="23">
        <v>0</v>
      </c>
      <c r="S50" s="23">
        <v>10.36</v>
      </c>
      <c r="T50" s="24">
        <f t="shared" si="1"/>
        <v>271.06</v>
      </c>
      <c r="U50" s="25">
        <f t="shared" si="2"/>
        <v>4994.6899999999996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s="1" customFormat="1" ht="27" customHeight="1" x14ac:dyDescent="0.2">
      <c r="A51" s="18">
        <v>7414</v>
      </c>
      <c r="B51" s="18" t="s">
        <v>72</v>
      </c>
      <c r="C51" s="19">
        <v>39022</v>
      </c>
      <c r="D51" s="20"/>
      <c r="E51" s="20"/>
      <c r="F51" s="18" t="s">
        <v>25</v>
      </c>
      <c r="G51" s="19">
        <v>39040</v>
      </c>
      <c r="H51" s="19"/>
      <c r="I51" s="21">
        <v>1770</v>
      </c>
      <c r="J51" s="22">
        <v>2987.4</v>
      </c>
      <c r="K51" s="23"/>
      <c r="L51" s="23"/>
      <c r="M51" s="23">
        <v>442.5</v>
      </c>
      <c r="N51" s="23"/>
      <c r="O51" s="1">
        <v>1353</v>
      </c>
      <c r="P51" s="24">
        <f t="shared" si="3"/>
        <v>4782.8999999999996</v>
      </c>
      <c r="Q51" s="23">
        <v>194.7</v>
      </c>
      <c r="R51" s="23">
        <v>0</v>
      </c>
      <c r="S51" s="23">
        <v>0</v>
      </c>
      <c r="T51" s="24">
        <f t="shared" si="1"/>
        <v>194.7</v>
      </c>
      <c r="U51" s="25">
        <f t="shared" si="2"/>
        <v>4588.2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s="1" customFormat="1" ht="27" customHeight="1" x14ac:dyDescent="0.2">
      <c r="A52" s="18">
        <v>12607</v>
      </c>
      <c r="B52" s="18" t="s">
        <v>73</v>
      </c>
      <c r="C52" s="19">
        <v>42229</v>
      </c>
      <c r="D52" s="20"/>
      <c r="E52" s="20"/>
      <c r="F52" s="18" t="s">
        <v>25</v>
      </c>
      <c r="G52" s="19">
        <v>42236</v>
      </c>
      <c r="H52" s="19"/>
      <c r="I52" s="21"/>
      <c r="J52" s="22"/>
      <c r="K52" s="23"/>
      <c r="L52" s="23"/>
      <c r="M52" s="23"/>
      <c r="N52" s="23"/>
      <c r="P52" s="24">
        <f t="shared" si="3"/>
        <v>0</v>
      </c>
      <c r="Q52" s="23"/>
      <c r="R52" s="23"/>
      <c r="S52" s="23"/>
      <c r="T52" s="24">
        <f t="shared" si="1"/>
        <v>0</v>
      </c>
      <c r="U52" s="25">
        <f t="shared" si="2"/>
        <v>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s="1" customFormat="1" ht="27" customHeight="1" x14ac:dyDescent="0.2">
      <c r="A53" s="18">
        <v>452</v>
      </c>
      <c r="B53" s="18" t="s">
        <v>74</v>
      </c>
      <c r="C53" s="19">
        <v>33756</v>
      </c>
      <c r="D53" s="20"/>
      <c r="E53" s="20"/>
      <c r="F53" s="18" t="s">
        <v>75</v>
      </c>
      <c r="G53" s="19">
        <v>34847</v>
      </c>
      <c r="H53" s="19"/>
      <c r="I53" s="21">
        <v>5090</v>
      </c>
      <c r="J53" s="22">
        <v>6907.5</v>
      </c>
      <c r="K53" s="23"/>
      <c r="L53" s="23"/>
      <c r="M53" s="23">
        <v>1272.5</v>
      </c>
      <c r="N53" s="23"/>
      <c r="P53" s="24">
        <f t="shared" si="3"/>
        <v>8180</v>
      </c>
      <c r="Q53" s="23">
        <v>559.9</v>
      </c>
      <c r="R53" s="23">
        <v>0</v>
      </c>
      <c r="S53" s="23">
        <v>13.95</v>
      </c>
      <c r="T53" s="24">
        <f t="shared" si="1"/>
        <v>573.85</v>
      </c>
      <c r="U53" s="25">
        <f t="shared" si="2"/>
        <v>7606.15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s="1" customFormat="1" ht="27" customHeight="1" x14ac:dyDescent="0.2">
      <c r="A54" s="18">
        <v>453</v>
      </c>
      <c r="B54" s="18" t="s">
        <v>76</v>
      </c>
      <c r="C54" s="19">
        <v>34700</v>
      </c>
      <c r="D54" s="20"/>
      <c r="E54" s="20"/>
      <c r="F54" s="18" t="s">
        <v>75</v>
      </c>
      <c r="G54" s="19" t="s">
        <v>77</v>
      </c>
      <c r="H54" s="19"/>
      <c r="I54" s="21">
        <v>0</v>
      </c>
      <c r="J54" s="22">
        <v>4491</v>
      </c>
      <c r="K54" s="23"/>
      <c r="L54" s="23"/>
      <c r="M54" s="23">
        <v>0</v>
      </c>
      <c r="N54" s="23"/>
      <c r="O54" s="1">
        <v>1336</v>
      </c>
      <c r="P54" s="24">
        <f t="shared" si="3"/>
        <v>5827</v>
      </c>
      <c r="Q54" s="23">
        <v>0</v>
      </c>
      <c r="R54" s="23">
        <v>0</v>
      </c>
      <c r="S54" s="23">
        <v>0.32</v>
      </c>
      <c r="T54" s="24">
        <f t="shared" si="1"/>
        <v>0.32</v>
      </c>
      <c r="U54" s="25">
        <f t="shared" si="2"/>
        <v>5826.68</v>
      </c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s="1" customFormat="1" ht="27" customHeight="1" x14ac:dyDescent="0.2">
      <c r="A55" s="18">
        <v>454</v>
      </c>
      <c r="B55" s="18" t="s">
        <v>78</v>
      </c>
      <c r="C55" s="19">
        <v>34560</v>
      </c>
      <c r="D55" s="20"/>
      <c r="E55" s="20"/>
      <c r="F55" s="18" t="s">
        <v>75</v>
      </c>
      <c r="G55" s="19">
        <v>34910</v>
      </c>
      <c r="H55" s="19"/>
      <c r="I55" s="21">
        <v>2900</v>
      </c>
      <c r="J55" s="22">
        <v>3936.5</v>
      </c>
      <c r="K55" s="23"/>
      <c r="L55" s="23"/>
      <c r="M55" s="23">
        <v>725</v>
      </c>
      <c r="N55" s="23"/>
      <c r="O55" s="1">
        <v>1376</v>
      </c>
      <c r="P55" s="24">
        <f t="shared" si="3"/>
        <v>6037.5</v>
      </c>
      <c r="Q55" s="23">
        <v>319</v>
      </c>
      <c r="R55" s="23">
        <v>0</v>
      </c>
      <c r="S55" s="23">
        <v>0</v>
      </c>
      <c r="T55" s="24">
        <f t="shared" si="1"/>
        <v>319</v>
      </c>
      <c r="U55" s="25">
        <f t="shared" si="2"/>
        <v>5718.5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s="1" customFormat="1" ht="27" customHeight="1" x14ac:dyDescent="0.2">
      <c r="A56" s="18">
        <v>4140</v>
      </c>
      <c r="B56" s="18" t="s">
        <v>79</v>
      </c>
      <c r="C56" s="19">
        <v>37122</v>
      </c>
      <c r="D56" s="20"/>
      <c r="E56" s="20"/>
      <c r="F56" s="18" t="s">
        <v>75</v>
      </c>
      <c r="G56" s="19">
        <v>40436</v>
      </c>
      <c r="H56" s="19"/>
      <c r="I56" s="21">
        <v>3330</v>
      </c>
      <c r="J56" s="22">
        <v>4517.3500000000004</v>
      </c>
      <c r="K56" s="23"/>
      <c r="L56" s="23"/>
      <c r="M56" s="23">
        <v>832.5</v>
      </c>
      <c r="N56" s="23"/>
      <c r="O56" s="1">
        <v>1582</v>
      </c>
      <c r="P56" s="24">
        <f t="shared" si="3"/>
        <v>6931.85</v>
      </c>
      <c r="Q56" s="23">
        <v>366.3</v>
      </c>
      <c r="R56" s="23">
        <v>0</v>
      </c>
      <c r="S56" s="23">
        <v>0.37</v>
      </c>
      <c r="T56" s="24">
        <f t="shared" si="1"/>
        <v>366.67</v>
      </c>
      <c r="U56" s="25">
        <f t="shared" si="2"/>
        <v>6565.18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s="1" customFormat="1" ht="27" customHeight="1" x14ac:dyDescent="0.2">
      <c r="A57" s="18">
        <v>5731</v>
      </c>
      <c r="B57" s="18" t="s">
        <v>80</v>
      </c>
      <c r="C57" s="19">
        <v>38563</v>
      </c>
      <c r="D57" s="20"/>
      <c r="E57" s="20"/>
      <c r="F57" s="18" t="s">
        <v>81</v>
      </c>
      <c r="G57" s="19">
        <v>38689</v>
      </c>
      <c r="H57" s="19"/>
      <c r="I57" s="21">
        <v>5950</v>
      </c>
      <c r="J57" s="22">
        <v>7340</v>
      </c>
      <c r="K57" s="23"/>
      <c r="L57" s="23"/>
      <c r="M57" s="23">
        <v>1487.5</v>
      </c>
      <c r="N57" s="23"/>
      <c r="P57" s="24">
        <f t="shared" si="3"/>
        <v>8827.5</v>
      </c>
      <c r="Q57" s="23">
        <v>654.5</v>
      </c>
      <c r="R57" s="23">
        <v>0</v>
      </c>
      <c r="S57" s="23">
        <v>0</v>
      </c>
      <c r="T57" s="24">
        <f t="shared" si="1"/>
        <v>654.5</v>
      </c>
      <c r="U57" s="25">
        <f t="shared" si="2"/>
        <v>8173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s="1" customFormat="1" ht="27" customHeight="1" x14ac:dyDescent="0.2">
      <c r="A58" s="18">
        <v>7081</v>
      </c>
      <c r="B58" s="18" t="s">
        <v>82</v>
      </c>
      <c r="C58" s="19">
        <v>38843</v>
      </c>
      <c r="D58" s="20"/>
      <c r="E58" s="20"/>
      <c r="F58" s="18" t="s">
        <v>75</v>
      </c>
      <c r="G58" s="19">
        <v>38869</v>
      </c>
      <c r="H58" s="19"/>
      <c r="I58" s="21">
        <v>2220</v>
      </c>
      <c r="J58" s="22">
        <v>2743.35</v>
      </c>
      <c r="K58" s="23"/>
      <c r="L58" s="23"/>
      <c r="M58" s="23">
        <v>555</v>
      </c>
      <c r="N58" s="23"/>
      <c r="O58" s="1">
        <v>211</v>
      </c>
      <c r="P58" s="24">
        <f t="shared" si="3"/>
        <v>3509.35</v>
      </c>
      <c r="Q58" s="23">
        <v>244.2</v>
      </c>
      <c r="R58" s="23">
        <v>0</v>
      </c>
      <c r="S58" s="23">
        <v>1.36</v>
      </c>
      <c r="T58" s="24">
        <f t="shared" si="1"/>
        <v>245.56</v>
      </c>
      <c r="U58" s="25">
        <f t="shared" si="2"/>
        <v>3263.79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s="1" customFormat="1" ht="27" customHeight="1" x14ac:dyDescent="0.2">
      <c r="A59" s="18">
        <v>8073</v>
      </c>
      <c r="B59" s="18" t="s">
        <v>83</v>
      </c>
      <c r="C59" s="19">
        <v>39288</v>
      </c>
      <c r="D59" s="20"/>
      <c r="E59" s="20"/>
      <c r="F59" s="18" t="s">
        <v>75</v>
      </c>
      <c r="G59" s="19">
        <v>39352</v>
      </c>
      <c r="H59" s="19"/>
      <c r="I59" s="21">
        <v>2010</v>
      </c>
      <c r="J59" s="22">
        <v>2725.85</v>
      </c>
      <c r="K59" s="23"/>
      <c r="L59" s="23"/>
      <c r="M59" s="23">
        <v>502.5</v>
      </c>
      <c r="N59" s="23"/>
      <c r="O59" s="1">
        <v>1265</v>
      </c>
      <c r="P59" s="24">
        <f t="shared" si="3"/>
        <v>4493.3500000000004</v>
      </c>
      <c r="Q59" s="23">
        <v>221.1</v>
      </c>
      <c r="R59" s="23">
        <v>0</v>
      </c>
      <c r="S59" s="23">
        <v>0</v>
      </c>
      <c r="T59" s="24">
        <f t="shared" si="1"/>
        <v>221.1</v>
      </c>
      <c r="U59" s="25">
        <f t="shared" si="2"/>
        <v>4272.25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s="1" customFormat="1" ht="27" customHeight="1" x14ac:dyDescent="0.2">
      <c r="A60" s="18">
        <v>9306</v>
      </c>
      <c r="B60" s="18" t="s">
        <v>84</v>
      </c>
      <c r="C60" s="19">
        <v>39862</v>
      </c>
      <c r="D60" s="20"/>
      <c r="E60" s="20"/>
      <c r="F60" s="18" t="s">
        <v>75</v>
      </c>
      <c r="G60" s="19">
        <v>39882</v>
      </c>
      <c r="H60" s="19"/>
      <c r="I60" s="21">
        <v>1700</v>
      </c>
      <c r="J60" s="22">
        <v>2567.89</v>
      </c>
      <c r="K60" s="23"/>
      <c r="L60" s="23"/>
      <c r="M60" s="23">
        <v>425</v>
      </c>
      <c r="N60" s="23"/>
      <c r="O60" s="1">
        <v>1467</v>
      </c>
      <c r="P60" s="24">
        <f t="shared" si="3"/>
        <v>4459.8899999999994</v>
      </c>
      <c r="Q60" s="23">
        <v>187</v>
      </c>
      <c r="R60" s="23">
        <v>0</v>
      </c>
      <c r="S60" s="23">
        <v>0</v>
      </c>
      <c r="T60" s="24">
        <f t="shared" si="1"/>
        <v>187</v>
      </c>
      <c r="U60" s="25">
        <f t="shared" si="2"/>
        <v>4272.8899999999994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s="1" customFormat="1" ht="27" customHeight="1" x14ac:dyDescent="0.2">
      <c r="A61" s="18">
        <v>755</v>
      </c>
      <c r="B61" s="18" t="s">
        <v>85</v>
      </c>
      <c r="C61" s="19">
        <v>36486</v>
      </c>
      <c r="D61" s="20"/>
      <c r="E61" s="20"/>
      <c r="F61" s="18" t="s">
        <v>86</v>
      </c>
      <c r="G61" s="19">
        <v>36501</v>
      </c>
      <c r="H61" s="19"/>
      <c r="I61" s="21">
        <v>2260</v>
      </c>
      <c r="J61" s="22">
        <v>3072.2</v>
      </c>
      <c r="K61" s="23"/>
      <c r="L61" s="23"/>
      <c r="M61" s="23">
        <v>565</v>
      </c>
      <c r="N61" s="23"/>
      <c r="P61" s="24">
        <f t="shared" si="3"/>
        <v>3637.2</v>
      </c>
      <c r="Q61" s="23">
        <v>248.6</v>
      </c>
      <c r="R61" s="23">
        <v>0</v>
      </c>
      <c r="S61" s="23">
        <v>6.96</v>
      </c>
      <c r="T61" s="24">
        <f t="shared" si="1"/>
        <v>255.56</v>
      </c>
      <c r="U61" s="25">
        <f t="shared" si="2"/>
        <v>3381.64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 s="1" customFormat="1" ht="27" customHeight="1" x14ac:dyDescent="0.2">
      <c r="A62" s="18">
        <v>760</v>
      </c>
      <c r="B62" s="18" t="s">
        <v>87</v>
      </c>
      <c r="C62" s="19">
        <v>34683</v>
      </c>
      <c r="D62" s="20"/>
      <c r="E62" s="20"/>
      <c r="F62" s="18" t="s">
        <v>86</v>
      </c>
      <c r="G62" s="19">
        <v>34911</v>
      </c>
      <c r="H62" s="19"/>
      <c r="I62" s="21">
        <v>3600</v>
      </c>
      <c r="J62" s="22">
        <v>4459</v>
      </c>
      <c r="K62" s="23"/>
      <c r="L62" s="23"/>
      <c r="M62" s="23">
        <v>900</v>
      </c>
      <c r="N62" s="23"/>
      <c r="O62" s="1">
        <v>1577</v>
      </c>
      <c r="P62" s="24">
        <f t="shared" si="3"/>
        <v>6936</v>
      </c>
      <c r="Q62" s="23">
        <v>396</v>
      </c>
      <c r="R62" s="23">
        <v>19.5</v>
      </c>
      <c r="S62" s="23">
        <v>0</v>
      </c>
      <c r="T62" s="24">
        <f t="shared" si="1"/>
        <v>415.5</v>
      </c>
      <c r="U62" s="25">
        <f t="shared" si="2"/>
        <v>6520.5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  <row r="63" spans="1:47" s="1" customFormat="1" ht="27" customHeight="1" x14ac:dyDescent="0.2">
      <c r="A63" s="18">
        <v>775</v>
      </c>
      <c r="B63" s="18" t="s">
        <v>88</v>
      </c>
      <c r="C63" s="19">
        <v>35147</v>
      </c>
      <c r="D63" s="20"/>
      <c r="E63" s="20"/>
      <c r="F63" s="18" t="s">
        <v>86</v>
      </c>
      <c r="G63" s="19">
        <v>35168</v>
      </c>
      <c r="H63" s="19"/>
      <c r="I63" s="21">
        <v>3430</v>
      </c>
      <c r="J63" s="22">
        <v>4256</v>
      </c>
      <c r="K63" s="23"/>
      <c r="L63" s="23"/>
      <c r="M63" s="23">
        <v>857.5</v>
      </c>
      <c r="N63" s="23"/>
      <c r="O63" s="1">
        <v>2005</v>
      </c>
      <c r="P63" s="24">
        <f t="shared" si="3"/>
        <v>7118.5</v>
      </c>
      <c r="Q63" s="23">
        <v>377.3</v>
      </c>
      <c r="R63" s="23">
        <v>0</v>
      </c>
      <c r="S63" s="23">
        <v>7.77</v>
      </c>
      <c r="T63" s="24">
        <f t="shared" si="1"/>
        <v>385.07</v>
      </c>
      <c r="U63" s="25">
        <f t="shared" si="2"/>
        <v>6733.43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</row>
    <row r="64" spans="1:47" s="1" customFormat="1" ht="27" customHeight="1" x14ac:dyDescent="0.2">
      <c r="A64" s="18">
        <v>4698</v>
      </c>
      <c r="B64" s="18" t="s">
        <v>89</v>
      </c>
      <c r="C64" s="19">
        <v>37846</v>
      </c>
      <c r="D64" s="20"/>
      <c r="E64" s="20"/>
      <c r="F64" s="18" t="s">
        <v>86</v>
      </c>
      <c r="G64" s="19">
        <v>37909</v>
      </c>
      <c r="H64" s="19"/>
      <c r="I64" s="21">
        <v>2460</v>
      </c>
      <c r="J64" s="22">
        <v>3327.45</v>
      </c>
      <c r="K64" s="23"/>
      <c r="L64" s="23"/>
      <c r="M64" s="23">
        <v>615</v>
      </c>
      <c r="N64" s="23"/>
      <c r="O64" s="1">
        <v>1947</v>
      </c>
      <c r="P64" s="24">
        <f t="shared" si="3"/>
        <v>5889.45</v>
      </c>
      <c r="Q64" s="23">
        <v>270.60000000000002</v>
      </c>
      <c r="R64" s="23">
        <v>0</v>
      </c>
      <c r="S64" s="23">
        <v>0.55000000000000004</v>
      </c>
      <c r="T64" s="24">
        <f t="shared" si="1"/>
        <v>271.15000000000003</v>
      </c>
      <c r="U64" s="25">
        <f t="shared" si="2"/>
        <v>5618.3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</row>
    <row r="65" spans="1:47" s="1" customFormat="1" ht="27" customHeight="1" x14ac:dyDescent="0.2">
      <c r="A65" s="18">
        <v>5241</v>
      </c>
      <c r="B65" s="18" t="s">
        <v>90</v>
      </c>
      <c r="C65" s="19">
        <v>38176</v>
      </c>
      <c r="D65" s="20"/>
      <c r="E65" s="20"/>
      <c r="F65" s="18" t="s">
        <v>86</v>
      </c>
      <c r="G65" s="19">
        <v>38231</v>
      </c>
      <c r="H65" s="19"/>
      <c r="I65" s="21">
        <v>2480</v>
      </c>
      <c r="J65" s="22">
        <v>3361.45</v>
      </c>
      <c r="K65" s="23"/>
      <c r="L65" s="23"/>
      <c r="M65" s="23">
        <v>620</v>
      </c>
      <c r="N65" s="23"/>
      <c r="O65" s="1">
        <v>1177</v>
      </c>
      <c r="P65" s="24">
        <f t="shared" si="3"/>
        <v>5158.45</v>
      </c>
      <c r="Q65" s="23">
        <v>272.8</v>
      </c>
      <c r="R65" s="23">
        <v>0</v>
      </c>
      <c r="S65" s="23">
        <v>3.34</v>
      </c>
      <c r="T65" s="24">
        <f t="shared" si="1"/>
        <v>276.14</v>
      </c>
      <c r="U65" s="25">
        <f t="shared" si="2"/>
        <v>4882.3099999999995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</row>
    <row r="66" spans="1:47" s="1" customFormat="1" ht="27" customHeight="1" x14ac:dyDescent="0.2">
      <c r="A66" s="18">
        <v>5394</v>
      </c>
      <c r="B66" s="18" t="s">
        <v>91</v>
      </c>
      <c r="C66" s="19">
        <v>38038</v>
      </c>
      <c r="D66" s="20"/>
      <c r="E66" s="20"/>
      <c r="F66" s="18" t="s">
        <v>86</v>
      </c>
      <c r="G66" s="19">
        <v>38448</v>
      </c>
      <c r="H66" s="19"/>
      <c r="I66" s="21">
        <v>2050</v>
      </c>
      <c r="J66" s="22">
        <v>3463.3</v>
      </c>
      <c r="K66" s="23"/>
      <c r="L66" s="23"/>
      <c r="M66" s="23">
        <v>512.5</v>
      </c>
      <c r="N66" s="23"/>
      <c r="O66" s="1">
        <v>1175</v>
      </c>
      <c r="P66" s="24">
        <f t="shared" si="3"/>
        <v>5150.8</v>
      </c>
      <c r="Q66" s="23">
        <v>225.5</v>
      </c>
      <c r="R66" s="23">
        <v>0</v>
      </c>
      <c r="S66" s="23">
        <v>0</v>
      </c>
      <c r="T66" s="24">
        <f t="shared" si="1"/>
        <v>225.5</v>
      </c>
      <c r="U66" s="25">
        <f t="shared" si="2"/>
        <v>4925.3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</row>
    <row r="67" spans="1:47" s="1" customFormat="1" ht="27" customHeight="1" x14ac:dyDescent="0.2">
      <c r="A67" s="18">
        <v>5463</v>
      </c>
      <c r="B67" s="18" t="s">
        <v>92</v>
      </c>
      <c r="C67" s="19">
        <v>38459</v>
      </c>
      <c r="D67" s="20"/>
      <c r="E67" s="20"/>
      <c r="F67" s="18" t="s">
        <v>86</v>
      </c>
      <c r="G67" s="19">
        <v>38507</v>
      </c>
      <c r="H67" s="19"/>
      <c r="I67" s="21">
        <v>2250</v>
      </c>
      <c r="J67" s="22">
        <v>3057.2</v>
      </c>
      <c r="K67" s="23"/>
      <c r="L67" s="23"/>
      <c r="M67" s="23">
        <v>562.5</v>
      </c>
      <c r="N67" s="23"/>
      <c r="O67" s="1">
        <v>712</v>
      </c>
      <c r="P67" s="24">
        <f t="shared" si="3"/>
        <v>4331.7</v>
      </c>
      <c r="Q67" s="23">
        <v>247.5</v>
      </c>
      <c r="R67" s="23">
        <v>0</v>
      </c>
      <c r="S67" s="23">
        <v>1.76</v>
      </c>
      <c r="T67" s="24">
        <f t="shared" si="1"/>
        <v>249.26</v>
      </c>
      <c r="U67" s="25">
        <f t="shared" si="2"/>
        <v>4082.4399999999996</v>
      </c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</row>
    <row r="68" spans="1:47" s="1" customFormat="1" ht="27" customHeight="1" x14ac:dyDescent="0.2">
      <c r="A68" s="18">
        <v>5531</v>
      </c>
      <c r="B68" s="18" t="s">
        <v>93</v>
      </c>
      <c r="C68" s="19">
        <v>38504</v>
      </c>
      <c r="D68" s="20"/>
      <c r="E68" s="20"/>
      <c r="F68" s="18" t="s">
        <v>86</v>
      </c>
      <c r="G68" s="19">
        <v>38544</v>
      </c>
      <c r="H68" s="19"/>
      <c r="I68" s="21">
        <v>2600</v>
      </c>
      <c r="J68" s="22">
        <v>3516.7</v>
      </c>
      <c r="K68" s="23"/>
      <c r="L68" s="23"/>
      <c r="M68" s="23">
        <v>650</v>
      </c>
      <c r="N68" s="23"/>
      <c r="O68" s="1">
        <v>1231</v>
      </c>
      <c r="P68" s="24">
        <f t="shared" si="3"/>
        <v>5397.7</v>
      </c>
      <c r="Q68" s="23">
        <v>286</v>
      </c>
      <c r="R68" s="23">
        <v>0</v>
      </c>
      <c r="S68" s="23">
        <v>2.04</v>
      </c>
      <c r="T68" s="24">
        <f t="shared" si="1"/>
        <v>288.04000000000002</v>
      </c>
      <c r="U68" s="25">
        <f t="shared" si="2"/>
        <v>5109.66</v>
      </c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</row>
    <row r="69" spans="1:47" s="1" customFormat="1" ht="27" customHeight="1" x14ac:dyDescent="0.2">
      <c r="A69" s="18">
        <v>5559</v>
      </c>
      <c r="B69" s="18" t="s">
        <v>94</v>
      </c>
      <c r="C69" s="19">
        <v>38510</v>
      </c>
      <c r="D69" s="20"/>
      <c r="E69" s="20"/>
      <c r="F69" s="18" t="s">
        <v>86</v>
      </c>
      <c r="G69" s="19">
        <v>38570</v>
      </c>
      <c r="H69" s="19"/>
      <c r="I69" s="21">
        <v>2130</v>
      </c>
      <c r="J69" s="22">
        <v>2897.2</v>
      </c>
      <c r="K69" s="23"/>
      <c r="L69" s="23"/>
      <c r="M69" s="23">
        <v>532.5</v>
      </c>
      <c r="N69" s="23"/>
      <c r="O69" s="1">
        <v>998</v>
      </c>
      <c r="P69" s="24">
        <f t="shared" si="3"/>
        <v>4427.7</v>
      </c>
      <c r="Q69" s="23">
        <v>234.3</v>
      </c>
      <c r="R69" s="23">
        <v>0</v>
      </c>
      <c r="S69" s="23">
        <v>1.68</v>
      </c>
      <c r="T69" s="24">
        <f t="shared" ref="T69:T132" si="4">SUM(Q69:S69)</f>
        <v>235.98000000000002</v>
      </c>
      <c r="U69" s="25">
        <f t="shared" ref="U69:U132" si="5">P69-T69</f>
        <v>4191.7199999999993</v>
      </c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</row>
    <row r="70" spans="1:47" s="1" customFormat="1" ht="27" customHeight="1" x14ac:dyDescent="0.2">
      <c r="A70" s="18">
        <v>5762</v>
      </c>
      <c r="B70" s="18" t="s">
        <v>95</v>
      </c>
      <c r="C70" s="19">
        <v>38572</v>
      </c>
      <c r="D70" s="20"/>
      <c r="E70" s="20"/>
      <c r="F70" s="18" t="s">
        <v>86</v>
      </c>
      <c r="G70" s="19">
        <v>38689</v>
      </c>
      <c r="H70" s="19"/>
      <c r="I70" s="21">
        <v>2090</v>
      </c>
      <c r="J70" s="22">
        <v>3520.2</v>
      </c>
      <c r="K70" s="23"/>
      <c r="L70" s="23"/>
      <c r="M70" s="23">
        <v>522.5</v>
      </c>
      <c r="N70" s="23"/>
      <c r="O70" s="1">
        <v>1189</v>
      </c>
      <c r="P70" s="24">
        <f t="shared" ref="P70:P133" si="6">SUM(J70:O70)</f>
        <v>5231.7</v>
      </c>
      <c r="Q70" s="23">
        <v>229.9</v>
      </c>
      <c r="R70" s="23">
        <v>0</v>
      </c>
      <c r="S70" s="23">
        <v>0.28000000000000003</v>
      </c>
      <c r="T70" s="24">
        <f t="shared" si="4"/>
        <v>230.18</v>
      </c>
      <c r="U70" s="25">
        <f t="shared" si="5"/>
        <v>5001.5199999999995</v>
      </c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</row>
    <row r="71" spans="1:47" s="1" customFormat="1" ht="27" customHeight="1" x14ac:dyDescent="0.2">
      <c r="A71" s="18">
        <v>6644</v>
      </c>
      <c r="B71" s="18" t="s">
        <v>96</v>
      </c>
      <c r="C71" s="19">
        <v>38705</v>
      </c>
      <c r="D71" s="20"/>
      <c r="E71" s="20"/>
      <c r="F71" s="18" t="s">
        <v>86</v>
      </c>
      <c r="G71" s="19">
        <v>38762</v>
      </c>
      <c r="H71" s="19"/>
      <c r="I71" s="21">
        <v>2150</v>
      </c>
      <c r="J71" s="22">
        <v>2914.2</v>
      </c>
      <c r="K71" s="23"/>
      <c r="L71" s="23"/>
      <c r="M71" s="23">
        <v>537.5</v>
      </c>
      <c r="N71" s="23"/>
      <c r="O71" s="1">
        <v>1692</v>
      </c>
      <c r="P71" s="24">
        <f t="shared" si="6"/>
        <v>5143.7</v>
      </c>
      <c r="Q71" s="23">
        <v>236.5</v>
      </c>
      <c r="R71" s="23">
        <v>11.5</v>
      </c>
      <c r="S71" s="23">
        <v>0.96</v>
      </c>
      <c r="T71" s="24">
        <f t="shared" si="4"/>
        <v>248.96</v>
      </c>
      <c r="U71" s="25">
        <f t="shared" si="5"/>
        <v>4894.74</v>
      </c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</row>
    <row r="72" spans="1:47" s="1" customFormat="1" ht="27" customHeight="1" x14ac:dyDescent="0.2">
      <c r="A72" s="18">
        <v>7344</v>
      </c>
      <c r="B72" s="18" t="s">
        <v>97</v>
      </c>
      <c r="C72" s="19">
        <v>38970</v>
      </c>
      <c r="D72" s="20"/>
      <c r="E72" s="20"/>
      <c r="F72" s="18" t="s">
        <v>86</v>
      </c>
      <c r="G72" s="19">
        <v>39032</v>
      </c>
      <c r="H72" s="19"/>
      <c r="I72" s="21">
        <v>2150</v>
      </c>
      <c r="J72" s="22">
        <v>2689.27</v>
      </c>
      <c r="K72" s="23"/>
      <c r="L72" s="23"/>
      <c r="M72" s="23">
        <v>537.5</v>
      </c>
      <c r="N72" s="23"/>
      <c r="O72" s="1">
        <v>1355</v>
      </c>
      <c r="P72" s="24">
        <f t="shared" si="6"/>
        <v>4581.7700000000004</v>
      </c>
      <c r="Q72" s="23">
        <v>236.5</v>
      </c>
      <c r="R72" s="23">
        <v>0</v>
      </c>
      <c r="S72" s="23">
        <v>87.97</v>
      </c>
      <c r="T72" s="24">
        <f t="shared" si="4"/>
        <v>324.47000000000003</v>
      </c>
      <c r="U72" s="25">
        <f t="shared" si="5"/>
        <v>4257.3</v>
      </c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</row>
    <row r="73" spans="1:47" s="1" customFormat="1" ht="27" customHeight="1" x14ac:dyDescent="0.2">
      <c r="A73" s="18">
        <v>7518</v>
      </c>
      <c r="B73" s="18" t="s">
        <v>98</v>
      </c>
      <c r="C73" s="19">
        <v>39051</v>
      </c>
      <c r="D73" s="20"/>
      <c r="E73" s="20"/>
      <c r="F73" s="18" t="s">
        <v>86</v>
      </c>
      <c r="G73" s="19">
        <v>39090</v>
      </c>
      <c r="H73" s="19"/>
      <c r="I73" s="21">
        <v>2140</v>
      </c>
      <c r="J73" s="22">
        <v>2905.05</v>
      </c>
      <c r="K73" s="23"/>
      <c r="L73" s="23"/>
      <c r="M73" s="23">
        <v>535</v>
      </c>
      <c r="N73" s="23"/>
      <c r="O73" s="1">
        <v>1351</v>
      </c>
      <c r="P73" s="24">
        <f t="shared" si="6"/>
        <v>4791.05</v>
      </c>
      <c r="Q73" s="23">
        <v>235.4</v>
      </c>
      <c r="R73" s="23">
        <v>250</v>
      </c>
      <c r="S73" s="23">
        <v>0.96</v>
      </c>
      <c r="T73" s="24">
        <f t="shared" si="4"/>
        <v>486.35999999999996</v>
      </c>
      <c r="U73" s="25">
        <f t="shared" si="5"/>
        <v>4304.6900000000005</v>
      </c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</row>
    <row r="74" spans="1:47" s="1" customFormat="1" ht="27" customHeight="1" x14ac:dyDescent="0.2">
      <c r="A74" s="18">
        <v>8163</v>
      </c>
      <c r="B74" s="18" t="s">
        <v>99</v>
      </c>
      <c r="C74" s="19">
        <v>39307</v>
      </c>
      <c r="D74" s="20"/>
      <c r="E74" s="20"/>
      <c r="F74" s="18" t="s">
        <v>86</v>
      </c>
      <c r="G74" s="19">
        <v>39349</v>
      </c>
      <c r="H74" s="19"/>
      <c r="I74" s="21">
        <v>1760</v>
      </c>
      <c r="J74" s="22">
        <v>2962.75</v>
      </c>
      <c r="K74" s="23"/>
      <c r="L74" s="23"/>
      <c r="M74" s="23">
        <v>440</v>
      </c>
      <c r="N74" s="23"/>
      <c r="O74" s="1">
        <v>672</v>
      </c>
      <c r="P74" s="24">
        <f t="shared" si="6"/>
        <v>4074.75</v>
      </c>
      <c r="Q74" s="23">
        <v>193.6</v>
      </c>
      <c r="R74" s="23">
        <v>0</v>
      </c>
      <c r="S74" s="23">
        <v>2.86</v>
      </c>
      <c r="T74" s="24">
        <f t="shared" si="4"/>
        <v>196.46</v>
      </c>
      <c r="U74" s="25">
        <f t="shared" si="5"/>
        <v>3878.29</v>
      </c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</row>
    <row r="75" spans="1:47" s="1" customFormat="1" ht="27" customHeight="1" x14ac:dyDescent="0.2">
      <c r="A75" s="18">
        <v>9432</v>
      </c>
      <c r="B75" s="18" t="s">
        <v>100</v>
      </c>
      <c r="C75" s="19">
        <v>40148</v>
      </c>
      <c r="D75" s="20"/>
      <c r="E75" s="20"/>
      <c r="F75" s="18" t="s">
        <v>86</v>
      </c>
      <c r="G75" s="19">
        <v>40180</v>
      </c>
      <c r="H75" s="19"/>
      <c r="I75" s="21">
        <v>1960</v>
      </c>
      <c r="J75" s="22">
        <v>3306.05</v>
      </c>
      <c r="K75" s="23"/>
      <c r="L75" s="23"/>
      <c r="M75" s="23">
        <v>490</v>
      </c>
      <c r="N75" s="23"/>
      <c r="O75" s="1">
        <v>1117</v>
      </c>
      <c r="P75" s="24">
        <f t="shared" si="6"/>
        <v>4913.05</v>
      </c>
      <c r="Q75" s="23">
        <v>215.6</v>
      </c>
      <c r="R75" s="23">
        <v>0</v>
      </c>
      <c r="S75" s="23">
        <v>0.78</v>
      </c>
      <c r="T75" s="24">
        <f t="shared" si="4"/>
        <v>216.38</v>
      </c>
      <c r="U75" s="25">
        <f t="shared" si="5"/>
        <v>4696.67</v>
      </c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</row>
    <row r="76" spans="1:47" s="1" customFormat="1" ht="27" customHeight="1" x14ac:dyDescent="0.2">
      <c r="A76" s="18">
        <v>12649</v>
      </c>
      <c r="B76" s="18" t="s">
        <v>101</v>
      </c>
      <c r="C76" s="19">
        <v>42288</v>
      </c>
      <c r="D76" s="20"/>
      <c r="E76" s="20"/>
      <c r="F76" s="18" t="s">
        <v>86</v>
      </c>
      <c r="G76" s="19">
        <v>42346</v>
      </c>
      <c r="H76" s="19"/>
      <c r="I76" s="21">
        <v>1700</v>
      </c>
      <c r="J76" s="22">
        <v>2171.2199999999998</v>
      </c>
      <c r="K76" s="23"/>
      <c r="L76" s="23"/>
      <c r="M76" s="23">
        <v>425</v>
      </c>
      <c r="N76" s="23"/>
      <c r="O76" s="1">
        <v>1051</v>
      </c>
      <c r="P76" s="24">
        <f t="shared" si="6"/>
        <v>3647.22</v>
      </c>
      <c r="Q76" s="23">
        <v>187</v>
      </c>
      <c r="R76" s="23">
        <v>0</v>
      </c>
      <c r="S76" s="23">
        <v>22.58</v>
      </c>
      <c r="T76" s="24">
        <f t="shared" si="4"/>
        <v>209.57999999999998</v>
      </c>
      <c r="U76" s="25">
        <f t="shared" si="5"/>
        <v>3437.64</v>
      </c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</row>
    <row r="77" spans="1:47" s="1" customFormat="1" ht="27" customHeight="1" x14ac:dyDescent="0.2">
      <c r="A77" s="18">
        <v>13005</v>
      </c>
      <c r="B77" s="18" t="s">
        <v>102</v>
      </c>
      <c r="C77" s="19">
        <v>42729</v>
      </c>
      <c r="D77" s="20"/>
      <c r="E77" s="20"/>
      <c r="F77" s="18" t="s">
        <v>86</v>
      </c>
      <c r="G77" s="19">
        <v>42736</v>
      </c>
      <c r="H77" s="19"/>
      <c r="I77" s="21">
        <v>1700</v>
      </c>
      <c r="J77" s="22">
        <v>2443.35</v>
      </c>
      <c r="K77" s="23"/>
      <c r="L77" s="23"/>
      <c r="M77" s="23">
        <v>425</v>
      </c>
      <c r="N77" s="23"/>
      <c r="O77" s="1">
        <v>1120</v>
      </c>
      <c r="P77" s="24">
        <f t="shared" si="6"/>
        <v>3988.35</v>
      </c>
      <c r="Q77" s="23">
        <v>187</v>
      </c>
      <c r="R77" s="23">
        <v>0</v>
      </c>
      <c r="S77" s="23">
        <v>3.13</v>
      </c>
      <c r="T77" s="24">
        <f t="shared" si="4"/>
        <v>190.13</v>
      </c>
      <c r="U77" s="25">
        <f t="shared" si="5"/>
        <v>3798.22</v>
      </c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</row>
    <row r="78" spans="1:47" s="1" customFormat="1" ht="27" customHeight="1" x14ac:dyDescent="0.2">
      <c r="A78" s="18">
        <v>13119</v>
      </c>
      <c r="B78" s="18" t="s">
        <v>103</v>
      </c>
      <c r="C78" s="19">
        <v>42962</v>
      </c>
      <c r="D78" s="20"/>
      <c r="E78" s="20"/>
      <c r="F78" s="18" t="s">
        <v>86</v>
      </c>
      <c r="G78" s="19">
        <v>42969</v>
      </c>
      <c r="H78" s="19"/>
      <c r="I78" s="21">
        <v>1700</v>
      </c>
      <c r="J78" s="22">
        <v>2274.35</v>
      </c>
      <c r="K78" s="23"/>
      <c r="L78" s="23"/>
      <c r="M78" s="23">
        <v>425</v>
      </c>
      <c r="N78" s="23"/>
      <c r="O78" s="1">
        <v>1063</v>
      </c>
      <c r="P78" s="24">
        <f t="shared" si="6"/>
        <v>3762.35</v>
      </c>
      <c r="Q78" s="23">
        <v>187</v>
      </c>
      <c r="R78" s="23">
        <v>0</v>
      </c>
      <c r="S78" s="23">
        <v>3.53</v>
      </c>
      <c r="T78" s="24">
        <f t="shared" si="4"/>
        <v>190.53</v>
      </c>
      <c r="U78" s="25">
        <f t="shared" si="5"/>
        <v>3571.8199999999997</v>
      </c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</row>
    <row r="79" spans="1:47" s="1" customFormat="1" ht="27" customHeight="1" x14ac:dyDescent="0.2">
      <c r="A79" s="18">
        <v>13706</v>
      </c>
      <c r="B79" s="18" t="s">
        <v>104</v>
      </c>
      <c r="C79" s="19">
        <v>43419</v>
      </c>
      <c r="D79" s="20"/>
      <c r="E79" s="20"/>
      <c r="F79" s="18" t="s">
        <v>86</v>
      </c>
      <c r="G79" s="19">
        <v>43493</v>
      </c>
      <c r="H79" s="19"/>
      <c r="I79" s="21"/>
      <c r="J79" s="22"/>
      <c r="K79" s="23"/>
      <c r="L79" s="23"/>
      <c r="M79" s="23"/>
      <c r="N79" s="23"/>
      <c r="P79" s="24">
        <f t="shared" si="6"/>
        <v>0</v>
      </c>
      <c r="Q79" s="23"/>
      <c r="R79" s="23"/>
      <c r="S79" s="23"/>
      <c r="T79" s="24">
        <f t="shared" si="4"/>
        <v>0</v>
      </c>
      <c r="U79" s="25">
        <f t="shared" si="5"/>
        <v>0</v>
      </c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</row>
    <row r="80" spans="1:47" s="1" customFormat="1" ht="27" customHeight="1" x14ac:dyDescent="0.2">
      <c r="A80" s="18">
        <v>14216</v>
      </c>
      <c r="B80" s="18" t="s">
        <v>105</v>
      </c>
      <c r="C80" s="19">
        <v>44184</v>
      </c>
      <c r="D80" s="20"/>
      <c r="E80" s="20"/>
      <c r="F80" s="18" t="s">
        <v>86</v>
      </c>
      <c r="G80" s="19">
        <v>44198</v>
      </c>
      <c r="H80" s="19"/>
      <c r="I80" s="21"/>
      <c r="J80" s="22"/>
      <c r="K80" s="23"/>
      <c r="L80" s="23"/>
      <c r="M80" s="23"/>
      <c r="N80" s="23"/>
      <c r="P80" s="24">
        <f t="shared" si="6"/>
        <v>0</v>
      </c>
      <c r="Q80" s="23"/>
      <c r="R80" s="23"/>
      <c r="S80" s="23"/>
      <c r="T80" s="24">
        <f t="shared" si="4"/>
        <v>0</v>
      </c>
      <c r="U80" s="25">
        <f t="shared" si="5"/>
        <v>0</v>
      </c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47" s="1" customFormat="1" ht="27" customHeight="1" x14ac:dyDescent="0.2">
      <c r="A81" s="18">
        <v>752</v>
      </c>
      <c r="B81" s="18" t="s">
        <v>106</v>
      </c>
      <c r="C81" s="19">
        <v>36474</v>
      </c>
      <c r="D81" s="20"/>
      <c r="E81" s="20"/>
      <c r="F81" s="18" t="s">
        <v>86</v>
      </c>
      <c r="G81" s="19">
        <v>36514</v>
      </c>
      <c r="H81" s="19"/>
      <c r="I81" s="21">
        <v>2650</v>
      </c>
      <c r="J81" s="22">
        <v>3967</v>
      </c>
      <c r="K81" s="23"/>
      <c r="L81" s="23"/>
      <c r="M81" s="23">
        <v>662.5</v>
      </c>
      <c r="N81" s="23"/>
      <c r="O81" s="1">
        <v>1650</v>
      </c>
      <c r="P81" s="24">
        <f t="shared" si="6"/>
        <v>6279.5</v>
      </c>
      <c r="Q81" s="23">
        <v>291.5</v>
      </c>
      <c r="R81" s="23">
        <v>300</v>
      </c>
      <c r="S81" s="23">
        <v>9.61</v>
      </c>
      <c r="T81" s="24">
        <f t="shared" si="4"/>
        <v>601.11</v>
      </c>
      <c r="U81" s="25">
        <f t="shared" si="5"/>
        <v>5678.39</v>
      </c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82" spans="1:47" s="1" customFormat="1" ht="27" customHeight="1" x14ac:dyDescent="0.2">
      <c r="A82" s="18">
        <v>5502</v>
      </c>
      <c r="B82" s="18" t="s">
        <v>107</v>
      </c>
      <c r="C82" s="19">
        <v>38482</v>
      </c>
      <c r="D82" s="20"/>
      <c r="E82" s="20"/>
      <c r="F82" s="18" t="s">
        <v>75</v>
      </c>
      <c r="G82" s="19">
        <v>38544</v>
      </c>
      <c r="H82" s="19"/>
      <c r="I82" s="21">
        <v>3760</v>
      </c>
      <c r="J82" s="22">
        <v>6372.05</v>
      </c>
      <c r="K82" s="23"/>
      <c r="L82" s="23"/>
      <c r="M82" s="23">
        <v>940</v>
      </c>
      <c r="N82" s="23"/>
      <c r="P82" s="24">
        <f t="shared" si="6"/>
        <v>7312.05</v>
      </c>
      <c r="Q82" s="23">
        <v>413.6</v>
      </c>
      <c r="R82" s="23">
        <v>0</v>
      </c>
      <c r="S82" s="23">
        <v>3.06</v>
      </c>
      <c r="T82" s="24">
        <f t="shared" si="4"/>
        <v>416.66</v>
      </c>
      <c r="U82" s="25">
        <f t="shared" si="5"/>
        <v>6895.39</v>
      </c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</row>
    <row r="83" spans="1:47" s="1" customFormat="1" ht="27" customHeight="1" x14ac:dyDescent="0.2">
      <c r="A83" s="18">
        <v>8149</v>
      </c>
      <c r="B83" s="18" t="s">
        <v>108</v>
      </c>
      <c r="C83" s="19">
        <v>39298</v>
      </c>
      <c r="D83" s="20"/>
      <c r="E83" s="20"/>
      <c r="F83" s="18" t="s">
        <v>75</v>
      </c>
      <c r="G83" s="19">
        <v>39352</v>
      </c>
      <c r="H83" s="19"/>
      <c r="I83" s="21">
        <v>2370</v>
      </c>
      <c r="J83" s="22">
        <v>3260.45</v>
      </c>
      <c r="K83" s="23"/>
      <c r="L83" s="23"/>
      <c r="M83" s="23">
        <v>592.5</v>
      </c>
      <c r="N83" s="23"/>
      <c r="O83" s="1">
        <v>1864</v>
      </c>
      <c r="P83" s="24">
        <f t="shared" si="6"/>
        <v>5716.95</v>
      </c>
      <c r="Q83" s="23">
        <v>260.7</v>
      </c>
      <c r="R83" s="23">
        <v>100</v>
      </c>
      <c r="S83" s="23">
        <v>0</v>
      </c>
      <c r="T83" s="24">
        <f t="shared" si="4"/>
        <v>360.7</v>
      </c>
      <c r="U83" s="25">
        <f t="shared" si="5"/>
        <v>5356.25</v>
      </c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</row>
    <row r="84" spans="1:47" s="1" customFormat="1" ht="27" customHeight="1" x14ac:dyDescent="0.2">
      <c r="A84" s="18">
        <v>8497</v>
      </c>
      <c r="B84" s="18" t="s">
        <v>109</v>
      </c>
      <c r="C84" s="19">
        <v>39417</v>
      </c>
      <c r="D84" s="20"/>
      <c r="E84" s="20"/>
      <c r="F84" s="18" t="s">
        <v>75</v>
      </c>
      <c r="G84" s="19">
        <v>39461</v>
      </c>
      <c r="H84" s="19"/>
      <c r="I84" s="21">
        <v>1700</v>
      </c>
      <c r="J84" s="22">
        <v>2673.4</v>
      </c>
      <c r="K84" s="23"/>
      <c r="L84" s="23"/>
      <c r="M84" s="23">
        <v>425</v>
      </c>
      <c r="N84" s="23"/>
      <c r="O84" s="1">
        <v>1515</v>
      </c>
      <c r="P84" s="24">
        <f t="shared" si="6"/>
        <v>4613.3999999999996</v>
      </c>
      <c r="Q84" s="23">
        <v>187</v>
      </c>
      <c r="R84" s="23">
        <v>0</v>
      </c>
      <c r="S84" s="23">
        <v>0.22</v>
      </c>
      <c r="T84" s="24">
        <f t="shared" si="4"/>
        <v>187.22</v>
      </c>
      <c r="U84" s="25">
        <f t="shared" si="5"/>
        <v>4426.1799999999994</v>
      </c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</row>
    <row r="85" spans="1:47" s="1" customFormat="1" ht="27" customHeight="1" x14ac:dyDescent="0.2">
      <c r="A85" s="18">
        <v>8500</v>
      </c>
      <c r="B85" s="18" t="s">
        <v>110</v>
      </c>
      <c r="C85" s="19">
        <v>39417</v>
      </c>
      <c r="D85" s="20"/>
      <c r="E85" s="20"/>
      <c r="F85" s="18" t="s">
        <v>75</v>
      </c>
      <c r="G85" s="19">
        <v>39461</v>
      </c>
      <c r="H85" s="19"/>
      <c r="I85" s="21">
        <v>1700</v>
      </c>
      <c r="J85" s="22">
        <v>2684.4</v>
      </c>
      <c r="K85" s="23"/>
      <c r="L85" s="23"/>
      <c r="M85" s="23">
        <v>425</v>
      </c>
      <c r="N85" s="23"/>
      <c r="O85" s="1">
        <v>1519</v>
      </c>
      <c r="P85" s="24">
        <f t="shared" si="6"/>
        <v>4628.3999999999996</v>
      </c>
      <c r="Q85" s="23">
        <v>187</v>
      </c>
      <c r="R85" s="23">
        <v>0</v>
      </c>
      <c r="S85" s="23">
        <v>0.86</v>
      </c>
      <c r="T85" s="24">
        <f t="shared" si="4"/>
        <v>187.86</v>
      </c>
      <c r="U85" s="25">
        <f t="shared" si="5"/>
        <v>4440.54</v>
      </c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</row>
    <row r="86" spans="1:47" s="1" customFormat="1" ht="27" customHeight="1" x14ac:dyDescent="0.2">
      <c r="A86" s="18">
        <v>13625</v>
      </c>
      <c r="B86" s="18" t="s">
        <v>111</v>
      </c>
      <c r="C86" s="19">
        <v>43374</v>
      </c>
      <c r="D86" s="20"/>
      <c r="E86" s="20"/>
      <c r="F86" s="18" t="s">
        <v>75</v>
      </c>
      <c r="G86" s="19">
        <v>43466</v>
      </c>
      <c r="H86" s="19"/>
      <c r="I86" s="21">
        <v>1770</v>
      </c>
      <c r="J86" s="22">
        <v>2393.4</v>
      </c>
      <c r="K86" s="23"/>
      <c r="L86" s="23"/>
      <c r="M86" s="23">
        <v>442.5</v>
      </c>
      <c r="N86" s="23"/>
      <c r="O86" s="1">
        <v>835</v>
      </c>
      <c r="P86" s="24">
        <f t="shared" si="6"/>
        <v>3670.9</v>
      </c>
      <c r="Q86" s="23">
        <v>194.7</v>
      </c>
      <c r="R86" s="23">
        <v>0</v>
      </c>
      <c r="S86" s="23">
        <v>0.57999999999999996</v>
      </c>
      <c r="T86" s="24">
        <f t="shared" si="4"/>
        <v>195.28</v>
      </c>
      <c r="U86" s="25">
        <f t="shared" si="5"/>
        <v>3475.62</v>
      </c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</row>
    <row r="87" spans="1:47" s="1" customFormat="1" ht="27" customHeight="1" x14ac:dyDescent="0.2">
      <c r="A87" s="18">
        <v>13993</v>
      </c>
      <c r="B87" s="18" t="s">
        <v>112</v>
      </c>
      <c r="C87" s="19">
        <v>43741</v>
      </c>
      <c r="D87" s="20"/>
      <c r="E87" s="20"/>
      <c r="F87" s="18" t="s">
        <v>75</v>
      </c>
      <c r="G87" s="19" t="s">
        <v>77</v>
      </c>
      <c r="H87" s="19"/>
      <c r="I87" s="21">
        <v>0</v>
      </c>
      <c r="J87" s="22">
        <v>2215</v>
      </c>
      <c r="K87" s="23"/>
      <c r="L87" s="23"/>
      <c r="M87" s="23">
        <v>0</v>
      </c>
      <c r="N87" s="23"/>
      <c r="O87" s="1">
        <v>664</v>
      </c>
      <c r="P87" s="24">
        <f t="shared" si="6"/>
        <v>2879</v>
      </c>
      <c r="Q87" s="23">
        <v>0</v>
      </c>
      <c r="R87" s="23">
        <v>0</v>
      </c>
      <c r="S87" s="23">
        <v>1.25</v>
      </c>
      <c r="T87" s="24">
        <f t="shared" si="4"/>
        <v>1.25</v>
      </c>
      <c r="U87" s="25">
        <f t="shared" si="5"/>
        <v>2877.75</v>
      </c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</row>
    <row r="88" spans="1:47" s="1" customFormat="1" ht="27" customHeight="1" x14ac:dyDescent="0.2">
      <c r="A88" s="18">
        <v>14067</v>
      </c>
      <c r="B88" s="18" t="s">
        <v>113</v>
      </c>
      <c r="C88" s="19">
        <v>43859</v>
      </c>
      <c r="D88" s="20"/>
      <c r="E88" s="20"/>
      <c r="F88" s="18" t="s">
        <v>75</v>
      </c>
      <c r="G88" s="19">
        <v>44013</v>
      </c>
      <c r="H88" s="19"/>
      <c r="I88" s="21">
        <v>1700</v>
      </c>
      <c r="J88" s="22">
        <v>2088.9</v>
      </c>
      <c r="K88" s="23"/>
      <c r="L88" s="23"/>
      <c r="M88" s="23">
        <v>425</v>
      </c>
      <c r="N88" s="23"/>
      <c r="O88" s="1">
        <v>488</v>
      </c>
      <c r="P88" s="24">
        <f t="shared" si="6"/>
        <v>3001.9</v>
      </c>
      <c r="Q88" s="23">
        <v>187</v>
      </c>
      <c r="R88" s="23">
        <v>0</v>
      </c>
      <c r="S88" s="23">
        <v>0.87</v>
      </c>
      <c r="T88" s="24">
        <f t="shared" si="4"/>
        <v>187.87</v>
      </c>
      <c r="U88" s="25">
        <f t="shared" si="5"/>
        <v>2814.03</v>
      </c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</row>
    <row r="89" spans="1:47" s="1" customFormat="1" ht="27" customHeight="1" x14ac:dyDescent="0.2">
      <c r="A89" s="18">
        <v>1050</v>
      </c>
      <c r="B89" s="18" t="s">
        <v>114</v>
      </c>
      <c r="C89" s="19">
        <v>34486</v>
      </c>
      <c r="D89" s="20"/>
      <c r="E89" s="20"/>
      <c r="F89" s="18" t="s">
        <v>86</v>
      </c>
      <c r="G89" s="19">
        <v>35043</v>
      </c>
      <c r="H89" s="19"/>
      <c r="I89" s="21">
        <v>6710</v>
      </c>
      <c r="J89" s="22">
        <v>8312</v>
      </c>
      <c r="K89" s="23"/>
      <c r="L89" s="23"/>
      <c r="M89" s="23">
        <v>1677.5</v>
      </c>
      <c r="N89" s="23"/>
      <c r="P89" s="24">
        <f t="shared" si="6"/>
        <v>9989.5</v>
      </c>
      <c r="Q89" s="23">
        <v>738.1</v>
      </c>
      <c r="R89" s="23">
        <v>0</v>
      </c>
      <c r="S89" s="23">
        <v>58.15</v>
      </c>
      <c r="T89" s="24">
        <f t="shared" si="4"/>
        <v>796.25</v>
      </c>
      <c r="U89" s="25">
        <f t="shared" si="5"/>
        <v>9193.25</v>
      </c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</row>
    <row r="90" spans="1:47" s="1" customFormat="1" ht="27" customHeight="1" x14ac:dyDescent="0.2">
      <c r="A90" s="18">
        <v>4103</v>
      </c>
      <c r="B90" s="18" t="s">
        <v>115</v>
      </c>
      <c r="C90" s="19">
        <v>37270</v>
      </c>
      <c r="D90" s="20"/>
      <c r="E90" s="20"/>
      <c r="F90" s="18" t="s">
        <v>116</v>
      </c>
      <c r="G90" s="19">
        <v>37385</v>
      </c>
      <c r="H90" s="19"/>
      <c r="I90" s="21">
        <v>7250</v>
      </c>
      <c r="J90" s="22">
        <v>8996</v>
      </c>
      <c r="K90" s="23"/>
      <c r="L90" s="23"/>
      <c r="M90" s="23">
        <v>1812.5</v>
      </c>
      <c r="N90" s="23"/>
      <c r="P90" s="24">
        <f t="shared" si="6"/>
        <v>10808.5</v>
      </c>
      <c r="Q90" s="23">
        <v>797.5</v>
      </c>
      <c r="R90" s="23">
        <v>0</v>
      </c>
      <c r="S90" s="23">
        <v>0.76</v>
      </c>
      <c r="T90" s="24">
        <f t="shared" si="4"/>
        <v>798.26</v>
      </c>
      <c r="U90" s="25">
        <f t="shared" si="5"/>
        <v>10010.24</v>
      </c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</row>
    <row r="91" spans="1:47" s="1" customFormat="1" ht="27" customHeight="1" x14ac:dyDescent="0.2">
      <c r="A91" s="18">
        <v>5898</v>
      </c>
      <c r="B91" s="18" t="s">
        <v>117</v>
      </c>
      <c r="C91" s="19">
        <v>38613</v>
      </c>
      <c r="D91" s="20"/>
      <c r="E91" s="20"/>
      <c r="F91" s="18" t="s">
        <v>116</v>
      </c>
      <c r="G91" s="19">
        <v>38750</v>
      </c>
      <c r="H91" s="19"/>
      <c r="I91" s="21">
        <v>4450</v>
      </c>
      <c r="J91" s="22">
        <v>6037.5</v>
      </c>
      <c r="K91" s="23"/>
      <c r="L91" s="23"/>
      <c r="M91" s="23">
        <v>1112.5</v>
      </c>
      <c r="N91" s="23"/>
      <c r="P91" s="24">
        <f t="shared" si="6"/>
        <v>7150</v>
      </c>
      <c r="Q91" s="23">
        <v>489.5</v>
      </c>
      <c r="R91" s="23">
        <v>0</v>
      </c>
      <c r="S91" s="23">
        <v>1.5</v>
      </c>
      <c r="T91" s="24">
        <f t="shared" si="4"/>
        <v>491</v>
      </c>
      <c r="U91" s="25">
        <f t="shared" si="5"/>
        <v>6659</v>
      </c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</row>
    <row r="92" spans="1:47" s="1" customFormat="1" ht="27" customHeight="1" x14ac:dyDescent="0.2">
      <c r="A92" s="18">
        <v>7611</v>
      </c>
      <c r="B92" s="18" t="s">
        <v>118</v>
      </c>
      <c r="C92" s="19">
        <v>39089</v>
      </c>
      <c r="D92" s="20"/>
      <c r="E92" s="20"/>
      <c r="F92" s="18" t="s">
        <v>86</v>
      </c>
      <c r="G92" s="19">
        <v>39127</v>
      </c>
      <c r="H92" s="19"/>
      <c r="I92" s="21">
        <v>2140</v>
      </c>
      <c r="J92" s="22">
        <v>2896.05</v>
      </c>
      <c r="K92" s="23"/>
      <c r="L92" s="23"/>
      <c r="M92" s="23">
        <v>535</v>
      </c>
      <c r="N92" s="23"/>
      <c r="O92" s="1">
        <v>1673</v>
      </c>
      <c r="P92" s="24">
        <f t="shared" si="6"/>
        <v>5104.05</v>
      </c>
      <c r="Q92" s="23">
        <v>235.4</v>
      </c>
      <c r="R92" s="23">
        <v>300</v>
      </c>
      <c r="S92" s="23">
        <v>1.19</v>
      </c>
      <c r="T92" s="24">
        <f t="shared" si="4"/>
        <v>536.59</v>
      </c>
      <c r="U92" s="25">
        <f t="shared" si="5"/>
        <v>4567.46</v>
      </c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</row>
    <row r="93" spans="1:47" s="1" customFormat="1" ht="27" customHeight="1" x14ac:dyDescent="0.2">
      <c r="A93" s="18">
        <v>8232</v>
      </c>
      <c r="B93" s="18" t="s">
        <v>119</v>
      </c>
      <c r="C93" s="19">
        <v>39440</v>
      </c>
      <c r="D93" s="20"/>
      <c r="E93" s="20"/>
      <c r="F93" s="18" t="s">
        <v>86</v>
      </c>
      <c r="G93" s="19">
        <v>40301</v>
      </c>
      <c r="H93" s="19"/>
      <c r="I93" s="21">
        <v>1840</v>
      </c>
      <c r="J93" s="22">
        <v>3095.9</v>
      </c>
      <c r="K93" s="23"/>
      <c r="L93" s="23"/>
      <c r="M93" s="23">
        <v>460</v>
      </c>
      <c r="N93" s="23"/>
      <c r="P93" s="24">
        <f t="shared" si="6"/>
        <v>3555.9</v>
      </c>
      <c r="Q93" s="23">
        <v>202.4</v>
      </c>
      <c r="R93" s="23">
        <v>0</v>
      </c>
      <c r="S93" s="23">
        <v>0.5</v>
      </c>
      <c r="T93" s="24">
        <f t="shared" si="4"/>
        <v>202.9</v>
      </c>
      <c r="U93" s="25">
        <f t="shared" si="5"/>
        <v>3353</v>
      </c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</row>
    <row r="94" spans="1:47" s="1" customFormat="1" ht="27" customHeight="1" x14ac:dyDescent="0.2">
      <c r="A94" s="18">
        <v>12846</v>
      </c>
      <c r="B94" s="18" t="s">
        <v>120</v>
      </c>
      <c r="C94" s="19">
        <v>42500</v>
      </c>
      <c r="D94" s="20"/>
      <c r="E94" s="20"/>
      <c r="F94" s="18" t="s">
        <v>116</v>
      </c>
      <c r="G94" s="19">
        <v>42635</v>
      </c>
      <c r="H94" s="19"/>
      <c r="I94" s="21">
        <v>2900</v>
      </c>
      <c r="J94" s="22">
        <v>3837.8500000000004</v>
      </c>
      <c r="K94" s="23"/>
      <c r="L94" s="23"/>
      <c r="M94" s="23">
        <v>725</v>
      </c>
      <c r="N94" s="23"/>
      <c r="P94" s="24">
        <f t="shared" si="6"/>
        <v>4562.8500000000004</v>
      </c>
      <c r="Q94" s="23">
        <v>319</v>
      </c>
      <c r="R94" s="23">
        <v>0</v>
      </c>
      <c r="S94" s="23">
        <v>0.32</v>
      </c>
      <c r="T94" s="24">
        <f t="shared" si="4"/>
        <v>319.32</v>
      </c>
      <c r="U94" s="25">
        <f t="shared" si="5"/>
        <v>4243.5300000000007</v>
      </c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</row>
    <row r="95" spans="1:47" s="1" customFormat="1" ht="27" customHeight="1" x14ac:dyDescent="0.2">
      <c r="A95" s="18">
        <v>13735</v>
      </c>
      <c r="B95" s="18" t="s">
        <v>121</v>
      </c>
      <c r="C95" s="19">
        <v>43478</v>
      </c>
      <c r="D95" s="20"/>
      <c r="E95" s="20"/>
      <c r="F95" s="18" t="s">
        <v>116</v>
      </c>
      <c r="G95" s="19">
        <v>43527</v>
      </c>
      <c r="H95" s="19"/>
      <c r="I95" s="21">
        <v>2480</v>
      </c>
      <c r="J95" s="22">
        <v>3284.4</v>
      </c>
      <c r="K95" s="23"/>
      <c r="L95" s="23"/>
      <c r="M95" s="23">
        <v>620</v>
      </c>
      <c r="N95" s="23"/>
      <c r="P95" s="24">
        <f t="shared" si="6"/>
        <v>3904.4</v>
      </c>
      <c r="Q95" s="23">
        <v>272.8</v>
      </c>
      <c r="R95" s="23">
        <v>0</v>
      </c>
      <c r="S95" s="23">
        <v>1.0900000000000001</v>
      </c>
      <c r="T95" s="24">
        <f t="shared" si="4"/>
        <v>273.89</v>
      </c>
      <c r="U95" s="25">
        <f t="shared" si="5"/>
        <v>3630.51</v>
      </c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</row>
    <row r="96" spans="1:47" s="1" customFormat="1" ht="27" customHeight="1" x14ac:dyDescent="0.2">
      <c r="A96" s="18">
        <v>14223</v>
      </c>
      <c r="B96" s="18" t="s">
        <v>122</v>
      </c>
      <c r="C96" s="19">
        <v>44206</v>
      </c>
      <c r="D96" s="20"/>
      <c r="E96" s="20"/>
      <c r="F96" s="18" t="s">
        <v>116</v>
      </c>
      <c r="G96" s="19">
        <v>44228</v>
      </c>
      <c r="H96" s="19"/>
      <c r="I96" s="21"/>
      <c r="J96" s="22"/>
      <c r="K96" s="23"/>
      <c r="L96" s="23"/>
      <c r="M96" s="23"/>
      <c r="N96" s="23"/>
      <c r="P96" s="24">
        <f t="shared" si="6"/>
        <v>0</v>
      </c>
      <c r="Q96" s="23"/>
      <c r="R96" s="23"/>
      <c r="S96" s="23"/>
      <c r="T96" s="24">
        <f t="shared" si="4"/>
        <v>0</v>
      </c>
      <c r="U96" s="25">
        <f t="shared" si="5"/>
        <v>0</v>
      </c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</row>
    <row r="97" spans="1:47" s="1" customFormat="1" ht="27" customHeight="1" x14ac:dyDescent="0.2">
      <c r="A97" s="18">
        <v>9591</v>
      </c>
      <c r="B97" s="18" t="s">
        <v>123</v>
      </c>
      <c r="C97" s="19">
        <v>40246</v>
      </c>
      <c r="D97" s="20"/>
      <c r="E97" s="20"/>
      <c r="F97" s="18" t="s">
        <v>124</v>
      </c>
      <c r="G97" s="19">
        <v>40278</v>
      </c>
      <c r="H97" s="19"/>
      <c r="I97" s="21">
        <v>5860</v>
      </c>
      <c r="J97" s="22">
        <v>7804.35</v>
      </c>
      <c r="K97" s="23"/>
      <c r="L97" s="23"/>
      <c r="M97" s="23">
        <v>1465</v>
      </c>
      <c r="N97" s="23"/>
      <c r="P97" s="24">
        <f t="shared" si="6"/>
        <v>9269.35</v>
      </c>
      <c r="Q97" s="23">
        <v>644.6</v>
      </c>
      <c r="R97" s="23">
        <v>0</v>
      </c>
      <c r="S97" s="23">
        <v>0</v>
      </c>
      <c r="T97" s="24">
        <f t="shared" si="4"/>
        <v>644.6</v>
      </c>
      <c r="U97" s="25">
        <f t="shared" si="5"/>
        <v>8624.75</v>
      </c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</row>
    <row r="98" spans="1:47" s="1" customFormat="1" ht="27" customHeight="1" x14ac:dyDescent="0.2">
      <c r="A98" s="18">
        <v>13533</v>
      </c>
      <c r="B98" s="18" t="s">
        <v>125</v>
      </c>
      <c r="C98" s="19">
        <v>43318</v>
      </c>
      <c r="D98" s="20"/>
      <c r="E98" s="20"/>
      <c r="F98" s="18" t="s">
        <v>124</v>
      </c>
      <c r="G98" s="19">
        <v>43466</v>
      </c>
      <c r="H98" s="19"/>
      <c r="I98" s="21"/>
      <c r="J98" s="22"/>
      <c r="K98" s="23"/>
      <c r="L98" s="23"/>
      <c r="M98" s="23"/>
      <c r="N98" s="23"/>
      <c r="P98" s="24">
        <f t="shared" si="6"/>
        <v>0</v>
      </c>
      <c r="Q98" s="23"/>
      <c r="R98" s="23"/>
      <c r="S98" s="23"/>
      <c r="T98" s="24">
        <f t="shared" si="4"/>
        <v>0</v>
      </c>
      <c r="U98" s="25">
        <f t="shared" si="5"/>
        <v>0</v>
      </c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</row>
    <row r="99" spans="1:47" s="1" customFormat="1" ht="27" customHeight="1" x14ac:dyDescent="0.2">
      <c r="A99" s="18">
        <v>13628</v>
      </c>
      <c r="B99" s="18" t="s">
        <v>126</v>
      </c>
      <c r="C99" s="19">
        <v>43380</v>
      </c>
      <c r="D99" s="20"/>
      <c r="E99" s="20"/>
      <c r="F99" s="18" t="s">
        <v>124</v>
      </c>
      <c r="G99" s="19">
        <v>43466</v>
      </c>
      <c r="H99" s="19"/>
      <c r="I99" s="21"/>
      <c r="J99" s="22"/>
      <c r="K99" s="23"/>
      <c r="L99" s="23"/>
      <c r="M99" s="23"/>
      <c r="N99" s="23"/>
      <c r="P99" s="24">
        <f t="shared" si="6"/>
        <v>0</v>
      </c>
      <c r="Q99" s="23"/>
      <c r="R99" s="23"/>
      <c r="S99" s="23"/>
      <c r="T99" s="24">
        <f t="shared" si="4"/>
        <v>0</v>
      </c>
      <c r="U99" s="25">
        <f t="shared" si="5"/>
        <v>0</v>
      </c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</row>
    <row r="100" spans="1:47" s="1" customFormat="1" ht="27" customHeight="1" x14ac:dyDescent="0.2">
      <c r="A100" s="18">
        <v>13629</v>
      </c>
      <c r="B100" s="18" t="s">
        <v>127</v>
      </c>
      <c r="C100" s="19">
        <v>43380</v>
      </c>
      <c r="D100" s="20"/>
      <c r="E100" s="20"/>
      <c r="F100" s="18" t="s">
        <v>124</v>
      </c>
      <c r="G100" s="19">
        <v>43466</v>
      </c>
      <c r="H100" s="19"/>
      <c r="I100" s="21">
        <v>2700</v>
      </c>
      <c r="J100" s="22">
        <v>4797.3999999999996</v>
      </c>
      <c r="K100" s="23"/>
      <c r="L100" s="23"/>
      <c r="M100" s="23">
        <v>675</v>
      </c>
      <c r="N100" s="23"/>
      <c r="P100" s="24">
        <f t="shared" si="6"/>
        <v>5472.4</v>
      </c>
      <c r="Q100" s="23">
        <v>297</v>
      </c>
      <c r="R100" s="23">
        <v>0</v>
      </c>
      <c r="S100" s="23">
        <v>0.34</v>
      </c>
      <c r="T100" s="24">
        <f t="shared" si="4"/>
        <v>297.33999999999997</v>
      </c>
      <c r="U100" s="25">
        <f t="shared" si="5"/>
        <v>5175.0599999999995</v>
      </c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</row>
    <row r="101" spans="1:47" s="1" customFormat="1" ht="27" customHeight="1" x14ac:dyDescent="0.2">
      <c r="A101" s="18">
        <v>13733</v>
      </c>
      <c r="B101" s="18" t="s">
        <v>128</v>
      </c>
      <c r="C101" s="19">
        <v>43480</v>
      </c>
      <c r="D101" s="20"/>
      <c r="E101" s="20"/>
      <c r="F101" s="18" t="s">
        <v>124</v>
      </c>
      <c r="G101" s="19">
        <v>43497</v>
      </c>
      <c r="H101" s="19"/>
      <c r="I101" s="21">
        <v>2700</v>
      </c>
      <c r="J101" s="22">
        <v>4805.75</v>
      </c>
      <c r="K101" s="23"/>
      <c r="L101" s="23"/>
      <c r="M101" s="23">
        <v>675</v>
      </c>
      <c r="N101" s="23"/>
      <c r="P101" s="24">
        <f t="shared" si="6"/>
        <v>5480.75</v>
      </c>
      <c r="Q101" s="23">
        <v>297</v>
      </c>
      <c r="R101" s="23">
        <v>0</v>
      </c>
      <c r="S101" s="23">
        <v>0</v>
      </c>
      <c r="T101" s="24">
        <f t="shared" si="4"/>
        <v>297</v>
      </c>
      <c r="U101" s="25">
        <f t="shared" si="5"/>
        <v>5183.75</v>
      </c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</row>
    <row r="102" spans="1:47" s="1" customFormat="1" ht="27" customHeight="1" x14ac:dyDescent="0.2">
      <c r="A102" s="18">
        <v>913</v>
      </c>
      <c r="B102" s="18" t="s">
        <v>129</v>
      </c>
      <c r="C102" s="19">
        <v>34912</v>
      </c>
      <c r="D102" s="20"/>
      <c r="E102" s="20"/>
      <c r="F102" s="18" t="s">
        <v>86</v>
      </c>
      <c r="G102" s="19">
        <v>34937</v>
      </c>
      <c r="H102" s="19"/>
      <c r="I102" s="21">
        <v>5420</v>
      </c>
      <c r="J102" s="22">
        <v>7336</v>
      </c>
      <c r="K102" s="23"/>
      <c r="L102" s="23"/>
      <c r="M102" s="23">
        <v>1355</v>
      </c>
      <c r="N102" s="23"/>
      <c r="P102" s="24">
        <f t="shared" si="6"/>
        <v>8691</v>
      </c>
      <c r="Q102" s="23">
        <v>596.20000000000005</v>
      </c>
      <c r="R102" s="23">
        <v>0</v>
      </c>
      <c r="S102" s="23">
        <v>8.48</v>
      </c>
      <c r="T102" s="24">
        <f t="shared" si="4"/>
        <v>604.68000000000006</v>
      </c>
      <c r="U102" s="25">
        <f t="shared" si="5"/>
        <v>8086.32</v>
      </c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</row>
    <row r="103" spans="1:47" s="1" customFormat="1" ht="27" customHeight="1" x14ac:dyDescent="0.2">
      <c r="A103" s="18">
        <v>1055</v>
      </c>
      <c r="B103" s="18" t="s">
        <v>130</v>
      </c>
      <c r="C103" s="19">
        <v>35423</v>
      </c>
      <c r="D103" s="20"/>
      <c r="E103" s="20"/>
      <c r="F103" s="18" t="s">
        <v>86</v>
      </c>
      <c r="G103" s="19">
        <v>35431</v>
      </c>
      <c r="H103" s="19"/>
      <c r="I103" s="21">
        <v>2980</v>
      </c>
      <c r="J103" s="22">
        <v>4064.5</v>
      </c>
      <c r="K103" s="23"/>
      <c r="L103" s="23"/>
      <c r="M103" s="23">
        <v>745</v>
      </c>
      <c r="N103" s="23"/>
      <c r="O103" s="1">
        <v>1894</v>
      </c>
      <c r="P103" s="24">
        <f t="shared" si="6"/>
        <v>6703.5</v>
      </c>
      <c r="Q103" s="23">
        <v>327.8</v>
      </c>
      <c r="R103" s="23">
        <v>0</v>
      </c>
      <c r="S103" s="23">
        <v>0.33</v>
      </c>
      <c r="T103" s="24">
        <f t="shared" si="4"/>
        <v>328.13</v>
      </c>
      <c r="U103" s="25">
        <f t="shared" si="5"/>
        <v>6375.37</v>
      </c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</row>
    <row r="104" spans="1:47" s="1" customFormat="1" ht="27" customHeight="1" x14ac:dyDescent="0.2">
      <c r="A104" s="18">
        <v>6619</v>
      </c>
      <c r="B104" s="18" t="s">
        <v>131</v>
      </c>
      <c r="C104" s="19">
        <v>38694</v>
      </c>
      <c r="D104" s="20"/>
      <c r="E104" s="20"/>
      <c r="F104" s="18" t="s">
        <v>86</v>
      </c>
      <c r="G104" s="19">
        <v>38762</v>
      </c>
      <c r="H104" s="19"/>
      <c r="I104" s="21">
        <v>1880</v>
      </c>
      <c r="J104" s="22">
        <v>3172.7</v>
      </c>
      <c r="K104" s="23"/>
      <c r="L104" s="23"/>
      <c r="M104" s="23">
        <v>470</v>
      </c>
      <c r="N104" s="23"/>
      <c r="O104" s="1">
        <v>1801</v>
      </c>
      <c r="P104" s="24">
        <f t="shared" si="6"/>
        <v>5443.7</v>
      </c>
      <c r="Q104" s="23">
        <v>206.8</v>
      </c>
      <c r="R104" s="23">
        <v>0</v>
      </c>
      <c r="S104" s="23">
        <v>0</v>
      </c>
      <c r="T104" s="24">
        <f t="shared" si="4"/>
        <v>206.8</v>
      </c>
      <c r="U104" s="25">
        <f t="shared" si="5"/>
        <v>5236.8999999999996</v>
      </c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</row>
    <row r="105" spans="1:47" s="1" customFormat="1" ht="27" customHeight="1" x14ac:dyDescent="0.2">
      <c r="A105" s="18">
        <v>9385</v>
      </c>
      <c r="B105" s="18" t="s">
        <v>132</v>
      </c>
      <c r="C105" s="19">
        <v>40112</v>
      </c>
      <c r="D105" s="20"/>
      <c r="E105" s="20"/>
      <c r="F105" s="18" t="s">
        <v>86</v>
      </c>
      <c r="G105" s="19">
        <v>40148</v>
      </c>
      <c r="H105" s="19"/>
      <c r="I105" s="21">
        <v>2220</v>
      </c>
      <c r="J105" s="22">
        <v>3009.3</v>
      </c>
      <c r="K105" s="23"/>
      <c r="L105" s="23"/>
      <c r="M105" s="23">
        <v>555</v>
      </c>
      <c r="N105" s="23"/>
      <c r="O105" s="1">
        <v>1746</v>
      </c>
      <c r="P105" s="24">
        <f t="shared" si="6"/>
        <v>5310.3</v>
      </c>
      <c r="Q105" s="23">
        <v>244.2</v>
      </c>
      <c r="R105" s="23">
        <v>0</v>
      </c>
      <c r="S105" s="23">
        <v>0</v>
      </c>
      <c r="T105" s="24">
        <f t="shared" si="4"/>
        <v>244.2</v>
      </c>
      <c r="U105" s="25">
        <f t="shared" si="5"/>
        <v>5066.1000000000004</v>
      </c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</row>
    <row r="106" spans="1:47" s="1" customFormat="1" ht="27" customHeight="1" x14ac:dyDescent="0.2">
      <c r="A106" s="18">
        <v>12845</v>
      </c>
      <c r="B106" s="18" t="s">
        <v>133</v>
      </c>
      <c r="C106" s="19">
        <v>42507</v>
      </c>
      <c r="D106" s="20"/>
      <c r="E106" s="20"/>
      <c r="F106" s="18" t="s">
        <v>116</v>
      </c>
      <c r="G106" s="19">
        <v>42597</v>
      </c>
      <c r="H106" s="19"/>
      <c r="I106" s="21">
        <v>3000</v>
      </c>
      <c r="J106" s="22">
        <v>3980.8500000000004</v>
      </c>
      <c r="K106" s="23"/>
      <c r="L106" s="23"/>
      <c r="M106" s="23">
        <v>750</v>
      </c>
      <c r="N106" s="23"/>
      <c r="P106" s="24">
        <f t="shared" si="6"/>
        <v>4730.8500000000004</v>
      </c>
      <c r="Q106" s="23">
        <v>330</v>
      </c>
      <c r="R106" s="23">
        <v>0</v>
      </c>
      <c r="S106" s="23">
        <v>0</v>
      </c>
      <c r="T106" s="24">
        <f t="shared" si="4"/>
        <v>330</v>
      </c>
      <c r="U106" s="25">
        <f t="shared" si="5"/>
        <v>4400.8500000000004</v>
      </c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</row>
    <row r="107" spans="1:47" s="1" customFormat="1" ht="27" customHeight="1" x14ac:dyDescent="0.2">
      <c r="A107" s="18">
        <v>14152</v>
      </c>
      <c r="B107" s="18" t="s">
        <v>134</v>
      </c>
      <c r="C107" s="19">
        <v>44025</v>
      </c>
      <c r="D107" s="20"/>
      <c r="E107" s="20"/>
      <c r="F107" s="18" t="s">
        <v>86</v>
      </c>
      <c r="G107" s="19">
        <v>44044</v>
      </c>
      <c r="H107" s="19"/>
      <c r="I107" s="21"/>
      <c r="J107" s="22"/>
      <c r="K107" s="23"/>
      <c r="L107" s="23"/>
      <c r="M107" s="23"/>
      <c r="N107" s="23"/>
      <c r="P107" s="24">
        <f t="shared" si="6"/>
        <v>0</v>
      </c>
      <c r="Q107" s="23"/>
      <c r="R107" s="23"/>
      <c r="S107" s="23"/>
      <c r="T107" s="24">
        <f t="shared" si="4"/>
        <v>0</v>
      </c>
      <c r="U107" s="25">
        <f t="shared" si="5"/>
        <v>0</v>
      </c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</row>
    <row r="108" spans="1:47" s="1" customFormat="1" ht="27" customHeight="1" x14ac:dyDescent="0.2">
      <c r="A108" s="18">
        <v>7355</v>
      </c>
      <c r="B108" s="18" t="s">
        <v>135</v>
      </c>
      <c r="C108" s="19">
        <v>38981</v>
      </c>
      <c r="D108" s="20"/>
      <c r="E108" s="20"/>
      <c r="F108" s="18" t="s">
        <v>86</v>
      </c>
      <c r="G108" s="19">
        <v>39032</v>
      </c>
      <c r="H108" s="19"/>
      <c r="I108" s="21">
        <v>2350</v>
      </c>
      <c r="J108" s="22">
        <v>2909.2</v>
      </c>
      <c r="K108" s="23"/>
      <c r="L108" s="23"/>
      <c r="M108" s="23">
        <v>587.5</v>
      </c>
      <c r="N108" s="23"/>
      <c r="O108" s="1">
        <v>1019</v>
      </c>
      <c r="P108" s="24">
        <f t="shared" si="6"/>
        <v>4515.7</v>
      </c>
      <c r="Q108" s="23">
        <v>258.5</v>
      </c>
      <c r="R108" s="23">
        <v>0</v>
      </c>
      <c r="S108" s="23">
        <v>0.45</v>
      </c>
      <c r="T108" s="24">
        <f t="shared" si="4"/>
        <v>258.95</v>
      </c>
      <c r="U108" s="25">
        <f t="shared" si="5"/>
        <v>4256.75</v>
      </c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</row>
    <row r="109" spans="1:47" s="1" customFormat="1" ht="27" customHeight="1" x14ac:dyDescent="0.2">
      <c r="A109" s="18">
        <v>927</v>
      </c>
      <c r="B109" s="18" t="s">
        <v>136</v>
      </c>
      <c r="C109" s="19">
        <v>35477</v>
      </c>
      <c r="D109" s="20"/>
      <c r="E109" s="20"/>
      <c r="F109" s="18" t="s">
        <v>86</v>
      </c>
      <c r="G109" s="19">
        <v>35552</v>
      </c>
      <c r="H109" s="19"/>
      <c r="I109" s="21">
        <v>3940</v>
      </c>
      <c r="J109" s="22">
        <v>4890.5</v>
      </c>
      <c r="K109" s="23"/>
      <c r="L109" s="23"/>
      <c r="M109" s="23">
        <v>985</v>
      </c>
      <c r="N109" s="23"/>
      <c r="P109" s="24">
        <f t="shared" si="6"/>
        <v>5875.5</v>
      </c>
      <c r="Q109" s="23">
        <v>433.4</v>
      </c>
      <c r="R109" s="23">
        <v>0</v>
      </c>
      <c r="S109" s="23">
        <v>0</v>
      </c>
      <c r="T109" s="24">
        <f t="shared" si="4"/>
        <v>433.4</v>
      </c>
      <c r="U109" s="25">
        <f t="shared" si="5"/>
        <v>5442.1</v>
      </c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</row>
    <row r="110" spans="1:47" s="1" customFormat="1" ht="27" customHeight="1" x14ac:dyDescent="0.2">
      <c r="A110" s="18">
        <v>3875</v>
      </c>
      <c r="B110" s="18" t="s">
        <v>137</v>
      </c>
      <c r="C110" s="19">
        <v>37172</v>
      </c>
      <c r="D110" s="20"/>
      <c r="E110" s="20"/>
      <c r="F110" s="18" t="s">
        <v>86</v>
      </c>
      <c r="G110" s="19">
        <v>37196</v>
      </c>
      <c r="H110" s="19"/>
      <c r="I110" s="21">
        <v>3240</v>
      </c>
      <c r="J110" s="22">
        <v>4019</v>
      </c>
      <c r="K110" s="23"/>
      <c r="L110" s="23"/>
      <c r="M110" s="23">
        <v>810</v>
      </c>
      <c r="N110" s="23"/>
      <c r="O110" s="1">
        <v>1581</v>
      </c>
      <c r="P110" s="24">
        <f t="shared" si="6"/>
        <v>6410</v>
      </c>
      <c r="Q110" s="23">
        <v>356.4</v>
      </c>
      <c r="R110" s="23">
        <v>25.5</v>
      </c>
      <c r="S110" s="23">
        <v>0</v>
      </c>
      <c r="T110" s="24">
        <f t="shared" si="4"/>
        <v>381.9</v>
      </c>
      <c r="U110" s="25">
        <f t="shared" si="5"/>
        <v>6028.1</v>
      </c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</row>
    <row r="111" spans="1:47" s="1" customFormat="1" ht="27" customHeight="1" x14ac:dyDescent="0.2">
      <c r="A111" s="18">
        <v>754</v>
      </c>
      <c r="B111" s="18" t="s">
        <v>138</v>
      </c>
      <c r="C111" s="19">
        <v>34090</v>
      </c>
      <c r="D111" s="20"/>
      <c r="E111" s="20"/>
      <c r="F111" s="18" t="s">
        <v>86</v>
      </c>
      <c r="G111" s="19">
        <v>35043</v>
      </c>
      <c r="H111" s="19"/>
      <c r="I111" s="21">
        <v>5990</v>
      </c>
      <c r="J111" s="22">
        <v>7428</v>
      </c>
      <c r="K111" s="23"/>
      <c r="L111" s="23"/>
      <c r="M111" s="23">
        <v>1497.5</v>
      </c>
      <c r="N111" s="23"/>
      <c r="P111" s="24">
        <f t="shared" si="6"/>
        <v>8925.5</v>
      </c>
      <c r="Q111" s="23">
        <v>658.9</v>
      </c>
      <c r="R111" s="23">
        <v>0</v>
      </c>
      <c r="S111" s="23">
        <v>0</v>
      </c>
      <c r="T111" s="24">
        <f t="shared" si="4"/>
        <v>658.9</v>
      </c>
      <c r="U111" s="25">
        <f t="shared" si="5"/>
        <v>8266.6</v>
      </c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</row>
    <row r="112" spans="1:47" s="1" customFormat="1" ht="27" customHeight="1" x14ac:dyDescent="0.2">
      <c r="A112" s="18">
        <v>762</v>
      </c>
      <c r="B112" s="18" t="s">
        <v>139</v>
      </c>
      <c r="C112" s="19">
        <v>34578</v>
      </c>
      <c r="D112" s="20"/>
      <c r="E112" s="20"/>
      <c r="F112" s="18" t="s">
        <v>86</v>
      </c>
      <c r="G112" s="19">
        <v>35043</v>
      </c>
      <c r="H112" s="19"/>
      <c r="I112" s="21">
        <v>6010</v>
      </c>
      <c r="J112" s="22">
        <v>7444.5</v>
      </c>
      <c r="K112" s="23"/>
      <c r="L112" s="23"/>
      <c r="M112" s="23">
        <v>1502.5</v>
      </c>
      <c r="N112" s="23"/>
      <c r="P112" s="24">
        <f t="shared" si="6"/>
        <v>8947</v>
      </c>
      <c r="Q112" s="23">
        <v>661.1</v>
      </c>
      <c r="R112" s="23">
        <v>0</v>
      </c>
      <c r="S112" s="23">
        <v>0</v>
      </c>
      <c r="T112" s="24">
        <f t="shared" si="4"/>
        <v>661.1</v>
      </c>
      <c r="U112" s="25">
        <f t="shared" si="5"/>
        <v>8285.9</v>
      </c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</row>
    <row r="113" spans="1:47" s="1" customFormat="1" ht="27" customHeight="1" x14ac:dyDescent="0.2">
      <c r="A113" s="18">
        <v>776</v>
      </c>
      <c r="B113" s="18" t="s">
        <v>140</v>
      </c>
      <c r="C113" s="19">
        <v>35203</v>
      </c>
      <c r="D113" s="20"/>
      <c r="E113" s="20"/>
      <c r="F113" s="18" t="s">
        <v>86</v>
      </c>
      <c r="G113" s="19">
        <v>35217</v>
      </c>
      <c r="H113" s="19"/>
      <c r="I113" s="21">
        <v>3780</v>
      </c>
      <c r="J113" s="22">
        <v>6394</v>
      </c>
      <c r="K113" s="23"/>
      <c r="L113" s="23"/>
      <c r="M113" s="23">
        <v>945</v>
      </c>
      <c r="N113" s="23"/>
      <c r="P113" s="24">
        <f t="shared" si="6"/>
        <v>7339</v>
      </c>
      <c r="Q113" s="23">
        <v>415.8</v>
      </c>
      <c r="R113" s="23">
        <v>730</v>
      </c>
      <c r="S113" s="23">
        <v>3.08</v>
      </c>
      <c r="T113" s="24">
        <f t="shared" si="4"/>
        <v>1148.8799999999999</v>
      </c>
      <c r="U113" s="25">
        <f t="shared" si="5"/>
        <v>6190.12</v>
      </c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</row>
    <row r="114" spans="1:47" s="1" customFormat="1" ht="27" customHeight="1" x14ac:dyDescent="0.2">
      <c r="A114" s="18">
        <v>757</v>
      </c>
      <c r="B114" s="18" t="s">
        <v>141</v>
      </c>
      <c r="C114" s="19">
        <v>34881</v>
      </c>
      <c r="D114" s="20"/>
      <c r="E114" s="20"/>
      <c r="F114" s="18" t="s">
        <v>86</v>
      </c>
      <c r="G114" s="19">
        <v>34911</v>
      </c>
      <c r="H114" s="19"/>
      <c r="I114" s="21">
        <v>5680</v>
      </c>
      <c r="J114" s="22">
        <v>7053.5</v>
      </c>
      <c r="K114" s="23"/>
      <c r="L114" s="23"/>
      <c r="M114" s="23">
        <v>1420</v>
      </c>
      <c r="N114" s="23"/>
      <c r="P114" s="24">
        <f t="shared" si="6"/>
        <v>8473.5</v>
      </c>
      <c r="Q114" s="23">
        <v>624.79999999999995</v>
      </c>
      <c r="R114" s="23">
        <v>0</v>
      </c>
      <c r="S114" s="23">
        <v>0</v>
      </c>
      <c r="T114" s="24">
        <f t="shared" si="4"/>
        <v>624.79999999999995</v>
      </c>
      <c r="U114" s="25">
        <f t="shared" si="5"/>
        <v>7848.7</v>
      </c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</row>
    <row r="115" spans="1:47" s="1" customFormat="1" ht="27" customHeight="1" x14ac:dyDescent="0.2">
      <c r="A115" s="18">
        <v>777</v>
      </c>
      <c r="B115" s="18" t="s">
        <v>142</v>
      </c>
      <c r="C115" s="19">
        <v>35225</v>
      </c>
      <c r="D115" s="20"/>
      <c r="E115" s="20"/>
      <c r="F115" s="18" t="s">
        <v>86</v>
      </c>
      <c r="G115" s="19">
        <v>35247</v>
      </c>
      <c r="H115" s="19"/>
      <c r="I115" s="21">
        <v>3080</v>
      </c>
      <c r="J115" s="22">
        <v>3816.5</v>
      </c>
      <c r="K115" s="23"/>
      <c r="L115" s="23"/>
      <c r="M115" s="23">
        <v>770</v>
      </c>
      <c r="N115" s="23"/>
      <c r="O115" s="1">
        <v>1786</v>
      </c>
      <c r="P115" s="24">
        <f t="shared" si="6"/>
        <v>6372.5</v>
      </c>
      <c r="Q115" s="23">
        <v>338.8</v>
      </c>
      <c r="R115" s="23">
        <v>0</v>
      </c>
      <c r="S115" s="23">
        <v>1.6</v>
      </c>
      <c r="T115" s="24">
        <f t="shared" si="4"/>
        <v>340.40000000000003</v>
      </c>
      <c r="U115" s="25">
        <f t="shared" si="5"/>
        <v>6032.1</v>
      </c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</row>
    <row r="116" spans="1:47" s="1" customFormat="1" ht="27" customHeight="1" x14ac:dyDescent="0.2">
      <c r="A116" s="18">
        <v>780</v>
      </c>
      <c r="B116" s="18" t="s">
        <v>143</v>
      </c>
      <c r="C116" s="19">
        <v>36089</v>
      </c>
      <c r="D116" s="20"/>
      <c r="E116" s="20"/>
      <c r="F116" s="18" t="s">
        <v>86</v>
      </c>
      <c r="G116" s="19">
        <v>36142</v>
      </c>
      <c r="H116" s="19"/>
      <c r="I116" s="21">
        <v>2960</v>
      </c>
      <c r="J116" s="22">
        <v>3733.5</v>
      </c>
      <c r="K116" s="23"/>
      <c r="L116" s="23"/>
      <c r="M116" s="23">
        <v>740</v>
      </c>
      <c r="N116" s="23"/>
      <c r="O116" s="1">
        <v>880</v>
      </c>
      <c r="P116" s="24">
        <f t="shared" si="6"/>
        <v>5353.5</v>
      </c>
      <c r="Q116" s="23">
        <v>325.60000000000002</v>
      </c>
      <c r="R116" s="23">
        <v>0</v>
      </c>
      <c r="S116" s="23">
        <v>0.31</v>
      </c>
      <c r="T116" s="24">
        <f t="shared" si="4"/>
        <v>325.91000000000003</v>
      </c>
      <c r="U116" s="25">
        <f t="shared" si="5"/>
        <v>5027.59</v>
      </c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</row>
    <row r="117" spans="1:47" s="1" customFormat="1" ht="27" customHeight="1" x14ac:dyDescent="0.2">
      <c r="A117" s="18">
        <v>783</v>
      </c>
      <c r="B117" s="18" t="s">
        <v>144</v>
      </c>
      <c r="C117" s="19">
        <v>35294</v>
      </c>
      <c r="D117" s="20"/>
      <c r="E117" s="20"/>
      <c r="F117" s="18" t="s">
        <v>86</v>
      </c>
      <c r="G117" s="19">
        <v>35735</v>
      </c>
      <c r="H117" s="19"/>
      <c r="I117" s="21">
        <v>3150</v>
      </c>
      <c r="J117" s="22">
        <v>3917</v>
      </c>
      <c r="K117" s="23"/>
      <c r="L117" s="23"/>
      <c r="M117" s="23">
        <v>787.5</v>
      </c>
      <c r="N117" s="23"/>
      <c r="P117" s="24">
        <f t="shared" si="6"/>
        <v>4704.5</v>
      </c>
      <c r="Q117" s="23">
        <v>346.5</v>
      </c>
      <c r="R117" s="23">
        <v>0</v>
      </c>
      <c r="S117" s="23">
        <v>0</v>
      </c>
      <c r="T117" s="24">
        <f t="shared" si="4"/>
        <v>346.5</v>
      </c>
      <c r="U117" s="25">
        <f t="shared" si="5"/>
        <v>4358</v>
      </c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</row>
    <row r="118" spans="1:47" s="1" customFormat="1" ht="27" customHeight="1" x14ac:dyDescent="0.2">
      <c r="A118" s="18">
        <v>5267</v>
      </c>
      <c r="B118" s="18" t="s">
        <v>145</v>
      </c>
      <c r="C118" s="19">
        <v>38271</v>
      </c>
      <c r="D118" s="20"/>
      <c r="E118" s="20"/>
      <c r="F118" s="18" t="s">
        <v>86</v>
      </c>
      <c r="G118" s="19">
        <v>38297</v>
      </c>
      <c r="H118" s="19"/>
      <c r="I118" s="21">
        <v>2200</v>
      </c>
      <c r="J118" s="22">
        <v>2725.7</v>
      </c>
      <c r="K118" s="23"/>
      <c r="L118" s="23"/>
      <c r="M118" s="23">
        <v>550</v>
      </c>
      <c r="N118" s="23"/>
      <c r="P118" s="24">
        <f t="shared" si="6"/>
        <v>3275.7</v>
      </c>
      <c r="Q118" s="23">
        <v>242</v>
      </c>
      <c r="R118" s="23">
        <v>0</v>
      </c>
      <c r="S118" s="23">
        <v>1.58</v>
      </c>
      <c r="T118" s="24">
        <f t="shared" si="4"/>
        <v>243.58</v>
      </c>
      <c r="U118" s="25">
        <f t="shared" si="5"/>
        <v>3032.12</v>
      </c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</row>
    <row r="119" spans="1:47" s="1" customFormat="1" ht="27" customHeight="1" x14ac:dyDescent="0.2">
      <c r="A119" s="18">
        <v>7228</v>
      </c>
      <c r="B119" s="18" t="s">
        <v>146</v>
      </c>
      <c r="C119" s="19">
        <v>38924</v>
      </c>
      <c r="D119" s="20"/>
      <c r="E119" s="20"/>
      <c r="F119" s="18" t="s">
        <v>86</v>
      </c>
      <c r="G119" s="19">
        <v>38962</v>
      </c>
      <c r="H119" s="19"/>
      <c r="I119" s="21">
        <v>2140</v>
      </c>
      <c r="J119" s="22">
        <v>2899.7</v>
      </c>
      <c r="K119" s="23"/>
      <c r="L119" s="23"/>
      <c r="M119" s="23">
        <v>535</v>
      </c>
      <c r="N119" s="23"/>
      <c r="O119" s="1">
        <v>674</v>
      </c>
      <c r="P119" s="24">
        <f t="shared" si="6"/>
        <v>4108.7</v>
      </c>
      <c r="Q119" s="23">
        <v>235.4</v>
      </c>
      <c r="R119" s="23">
        <v>0</v>
      </c>
      <c r="S119" s="23">
        <v>2.36</v>
      </c>
      <c r="T119" s="24">
        <f t="shared" si="4"/>
        <v>237.76000000000002</v>
      </c>
      <c r="U119" s="25">
        <f t="shared" si="5"/>
        <v>3870.9399999999996</v>
      </c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</row>
    <row r="120" spans="1:47" s="1" customFormat="1" ht="27" customHeight="1" x14ac:dyDescent="0.2">
      <c r="A120" s="18">
        <v>8018</v>
      </c>
      <c r="B120" s="18" t="s">
        <v>147</v>
      </c>
      <c r="C120" s="19">
        <v>39270</v>
      </c>
      <c r="D120" s="20"/>
      <c r="E120" s="20"/>
      <c r="F120" s="18" t="s">
        <v>86</v>
      </c>
      <c r="G120" s="19">
        <v>39280</v>
      </c>
      <c r="H120" s="19"/>
      <c r="I120" s="21"/>
      <c r="J120" s="22"/>
      <c r="K120" s="23"/>
      <c r="L120" s="23"/>
      <c r="M120" s="23"/>
      <c r="N120" s="23"/>
      <c r="P120" s="24">
        <f t="shared" si="6"/>
        <v>0</v>
      </c>
      <c r="Q120" s="23"/>
      <c r="R120" s="23"/>
      <c r="S120" s="23"/>
      <c r="T120" s="24">
        <f t="shared" si="4"/>
        <v>0</v>
      </c>
      <c r="U120" s="25">
        <f t="shared" si="5"/>
        <v>0</v>
      </c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</row>
    <row r="121" spans="1:47" s="1" customFormat="1" ht="27" customHeight="1" x14ac:dyDescent="0.2">
      <c r="A121" s="18">
        <v>8154</v>
      </c>
      <c r="B121" s="18" t="s">
        <v>148</v>
      </c>
      <c r="C121" s="19">
        <v>39306</v>
      </c>
      <c r="D121" s="20"/>
      <c r="E121" s="20"/>
      <c r="F121" s="18" t="s">
        <v>86</v>
      </c>
      <c r="G121" s="19">
        <v>39352</v>
      </c>
      <c r="H121" s="19"/>
      <c r="I121" s="21">
        <v>1780</v>
      </c>
      <c r="J121" s="22">
        <v>2999.05</v>
      </c>
      <c r="K121" s="23"/>
      <c r="L121" s="23"/>
      <c r="M121" s="23">
        <v>445</v>
      </c>
      <c r="N121" s="23"/>
      <c r="O121" s="1">
        <v>1016</v>
      </c>
      <c r="P121" s="24">
        <f t="shared" si="6"/>
        <v>4460.05</v>
      </c>
      <c r="Q121" s="23">
        <v>195.8</v>
      </c>
      <c r="R121" s="23">
        <v>0</v>
      </c>
      <c r="S121" s="23">
        <v>0.24</v>
      </c>
      <c r="T121" s="24">
        <f t="shared" si="4"/>
        <v>196.04000000000002</v>
      </c>
      <c r="U121" s="25">
        <f t="shared" si="5"/>
        <v>4264.01</v>
      </c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</row>
    <row r="122" spans="1:47" s="1" customFormat="1" ht="27" customHeight="1" x14ac:dyDescent="0.2">
      <c r="A122" s="18">
        <v>9473</v>
      </c>
      <c r="B122" s="18" t="s">
        <v>149</v>
      </c>
      <c r="C122" s="19">
        <v>42274</v>
      </c>
      <c r="D122" s="20"/>
      <c r="E122" s="20"/>
      <c r="F122" s="18" t="s">
        <v>86</v>
      </c>
      <c r="G122" s="19">
        <v>42290</v>
      </c>
      <c r="H122" s="19"/>
      <c r="I122" s="21">
        <v>1700</v>
      </c>
      <c r="J122" s="22">
        <v>2263.35</v>
      </c>
      <c r="K122" s="23"/>
      <c r="L122" s="23"/>
      <c r="M122" s="23">
        <v>425</v>
      </c>
      <c r="N122" s="23"/>
      <c r="O122" s="1">
        <v>1315</v>
      </c>
      <c r="P122" s="24">
        <f t="shared" si="6"/>
        <v>4003.35</v>
      </c>
      <c r="Q122" s="23">
        <v>187</v>
      </c>
      <c r="R122" s="23">
        <v>200</v>
      </c>
      <c r="S122" s="23">
        <v>2.42</v>
      </c>
      <c r="T122" s="24">
        <f t="shared" si="4"/>
        <v>389.42</v>
      </c>
      <c r="U122" s="25">
        <f t="shared" si="5"/>
        <v>3613.93</v>
      </c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</row>
    <row r="123" spans="1:47" s="1" customFormat="1" ht="27" customHeight="1" x14ac:dyDescent="0.2">
      <c r="A123" s="18">
        <v>12639</v>
      </c>
      <c r="B123" s="18" t="s">
        <v>150</v>
      </c>
      <c r="C123" s="19">
        <v>42266</v>
      </c>
      <c r="D123" s="20"/>
      <c r="E123" s="20"/>
      <c r="F123" s="18" t="s">
        <v>86</v>
      </c>
      <c r="G123" s="19">
        <v>42561</v>
      </c>
      <c r="H123" s="19"/>
      <c r="I123" s="21">
        <v>1700</v>
      </c>
      <c r="J123" s="22">
        <v>2266.35</v>
      </c>
      <c r="K123" s="23"/>
      <c r="L123" s="23"/>
      <c r="M123" s="23">
        <v>425</v>
      </c>
      <c r="N123" s="23"/>
      <c r="O123" s="1">
        <v>796</v>
      </c>
      <c r="P123" s="24">
        <f t="shared" si="6"/>
        <v>3487.35</v>
      </c>
      <c r="Q123" s="23">
        <v>187</v>
      </c>
      <c r="R123" s="23">
        <v>0</v>
      </c>
      <c r="S123" s="23">
        <v>0.19</v>
      </c>
      <c r="T123" s="24">
        <f t="shared" si="4"/>
        <v>187.19</v>
      </c>
      <c r="U123" s="25">
        <f t="shared" si="5"/>
        <v>3300.16</v>
      </c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</row>
    <row r="124" spans="1:47" s="1" customFormat="1" ht="27" customHeight="1" x14ac:dyDescent="0.2">
      <c r="A124" s="18">
        <v>13248</v>
      </c>
      <c r="B124" s="18" t="s">
        <v>151</v>
      </c>
      <c r="C124" s="19">
        <v>44007</v>
      </c>
      <c r="D124" s="20"/>
      <c r="E124" s="20"/>
      <c r="F124" s="18" t="s">
        <v>86</v>
      </c>
      <c r="G124" s="19">
        <v>43497</v>
      </c>
      <c r="H124" s="19"/>
      <c r="I124" s="21"/>
      <c r="J124" s="22"/>
      <c r="K124" s="23"/>
      <c r="L124" s="23"/>
      <c r="M124" s="23"/>
      <c r="N124" s="23"/>
      <c r="P124" s="24">
        <f t="shared" si="6"/>
        <v>0</v>
      </c>
      <c r="Q124" s="23"/>
      <c r="R124" s="23"/>
      <c r="S124" s="23"/>
      <c r="T124" s="24">
        <f t="shared" si="4"/>
        <v>0</v>
      </c>
      <c r="U124" s="25">
        <f t="shared" si="5"/>
        <v>0</v>
      </c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</row>
    <row r="125" spans="1:47" s="1" customFormat="1" ht="27" customHeight="1" x14ac:dyDescent="0.2">
      <c r="A125" s="18">
        <v>13742</v>
      </c>
      <c r="B125" s="18" t="s">
        <v>152</v>
      </c>
      <c r="C125" s="19">
        <v>43487</v>
      </c>
      <c r="D125" s="20"/>
      <c r="E125" s="20"/>
      <c r="F125" s="18" t="s">
        <v>86</v>
      </c>
      <c r="G125" s="19">
        <v>43507</v>
      </c>
      <c r="H125" s="19"/>
      <c r="I125" s="21">
        <v>1700</v>
      </c>
      <c r="J125" s="22">
        <v>2024.9</v>
      </c>
      <c r="K125" s="23"/>
      <c r="L125" s="23"/>
      <c r="M125" s="23">
        <v>425</v>
      </c>
      <c r="N125" s="23"/>
      <c r="O125" s="1">
        <v>722</v>
      </c>
      <c r="P125" s="24">
        <f t="shared" si="6"/>
        <v>3171.9</v>
      </c>
      <c r="Q125" s="23">
        <v>187</v>
      </c>
      <c r="R125" s="23">
        <v>0</v>
      </c>
      <c r="S125" s="23">
        <v>0</v>
      </c>
      <c r="T125" s="24">
        <f t="shared" si="4"/>
        <v>187</v>
      </c>
      <c r="U125" s="25">
        <f t="shared" si="5"/>
        <v>2984.9</v>
      </c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</row>
    <row r="126" spans="1:47" s="1" customFormat="1" ht="27" customHeight="1" x14ac:dyDescent="0.2">
      <c r="A126" s="18">
        <v>14074</v>
      </c>
      <c r="B126" s="18" t="s">
        <v>153</v>
      </c>
      <c r="C126" s="19">
        <v>43870</v>
      </c>
      <c r="D126" s="20"/>
      <c r="E126" s="20"/>
      <c r="F126" s="18" t="s">
        <v>86</v>
      </c>
      <c r="G126" s="19">
        <v>43983</v>
      </c>
      <c r="H126" s="19"/>
      <c r="I126" s="21">
        <v>1700</v>
      </c>
      <c r="J126" s="22">
        <v>1919.9</v>
      </c>
      <c r="K126" s="23"/>
      <c r="L126" s="23"/>
      <c r="M126" s="23">
        <v>425</v>
      </c>
      <c r="N126" s="23"/>
      <c r="O126" s="1">
        <v>1146</v>
      </c>
      <c r="P126" s="24">
        <f t="shared" si="6"/>
        <v>3490.9</v>
      </c>
      <c r="Q126" s="23">
        <v>187</v>
      </c>
      <c r="R126" s="23">
        <v>200</v>
      </c>
      <c r="S126" s="23">
        <v>2.2400000000000002</v>
      </c>
      <c r="T126" s="24">
        <f t="shared" si="4"/>
        <v>389.24</v>
      </c>
      <c r="U126" s="25">
        <f t="shared" si="5"/>
        <v>3101.66</v>
      </c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</row>
    <row r="127" spans="1:47" s="1" customFormat="1" ht="27" customHeight="1" x14ac:dyDescent="0.2">
      <c r="A127" s="18">
        <v>794</v>
      </c>
      <c r="B127" s="18" t="s">
        <v>154</v>
      </c>
      <c r="C127" s="19">
        <v>35555</v>
      </c>
      <c r="D127" s="20"/>
      <c r="E127" s="20"/>
      <c r="F127" s="18" t="s">
        <v>86</v>
      </c>
      <c r="G127" s="19">
        <v>35582</v>
      </c>
      <c r="H127" s="19"/>
      <c r="I127" s="21">
        <v>3510</v>
      </c>
      <c r="J127" s="22">
        <v>4854.7</v>
      </c>
      <c r="K127" s="23"/>
      <c r="L127" s="23"/>
      <c r="M127" s="23">
        <v>877.5</v>
      </c>
      <c r="N127" s="23"/>
      <c r="O127" s="1">
        <v>2575</v>
      </c>
      <c r="P127" s="24">
        <f t="shared" si="6"/>
        <v>8307.2000000000007</v>
      </c>
      <c r="Q127" s="23">
        <v>386.1</v>
      </c>
      <c r="R127" s="23">
        <v>0</v>
      </c>
      <c r="S127" s="23">
        <v>0</v>
      </c>
      <c r="T127" s="24">
        <f t="shared" si="4"/>
        <v>386.1</v>
      </c>
      <c r="U127" s="25">
        <f t="shared" si="5"/>
        <v>7921.1</v>
      </c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</row>
    <row r="128" spans="1:47" s="1" customFormat="1" ht="27" customHeight="1" x14ac:dyDescent="0.2">
      <c r="A128" s="18">
        <v>5820</v>
      </c>
      <c r="B128" s="18" t="s">
        <v>155</v>
      </c>
      <c r="C128" s="19">
        <v>38577</v>
      </c>
      <c r="D128" s="20"/>
      <c r="E128" s="20"/>
      <c r="F128" s="18" t="s">
        <v>116</v>
      </c>
      <c r="G128" s="19">
        <v>38634</v>
      </c>
      <c r="H128" s="19"/>
      <c r="I128" s="21">
        <v>4580</v>
      </c>
      <c r="J128" s="22">
        <v>6194.5</v>
      </c>
      <c r="K128" s="23"/>
      <c r="L128" s="23"/>
      <c r="M128" s="23">
        <v>1145</v>
      </c>
      <c r="N128" s="23"/>
      <c r="P128" s="24">
        <f t="shared" si="6"/>
        <v>7339.5</v>
      </c>
      <c r="Q128" s="23">
        <v>503.8</v>
      </c>
      <c r="R128" s="23">
        <v>0</v>
      </c>
      <c r="S128" s="23">
        <v>0</v>
      </c>
      <c r="T128" s="24">
        <f t="shared" si="4"/>
        <v>503.8</v>
      </c>
      <c r="U128" s="25">
        <f t="shared" si="5"/>
        <v>6835.7</v>
      </c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</row>
    <row r="129" spans="1:47" s="1" customFormat="1" ht="27" customHeight="1" x14ac:dyDescent="0.2">
      <c r="A129" s="18">
        <v>8223</v>
      </c>
      <c r="B129" s="18" t="s">
        <v>156</v>
      </c>
      <c r="C129" s="19">
        <v>39326</v>
      </c>
      <c r="D129" s="20"/>
      <c r="E129" s="20"/>
      <c r="F129" s="18" t="s">
        <v>116</v>
      </c>
      <c r="G129" s="19">
        <v>39349</v>
      </c>
      <c r="H129" s="19"/>
      <c r="I129" s="21">
        <v>4300</v>
      </c>
      <c r="J129" s="22">
        <v>5582.05</v>
      </c>
      <c r="K129" s="23"/>
      <c r="L129" s="23"/>
      <c r="M129" s="23">
        <v>1075</v>
      </c>
      <c r="N129" s="23"/>
      <c r="P129" s="24">
        <f t="shared" si="6"/>
        <v>6657.05</v>
      </c>
      <c r="Q129" s="23">
        <v>473</v>
      </c>
      <c r="R129" s="23">
        <v>0</v>
      </c>
      <c r="S129" s="23">
        <v>0</v>
      </c>
      <c r="T129" s="24">
        <f t="shared" si="4"/>
        <v>473</v>
      </c>
      <c r="U129" s="25">
        <f t="shared" si="5"/>
        <v>6184.05</v>
      </c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</row>
    <row r="130" spans="1:47" s="1" customFormat="1" ht="27" customHeight="1" x14ac:dyDescent="0.2">
      <c r="A130" s="18">
        <v>8566</v>
      </c>
      <c r="B130" s="18" t="s">
        <v>157</v>
      </c>
      <c r="C130" s="19">
        <v>39475</v>
      </c>
      <c r="D130" s="20"/>
      <c r="E130" s="20"/>
      <c r="F130" s="18" t="s">
        <v>86</v>
      </c>
      <c r="G130" s="19">
        <v>39508</v>
      </c>
      <c r="H130" s="19"/>
      <c r="I130" s="21">
        <v>4200</v>
      </c>
      <c r="J130" s="22">
        <v>5546.05</v>
      </c>
      <c r="K130" s="23"/>
      <c r="L130" s="23"/>
      <c r="M130" s="23">
        <v>1050</v>
      </c>
      <c r="N130" s="23"/>
      <c r="P130" s="24">
        <f t="shared" si="6"/>
        <v>6596.05</v>
      </c>
      <c r="Q130" s="23">
        <v>462</v>
      </c>
      <c r="R130" s="23">
        <v>0</v>
      </c>
      <c r="S130" s="23">
        <v>0.92</v>
      </c>
      <c r="T130" s="24">
        <f t="shared" si="4"/>
        <v>462.92</v>
      </c>
      <c r="U130" s="25">
        <f t="shared" si="5"/>
        <v>6133.13</v>
      </c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</row>
    <row r="131" spans="1:47" s="1" customFormat="1" ht="27" customHeight="1" x14ac:dyDescent="0.2">
      <c r="A131" s="18">
        <v>283</v>
      </c>
      <c r="B131" s="18" t="s">
        <v>158</v>
      </c>
      <c r="C131" s="19">
        <v>35423</v>
      </c>
      <c r="D131" s="20"/>
      <c r="E131" s="20"/>
      <c r="F131" s="18" t="s">
        <v>86</v>
      </c>
      <c r="G131" s="19">
        <v>35431</v>
      </c>
      <c r="H131" s="19"/>
      <c r="I131" s="21">
        <v>2930</v>
      </c>
      <c r="J131" s="22">
        <v>3637</v>
      </c>
      <c r="K131" s="23"/>
      <c r="L131" s="23"/>
      <c r="M131" s="23">
        <v>732.5</v>
      </c>
      <c r="N131" s="23"/>
      <c r="O131" s="1">
        <v>858</v>
      </c>
      <c r="P131" s="24">
        <f t="shared" si="6"/>
        <v>5227.5</v>
      </c>
      <c r="Q131" s="23">
        <v>322.3</v>
      </c>
      <c r="R131" s="23">
        <v>0</v>
      </c>
      <c r="S131" s="23">
        <v>11.53</v>
      </c>
      <c r="T131" s="24">
        <f t="shared" si="4"/>
        <v>333.83</v>
      </c>
      <c r="U131" s="25">
        <f t="shared" si="5"/>
        <v>4893.67</v>
      </c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</row>
    <row r="132" spans="1:47" s="1" customFormat="1" ht="27" customHeight="1" x14ac:dyDescent="0.2">
      <c r="A132" s="18">
        <v>572</v>
      </c>
      <c r="B132" s="18" t="s">
        <v>159</v>
      </c>
      <c r="C132" s="19">
        <v>34121</v>
      </c>
      <c r="D132" s="20"/>
      <c r="E132" s="20"/>
      <c r="F132" s="18" t="s">
        <v>86</v>
      </c>
      <c r="G132" s="19">
        <v>35049</v>
      </c>
      <c r="H132" s="19"/>
      <c r="I132" s="21">
        <v>5460</v>
      </c>
      <c r="J132" s="22">
        <v>6741</v>
      </c>
      <c r="K132" s="23"/>
      <c r="L132" s="23"/>
      <c r="M132" s="23">
        <v>1365</v>
      </c>
      <c r="N132" s="23"/>
      <c r="O132" s="1">
        <v>3203</v>
      </c>
      <c r="P132" s="24">
        <f t="shared" si="6"/>
        <v>11309</v>
      </c>
      <c r="Q132" s="23">
        <v>600.6</v>
      </c>
      <c r="R132" s="23">
        <v>0</v>
      </c>
      <c r="S132" s="23">
        <v>0</v>
      </c>
      <c r="T132" s="24">
        <f t="shared" si="4"/>
        <v>600.6</v>
      </c>
      <c r="U132" s="25">
        <f t="shared" si="5"/>
        <v>10708.4</v>
      </c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</row>
    <row r="133" spans="1:47" s="1" customFormat="1" ht="27" customHeight="1" x14ac:dyDescent="0.2">
      <c r="A133" s="18">
        <v>756</v>
      </c>
      <c r="B133" s="18" t="s">
        <v>160</v>
      </c>
      <c r="C133" s="19">
        <v>34683</v>
      </c>
      <c r="D133" s="20"/>
      <c r="E133" s="20"/>
      <c r="F133" s="18" t="s">
        <v>86</v>
      </c>
      <c r="G133" s="19">
        <v>34911</v>
      </c>
      <c r="H133" s="19"/>
      <c r="I133" s="21">
        <v>3870</v>
      </c>
      <c r="J133" s="22">
        <v>4782</v>
      </c>
      <c r="K133" s="23"/>
      <c r="L133" s="23"/>
      <c r="M133" s="23">
        <v>967.5</v>
      </c>
      <c r="N133" s="23"/>
      <c r="O133" s="1">
        <v>1133</v>
      </c>
      <c r="P133" s="24">
        <f t="shared" si="6"/>
        <v>6882.5</v>
      </c>
      <c r="Q133" s="23">
        <v>425.7</v>
      </c>
      <c r="R133" s="23">
        <v>0</v>
      </c>
      <c r="S133" s="23">
        <v>0.4</v>
      </c>
      <c r="T133" s="24">
        <f t="shared" ref="T133:T196" si="7">SUM(Q133:S133)</f>
        <v>426.09999999999997</v>
      </c>
      <c r="U133" s="25">
        <f t="shared" ref="U133:U196" si="8">P133-T133</f>
        <v>6456.4</v>
      </c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</row>
    <row r="134" spans="1:47" s="1" customFormat="1" ht="27" customHeight="1" x14ac:dyDescent="0.2">
      <c r="A134" s="18">
        <v>761</v>
      </c>
      <c r="B134" s="18" t="s">
        <v>161</v>
      </c>
      <c r="C134" s="19">
        <v>34583</v>
      </c>
      <c r="D134" s="20"/>
      <c r="E134" s="20"/>
      <c r="F134" s="18" t="s">
        <v>86</v>
      </c>
      <c r="G134" s="19">
        <v>35049</v>
      </c>
      <c r="H134" s="19"/>
      <c r="I134" s="21">
        <v>3600</v>
      </c>
      <c r="J134" s="22">
        <v>4497</v>
      </c>
      <c r="K134" s="23"/>
      <c r="L134" s="23"/>
      <c r="M134" s="23">
        <v>900</v>
      </c>
      <c r="N134" s="23"/>
      <c r="P134" s="24">
        <f t="shared" ref="P134:P179" si="9">SUM(J134:O134)</f>
        <v>5397</v>
      </c>
      <c r="Q134" s="23">
        <v>396</v>
      </c>
      <c r="R134" s="23">
        <v>0</v>
      </c>
      <c r="S134" s="23">
        <v>0.73</v>
      </c>
      <c r="T134" s="24">
        <f t="shared" si="7"/>
        <v>396.73</v>
      </c>
      <c r="U134" s="25">
        <f t="shared" si="8"/>
        <v>5000.2700000000004</v>
      </c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</row>
    <row r="135" spans="1:47" s="1" customFormat="1" ht="27" customHeight="1" x14ac:dyDescent="0.2">
      <c r="A135" s="18">
        <v>906</v>
      </c>
      <c r="B135" s="18" t="s">
        <v>162</v>
      </c>
      <c r="C135" s="19">
        <v>34683</v>
      </c>
      <c r="D135" s="20"/>
      <c r="E135" s="20"/>
      <c r="F135" s="18" t="s">
        <v>86</v>
      </c>
      <c r="G135" s="19">
        <v>34912</v>
      </c>
      <c r="H135" s="19"/>
      <c r="I135" s="21">
        <v>3530</v>
      </c>
      <c r="J135" s="22">
        <v>4370</v>
      </c>
      <c r="K135" s="23"/>
      <c r="L135" s="23"/>
      <c r="M135" s="23">
        <v>882.5</v>
      </c>
      <c r="N135" s="23"/>
      <c r="O135" s="1">
        <v>2053</v>
      </c>
      <c r="P135" s="24">
        <f t="shared" si="9"/>
        <v>7305.5</v>
      </c>
      <c r="Q135" s="23">
        <v>388.3</v>
      </c>
      <c r="R135" s="23">
        <v>0</v>
      </c>
      <c r="S135" s="23">
        <v>7.58</v>
      </c>
      <c r="T135" s="24">
        <f t="shared" si="7"/>
        <v>395.88</v>
      </c>
      <c r="U135" s="25">
        <f t="shared" si="8"/>
        <v>6909.62</v>
      </c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</row>
    <row r="136" spans="1:47" s="1" customFormat="1" ht="27" customHeight="1" x14ac:dyDescent="0.2">
      <c r="A136" s="18">
        <v>910</v>
      </c>
      <c r="B136" s="18" t="s">
        <v>163</v>
      </c>
      <c r="C136" s="19">
        <v>34881</v>
      </c>
      <c r="D136" s="20"/>
      <c r="E136" s="20"/>
      <c r="F136" s="18" t="s">
        <v>86</v>
      </c>
      <c r="G136" s="19">
        <v>34911</v>
      </c>
      <c r="H136" s="19"/>
      <c r="I136" s="21">
        <v>3740</v>
      </c>
      <c r="J136" s="22">
        <v>5077.5</v>
      </c>
      <c r="K136" s="23"/>
      <c r="L136" s="23"/>
      <c r="M136" s="23">
        <v>935</v>
      </c>
      <c r="N136" s="23"/>
      <c r="O136" s="1">
        <v>2377</v>
      </c>
      <c r="P136" s="24">
        <f t="shared" si="9"/>
        <v>8389.5</v>
      </c>
      <c r="Q136" s="23">
        <v>411.4</v>
      </c>
      <c r="R136" s="23">
        <v>17</v>
      </c>
      <c r="S136" s="23">
        <v>0</v>
      </c>
      <c r="T136" s="24">
        <f t="shared" si="7"/>
        <v>428.4</v>
      </c>
      <c r="U136" s="25">
        <f t="shared" si="8"/>
        <v>7961.1</v>
      </c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</row>
    <row r="137" spans="1:47" s="1" customFormat="1" ht="27" customHeight="1" x14ac:dyDescent="0.2">
      <c r="A137" s="18">
        <v>922</v>
      </c>
      <c r="B137" s="18" t="s">
        <v>164</v>
      </c>
      <c r="C137" s="19">
        <v>35656</v>
      </c>
      <c r="D137" s="20"/>
      <c r="E137" s="20"/>
      <c r="F137" s="18" t="s">
        <v>86</v>
      </c>
      <c r="G137" s="19">
        <v>35662</v>
      </c>
      <c r="H137" s="19"/>
      <c r="I137" s="21">
        <v>3040</v>
      </c>
      <c r="J137" s="22">
        <v>3779.1000000000004</v>
      </c>
      <c r="K137" s="23"/>
      <c r="L137" s="23"/>
      <c r="M137" s="23">
        <v>760</v>
      </c>
      <c r="N137" s="23"/>
      <c r="O137" s="1">
        <v>1321</v>
      </c>
      <c r="P137" s="24">
        <f t="shared" si="9"/>
        <v>5860.1</v>
      </c>
      <c r="Q137" s="23">
        <v>334.4</v>
      </c>
      <c r="R137" s="23">
        <v>0</v>
      </c>
      <c r="S137" s="23">
        <v>2.79</v>
      </c>
      <c r="T137" s="24">
        <f t="shared" si="7"/>
        <v>337.19</v>
      </c>
      <c r="U137" s="25">
        <f t="shared" si="8"/>
        <v>5522.9100000000008</v>
      </c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</row>
    <row r="138" spans="1:47" s="1" customFormat="1" ht="27" customHeight="1" x14ac:dyDescent="0.2">
      <c r="A138" s="18">
        <v>925</v>
      </c>
      <c r="B138" s="18" t="s">
        <v>165</v>
      </c>
      <c r="C138" s="19">
        <v>38318</v>
      </c>
      <c r="D138" s="20"/>
      <c r="E138" s="20"/>
      <c r="F138" s="18" t="s">
        <v>86</v>
      </c>
      <c r="G138" s="19">
        <v>38322</v>
      </c>
      <c r="H138" s="19"/>
      <c r="I138" s="21">
        <v>3120</v>
      </c>
      <c r="J138" s="22">
        <v>4213.7</v>
      </c>
      <c r="K138" s="23"/>
      <c r="L138" s="23"/>
      <c r="M138" s="23">
        <v>780</v>
      </c>
      <c r="N138" s="23"/>
      <c r="O138" s="1">
        <v>2465</v>
      </c>
      <c r="P138" s="24">
        <f t="shared" si="9"/>
        <v>7458.7</v>
      </c>
      <c r="Q138" s="23">
        <v>343.2</v>
      </c>
      <c r="R138" s="23">
        <v>0</v>
      </c>
      <c r="S138" s="23">
        <v>0</v>
      </c>
      <c r="T138" s="24">
        <f t="shared" si="7"/>
        <v>343.2</v>
      </c>
      <c r="U138" s="25">
        <f t="shared" si="8"/>
        <v>7115.5</v>
      </c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</row>
    <row r="139" spans="1:47" s="1" customFormat="1" ht="27" customHeight="1" x14ac:dyDescent="0.2">
      <c r="A139" s="18">
        <v>926</v>
      </c>
      <c r="B139" s="18" t="s">
        <v>166</v>
      </c>
      <c r="C139" s="19">
        <v>34430</v>
      </c>
      <c r="D139" s="20"/>
      <c r="E139" s="20"/>
      <c r="F139" s="18" t="s">
        <v>86</v>
      </c>
      <c r="G139" s="19">
        <v>34839</v>
      </c>
      <c r="H139" s="19"/>
      <c r="I139" s="21">
        <v>3390</v>
      </c>
      <c r="J139" s="22">
        <v>4254</v>
      </c>
      <c r="K139" s="23"/>
      <c r="L139" s="23"/>
      <c r="M139" s="23">
        <v>847.5</v>
      </c>
      <c r="N139" s="23"/>
      <c r="O139" s="1">
        <v>2470</v>
      </c>
      <c r="P139" s="24">
        <f t="shared" si="9"/>
        <v>7571.5</v>
      </c>
      <c r="Q139" s="23">
        <v>372.9</v>
      </c>
      <c r="R139" s="23">
        <v>0</v>
      </c>
      <c r="S139" s="23">
        <v>1.39</v>
      </c>
      <c r="T139" s="24">
        <f t="shared" si="7"/>
        <v>374.28999999999996</v>
      </c>
      <c r="U139" s="25">
        <f t="shared" si="8"/>
        <v>7197.21</v>
      </c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</row>
    <row r="140" spans="1:47" s="1" customFormat="1" ht="27" customHeight="1" x14ac:dyDescent="0.2">
      <c r="A140" s="18">
        <v>931</v>
      </c>
      <c r="B140" s="18" t="s">
        <v>167</v>
      </c>
      <c r="C140" s="19">
        <v>35805</v>
      </c>
      <c r="D140" s="20"/>
      <c r="E140" s="20"/>
      <c r="F140" s="18" t="s">
        <v>86</v>
      </c>
      <c r="G140" s="19">
        <v>35816</v>
      </c>
      <c r="H140" s="19"/>
      <c r="I140" s="21">
        <v>2810</v>
      </c>
      <c r="J140" s="22">
        <v>3827</v>
      </c>
      <c r="K140" s="23"/>
      <c r="L140" s="23"/>
      <c r="M140" s="23">
        <v>702.5</v>
      </c>
      <c r="N140" s="23"/>
      <c r="P140" s="24">
        <f t="shared" si="9"/>
        <v>4529.5</v>
      </c>
      <c r="Q140" s="23">
        <v>309.10000000000002</v>
      </c>
      <c r="R140" s="23">
        <v>0</v>
      </c>
      <c r="S140" s="23">
        <v>5.35</v>
      </c>
      <c r="T140" s="24">
        <f t="shared" si="7"/>
        <v>314.45000000000005</v>
      </c>
      <c r="U140" s="25">
        <f t="shared" si="8"/>
        <v>4215.05</v>
      </c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</row>
    <row r="141" spans="1:47" s="1" customFormat="1" ht="27" customHeight="1" x14ac:dyDescent="0.2">
      <c r="A141" s="18">
        <v>932</v>
      </c>
      <c r="B141" s="18" t="s">
        <v>168</v>
      </c>
      <c r="C141" s="19">
        <v>36388</v>
      </c>
      <c r="D141" s="20"/>
      <c r="E141" s="20"/>
      <c r="F141" s="18" t="s">
        <v>86</v>
      </c>
      <c r="G141" s="19">
        <v>36397</v>
      </c>
      <c r="H141" s="19"/>
      <c r="I141" s="21">
        <v>2780</v>
      </c>
      <c r="J141" s="22">
        <v>3781.5</v>
      </c>
      <c r="K141" s="23"/>
      <c r="L141" s="23"/>
      <c r="M141" s="23">
        <v>695</v>
      </c>
      <c r="N141" s="23"/>
      <c r="O141" s="1">
        <v>2199</v>
      </c>
      <c r="P141" s="24">
        <f t="shared" si="9"/>
        <v>6675.5</v>
      </c>
      <c r="Q141" s="23">
        <v>305.8</v>
      </c>
      <c r="R141" s="23">
        <v>0</v>
      </c>
      <c r="S141" s="23">
        <v>0.94</v>
      </c>
      <c r="T141" s="24">
        <f t="shared" si="7"/>
        <v>306.74</v>
      </c>
      <c r="U141" s="25">
        <f t="shared" si="8"/>
        <v>6368.76</v>
      </c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</row>
    <row r="142" spans="1:47" s="1" customFormat="1" ht="27" customHeight="1" x14ac:dyDescent="0.2">
      <c r="A142" s="18">
        <v>938</v>
      </c>
      <c r="B142" s="18" t="s">
        <v>169</v>
      </c>
      <c r="C142" s="19">
        <v>36067</v>
      </c>
      <c r="D142" s="20"/>
      <c r="E142" s="20"/>
      <c r="F142" s="18" t="s">
        <v>86</v>
      </c>
      <c r="G142" s="19">
        <v>36067</v>
      </c>
      <c r="H142" s="19"/>
      <c r="I142" s="21">
        <v>3280</v>
      </c>
      <c r="J142" s="22">
        <v>4073.5</v>
      </c>
      <c r="K142" s="23"/>
      <c r="L142" s="23"/>
      <c r="M142" s="23">
        <v>820</v>
      </c>
      <c r="N142" s="23"/>
      <c r="O142" s="1">
        <v>1919</v>
      </c>
      <c r="P142" s="24">
        <f t="shared" si="9"/>
        <v>6812.5</v>
      </c>
      <c r="Q142" s="23">
        <v>360.8</v>
      </c>
      <c r="R142" s="23">
        <v>0</v>
      </c>
      <c r="S142" s="23">
        <v>1.37</v>
      </c>
      <c r="T142" s="24">
        <f t="shared" si="7"/>
        <v>362.17</v>
      </c>
      <c r="U142" s="25">
        <f t="shared" si="8"/>
        <v>6450.33</v>
      </c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</row>
    <row r="143" spans="1:47" s="1" customFormat="1" ht="27" customHeight="1" x14ac:dyDescent="0.2">
      <c r="A143" s="18">
        <v>1389</v>
      </c>
      <c r="B143" s="18" t="s">
        <v>170</v>
      </c>
      <c r="C143" s="19">
        <v>36254</v>
      </c>
      <c r="D143" s="20"/>
      <c r="E143" s="20"/>
      <c r="F143" s="18" t="s">
        <v>86</v>
      </c>
      <c r="G143" s="19">
        <v>36271</v>
      </c>
      <c r="H143" s="19"/>
      <c r="I143" s="21">
        <v>3540</v>
      </c>
      <c r="J143" s="22">
        <v>4799.5</v>
      </c>
      <c r="K143" s="23"/>
      <c r="L143" s="23"/>
      <c r="M143" s="23">
        <v>885</v>
      </c>
      <c r="N143" s="23"/>
      <c r="O143" s="1">
        <v>2804</v>
      </c>
      <c r="P143" s="24">
        <f t="shared" si="9"/>
        <v>8488.5</v>
      </c>
      <c r="Q143" s="23">
        <v>389.4</v>
      </c>
      <c r="R143" s="23">
        <v>19.5</v>
      </c>
      <c r="S143" s="23">
        <v>0</v>
      </c>
      <c r="T143" s="24">
        <f t="shared" si="7"/>
        <v>408.9</v>
      </c>
      <c r="U143" s="25">
        <f t="shared" si="8"/>
        <v>8079.6</v>
      </c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</row>
    <row r="144" spans="1:47" s="1" customFormat="1" ht="27" customHeight="1" x14ac:dyDescent="0.2">
      <c r="A144" s="18">
        <v>4239</v>
      </c>
      <c r="B144" s="18" t="s">
        <v>171</v>
      </c>
      <c r="C144" s="19">
        <v>37441</v>
      </c>
      <c r="D144" s="20"/>
      <c r="E144" s="20"/>
      <c r="F144" s="18" t="s">
        <v>86</v>
      </c>
      <c r="G144" s="19">
        <v>37501</v>
      </c>
      <c r="H144" s="19"/>
      <c r="I144" s="21">
        <v>2690</v>
      </c>
      <c r="J144" s="22">
        <v>3324.2</v>
      </c>
      <c r="K144" s="23"/>
      <c r="L144" s="23"/>
      <c r="M144" s="23">
        <v>672.5</v>
      </c>
      <c r="N144" s="23"/>
      <c r="O144" s="1">
        <v>1951</v>
      </c>
      <c r="P144" s="24">
        <f t="shared" si="9"/>
        <v>5947.7</v>
      </c>
      <c r="Q144" s="23">
        <v>295.89999999999998</v>
      </c>
      <c r="R144" s="23">
        <v>0</v>
      </c>
      <c r="S144" s="23">
        <v>4.1100000000000003</v>
      </c>
      <c r="T144" s="24">
        <f t="shared" si="7"/>
        <v>300.01</v>
      </c>
      <c r="U144" s="25">
        <f t="shared" si="8"/>
        <v>5647.69</v>
      </c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</row>
    <row r="145" spans="1:47" s="1" customFormat="1" ht="27" customHeight="1" x14ac:dyDescent="0.2">
      <c r="A145" s="18">
        <v>5042</v>
      </c>
      <c r="B145" s="18" t="s">
        <v>172</v>
      </c>
      <c r="C145" s="19">
        <v>39495</v>
      </c>
      <c r="D145" s="20"/>
      <c r="E145" s="20"/>
      <c r="F145" s="18" t="s">
        <v>86</v>
      </c>
      <c r="G145" s="19">
        <v>39539</v>
      </c>
      <c r="H145" s="19"/>
      <c r="I145" s="21">
        <v>2270</v>
      </c>
      <c r="J145" s="22">
        <v>3077.55</v>
      </c>
      <c r="K145" s="23"/>
      <c r="L145" s="23"/>
      <c r="M145" s="23">
        <v>567.5</v>
      </c>
      <c r="N145" s="23"/>
      <c r="O145" s="1">
        <v>1072</v>
      </c>
      <c r="P145" s="24">
        <f t="shared" si="9"/>
        <v>4717.05</v>
      </c>
      <c r="Q145" s="23">
        <v>249.7</v>
      </c>
      <c r="R145" s="23">
        <v>0</v>
      </c>
      <c r="S145" s="23">
        <v>1.79</v>
      </c>
      <c r="T145" s="24">
        <f t="shared" si="7"/>
        <v>251.48999999999998</v>
      </c>
      <c r="U145" s="25">
        <f t="shared" si="8"/>
        <v>4465.5600000000004</v>
      </c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</row>
    <row r="146" spans="1:47" s="1" customFormat="1" ht="27" customHeight="1" x14ac:dyDescent="0.2">
      <c r="A146" s="18">
        <v>5523</v>
      </c>
      <c r="B146" s="18" t="s">
        <v>173</v>
      </c>
      <c r="C146" s="19">
        <v>38493</v>
      </c>
      <c r="D146" s="20"/>
      <c r="E146" s="20"/>
      <c r="F146" s="18" t="s">
        <v>86</v>
      </c>
      <c r="G146" s="19">
        <v>38544</v>
      </c>
      <c r="H146" s="19"/>
      <c r="I146" s="21">
        <v>2710</v>
      </c>
      <c r="J146" s="22">
        <v>3654.55</v>
      </c>
      <c r="K146" s="23"/>
      <c r="L146" s="23"/>
      <c r="M146" s="23">
        <v>677.5</v>
      </c>
      <c r="N146" s="23"/>
      <c r="O146" s="1">
        <v>1697</v>
      </c>
      <c r="P146" s="24">
        <f t="shared" si="9"/>
        <v>6029.05</v>
      </c>
      <c r="Q146" s="23">
        <v>298.10000000000002</v>
      </c>
      <c r="R146" s="23">
        <v>0</v>
      </c>
      <c r="S146" s="23">
        <v>0</v>
      </c>
      <c r="T146" s="24">
        <f t="shared" si="7"/>
        <v>298.10000000000002</v>
      </c>
      <c r="U146" s="25">
        <f t="shared" si="8"/>
        <v>5730.95</v>
      </c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</row>
    <row r="147" spans="1:47" s="1" customFormat="1" ht="27" customHeight="1" x14ac:dyDescent="0.2">
      <c r="A147" s="18">
        <v>5850</v>
      </c>
      <c r="B147" s="18" t="s">
        <v>174</v>
      </c>
      <c r="C147" s="19">
        <v>38593</v>
      </c>
      <c r="D147" s="20"/>
      <c r="E147" s="20"/>
      <c r="F147" s="18" t="s">
        <v>86</v>
      </c>
      <c r="G147" s="19">
        <v>38634</v>
      </c>
      <c r="H147" s="19"/>
      <c r="I147" s="21">
        <v>1960</v>
      </c>
      <c r="J147" s="22">
        <v>3298.05</v>
      </c>
      <c r="K147" s="23"/>
      <c r="L147" s="23"/>
      <c r="M147" s="23">
        <v>490</v>
      </c>
      <c r="N147" s="23"/>
      <c r="O147" s="1">
        <v>1489</v>
      </c>
      <c r="P147" s="24">
        <f t="shared" si="9"/>
        <v>5277.05</v>
      </c>
      <c r="Q147" s="23">
        <v>215.6</v>
      </c>
      <c r="R147" s="23">
        <v>0</v>
      </c>
      <c r="S147" s="23">
        <v>1.59</v>
      </c>
      <c r="T147" s="24">
        <f t="shared" si="7"/>
        <v>217.19</v>
      </c>
      <c r="U147" s="25">
        <f t="shared" si="8"/>
        <v>5059.8600000000006</v>
      </c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</row>
    <row r="148" spans="1:47" s="1" customFormat="1" ht="27" customHeight="1" x14ac:dyDescent="0.2">
      <c r="A148" s="18">
        <v>6937</v>
      </c>
      <c r="B148" s="18" t="s">
        <v>175</v>
      </c>
      <c r="C148" s="19">
        <v>38796</v>
      </c>
      <c r="D148" s="20"/>
      <c r="E148" s="20"/>
      <c r="F148" s="18" t="s">
        <v>86</v>
      </c>
      <c r="G148" s="19">
        <v>38820</v>
      </c>
      <c r="H148" s="19"/>
      <c r="I148" s="21"/>
      <c r="J148" s="22"/>
      <c r="K148" s="23"/>
      <c r="L148" s="23"/>
      <c r="M148" s="23"/>
      <c r="N148" s="23"/>
      <c r="P148" s="24">
        <f t="shared" si="9"/>
        <v>0</v>
      </c>
      <c r="Q148" s="23"/>
      <c r="R148" s="23"/>
      <c r="S148" s="23"/>
      <c r="T148" s="24">
        <f t="shared" si="7"/>
        <v>0</v>
      </c>
      <c r="U148" s="25">
        <f t="shared" si="8"/>
        <v>0</v>
      </c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</row>
    <row r="149" spans="1:47" s="1" customFormat="1" ht="27" customHeight="1" x14ac:dyDescent="0.2">
      <c r="A149" s="18">
        <v>7609</v>
      </c>
      <c r="B149" s="18" t="s">
        <v>176</v>
      </c>
      <c r="C149" s="19">
        <v>39091</v>
      </c>
      <c r="D149" s="20"/>
      <c r="E149" s="20"/>
      <c r="F149" s="18" t="s">
        <v>86</v>
      </c>
      <c r="G149" s="19">
        <v>39127</v>
      </c>
      <c r="H149" s="19"/>
      <c r="I149" s="21">
        <v>2290</v>
      </c>
      <c r="J149" s="22">
        <v>3102.55</v>
      </c>
      <c r="K149" s="23"/>
      <c r="L149" s="23"/>
      <c r="M149" s="23">
        <v>572.5</v>
      </c>
      <c r="N149" s="23"/>
      <c r="O149" s="1">
        <v>1790</v>
      </c>
      <c r="P149" s="24">
        <f t="shared" si="9"/>
        <v>5465.05</v>
      </c>
      <c r="Q149" s="23">
        <v>251.9</v>
      </c>
      <c r="R149" s="23">
        <v>0</v>
      </c>
      <c r="S149" s="23">
        <v>1.54</v>
      </c>
      <c r="T149" s="24">
        <f t="shared" si="7"/>
        <v>253.44</v>
      </c>
      <c r="U149" s="25">
        <f t="shared" si="8"/>
        <v>5211.6100000000006</v>
      </c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</row>
    <row r="150" spans="1:47" s="1" customFormat="1" ht="27" customHeight="1" x14ac:dyDescent="0.2">
      <c r="A150" s="18">
        <v>7665</v>
      </c>
      <c r="B150" s="18" t="s">
        <v>177</v>
      </c>
      <c r="C150" s="19">
        <v>39098</v>
      </c>
      <c r="D150" s="20"/>
      <c r="E150" s="20"/>
      <c r="F150" s="18" t="s">
        <v>86</v>
      </c>
      <c r="G150" s="19">
        <v>39133</v>
      </c>
      <c r="H150" s="19"/>
      <c r="I150" s="21">
        <v>2410</v>
      </c>
      <c r="J150" s="22">
        <v>3549.45</v>
      </c>
      <c r="K150" s="23"/>
      <c r="L150" s="23"/>
      <c r="M150" s="23">
        <v>602.5</v>
      </c>
      <c r="N150" s="23"/>
      <c r="O150" s="1">
        <v>1762</v>
      </c>
      <c r="P150" s="24">
        <f t="shared" si="9"/>
        <v>5913.95</v>
      </c>
      <c r="Q150" s="23">
        <v>265.10000000000002</v>
      </c>
      <c r="R150" s="23">
        <v>300</v>
      </c>
      <c r="S150" s="23">
        <v>2.4900000000000002</v>
      </c>
      <c r="T150" s="24">
        <f t="shared" si="7"/>
        <v>567.59</v>
      </c>
      <c r="U150" s="25">
        <f t="shared" si="8"/>
        <v>5346.36</v>
      </c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</row>
    <row r="151" spans="1:47" s="1" customFormat="1" ht="27" customHeight="1" x14ac:dyDescent="0.2">
      <c r="A151" s="18">
        <v>8460</v>
      </c>
      <c r="B151" s="18" t="s">
        <v>178</v>
      </c>
      <c r="C151" s="19">
        <v>39420</v>
      </c>
      <c r="D151" s="20"/>
      <c r="E151" s="20"/>
      <c r="F151" s="18" t="s">
        <v>86</v>
      </c>
      <c r="G151" s="19">
        <v>39448</v>
      </c>
      <c r="H151" s="19"/>
      <c r="I151" s="21">
        <v>2290</v>
      </c>
      <c r="J151" s="22">
        <v>3096.65</v>
      </c>
      <c r="K151" s="23"/>
      <c r="L151" s="23"/>
      <c r="M151" s="23">
        <v>572.5</v>
      </c>
      <c r="N151" s="23"/>
      <c r="O151" s="1">
        <v>718</v>
      </c>
      <c r="P151" s="24">
        <f t="shared" si="9"/>
        <v>4387.1499999999996</v>
      </c>
      <c r="Q151" s="23">
        <v>251.9</v>
      </c>
      <c r="R151" s="23">
        <v>0</v>
      </c>
      <c r="S151" s="23">
        <v>0.26</v>
      </c>
      <c r="T151" s="24">
        <f t="shared" si="7"/>
        <v>252.16</v>
      </c>
      <c r="U151" s="25">
        <f t="shared" si="8"/>
        <v>4134.99</v>
      </c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</row>
    <row r="152" spans="1:47" s="1" customFormat="1" ht="27" customHeight="1" x14ac:dyDescent="0.2">
      <c r="A152" s="18">
        <v>9341</v>
      </c>
      <c r="B152" s="18" t="s">
        <v>179</v>
      </c>
      <c r="C152" s="19">
        <v>40089</v>
      </c>
      <c r="D152" s="20"/>
      <c r="E152" s="20"/>
      <c r="F152" s="18" t="s">
        <v>86</v>
      </c>
      <c r="G152" s="19">
        <v>40104</v>
      </c>
      <c r="H152" s="19"/>
      <c r="I152" s="21">
        <v>2420</v>
      </c>
      <c r="J152" s="22">
        <v>3268.7</v>
      </c>
      <c r="K152" s="23"/>
      <c r="L152" s="23"/>
      <c r="M152" s="23">
        <v>605</v>
      </c>
      <c r="N152" s="23"/>
      <c r="O152" s="1">
        <v>1146</v>
      </c>
      <c r="P152" s="24">
        <f t="shared" si="9"/>
        <v>5019.7</v>
      </c>
      <c r="Q152" s="23">
        <v>266.2</v>
      </c>
      <c r="R152" s="23">
        <v>10</v>
      </c>
      <c r="S152" s="23">
        <v>0</v>
      </c>
      <c r="T152" s="24">
        <f t="shared" si="7"/>
        <v>276.2</v>
      </c>
      <c r="U152" s="25">
        <f t="shared" si="8"/>
        <v>4743.5</v>
      </c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</row>
    <row r="153" spans="1:47" s="1" customFormat="1" ht="27" customHeight="1" x14ac:dyDescent="0.2">
      <c r="A153" s="18">
        <v>9405</v>
      </c>
      <c r="B153" s="18" t="s">
        <v>180</v>
      </c>
      <c r="C153" s="19">
        <v>40122</v>
      </c>
      <c r="D153" s="20"/>
      <c r="E153" s="20"/>
      <c r="F153" s="18" t="s">
        <v>86</v>
      </c>
      <c r="G153" s="19">
        <v>40148</v>
      </c>
      <c r="H153" s="19"/>
      <c r="I153" s="21">
        <v>2240</v>
      </c>
      <c r="J153" s="22">
        <v>3030.05</v>
      </c>
      <c r="K153" s="23"/>
      <c r="L153" s="23"/>
      <c r="M153" s="23">
        <v>560</v>
      </c>
      <c r="N153" s="23"/>
      <c r="O153" s="1">
        <v>1761</v>
      </c>
      <c r="P153" s="24">
        <f t="shared" si="9"/>
        <v>5351.05</v>
      </c>
      <c r="Q153" s="23">
        <v>246.4</v>
      </c>
      <c r="R153" s="23">
        <v>0</v>
      </c>
      <c r="S153" s="23">
        <v>1.51</v>
      </c>
      <c r="T153" s="24">
        <f t="shared" si="7"/>
        <v>247.91</v>
      </c>
      <c r="U153" s="25">
        <f t="shared" si="8"/>
        <v>5103.1400000000003</v>
      </c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</row>
    <row r="154" spans="1:47" s="1" customFormat="1" ht="27" customHeight="1" x14ac:dyDescent="0.2">
      <c r="A154" s="18">
        <v>9520</v>
      </c>
      <c r="B154" s="18" t="s">
        <v>181</v>
      </c>
      <c r="C154" s="19">
        <v>40201</v>
      </c>
      <c r="D154" s="20"/>
      <c r="E154" s="20"/>
      <c r="F154" s="18" t="s">
        <v>86</v>
      </c>
      <c r="G154" s="19">
        <v>40247</v>
      </c>
      <c r="H154" s="19"/>
      <c r="I154" s="21">
        <v>1840</v>
      </c>
      <c r="J154" s="22">
        <v>3108.05</v>
      </c>
      <c r="K154" s="23"/>
      <c r="L154" s="23"/>
      <c r="M154" s="23">
        <v>460</v>
      </c>
      <c r="N154" s="23"/>
      <c r="O154" s="1">
        <v>1400</v>
      </c>
      <c r="P154" s="24">
        <f t="shared" si="9"/>
        <v>4968.05</v>
      </c>
      <c r="Q154" s="23">
        <v>202.4</v>
      </c>
      <c r="R154" s="23">
        <v>0</v>
      </c>
      <c r="S154" s="23">
        <v>1.48</v>
      </c>
      <c r="T154" s="24">
        <f t="shared" si="7"/>
        <v>203.88</v>
      </c>
      <c r="U154" s="25">
        <f t="shared" si="8"/>
        <v>4764.17</v>
      </c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</row>
    <row r="155" spans="1:47" s="1" customFormat="1" ht="27" customHeight="1" x14ac:dyDescent="0.2">
      <c r="A155" s="18">
        <v>9590</v>
      </c>
      <c r="B155" s="18" t="s">
        <v>182</v>
      </c>
      <c r="C155" s="19">
        <v>40245</v>
      </c>
      <c r="D155" s="20"/>
      <c r="E155" s="20"/>
      <c r="F155" s="18" t="s">
        <v>86</v>
      </c>
      <c r="G155" s="19">
        <v>40278</v>
      </c>
      <c r="H155" s="19"/>
      <c r="I155" s="21">
        <v>2350</v>
      </c>
      <c r="J155" s="22">
        <v>3181.7</v>
      </c>
      <c r="K155" s="23"/>
      <c r="L155" s="23"/>
      <c r="M155" s="23">
        <v>587.5</v>
      </c>
      <c r="N155" s="23"/>
      <c r="O155" s="1">
        <v>1115</v>
      </c>
      <c r="P155" s="24">
        <f t="shared" si="9"/>
        <v>4884.2</v>
      </c>
      <c r="Q155" s="23">
        <v>258.5</v>
      </c>
      <c r="R155" s="23">
        <v>0</v>
      </c>
      <c r="S155" s="23">
        <v>0</v>
      </c>
      <c r="T155" s="24">
        <f t="shared" si="7"/>
        <v>258.5</v>
      </c>
      <c r="U155" s="25">
        <f t="shared" si="8"/>
        <v>4625.7</v>
      </c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</row>
    <row r="156" spans="1:47" s="1" customFormat="1" ht="27" customHeight="1" x14ac:dyDescent="0.2">
      <c r="A156" s="18">
        <v>9608</v>
      </c>
      <c r="B156" s="18" t="s">
        <v>183</v>
      </c>
      <c r="C156" s="19">
        <v>40258</v>
      </c>
      <c r="D156" s="20"/>
      <c r="E156" s="20"/>
      <c r="F156" s="18" t="s">
        <v>86</v>
      </c>
      <c r="G156" s="19">
        <v>40278</v>
      </c>
      <c r="H156" s="19"/>
      <c r="I156" s="21">
        <v>1950</v>
      </c>
      <c r="J156" s="22">
        <v>2649.7</v>
      </c>
      <c r="K156" s="23"/>
      <c r="L156" s="23"/>
      <c r="M156" s="23">
        <v>487.5</v>
      </c>
      <c r="N156" s="23"/>
      <c r="O156" s="1">
        <v>1543</v>
      </c>
      <c r="P156" s="24">
        <f t="shared" si="9"/>
        <v>4680.2</v>
      </c>
      <c r="Q156" s="23">
        <v>214.5</v>
      </c>
      <c r="R156" s="23">
        <v>0</v>
      </c>
      <c r="S156" s="23">
        <v>3.89</v>
      </c>
      <c r="T156" s="24">
        <f t="shared" si="7"/>
        <v>218.39</v>
      </c>
      <c r="U156" s="25">
        <f t="shared" si="8"/>
        <v>4461.8099999999995</v>
      </c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</row>
    <row r="157" spans="1:47" s="1" customFormat="1" ht="27" customHeight="1" x14ac:dyDescent="0.2">
      <c r="A157" s="18">
        <v>9987</v>
      </c>
      <c r="B157" s="18" t="s">
        <v>184</v>
      </c>
      <c r="C157" s="19">
        <v>40409</v>
      </c>
      <c r="D157" s="20"/>
      <c r="E157" s="20"/>
      <c r="F157" s="18" t="s">
        <v>86</v>
      </c>
      <c r="G157" s="19">
        <v>40415</v>
      </c>
      <c r="H157" s="19"/>
      <c r="I157" s="21">
        <v>1880</v>
      </c>
      <c r="J157" s="22">
        <v>2922.07</v>
      </c>
      <c r="K157" s="23"/>
      <c r="L157" s="23"/>
      <c r="M157" s="23">
        <v>470</v>
      </c>
      <c r="N157" s="23"/>
      <c r="O157" s="1">
        <v>1403</v>
      </c>
      <c r="P157" s="24">
        <f t="shared" si="9"/>
        <v>4795.07</v>
      </c>
      <c r="Q157" s="23">
        <v>206.8</v>
      </c>
      <c r="R157" s="23">
        <v>0</v>
      </c>
      <c r="S157" s="23">
        <v>91.2</v>
      </c>
      <c r="T157" s="24">
        <f t="shared" si="7"/>
        <v>298</v>
      </c>
      <c r="U157" s="25">
        <f t="shared" si="8"/>
        <v>4497.07</v>
      </c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</row>
    <row r="158" spans="1:47" s="1" customFormat="1" ht="27" customHeight="1" x14ac:dyDescent="0.2">
      <c r="A158" s="18">
        <v>10003</v>
      </c>
      <c r="B158" s="18" t="s">
        <v>185</v>
      </c>
      <c r="C158" s="19">
        <v>40414</v>
      </c>
      <c r="D158" s="20"/>
      <c r="E158" s="20"/>
      <c r="F158" s="18" t="s">
        <v>86</v>
      </c>
      <c r="G158" s="19">
        <v>40415</v>
      </c>
      <c r="H158" s="19"/>
      <c r="I158" s="21">
        <v>2300</v>
      </c>
      <c r="J158" s="22">
        <v>3125.75</v>
      </c>
      <c r="K158" s="23"/>
      <c r="L158" s="23"/>
      <c r="M158" s="23">
        <v>575</v>
      </c>
      <c r="N158" s="23"/>
      <c r="O158" s="1">
        <v>1438</v>
      </c>
      <c r="P158" s="24">
        <f t="shared" si="9"/>
        <v>5138.75</v>
      </c>
      <c r="Q158" s="23">
        <v>253</v>
      </c>
      <c r="R158" s="23">
        <v>0</v>
      </c>
      <c r="S158" s="23">
        <v>0</v>
      </c>
      <c r="T158" s="24">
        <f t="shared" si="7"/>
        <v>253</v>
      </c>
      <c r="U158" s="25">
        <f t="shared" si="8"/>
        <v>4885.75</v>
      </c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</row>
    <row r="159" spans="1:47" s="1" customFormat="1" ht="27" customHeight="1" x14ac:dyDescent="0.2">
      <c r="A159" s="18">
        <v>10016</v>
      </c>
      <c r="B159" s="18" t="s">
        <v>186</v>
      </c>
      <c r="C159" s="19">
        <v>40416</v>
      </c>
      <c r="D159" s="20"/>
      <c r="E159" s="20"/>
      <c r="F159" s="18" t="s">
        <v>86</v>
      </c>
      <c r="G159" s="19">
        <v>40439</v>
      </c>
      <c r="H159" s="19"/>
      <c r="I159" s="21">
        <v>1930</v>
      </c>
      <c r="J159" s="22">
        <v>2616.6999999999998</v>
      </c>
      <c r="K159" s="23"/>
      <c r="L159" s="23"/>
      <c r="M159" s="23">
        <v>482.5</v>
      </c>
      <c r="N159" s="23"/>
      <c r="O159" s="1">
        <v>1213</v>
      </c>
      <c r="P159" s="24">
        <f t="shared" si="9"/>
        <v>4312.2</v>
      </c>
      <c r="Q159" s="23">
        <v>212.3</v>
      </c>
      <c r="R159" s="23">
        <v>0</v>
      </c>
      <c r="S159" s="23">
        <v>3.4</v>
      </c>
      <c r="T159" s="24">
        <f t="shared" si="7"/>
        <v>215.70000000000002</v>
      </c>
      <c r="U159" s="25">
        <f t="shared" si="8"/>
        <v>4096.5</v>
      </c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</row>
    <row r="160" spans="1:47" s="1" customFormat="1" ht="27" customHeight="1" x14ac:dyDescent="0.2">
      <c r="A160" s="18">
        <v>10704</v>
      </c>
      <c r="B160" s="18" t="s">
        <v>187</v>
      </c>
      <c r="C160" s="19">
        <v>40661</v>
      </c>
      <c r="D160" s="20"/>
      <c r="E160" s="20"/>
      <c r="F160" s="18" t="s">
        <v>86</v>
      </c>
      <c r="G160" s="19">
        <v>40684</v>
      </c>
      <c r="H160" s="19"/>
      <c r="I160" s="21">
        <v>2210</v>
      </c>
      <c r="J160" s="22">
        <v>2735.55</v>
      </c>
      <c r="K160" s="23"/>
      <c r="L160" s="23"/>
      <c r="M160" s="23">
        <v>552.5</v>
      </c>
      <c r="N160" s="23"/>
      <c r="O160" s="1">
        <v>641</v>
      </c>
      <c r="P160" s="24">
        <f t="shared" si="9"/>
        <v>3929.05</v>
      </c>
      <c r="Q160" s="23">
        <v>243.1</v>
      </c>
      <c r="R160" s="23">
        <v>0</v>
      </c>
      <c r="S160" s="23">
        <v>3.45</v>
      </c>
      <c r="T160" s="24">
        <f t="shared" si="7"/>
        <v>246.54999999999998</v>
      </c>
      <c r="U160" s="25">
        <f t="shared" si="8"/>
        <v>3682.5</v>
      </c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</row>
    <row r="161" spans="1:47" s="1" customFormat="1" ht="27" customHeight="1" x14ac:dyDescent="0.2">
      <c r="A161" s="18">
        <v>10887</v>
      </c>
      <c r="B161" s="18" t="s">
        <v>188</v>
      </c>
      <c r="C161" s="19">
        <v>40779</v>
      </c>
      <c r="D161" s="20"/>
      <c r="E161" s="20"/>
      <c r="F161" s="18" t="s">
        <v>86</v>
      </c>
      <c r="G161" s="19">
        <v>40806</v>
      </c>
      <c r="H161" s="19"/>
      <c r="I161" s="21">
        <v>2060</v>
      </c>
      <c r="J161" s="22">
        <v>2105.0499999999997</v>
      </c>
      <c r="K161" s="23"/>
      <c r="L161" s="23"/>
      <c r="M161" s="23">
        <v>352.8</v>
      </c>
      <c r="N161" s="23"/>
      <c r="P161" s="24">
        <f t="shared" si="9"/>
        <v>2457.85</v>
      </c>
      <c r="Q161" s="23">
        <v>226.6</v>
      </c>
      <c r="R161" s="23">
        <v>0</v>
      </c>
      <c r="S161" s="23">
        <v>505</v>
      </c>
      <c r="T161" s="24">
        <f t="shared" si="7"/>
        <v>731.6</v>
      </c>
      <c r="U161" s="25">
        <f t="shared" si="8"/>
        <v>1726.25</v>
      </c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</row>
    <row r="162" spans="1:47" s="1" customFormat="1" ht="27" customHeight="1" x14ac:dyDescent="0.2">
      <c r="A162" s="18">
        <v>11419</v>
      </c>
      <c r="B162" s="18" t="s">
        <v>189</v>
      </c>
      <c r="C162" s="19">
        <v>41151</v>
      </c>
      <c r="D162" s="20"/>
      <c r="E162" s="20"/>
      <c r="F162" s="18" t="s">
        <v>86</v>
      </c>
      <c r="G162" s="19">
        <v>41200</v>
      </c>
      <c r="H162" s="19"/>
      <c r="I162" s="21">
        <v>1870</v>
      </c>
      <c r="J162" s="22">
        <v>2530.85</v>
      </c>
      <c r="K162" s="23"/>
      <c r="L162" s="23"/>
      <c r="M162" s="23">
        <v>467.5</v>
      </c>
      <c r="N162" s="23"/>
      <c r="O162" s="1">
        <v>1172</v>
      </c>
      <c r="P162" s="24">
        <f t="shared" si="9"/>
        <v>4170.3500000000004</v>
      </c>
      <c r="Q162" s="23">
        <v>205.7</v>
      </c>
      <c r="R162" s="23">
        <v>0</v>
      </c>
      <c r="S162" s="23">
        <v>0</v>
      </c>
      <c r="T162" s="24">
        <f t="shared" si="7"/>
        <v>205.7</v>
      </c>
      <c r="U162" s="25">
        <f t="shared" si="8"/>
        <v>3964.6500000000005</v>
      </c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</row>
    <row r="163" spans="1:47" s="1" customFormat="1" ht="27" customHeight="1" x14ac:dyDescent="0.2">
      <c r="A163" s="18">
        <v>12805</v>
      </c>
      <c r="B163" s="18" t="s">
        <v>190</v>
      </c>
      <c r="C163" s="19">
        <v>43365</v>
      </c>
      <c r="D163" s="20"/>
      <c r="E163" s="20"/>
      <c r="F163" s="18" t="s">
        <v>86</v>
      </c>
      <c r="G163" s="19">
        <v>43497</v>
      </c>
      <c r="H163" s="19"/>
      <c r="I163" s="21">
        <v>1700</v>
      </c>
      <c r="J163" s="22">
        <v>2271.4</v>
      </c>
      <c r="K163" s="23"/>
      <c r="L163" s="23"/>
      <c r="M163" s="23">
        <v>425</v>
      </c>
      <c r="N163" s="23"/>
      <c r="O163" s="1">
        <v>1056</v>
      </c>
      <c r="P163" s="24">
        <f t="shared" si="9"/>
        <v>3752.4</v>
      </c>
      <c r="Q163" s="23">
        <v>187</v>
      </c>
      <c r="R163" s="23">
        <v>0</v>
      </c>
      <c r="S163" s="23">
        <v>4.97</v>
      </c>
      <c r="T163" s="24">
        <f t="shared" si="7"/>
        <v>191.97</v>
      </c>
      <c r="U163" s="25">
        <f t="shared" si="8"/>
        <v>3560.4300000000003</v>
      </c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</row>
    <row r="164" spans="1:47" s="1" customFormat="1" ht="27" customHeight="1" x14ac:dyDescent="0.2">
      <c r="A164" s="18">
        <v>12960</v>
      </c>
      <c r="B164" s="18" t="s">
        <v>191</v>
      </c>
      <c r="C164" s="19">
        <v>43209</v>
      </c>
      <c r="D164" s="20"/>
      <c r="E164" s="20"/>
      <c r="F164" s="18" t="s">
        <v>86</v>
      </c>
      <c r="G164" s="19">
        <v>43299</v>
      </c>
      <c r="H164" s="19"/>
      <c r="I164" s="21"/>
      <c r="J164" s="22"/>
      <c r="K164" s="23"/>
      <c r="L164" s="23"/>
      <c r="M164" s="23"/>
      <c r="N164" s="23"/>
      <c r="P164" s="24">
        <f t="shared" si="9"/>
        <v>0</v>
      </c>
      <c r="Q164" s="23"/>
      <c r="R164" s="23"/>
      <c r="S164" s="23"/>
      <c r="T164" s="24">
        <f t="shared" si="7"/>
        <v>0</v>
      </c>
      <c r="U164" s="25">
        <f t="shared" si="8"/>
        <v>0</v>
      </c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</row>
    <row r="165" spans="1:47" s="1" customFormat="1" ht="27" customHeight="1" x14ac:dyDescent="0.2">
      <c r="A165" s="18">
        <v>12986</v>
      </c>
      <c r="B165" s="18" t="s">
        <v>192</v>
      </c>
      <c r="C165" s="19">
        <v>42689</v>
      </c>
      <c r="D165" s="20"/>
      <c r="E165" s="20"/>
      <c r="F165" s="18" t="s">
        <v>86</v>
      </c>
      <c r="G165" s="19">
        <v>42705</v>
      </c>
      <c r="H165" s="19"/>
      <c r="I165" s="21">
        <v>1700</v>
      </c>
      <c r="J165" s="22">
        <v>2251.35</v>
      </c>
      <c r="K165" s="23"/>
      <c r="L165" s="23"/>
      <c r="M165" s="23">
        <v>425</v>
      </c>
      <c r="N165" s="23"/>
      <c r="O165" s="1">
        <v>526</v>
      </c>
      <c r="P165" s="24">
        <f t="shared" si="9"/>
        <v>3202.35</v>
      </c>
      <c r="Q165" s="23">
        <v>187</v>
      </c>
      <c r="R165" s="23">
        <v>0</v>
      </c>
      <c r="S165" s="23">
        <v>4.0999999999999996</v>
      </c>
      <c r="T165" s="24">
        <f t="shared" si="7"/>
        <v>191.1</v>
      </c>
      <c r="U165" s="25">
        <f t="shared" si="8"/>
        <v>3011.25</v>
      </c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</row>
    <row r="166" spans="1:47" s="1" customFormat="1" ht="27" customHeight="1" x14ac:dyDescent="0.2">
      <c r="A166" s="18">
        <v>13020</v>
      </c>
      <c r="B166" s="18" t="s">
        <v>193</v>
      </c>
      <c r="C166" s="19">
        <v>42775</v>
      </c>
      <c r="D166" s="20"/>
      <c r="E166" s="20"/>
      <c r="F166" s="18" t="s">
        <v>86</v>
      </c>
      <c r="G166" s="19">
        <v>42781</v>
      </c>
      <c r="H166" s="19"/>
      <c r="I166" s="21">
        <v>1700</v>
      </c>
      <c r="J166" s="22">
        <v>2177.98</v>
      </c>
      <c r="K166" s="23"/>
      <c r="L166" s="23"/>
      <c r="M166" s="23">
        <v>425</v>
      </c>
      <c r="N166" s="23"/>
      <c r="O166" s="1">
        <v>1317</v>
      </c>
      <c r="P166" s="24">
        <f t="shared" si="9"/>
        <v>3919.98</v>
      </c>
      <c r="Q166" s="23">
        <v>187</v>
      </c>
      <c r="R166" s="23">
        <v>0</v>
      </c>
      <c r="S166" s="23">
        <v>1.88</v>
      </c>
      <c r="T166" s="24">
        <f t="shared" si="7"/>
        <v>188.88</v>
      </c>
      <c r="U166" s="25">
        <f t="shared" si="8"/>
        <v>3731.1</v>
      </c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</row>
    <row r="167" spans="1:47" s="1" customFormat="1" ht="27" customHeight="1" x14ac:dyDescent="0.2">
      <c r="A167" s="18">
        <v>13184</v>
      </c>
      <c r="B167" s="18" t="s">
        <v>194</v>
      </c>
      <c r="C167" s="19">
        <v>43019</v>
      </c>
      <c r="D167" s="20"/>
      <c r="E167" s="20"/>
      <c r="F167" s="18" t="s">
        <v>86</v>
      </c>
      <c r="G167" s="19">
        <v>43046</v>
      </c>
      <c r="H167" s="19"/>
      <c r="I167" s="21">
        <v>1700</v>
      </c>
      <c r="J167" s="22">
        <v>2321.35</v>
      </c>
      <c r="K167" s="23"/>
      <c r="L167" s="23"/>
      <c r="M167" s="23">
        <v>425</v>
      </c>
      <c r="N167" s="23"/>
      <c r="O167" s="1">
        <v>805</v>
      </c>
      <c r="P167" s="24">
        <f t="shared" si="9"/>
        <v>3551.35</v>
      </c>
      <c r="Q167" s="23">
        <v>187</v>
      </c>
      <c r="R167" s="23">
        <v>0</v>
      </c>
      <c r="S167" s="23">
        <v>5.23</v>
      </c>
      <c r="T167" s="24">
        <f t="shared" si="7"/>
        <v>192.23</v>
      </c>
      <c r="U167" s="25">
        <f t="shared" si="8"/>
        <v>3359.12</v>
      </c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</row>
    <row r="168" spans="1:47" s="1" customFormat="1" ht="27" customHeight="1" x14ac:dyDescent="0.2">
      <c r="A168" s="18">
        <v>13709</v>
      </c>
      <c r="B168" s="18" t="s">
        <v>195</v>
      </c>
      <c r="C168" s="19">
        <v>43424</v>
      </c>
      <c r="D168" s="20"/>
      <c r="E168" s="20"/>
      <c r="F168" s="18" t="s">
        <v>86</v>
      </c>
      <c r="G168" s="19">
        <v>43497</v>
      </c>
      <c r="H168" s="19"/>
      <c r="I168" s="21">
        <v>1700</v>
      </c>
      <c r="J168" s="22">
        <v>2081.5700000000002</v>
      </c>
      <c r="K168" s="23"/>
      <c r="L168" s="23"/>
      <c r="M168" s="23">
        <v>425</v>
      </c>
      <c r="N168" s="23"/>
      <c r="O168" s="1">
        <v>946</v>
      </c>
      <c r="P168" s="24">
        <f t="shared" si="9"/>
        <v>3452.57</v>
      </c>
      <c r="Q168" s="23">
        <v>187</v>
      </c>
      <c r="R168" s="23">
        <v>0</v>
      </c>
      <c r="S168" s="23">
        <v>1.84</v>
      </c>
      <c r="T168" s="24">
        <f t="shared" si="7"/>
        <v>188.84</v>
      </c>
      <c r="U168" s="25">
        <f t="shared" si="8"/>
        <v>3263.73</v>
      </c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</row>
    <row r="169" spans="1:47" s="1" customFormat="1" ht="27" customHeight="1" x14ac:dyDescent="0.2">
      <c r="A169" s="18">
        <v>13728</v>
      </c>
      <c r="B169" s="18" t="s">
        <v>196</v>
      </c>
      <c r="C169" s="19">
        <v>43433</v>
      </c>
      <c r="D169" s="20"/>
      <c r="E169" s="20"/>
      <c r="F169" s="18" t="s">
        <v>86</v>
      </c>
      <c r="G169" s="19">
        <v>43497</v>
      </c>
      <c r="H169" s="19"/>
      <c r="I169" s="21">
        <v>1700</v>
      </c>
      <c r="J169" s="22">
        <v>2081.5700000000002</v>
      </c>
      <c r="K169" s="23"/>
      <c r="L169" s="23"/>
      <c r="M169" s="23">
        <v>425</v>
      </c>
      <c r="N169" s="23"/>
      <c r="O169" s="1">
        <v>774</v>
      </c>
      <c r="P169" s="24">
        <f t="shared" si="9"/>
        <v>3280.57</v>
      </c>
      <c r="Q169" s="23">
        <v>187</v>
      </c>
      <c r="R169" s="23">
        <v>0</v>
      </c>
      <c r="S169" s="23">
        <v>1.99</v>
      </c>
      <c r="T169" s="24">
        <f t="shared" si="7"/>
        <v>188.99</v>
      </c>
      <c r="U169" s="25">
        <f t="shared" si="8"/>
        <v>3091.58</v>
      </c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</row>
    <row r="170" spans="1:47" s="1" customFormat="1" ht="27" customHeight="1" x14ac:dyDescent="0.2">
      <c r="A170" s="18">
        <v>13776</v>
      </c>
      <c r="B170" s="18" t="s">
        <v>197</v>
      </c>
      <c r="C170" s="19">
        <v>43547</v>
      </c>
      <c r="D170" s="20"/>
      <c r="E170" s="20"/>
      <c r="F170" s="18" t="s">
        <v>86</v>
      </c>
      <c r="G170" s="19">
        <v>43678</v>
      </c>
      <c r="H170" s="19"/>
      <c r="I170" s="21">
        <v>1700</v>
      </c>
      <c r="J170" s="22">
        <v>2168</v>
      </c>
      <c r="K170" s="23"/>
      <c r="L170" s="23"/>
      <c r="M170" s="23">
        <v>425</v>
      </c>
      <c r="N170" s="23"/>
      <c r="O170" s="1">
        <v>257</v>
      </c>
      <c r="P170" s="24">
        <f t="shared" si="9"/>
        <v>2850</v>
      </c>
      <c r="Q170" s="23">
        <v>187</v>
      </c>
      <c r="R170" s="23">
        <v>0</v>
      </c>
      <c r="S170" s="23">
        <v>7.53</v>
      </c>
      <c r="T170" s="24">
        <f t="shared" si="7"/>
        <v>194.53</v>
      </c>
      <c r="U170" s="25">
        <f t="shared" si="8"/>
        <v>2655.47</v>
      </c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</row>
    <row r="171" spans="1:47" s="1" customFormat="1" ht="27" customHeight="1" x14ac:dyDescent="0.2">
      <c r="A171" s="18">
        <v>13936</v>
      </c>
      <c r="B171" s="18" t="s">
        <v>198</v>
      </c>
      <c r="C171" s="19">
        <v>43668</v>
      </c>
      <c r="D171" s="20"/>
      <c r="E171" s="20"/>
      <c r="F171" s="18" t="s">
        <v>86</v>
      </c>
      <c r="G171" s="19">
        <v>43692</v>
      </c>
      <c r="H171" s="19"/>
      <c r="I171" s="21">
        <v>1700</v>
      </c>
      <c r="J171" s="22">
        <v>2131.5700000000002</v>
      </c>
      <c r="K171" s="23"/>
      <c r="L171" s="23"/>
      <c r="M171" s="23">
        <v>425</v>
      </c>
      <c r="N171" s="23"/>
      <c r="O171" s="1">
        <v>772</v>
      </c>
      <c r="P171" s="24">
        <f t="shared" si="9"/>
        <v>3328.57</v>
      </c>
      <c r="Q171" s="23">
        <v>187</v>
      </c>
      <c r="R171" s="23">
        <v>0</v>
      </c>
      <c r="S171" s="23">
        <v>6.97</v>
      </c>
      <c r="T171" s="24">
        <f t="shared" si="7"/>
        <v>193.97</v>
      </c>
      <c r="U171" s="25">
        <f t="shared" si="8"/>
        <v>3134.6000000000004</v>
      </c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</row>
    <row r="172" spans="1:47" s="1" customFormat="1" ht="27" customHeight="1" x14ac:dyDescent="0.2">
      <c r="A172" s="18">
        <v>13989</v>
      </c>
      <c r="B172" s="18" t="s">
        <v>199</v>
      </c>
      <c r="C172" s="19">
        <v>43739</v>
      </c>
      <c r="D172" s="20"/>
      <c r="E172" s="20"/>
      <c r="F172" s="18" t="s">
        <v>86</v>
      </c>
      <c r="G172" s="19">
        <v>43739</v>
      </c>
      <c r="H172" s="19"/>
      <c r="I172" s="21"/>
      <c r="J172" s="22"/>
      <c r="K172" s="23"/>
      <c r="L172" s="23"/>
      <c r="M172" s="23"/>
      <c r="N172" s="23"/>
      <c r="P172" s="24">
        <f t="shared" si="9"/>
        <v>0</v>
      </c>
      <c r="Q172" s="23"/>
      <c r="R172" s="23"/>
      <c r="S172" s="23"/>
      <c r="T172" s="24">
        <f t="shared" si="7"/>
        <v>0</v>
      </c>
      <c r="U172" s="25">
        <f t="shared" si="8"/>
        <v>0</v>
      </c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</row>
    <row r="173" spans="1:47" s="1" customFormat="1" ht="27" customHeight="1" x14ac:dyDescent="0.2">
      <c r="A173" s="18">
        <v>13998</v>
      </c>
      <c r="B173" s="18" t="s">
        <v>200</v>
      </c>
      <c r="C173" s="19">
        <v>43745</v>
      </c>
      <c r="D173" s="20"/>
      <c r="E173" s="20"/>
      <c r="F173" s="18" t="s">
        <v>86</v>
      </c>
      <c r="G173" s="19">
        <v>43774</v>
      </c>
      <c r="H173" s="19"/>
      <c r="I173" s="21"/>
      <c r="J173" s="22"/>
      <c r="K173" s="23"/>
      <c r="L173" s="23"/>
      <c r="M173" s="23"/>
      <c r="N173" s="23"/>
      <c r="P173" s="24">
        <f t="shared" si="9"/>
        <v>0</v>
      </c>
      <c r="Q173" s="23"/>
      <c r="R173" s="23"/>
      <c r="S173" s="23"/>
      <c r="T173" s="24">
        <f t="shared" si="7"/>
        <v>0</v>
      </c>
      <c r="U173" s="25">
        <f t="shared" si="8"/>
        <v>0</v>
      </c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</row>
    <row r="174" spans="1:47" s="1" customFormat="1" ht="27" customHeight="1" x14ac:dyDescent="0.2">
      <c r="A174" s="18">
        <v>14057</v>
      </c>
      <c r="B174" s="18" t="s">
        <v>201</v>
      </c>
      <c r="C174" s="19">
        <v>43838</v>
      </c>
      <c r="D174" s="20"/>
      <c r="E174" s="20"/>
      <c r="F174" s="18" t="s">
        <v>86</v>
      </c>
      <c r="G174" s="19">
        <v>43983</v>
      </c>
      <c r="H174" s="19"/>
      <c r="I174" s="21">
        <v>1700</v>
      </c>
      <c r="J174" s="22">
        <v>2168</v>
      </c>
      <c r="K174" s="23"/>
      <c r="L174" s="23"/>
      <c r="M174" s="23">
        <v>425</v>
      </c>
      <c r="N174" s="23"/>
      <c r="O174" s="1">
        <v>259</v>
      </c>
      <c r="P174" s="24">
        <f t="shared" si="9"/>
        <v>2852</v>
      </c>
      <c r="Q174" s="23">
        <v>187</v>
      </c>
      <c r="R174" s="23">
        <v>0</v>
      </c>
      <c r="S174" s="23">
        <v>6.24</v>
      </c>
      <c r="T174" s="24">
        <f t="shared" si="7"/>
        <v>193.24</v>
      </c>
      <c r="U174" s="25">
        <f t="shared" si="8"/>
        <v>2658.76</v>
      </c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</row>
    <row r="175" spans="1:47" s="1" customFormat="1" ht="27" customHeight="1" x14ac:dyDescent="0.2">
      <c r="A175" s="18">
        <v>14243</v>
      </c>
      <c r="B175" s="18" t="s">
        <v>202</v>
      </c>
      <c r="C175" s="19">
        <v>44245</v>
      </c>
      <c r="D175" s="20"/>
      <c r="E175" s="20"/>
      <c r="F175" s="18" t="s">
        <v>86</v>
      </c>
      <c r="G175" s="19">
        <v>44245</v>
      </c>
      <c r="H175" s="19"/>
      <c r="I175" s="21"/>
      <c r="J175" s="22"/>
      <c r="K175" s="23"/>
      <c r="L175" s="23"/>
      <c r="M175" s="23"/>
      <c r="N175" s="23"/>
      <c r="P175" s="24">
        <f t="shared" si="9"/>
        <v>0</v>
      </c>
      <c r="Q175" s="23"/>
      <c r="R175" s="23"/>
      <c r="S175" s="23"/>
      <c r="T175" s="24">
        <f t="shared" si="7"/>
        <v>0</v>
      </c>
      <c r="U175" s="25">
        <f t="shared" si="8"/>
        <v>0</v>
      </c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</row>
    <row r="176" spans="1:47" s="1" customFormat="1" ht="27" customHeight="1" x14ac:dyDescent="0.2">
      <c r="A176" s="18">
        <v>763</v>
      </c>
      <c r="B176" s="18" t="s">
        <v>203</v>
      </c>
      <c r="C176" s="19">
        <v>34608</v>
      </c>
      <c r="D176" s="20"/>
      <c r="E176" s="20"/>
      <c r="F176" s="18" t="s">
        <v>86</v>
      </c>
      <c r="G176" s="19">
        <v>35217</v>
      </c>
      <c r="H176" s="19"/>
      <c r="I176" s="21">
        <v>5550</v>
      </c>
      <c r="J176" s="22">
        <v>6859.5</v>
      </c>
      <c r="K176" s="23"/>
      <c r="L176" s="23"/>
      <c r="M176" s="23">
        <v>1387.5</v>
      </c>
      <c r="N176" s="23"/>
      <c r="P176" s="24">
        <f t="shared" si="9"/>
        <v>8247</v>
      </c>
      <c r="Q176" s="23">
        <v>610.5</v>
      </c>
      <c r="R176" s="23">
        <v>0</v>
      </c>
      <c r="S176" s="23">
        <v>2.27</v>
      </c>
      <c r="T176" s="24">
        <f t="shared" si="7"/>
        <v>612.77</v>
      </c>
      <c r="U176" s="25">
        <f t="shared" si="8"/>
        <v>7634.23</v>
      </c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</row>
    <row r="177" spans="1:47" s="1" customFormat="1" ht="27" customHeight="1" x14ac:dyDescent="0.2">
      <c r="A177" s="18">
        <v>902</v>
      </c>
      <c r="B177" s="18" t="s">
        <v>204</v>
      </c>
      <c r="C177" s="19">
        <v>34121</v>
      </c>
      <c r="D177" s="20"/>
      <c r="E177" s="20"/>
      <c r="F177" s="18" t="s">
        <v>86</v>
      </c>
      <c r="G177" s="19">
        <v>35049</v>
      </c>
      <c r="H177" s="19"/>
      <c r="I177" s="21">
        <v>3750</v>
      </c>
      <c r="J177" s="22">
        <v>4664</v>
      </c>
      <c r="K177" s="23"/>
      <c r="L177" s="23"/>
      <c r="M177" s="23">
        <v>937.5</v>
      </c>
      <c r="N177" s="23"/>
      <c r="O177" s="1">
        <v>1095</v>
      </c>
      <c r="P177" s="24">
        <f t="shared" si="9"/>
        <v>6696.5</v>
      </c>
      <c r="Q177" s="23">
        <v>412.5</v>
      </c>
      <c r="R177" s="23">
        <v>0</v>
      </c>
      <c r="S177" s="23">
        <v>2.2999999999999998</v>
      </c>
      <c r="T177" s="24">
        <f t="shared" si="7"/>
        <v>414.8</v>
      </c>
      <c r="U177" s="25">
        <f t="shared" si="8"/>
        <v>6281.7</v>
      </c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</row>
    <row r="178" spans="1:47" s="1" customFormat="1" ht="27" customHeight="1" x14ac:dyDescent="0.2">
      <c r="A178" s="18">
        <v>943</v>
      </c>
      <c r="B178" s="18" t="s">
        <v>207</v>
      </c>
      <c r="C178" s="19">
        <v>35617</v>
      </c>
      <c r="D178" s="20"/>
      <c r="E178" s="20"/>
      <c r="F178" s="18" t="s">
        <v>86</v>
      </c>
      <c r="G178" s="19">
        <v>35662</v>
      </c>
      <c r="H178" s="19"/>
      <c r="I178" s="21">
        <v>6910</v>
      </c>
      <c r="J178" s="22">
        <v>8540.5</v>
      </c>
      <c r="K178" s="23"/>
      <c r="L178" s="23"/>
      <c r="M178" s="23">
        <v>1727.5</v>
      </c>
      <c r="N178" s="23"/>
      <c r="P178" s="24">
        <f t="shared" si="9"/>
        <v>10268</v>
      </c>
      <c r="Q178" s="23">
        <v>760.1</v>
      </c>
      <c r="R178" s="23">
        <v>0</v>
      </c>
      <c r="S178" s="23">
        <v>12.66</v>
      </c>
      <c r="T178" s="24">
        <f t="shared" si="7"/>
        <v>772.76</v>
      </c>
      <c r="U178" s="25">
        <f t="shared" si="8"/>
        <v>9495.24</v>
      </c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</row>
    <row r="179" spans="1:47" s="1" customFormat="1" ht="27" customHeight="1" x14ac:dyDescent="0.2">
      <c r="A179" s="18">
        <v>4961</v>
      </c>
      <c r="B179" s="18" t="s">
        <v>208</v>
      </c>
      <c r="C179" s="19">
        <v>38035</v>
      </c>
      <c r="D179" s="20"/>
      <c r="E179" s="20"/>
      <c r="F179" s="18" t="s">
        <v>285</v>
      </c>
      <c r="G179" s="19">
        <v>38148</v>
      </c>
      <c r="H179" s="19"/>
      <c r="I179" s="21">
        <v>2510</v>
      </c>
      <c r="J179" s="22">
        <v>4224.2</v>
      </c>
      <c r="K179" s="23"/>
      <c r="L179" s="23"/>
      <c r="M179" s="23">
        <v>627.5</v>
      </c>
      <c r="N179" s="23"/>
      <c r="O179" s="1">
        <v>361</v>
      </c>
      <c r="P179" s="24">
        <f t="shared" si="9"/>
        <v>5212.7</v>
      </c>
      <c r="Q179" s="23">
        <v>276.10000000000002</v>
      </c>
      <c r="R179" s="23">
        <v>0</v>
      </c>
      <c r="S179" s="23">
        <v>3.64</v>
      </c>
      <c r="T179" s="24">
        <f t="shared" si="7"/>
        <v>279.74</v>
      </c>
      <c r="U179" s="25">
        <f t="shared" si="8"/>
        <v>4932.96</v>
      </c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</row>
    <row r="180" spans="1:47" s="1" customFormat="1" ht="27" customHeight="1" x14ac:dyDescent="0.2">
      <c r="A180" s="18">
        <v>8148</v>
      </c>
      <c r="B180" s="18" t="s">
        <v>212</v>
      </c>
      <c r="C180" s="19">
        <v>39300</v>
      </c>
      <c r="D180" s="20"/>
      <c r="E180" s="20"/>
      <c r="F180" s="18" t="s">
        <v>211</v>
      </c>
      <c r="G180" s="19">
        <v>39352</v>
      </c>
      <c r="H180" s="19"/>
      <c r="I180" s="21">
        <v>2000</v>
      </c>
      <c r="J180" s="22">
        <v>3364.7</v>
      </c>
      <c r="K180" s="23"/>
      <c r="L180" s="23"/>
      <c r="M180" s="23">
        <v>500</v>
      </c>
      <c r="N180" s="23"/>
      <c r="O180" s="1">
        <v>2730</v>
      </c>
      <c r="P180" s="24">
        <f t="shared" ref="P180:P181" si="10">SUM(J180:O180)</f>
        <v>6594.7</v>
      </c>
      <c r="Q180" s="23">
        <v>220</v>
      </c>
      <c r="R180" s="23">
        <v>300</v>
      </c>
      <c r="S180" s="23">
        <v>0.27</v>
      </c>
      <c r="T180" s="24">
        <f t="shared" si="7"/>
        <v>520.27</v>
      </c>
      <c r="U180" s="25">
        <f t="shared" si="8"/>
        <v>6074.43</v>
      </c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</row>
    <row r="181" spans="1:47" s="1" customFormat="1" ht="27" customHeight="1" x14ac:dyDescent="0.2">
      <c r="A181" s="18">
        <v>12613</v>
      </c>
      <c r="B181" s="18" t="s">
        <v>213</v>
      </c>
      <c r="C181" s="19">
        <v>42227</v>
      </c>
      <c r="D181" s="20"/>
      <c r="E181" s="20"/>
      <c r="F181" s="18" t="s">
        <v>214</v>
      </c>
      <c r="G181" s="19">
        <v>42260</v>
      </c>
      <c r="H181" s="19"/>
      <c r="I181" s="21">
        <v>1700</v>
      </c>
      <c r="J181" s="22">
        <v>2564.35</v>
      </c>
      <c r="K181" s="23"/>
      <c r="L181" s="23"/>
      <c r="M181" s="23">
        <v>425</v>
      </c>
      <c r="N181" s="23"/>
      <c r="O181" s="1">
        <v>2291</v>
      </c>
      <c r="P181" s="24">
        <f t="shared" si="10"/>
        <v>5280.35</v>
      </c>
      <c r="Q181" s="23">
        <v>187</v>
      </c>
      <c r="R181" s="23">
        <v>0</v>
      </c>
      <c r="S181" s="23">
        <v>46.5</v>
      </c>
      <c r="T181" s="24">
        <f t="shared" si="7"/>
        <v>233.5</v>
      </c>
      <c r="U181" s="25">
        <f t="shared" si="8"/>
        <v>5046.8500000000004</v>
      </c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</row>
    <row r="182" spans="1:47" s="1" customFormat="1" ht="27" customHeight="1" x14ac:dyDescent="0.2">
      <c r="A182" s="18">
        <v>9851</v>
      </c>
      <c r="B182" s="18" t="s">
        <v>215</v>
      </c>
      <c r="C182" s="19">
        <v>37170</v>
      </c>
      <c r="D182" s="20"/>
      <c r="E182" s="20"/>
      <c r="F182" s="18" t="s">
        <v>206</v>
      </c>
      <c r="G182" s="19">
        <v>40391</v>
      </c>
      <c r="H182" s="19"/>
      <c r="I182" s="21">
        <v>3010</v>
      </c>
      <c r="J182" s="22">
        <v>5366.95</v>
      </c>
      <c r="K182" s="23"/>
      <c r="L182" s="23"/>
      <c r="M182" s="23">
        <v>752.5</v>
      </c>
      <c r="N182" s="23"/>
      <c r="O182" s="1">
        <v>770</v>
      </c>
      <c r="P182" s="24">
        <f t="shared" ref="P182:P244" si="11">SUM(J182:O182)</f>
        <v>6889.45</v>
      </c>
      <c r="Q182" s="23">
        <v>331.1</v>
      </c>
      <c r="R182" s="23">
        <v>0</v>
      </c>
      <c r="S182" s="23">
        <v>0</v>
      </c>
      <c r="T182" s="24">
        <f t="shared" si="7"/>
        <v>331.1</v>
      </c>
      <c r="U182" s="25">
        <f t="shared" si="8"/>
        <v>6558.3499999999995</v>
      </c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</row>
    <row r="183" spans="1:47" s="1" customFormat="1" ht="27" customHeight="1" x14ac:dyDescent="0.2">
      <c r="A183" s="18">
        <v>9854</v>
      </c>
      <c r="B183" s="18" t="s">
        <v>216</v>
      </c>
      <c r="C183" s="19">
        <v>38874</v>
      </c>
      <c r="D183" s="20"/>
      <c r="E183" s="20"/>
      <c r="F183" s="18" t="s">
        <v>206</v>
      </c>
      <c r="G183" s="19">
        <v>40489</v>
      </c>
      <c r="H183" s="19"/>
      <c r="I183" s="21">
        <v>2020</v>
      </c>
      <c r="J183" s="22">
        <v>3620.8999999999996</v>
      </c>
      <c r="K183" s="23"/>
      <c r="L183" s="23"/>
      <c r="M183" s="23">
        <v>505</v>
      </c>
      <c r="N183" s="23"/>
      <c r="P183" s="24">
        <f t="shared" si="11"/>
        <v>4125.8999999999996</v>
      </c>
      <c r="Q183" s="23">
        <v>222.2</v>
      </c>
      <c r="R183" s="23">
        <v>0</v>
      </c>
      <c r="S183" s="23">
        <v>0</v>
      </c>
      <c r="T183" s="24">
        <f t="shared" si="7"/>
        <v>222.2</v>
      </c>
      <c r="U183" s="25">
        <f t="shared" si="8"/>
        <v>3903.7</v>
      </c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</row>
    <row r="184" spans="1:47" s="1" customFormat="1" ht="27" customHeight="1" x14ac:dyDescent="0.2">
      <c r="A184" s="18">
        <v>4637</v>
      </c>
      <c r="B184" s="18" t="s">
        <v>217</v>
      </c>
      <c r="C184" s="19">
        <v>37257</v>
      </c>
      <c r="D184" s="20"/>
      <c r="E184" s="20"/>
      <c r="F184" s="18" t="s">
        <v>206</v>
      </c>
      <c r="G184" s="19">
        <v>40453</v>
      </c>
      <c r="H184" s="19"/>
      <c r="I184" s="21">
        <v>2120</v>
      </c>
      <c r="J184" s="22">
        <v>3594.5</v>
      </c>
      <c r="K184" s="23"/>
      <c r="L184" s="23"/>
      <c r="M184" s="23">
        <v>530</v>
      </c>
      <c r="N184" s="23"/>
      <c r="O184" s="1">
        <v>1268</v>
      </c>
      <c r="P184" s="24">
        <f t="shared" si="11"/>
        <v>5392.5</v>
      </c>
      <c r="Q184" s="23">
        <v>233.2</v>
      </c>
      <c r="R184" s="23">
        <v>0</v>
      </c>
      <c r="S184" s="23">
        <v>0</v>
      </c>
      <c r="T184" s="24">
        <f t="shared" si="7"/>
        <v>233.2</v>
      </c>
      <c r="U184" s="25">
        <f t="shared" si="8"/>
        <v>5159.3</v>
      </c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</row>
    <row r="185" spans="1:47" s="1" customFormat="1" ht="27" customHeight="1" x14ac:dyDescent="0.2">
      <c r="A185" s="18">
        <v>10411</v>
      </c>
      <c r="B185" s="18" t="s">
        <v>218</v>
      </c>
      <c r="C185" s="19">
        <v>35425</v>
      </c>
      <c r="D185" s="20"/>
      <c r="E185" s="20"/>
      <c r="F185" s="18" t="s">
        <v>211</v>
      </c>
      <c r="G185" s="19">
        <v>40453</v>
      </c>
      <c r="H185" s="19"/>
      <c r="I185" s="21">
        <v>3630</v>
      </c>
      <c r="J185" s="22">
        <v>5066.8</v>
      </c>
      <c r="K185" s="23"/>
      <c r="L185" s="23"/>
      <c r="M185" s="23">
        <v>907.5</v>
      </c>
      <c r="N185" s="23"/>
      <c r="P185" s="24">
        <f t="shared" si="11"/>
        <v>5974.3</v>
      </c>
      <c r="Q185" s="23">
        <v>399.3</v>
      </c>
      <c r="R185" s="23">
        <v>0</v>
      </c>
      <c r="S185" s="23">
        <v>8.23</v>
      </c>
      <c r="T185" s="24">
        <f t="shared" si="7"/>
        <v>407.53000000000003</v>
      </c>
      <c r="U185" s="25">
        <f t="shared" si="8"/>
        <v>5566.77</v>
      </c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</row>
    <row r="186" spans="1:47" s="1" customFormat="1" ht="27" customHeight="1" x14ac:dyDescent="0.2">
      <c r="A186" s="18">
        <v>13724</v>
      </c>
      <c r="B186" s="18" t="s">
        <v>219</v>
      </c>
      <c r="C186" s="19">
        <v>43440</v>
      </c>
      <c r="D186" s="20"/>
      <c r="E186" s="20"/>
      <c r="F186" s="18" t="s">
        <v>81</v>
      </c>
      <c r="G186" s="19">
        <v>43647</v>
      </c>
      <c r="H186" s="19"/>
      <c r="I186" s="21">
        <v>4880</v>
      </c>
      <c r="J186" s="22">
        <v>6146.5</v>
      </c>
      <c r="K186" s="23"/>
      <c r="L186" s="23"/>
      <c r="M186" s="23">
        <v>1220</v>
      </c>
      <c r="N186" s="23">
        <v>550</v>
      </c>
      <c r="P186" s="24">
        <f t="shared" si="11"/>
        <v>7916.5</v>
      </c>
      <c r="Q186" s="23">
        <v>536.79999999999995</v>
      </c>
      <c r="R186" s="23">
        <v>0</v>
      </c>
      <c r="S186" s="23">
        <v>0.51</v>
      </c>
      <c r="T186" s="24">
        <f t="shared" si="7"/>
        <v>537.30999999999995</v>
      </c>
      <c r="U186" s="25">
        <f t="shared" si="8"/>
        <v>7379.1900000000005</v>
      </c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</row>
    <row r="187" spans="1:47" s="1" customFormat="1" ht="27" customHeight="1" x14ac:dyDescent="0.2">
      <c r="A187" s="18">
        <v>5371</v>
      </c>
      <c r="B187" s="18" t="s">
        <v>220</v>
      </c>
      <c r="C187" s="19">
        <v>38383</v>
      </c>
      <c r="D187" s="20"/>
      <c r="E187" s="20"/>
      <c r="F187" s="18" t="s">
        <v>81</v>
      </c>
      <c r="G187" s="19">
        <v>38384</v>
      </c>
      <c r="H187" s="19"/>
      <c r="I187" s="21">
        <v>4770</v>
      </c>
      <c r="J187" s="22">
        <v>8211.5</v>
      </c>
      <c r="K187" s="23"/>
      <c r="L187" s="23"/>
      <c r="M187" s="23">
        <v>1192.5</v>
      </c>
      <c r="N187" s="23">
        <v>1250</v>
      </c>
      <c r="P187" s="24">
        <f t="shared" si="11"/>
        <v>10654</v>
      </c>
      <c r="Q187" s="23">
        <v>524.70000000000005</v>
      </c>
      <c r="R187" s="23">
        <v>25.5</v>
      </c>
      <c r="S187" s="23">
        <v>0</v>
      </c>
      <c r="T187" s="24">
        <f t="shared" si="7"/>
        <v>550.20000000000005</v>
      </c>
      <c r="U187" s="25">
        <f t="shared" si="8"/>
        <v>10103.799999999999</v>
      </c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</row>
    <row r="188" spans="1:47" s="1" customFormat="1" ht="27" customHeight="1" x14ac:dyDescent="0.2">
      <c r="A188" s="18">
        <v>207</v>
      </c>
      <c r="B188" s="18" t="s">
        <v>221</v>
      </c>
      <c r="C188" s="19">
        <v>42461</v>
      </c>
      <c r="D188" s="20"/>
      <c r="E188" s="20"/>
      <c r="F188" s="18" t="s">
        <v>81</v>
      </c>
      <c r="G188" s="19">
        <v>43922</v>
      </c>
      <c r="H188" s="19"/>
      <c r="I188" s="21">
        <v>4310</v>
      </c>
      <c r="J188" s="22">
        <v>5301.9</v>
      </c>
      <c r="K188" s="23"/>
      <c r="L188" s="23"/>
      <c r="M188" s="23">
        <v>1077.5</v>
      </c>
      <c r="N188" s="23"/>
      <c r="P188" s="24">
        <f t="shared" si="11"/>
        <v>6379.4</v>
      </c>
      <c r="Q188" s="23">
        <v>474.1</v>
      </c>
      <c r="R188" s="23">
        <v>0</v>
      </c>
      <c r="S188" s="23">
        <v>8.9499999999999993</v>
      </c>
      <c r="T188" s="24">
        <f t="shared" si="7"/>
        <v>483.05</v>
      </c>
      <c r="U188" s="25">
        <f t="shared" si="8"/>
        <v>5896.3499999999995</v>
      </c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</row>
    <row r="189" spans="1:47" s="1" customFormat="1" ht="27" customHeight="1" x14ac:dyDescent="0.2">
      <c r="A189" s="18">
        <v>371</v>
      </c>
      <c r="B189" s="18" t="s">
        <v>222</v>
      </c>
      <c r="C189" s="19">
        <v>35043</v>
      </c>
      <c r="D189" s="20"/>
      <c r="E189" s="20"/>
      <c r="F189" s="18" t="s">
        <v>81</v>
      </c>
      <c r="G189" s="19">
        <v>35043</v>
      </c>
      <c r="H189" s="19"/>
      <c r="I189" s="21">
        <v>5270</v>
      </c>
      <c r="J189" s="22">
        <v>6531.5</v>
      </c>
      <c r="K189" s="23"/>
      <c r="L189" s="23"/>
      <c r="M189" s="23">
        <v>1317.5</v>
      </c>
      <c r="N189" s="23"/>
      <c r="P189" s="24">
        <f t="shared" si="11"/>
        <v>7849</v>
      </c>
      <c r="Q189" s="23">
        <v>579.70000000000005</v>
      </c>
      <c r="R189" s="23">
        <v>0</v>
      </c>
      <c r="S189" s="23">
        <v>7.09</v>
      </c>
      <c r="T189" s="24">
        <f t="shared" si="7"/>
        <v>586.79000000000008</v>
      </c>
      <c r="U189" s="25">
        <f t="shared" si="8"/>
        <v>7262.21</v>
      </c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</row>
    <row r="190" spans="1:47" s="1" customFormat="1" ht="27" customHeight="1" x14ac:dyDescent="0.2">
      <c r="A190" s="18">
        <v>4038</v>
      </c>
      <c r="B190" s="18" t="s">
        <v>223</v>
      </c>
      <c r="C190" s="19">
        <v>37086</v>
      </c>
      <c r="D190" s="20"/>
      <c r="E190" s="20"/>
      <c r="F190" s="18" t="s">
        <v>81</v>
      </c>
      <c r="G190" s="19">
        <v>37139</v>
      </c>
      <c r="H190" s="19"/>
      <c r="I190" s="21"/>
      <c r="J190" s="22"/>
      <c r="K190" s="23"/>
      <c r="L190" s="23"/>
      <c r="M190" s="23"/>
      <c r="N190" s="23"/>
      <c r="P190" s="24">
        <f t="shared" si="11"/>
        <v>0</v>
      </c>
      <c r="Q190" s="23"/>
      <c r="R190" s="23"/>
      <c r="S190" s="23"/>
      <c r="T190" s="24">
        <f t="shared" si="7"/>
        <v>0</v>
      </c>
      <c r="U190" s="25">
        <f t="shared" si="8"/>
        <v>0</v>
      </c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</row>
    <row r="191" spans="1:47" s="1" customFormat="1" ht="27" customHeight="1" x14ac:dyDescent="0.2">
      <c r="A191" s="18">
        <v>5593</v>
      </c>
      <c r="B191" s="18" t="s">
        <v>224</v>
      </c>
      <c r="C191" s="19">
        <v>38517</v>
      </c>
      <c r="D191" s="20"/>
      <c r="E191" s="20"/>
      <c r="F191" s="18" t="s">
        <v>75</v>
      </c>
      <c r="G191" s="19">
        <v>38544</v>
      </c>
      <c r="H191" s="19"/>
      <c r="I191" s="21">
        <v>3400</v>
      </c>
      <c r="J191" s="22">
        <v>4357.7</v>
      </c>
      <c r="K191" s="23"/>
      <c r="L191" s="23"/>
      <c r="M191" s="23">
        <v>850</v>
      </c>
      <c r="N191" s="23"/>
      <c r="P191" s="24">
        <f t="shared" si="11"/>
        <v>5207.7</v>
      </c>
      <c r="Q191" s="23">
        <v>374</v>
      </c>
      <c r="R191" s="23">
        <v>0</v>
      </c>
      <c r="S191" s="23">
        <v>11.47</v>
      </c>
      <c r="T191" s="24">
        <f t="shared" si="7"/>
        <v>385.47</v>
      </c>
      <c r="U191" s="25">
        <f t="shared" si="8"/>
        <v>4822.2299999999996</v>
      </c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</row>
    <row r="192" spans="1:47" s="1" customFormat="1" ht="27" customHeight="1" x14ac:dyDescent="0.2">
      <c r="A192" s="18">
        <v>5641</v>
      </c>
      <c r="B192" s="18" t="s">
        <v>225</v>
      </c>
      <c r="C192" s="19">
        <v>38530</v>
      </c>
      <c r="D192" s="20"/>
      <c r="E192" s="20"/>
      <c r="F192" s="18" t="s">
        <v>81</v>
      </c>
      <c r="G192" s="19">
        <v>38574</v>
      </c>
      <c r="H192" s="19"/>
      <c r="I192" s="21">
        <v>1780</v>
      </c>
      <c r="J192" s="22">
        <v>3002.05</v>
      </c>
      <c r="K192" s="23"/>
      <c r="L192" s="23"/>
      <c r="M192" s="23">
        <v>445</v>
      </c>
      <c r="N192" s="23"/>
      <c r="O192" s="1">
        <v>1699</v>
      </c>
      <c r="P192" s="24">
        <f t="shared" si="11"/>
        <v>5146.05</v>
      </c>
      <c r="Q192" s="23">
        <v>195.8</v>
      </c>
      <c r="R192" s="23">
        <v>0</v>
      </c>
      <c r="S192" s="23">
        <v>0</v>
      </c>
      <c r="T192" s="24">
        <f t="shared" si="7"/>
        <v>195.8</v>
      </c>
      <c r="U192" s="25">
        <f t="shared" si="8"/>
        <v>4950.25</v>
      </c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</row>
    <row r="193" spans="1:47" s="1" customFormat="1" ht="27" customHeight="1" x14ac:dyDescent="0.2">
      <c r="A193" s="18">
        <v>13503</v>
      </c>
      <c r="B193" s="18" t="s">
        <v>226</v>
      </c>
      <c r="C193" s="19">
        <v>43290</v>
      </c>
      <c r="D193" s="20"/>
      <c r="E193" s="20"/>
      <c r="F193" s="18" t="s">
        <v>81</v>
      </c>
      <c r="G193" s="19">
        <v>43529</v>
      </c>
      <c r="H193" s="19"/>
      <c r="I193" s="21">
        <v>2840</v>
      </c>
      <c r="J193" s="22">
        <v>4000.3999999999996</v>
      </c>
      <c r="K193" s="23"/>
      <c r="L193" s="23"/>
      <c r="M193" s="23">
        <v>710</v>
      </c>
      <c r="N193" s="23"/>
      <c r="P193" s="24">
        <f t="shared" si="11"/>
        <v>4710.3999999999996</v>
      </c>
      <c r="Q193" s="23">
        <v>312.39999999999998</v>
      </c>
      <c r="R193" s="23">
        <v>0</v>
      </c>
      <c r="S193" s="23">
        <v>0.97</v>
      </c>
      <c r="T193" s="24">
        <f t="shared" si="7"/>
        <v>313.37</v>
      </c>
      <c r="U193" s="25">
        <f t="shared" si="8"/>
        <v>4397.03</v>
      </c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</row>
    <row r="194" spans="1:47" s="1" customFormat="1" ht="27" customHeight="1" x14ac:dyDescent="0.2">
      <c r="A194" s="18">
        <v>115</v>
      </c>
      <c r="B194" s="18" t="s">
        <v>227</v>
      </c>
      <c r="C194" s="19">
        <v>35065</v>
      </c>
      <c r="D194" s="20"/>
      <c r="E194" s="20"/>
      <c r="F194" s="18" t="s">
        <v>210</v>
      </c>
      <c r="G194" s="19">
        <v>38293</v>
      </c>
      <c r="H194" s="19"/>
      <c r="I194" s="21">
        <v>0</v>
      </c>
      <c r="J194" s="22">
        <v>8775</v>
      </c>
      <c r="K194" s="23"/>
      <c r="L194" s="23"/>
      <c r="M194" s="23">
        <v>0</v>
      </c>
      <c r="N194" s="23">
        <v>4500</v>
      </c>
      <c r="P194" s="24">
        <f t="shared" si="11"/>
        <v>13275</v>
      </c>
      <c r="Q194" s="23">
        <v>0</v>
      </c>
      <c r="R194" s="23">
        <v>0</v>
      </c>
      <c r="S194" s="23">
        <v>4.45</v>
      </c>
      <c r="T194" s="24">
        <f t="shared" si="7"/>
        <v>4.45</v>
      </c>
      <c r="U194" s="25">
        <f t="shared" si="8"/>
        <v>13270.55</v>
      </c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</row>
    <row r="195" spans="1:47" s="1" customFormat="1" ht="27" customHeight="1" x14ac:dyDescent="0.2">
      <c r="A195" s="18">
        <v>9598</v>
      </c>
      <c r="B195" s="18" t="s">
        <v>228</v>
      </c>
      <c r="C195" s="19">
        <v>40254</v>
      </c>
      <c r="D195" s="20"/>
      <c r="E195" s="20"/>
      <c r="F195" s="18" t="s">
        <v>229</v>
      </c>
      <c r="G195" s="19">
        <v>41791</v>
      </c>
      <c r="H195" s="19"/>
      <c r="I195" s="21">
        <v>2160</v>
      </c>
      <c r="J195" s="22">
        <v>3663</v>
      </c>
      <c r="K195" s="23"/>
      <c r="L195" s="23"/>
      <c r="M195" s="23">
        <v>540</v>
      </c>
      <c r="N195" s="23"/>
      <c r="P195" s="24">
        <f t="shared" si="11"/>
        <v>4203</v>
      </c>
      <c r="Q195" s="23">
        <v>237.6</v>
      </c>
      <c r="R195" s="23">
        <v>0</v>
      </c>
      <c r="S195" s="23">
        <v>0</v>
      </c>
      <c r="T195" s="24">
        <f t="shared" si="7"/>
        <v>237.6</v>
      </c>
      <c r="U195" s="25">
        <f t="shared" si="8"/>
        <v>3965.4</v>
      </c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</row>
    <row r="196" spans="1:47" s="1" customFormat="1" ht="27" customHeight="1" x14ac:dyDescent="0.2">
      <c r="A196" s="18">
        <v>9066</v>
      </c>
      <c r="B196" s="18" t="s">
        <v>230</v>
      </c>
      <c r="C196" s="19">
        <v>35065</v>
      </c>
      <c r="D196" s="20"/>
      <c r="E196" s="20"/>
      <c r="F196" s="18" t="s">
        <v>231</v>
      </c>
      <c r="G196" s="19" t="s">
        <v>77</v>
      </c>
      <c r="H196" s="19"/>
      <c r="I196" s="21">
        <v>0</v>
      </c>
      <c r="J196" s="22">
        <v>20095</v>
      </c>
      <c r="K196" s="23"/>
      <c r="L196" s="23"/>
      <c r="M196" s="23">
        <v>0</v>
      </c>
      <c r="N196" s="23">
        <v>1500</v>
      </c>
      <c r="P196" s="24">
        <f t="shared" si="11"/>
        <v>21595</v>
      </c>
      <c r="Q196" s="23">
        <v>0</v>
      </c>
      <c r="R196" s="23">
        <v>0</v>
      </c>
      <c r="S196" s="23">
        <v>0</v>
      </c>
      <c r="T196" s="24">
        <f t="shared" si="7"/>
        <v>0</v>
      </c>
      <c r="U196" s="25">
        <f t="shared" si="8"/>
        <v>21595</v>
      </c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</row>
    <row r="197" spans="1:47" s="1" customFormat="1" ht="27" customHeight="1" x14ac:dyDescent="0.2">
      <c r="A197" s="18">
        <v>10260</v>
      </c>
      <c r="B197" s="18" t="s">
        <v>232</v>
      </c>
      <c r="C197" s="19">
        <v>40464</v>
      </c>
      <c r="D197" s="20"/>
      <c r="E197" s="20"/>
      <c r="F197" s="18" t="s">
        <v>231</v>
      </c>
      <c r="G197" s="19">
        <v>40489</v>
      </c>
      <c r="H197" s="19"/>
      <c r="I197" s="21">
        <v>3970</v>
      </c>
      <c r="J197" s="22">
        <v>4898.3500000000004</v>
      </c>
      <c r="K197" s="23"/>
      <c r="L197" s="23"/>
      <c r="M197" s="23">
        <v>992.5</v>
      </c>
      <c r="N197" s="23">
        <v>3500</v>
      </c>
      <c r="P197" s="24">
        <f t="shared" si="11"/>
        <v>9390.85</v>
      </c>
      <c r="Q197" s="23">
        <v>436.7</v>
      </c>
      <c r="R197" s="23">
        <v>0</v>
      </c>
      <c r="S197" s="23">
        <v>0</v>
      </c>
      <c r="T197" s="24">
        <f t="shared" ref="T197:T260" si="12">SUM(Q197:S197)</f>
        <v>436.7</v>
      </c>
      <c r="U197" s="25">
        <f t="shared" ref="U197:U260" si="13">P197-T197</f>
        <v>8954.15</v>
      </c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</row>
    <row r="198" spans="1:47" s="1" customFormat="1" ht="27" customHeight="1" x14ac:dyDescent="0.2">
      <c r="A198" s="18">
        <v>5</v>
      </c>
      <c r="B198" s="18" t="s">
        <v>233</v>
      </c>
      <c r="C198" s="19">
        <v>35981</v>
      </c>
      <c r="D198" s="20"/>
      <c r="E198" s="20"/>
      <c r="F198" s="18" t="s">
        <v>234</v>
      </c>
      <c r="G198" s="19">
        <v>36016</v>
      </c>
      <c r="H198" s="19"/>
      <c r="I198" s="21">
        <v>8610</v>
      </c>
      <c r="J198" s="22">
        <v>10645</v>
      </c>
      <c r="K198" s="23"/>
      <c r="L198" s="23"/>
      <c r="M198" s="23">
        <v>2152.5</v>
      </c>
      <c r="N198" s="23"/>
      <c r="P198" s="24">
        <f t="shared" si="11"/>
        <v>12797.5</v>
      </c>
      <c r="Q198" s="23">
        <v>947.1</v>
      </c>
      <c r="R198" s="23">
        <v>500</v>
      </c>
      <c r="S198" s="23">
        <v>0</v>
      </c>
      <c r="T198" s="24">
        <f t="shared" si="12"/>
        <v>1447.1</v>
      </c>
      <c r="U198" s="25">
        <f t="shared" si="13"/>
        <v>11350.4</v>
      </c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</row>
    <row r="199" spans="1:47" s="1" customFormat="1" ht="27" customHeight="1" x14ac:dyDescent="0.2">
      <c r="A199" s="18">
        <v>1387</v>
      </c>
      <c r="B199" s="18" t="s">
        <v>235</v>
      </c>
      <c r="C199" s="19">
        <v>35658</v>
      </c>
      <c r="D199" s="20"/>
      <c r="E199" s="20"/>
      <c r="F199" s="18" t="s">
        <v>236</v>
      </c>
      <c r="G199" s="19">
        <v>35658</v>
      </c>
      <c r="H199" s="19"/>
      <c r="I199" s="21">
        <v>2540</v>
      </c>
      <c r="J199" s="22">
        <v>3557.1000000000004</v>
      </c>
      <c r="K199" s="23"/>
      <c r="L199" s="23"/>
      <c r="M199" s="23">
        <v>635</v>
      </c>
      <c r="N199" s="23"/>
      <c r="P199" s="24">
        <f t="shared" si="11"/>
        <v>4192.1000000000004</v>
      </c>
      <c r="Q199" s="23">
        <v>279.39999999999998</v>
      </c>
      <c r="R199" s="23">
        <v>0</v>
      </c>
      <c r="S199" s="23">
        <v>0</v>
      </c>
      <c r="T199" s="24">
        <f t="shared" si="12"/>
        <v>279.39999999999998</v>
      </c>
      <c r="U199" s="25">
        <f t="shared" si="13"/>
        <v>3912.7000000000003</v>
      </c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</row>
    <row r="200" spans="1:47" s="1" customFormat="1" ht="27" customHeight="1" x14ac:dyDescent="0.2">
      <c r="A200" s="18">
        <v>4629</v>
      </c>
      <c r="B200" s="18" t="s">
        <v>237</v>
      </c>
      <c r="C200" s="19">
        <v>35353</v>
      </c>
      <c r="D200" s="20"/>
      <c r="E200" s="20"/>
      <c r="F200" s="18" t="s">
        <v>236</v>
      </c>
      <c r="G200" s="19">
        <v>38169</v>
      </c>
      <c r="H200" s="19"/>
      <c r="I200" s="21">
        <v>3660</v>
      </c>
      <c r="J200" s="22">
        <v>5250</v>
      </c>
      <c r="K200" s="23"/>
      <c r="L200" s="23"/>
      <c r="M200" s="23">
        <v>915</v>
      </c>
      <c r="N200" s="23">
        <v>500</v>
      </c>
      <c r="P200" s="24">
        <f t="shared" si="11"/>
        <v>6665</v>
      </c>
      <c r="Q200" s="23">
        <v>402.6</v>
      </c>
      <c r="R200" s="23">
        <v>0</v>
      </c>
      <c r="S200" s="23">
        <v>5.53</v>
      </c>
      <c r="T200" s="24">
        <f t="shared" si="12"/>
        <v>408.13</v>
      </c>
      <c r="U200" s="25">
        <f t="shared" si="13"/>
        <v>6256.87</v>
      </c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</row>
    <row r="201" spans="1:47" s="1" customFormat="1" ht="27" customHeight="1" x14ac:dyDescent="0.2">
      <c r="A201" s="18">
        <v>102</v>
      </c>
      <c r="B201" s="18" t="s">
        <v>238</v>
      </c>
      <c r="C201" s="19">
        <v>44055</v>
      </c>
      <c r="D201" s="20"/>
      <c r="E201" s="20"/>
      <c r="F201" s="18" t="s">
        <v>239</v>
      </c>
      <c r="G201" s="19">
        <v>44055</v>
      </c>
      <c r="H201" s="19"/>
      <c r="I201" s="21">
        <v>11180</v>
      </c>
      <c r="J201" s="22">
        <v>13676.900000000001</v>
      </c>
      <c r="K201" s="23"/>
      <c r="L201" s="23"/>
      <c r="M201" s="23">
        <v>2795</v>
      </c>
      <c r="N201" s="23"/>
      <c r="P201" s="24">
        <f t="shared" si="11"/>
        <v>16471.900000000001</v>
      </c>
      <c r="Q201" s="23">
        <v>1229.8</v>
      </c>
      <c r="R201" s="23">
        <v>0</v>
      </c>
      <c r="S201" s="23">
        <v>0</v>
      </c>
      <c r="T201" s="24">
        <f t="shared" si="12"/>
        <v>1229.8</v>
      </c>
      <c r="U201" s="25">
        <f t="shared" si="13"/>
        <v>15242.100000000002</v>
      </c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</row>
    <row r="202" spans="1:47" s="1" customFormat="1" ht="27" customHeight="1" x14ac:dyDescent="0.2">
      <c r="A202" s="18">
        <v>114</v>
      </c>
      <c r="B202" s="18" t="s">
        <v>240</v>
      </c>
      <c r="C202" s="19">
        <v>36561</v>
      </c>
      <c r="D202" s="20"/>
      <c r="E202" s="20"/>
      <c r="F202" s="18" t="s">
        <v>210</v>
      </c>
      <c r="G202" s="19">
        <v>36617</v>
      </c>
      <c r="H202" s="19"/>
      <c r="I202" s="21">
        <v>8300</v>
      </c>
      <c r="J202" s="22">
        <v>10276.5</v>
      </c>
      <c r="K202" s="23"/>
      <c r="L202" s="23"/>
      <c r="M202" s="23">
        <v>2075</v>
      </c>
      <c r="N202" s="23"/>
      <c r="P202" s="24">
        <f t="shared" si="11"/>
        <v>12351.5</v>
      </c>
      <c r="Q202" s="23">
        <v>913</v>
      </c>
      <c r="R202" s="23">
        <v>0</v>
      </c>
      <c r="S202" s="23">
        <v>0</v>
      </c>
      <c r="T202" s="24">
        <f t="shared" si="12"/>
        <v>913</v>
      </c>
      <c r="U202" s="25">
        <f t="shared" si="13"/>
        <v>11438.5</v>
      </c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</row>
    <row r="203" spans="1:47" s="1" customFormat="1" ht="27" customHeight="1" x14ac:dyDescent="0.2">
      <c r="A203" s="18">
        <v>116</v>
      </c>
      <c r="B203" s="18" t="s">
        <v>241</v>
      </c>
      <c r="C203" s="19">
        <v>35845</v>
      </c>
      <c r="D203" s="20"/>
      <c r="E203" s="20"/>
      <c r="F203" s="18" t="s">
        <v>210</v>
      </c>
      <c r="G203" s="19">
        <v>41009</v>
      </c>
      <c r="H203" s="19"/>
      <c r="I203" s="21">
        <v>5240</v>
      </c>
      <c r="J203" s="22">
        <v>6520.5</v>
      </c>
      <c r="K203" s="23"/>
      <c r="L203" s="23"/>
      <c r="M203" s="23">
        <v>1310</v>
      </c>
      <c r="N203" s="23"/>
      <c r="P203" s="24">
        <f t="shared" si="11"/>
        <v>7830.5</v>
      </c>
      <c r="Q203" s="23">
        <v>576.4</v>
      </c>
      <c r="R203" s="23">
        <v>0</v>
      </c>
      <c r="S203" s="23">
        <v>1.61</v>
      </c>
      <c r="T203" s="24">
        <f t="shared" si="12"/>
        <v>578.01</v>
      </c>
      <c r="U203" s="25">
        <f t="shared" si="13"/>
        <v>7252.49</v>
      </c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</row>
    <row r="204" spans="1:47" s="1" customFormat="1" ht="27" customHeight="1" x14ac:dyDescent="0.2">
      <c r="A204" s="18">
        <v>4555</v>
      </c>
      <c r="B204" s="18" t="s">
        <v>242</v>
      </c>
      <c r="C204" s="19">
        <v>37248</v>
      </c>
      <c r="D204" s="20"/>
      <c r="E204" s="20"/>
      <c r="F204" s="18" t="s">
        <v>210</v>
      </c>
      <c r="G204" s="19">
        <v>38261</v>
      </c>
      <c r="H204" s="19"/>
      <c r="I204" s="21">
        <v>3140</v>
      </c>
      <c r="J204" s="22">
        <v>4504.5</v>
      </c>
      <c r="K204" s="23"/>
      <c r="L204" s="23"/>
      <c r="M204" s="23">
        <v>785</v>
      </c>
      <c r="N204" s="23"/>
      <c r="P204" s="24">
        <f t="shared" si="11"/>
        <v>5289.5</v>
      </c>
      <c r="Q204" s="23">
        <v>345.4</v>
      </c>
      <c r="R204" s="23">
        <v>0</v>
      </c>
      <c r="S204" s="23">
        <v>0</v>
      </c>
      <c r="T204" s="24">
        <f t="shared" si="12"/>
        <v>345.4</v>
      </c>
      <c r="U204" s="25">
        <f t="shared" si="13"/>
        <v>4944.1000000000004</v>
      </c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</row>
    <row r="205" spans="1:47" s="1" customFormat="1" ht="27" customHeight="1" x14ac:dyDescent="0.2">
      <c r="A205" s="18">
        <v>10438</v>
      </c>
      <c r="B205" s="18" t="s">
        <v>243</v>
      </c>
      <c r="C205" s="19">
        <v>40516</v>
      </c>
      <c r="D205" s="20"/>
      <c r="E205" s="20"/>
      <c r="F205" s="18" t="s">
        <v>210</v>
      </c>
      <c r="G205" s="19">
        <v>40594</v>
      </c>
      <c r="H205" s="19"/>
      <c r="I205" s="21">
        <v>3390</v>
      </c>
      <c r="J205" s="22">
        <v>4189</v>
      </c>
      <c r="K205" s="23"/>
      <c r="L205" s="23"/>
      <c r="M205" s="23">
        <v>847.5</v>
      </c>
      <c r="N205" s="23">
        <v>200</v>
      </c>
      <c r="P205" s="24">
        <f t="shared" si="11"/>
        <v>5236.5</v>
      </c>
      <c r="Q205" s="23">
        <v>372.9</v>
      </c>
      <c r="R205" s="23">
        <v>0</v>
      </c>
      <c r="S205" s="23">
        <v>0</v>
      </c>
      <c r="T205" s="24">
        <f t="shared" si="12"/>
        <v>372.9</v>
      </c>
      <c r="U205" s="25">
        <f t="shared" si="13"/>
        <v>4863.6000000000004</v>
      </c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</row>
    <row r="206" spans="1:47" s="1" customFormat="1" ht="27" customHeight="1" x14ac:dyDescent="0.2">
      <c r="A206" s="18">
        <v>10628</v>
      </c>
      <c r="B206" s="18" t="s">
        <v>244</v>
      </c>
      <c r="C206" s="19">
        <v>40643</v>
      </c>
      <c r="D206" s="20"/>
      <c r="E206" s="20"/>
      <c r="F206" s="18" t="s">
        <v>210</v>
      </c>
      <c r="G206" s="19">
        <v>40668</v>
      </c>
      <c r="H206" s="19"/>
      <c r="I206" s="21">
        <v>8900</v>
      </c>
      <c r="J206" s="22">
        <v>10929.5</v>
      </c>
      <c r="K206" s="23"/>
      <c r="L206" s="23"/>
      <c r="M206" s="23">
        <v>2225</v>
      </c>
      <c r="N206" s="23">
        <v>3607</v>
      </c>
      <c r="P206" s="24">
        <f t="shared" si="11"/>
        <v>16761.5</v>
      </c>
      <c r="Q206" s="23">
        <v>979</v>
      </c>
      <c r="R206" s="23">
        <v>0</v>
      </c>
      <c r="S206" s="23">
        <v>0</v>
      </c>
      <c r="T206" s="24">
        <f t="shared" si="12"/>
        <v>979</v>
      </c>
      <c r="U206" s="25">
        <f t="shared" si="13"/>
        <v>15782.5</v>
      </c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</row>
    <row r="207" spans="1:47" s="1" customFormat="1" ht="27" customHeight="1" x14ac:dyDescent="0.2">
      <c r="A207" s="18">
        <v>14131</v>
      </c>
      <c r="B207" s="18" t="s">
        <v>245</v>
      </c>
      <c r="C207" s="19">
        <v>44007</v>
      </c>
      <c r="D207" s="20"/>
      <c r="E207" s="20"/>
      <c r="F207" s="18" t="s">
        <v>210</v>
      </c>
      <c r="G207" s="19">
        <v>44013</v>
      </c>
      <c r="H207" s="19"/>
      <c r="I207" s="21">
        <v>2630</v>
      </c>
      <c r="J207" s="22">
        <v>3942.5</v>
      </c>
      <c r="K207" s="23"/>
      <c r="L207" s="23"/>
      <c r="M207" s="23">
        <v>657.5</v>
      </c>
      <c r="N207" s="23">
        <v>650</v>
      </c>
      <c r="P207" s="24">
        <f t="shared" si="11"/>
        <v>5250</v>
      </c>
      <c r="Q207" s="23">
        <v>289.3</v>
      </c>
      <c r="R207" s="23">
        <v>0</v>
      </c>
      <c r="S207" s="23">
        <v>0.33</v>
      </c>
      <c r="T207" s="24">
        <f t="shared" si="12"/>
        <v>289.63</v>
      </c>
      <c r="U207" s="25">
        <f t="shared" si="13"/>
        <v>4960.37</v>
      </c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</row>
    <row r="208" spans="1:47" s="1" customFormat="1" ht="27" customHeight="1" x14ac:dyDescent="0.2">
      <c r="A208" s="18">
        <v>14202</v>
      </c>
      <c r="B208" s="18" t="s">
        <v>246</v>
      </c>
      <c r="C208" s="19">
        <v>44152</v>
      </c>
      <c r="D208" s="20"/>
      <c r="E208" s="20"/>
      <c r="F208" s="18" t="s">
        <v>210</v>
      </c>
      <c r="G208" s="19">
        <v>44166</v>
      </c>
      <c r="H208" s="19"/>
      <c r="I208" s="21">
        <v>3290</v>
      </c>
      <c r="J208" s="22">
        <v>4352.5</v>
      </c>
      <c r="K208" s="23"/>
      <c r="L208" s="23"/>
      <c r="M208" s="23">
        <v>822.5</v>
      </c>
      <c r="N208" s="23"/>
      <c r="P208" s="24">
        <f t="shared" si="11"/>
        <v>5175</v>
      </c>
      <c r="Q208" s="23">
        <v>361.9</v>
      </c>
      <c r="R208" s="23">
        <v>0</v>
      </c>
      <c r="S208" s="23">
        <v>5.41</v>
      </c>
      <c r="T208" s="24">
        <f t="shared" si="12"/>
        <v>367.31</v>
      </c>
      <c r="U208" s="25">
        <f t="shared" si="13"/>
        <v>4807.6899999999996</v>
      </c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</row>
    <row r="209" spans="1:47" s="1" customFormat="1" ht="27" customHeight="1" x14ac:dyDescent="0.2">
      <c r="A209" s="18">
        <v>130</v>
      </c>
      <c r="B209" s="18" t="s">
        <v>247</v>
      </c>
      <c r="C209" s="19">
        <v>34515</v>
      </c>
      <c r="D209" s="20"/>
      <c r="E209" s="20"/>
      <c r="F209" s="18" t="s">
        <v>210</v>
      </c>
      <c r="G209" s="19">
        <v>37469</v>
      </c>
      <c r="H209" s="19"/>
      <c r="I209" s="21">
        <v>11850</v>
      </c>
      <c r="J209" s="22">
        <v>14609</v>
      </c>
      <c r="K209" s="23"/>
      <c r="L209" s="23"/>
      <c r="M209" s="23">
        <v>2962.5</v>
      </c>
      <c r="N209" s="23"/>
      <c r="P209" s="24">
        <f t="shared" si="11"/>
        <v>17571.5</v>
      </c>
      <c r="Q209" s="23">
        <v>1303.5</v>
      </c>
      <c r="R209" s="23">
        <v>0</v>
      </c>
      <c r="S209" s="23">
        <v>0</v>
      </c>
      <c r="T209" s="24">
        <f t="shared" si="12"/>
        <v>1303.5</v>
      </c>
      <c r="U209" s="25">
        <f t="shared" si="13"/>
        <v>16268</v>
      </c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</row>
    <row r="210" spans="1:47" s="1" customFormat="1" ht="27" customHeight="1" x14ac:dyDescent="0.2">
      <c r="A210" s="18">
        <v>1545</v>
      </c>
      <c r="B210" s="18" t="s">
        <v>248</v>
      </c>
      <c r="C210" s="19">
        <v>36481</v>
      </c>
      <c r="D210" s="20"/>
      <c r="E210" s="20"/>
      <c r="F210" s="18" t="s">
        <v>210</v>
      </c>
      <c r="G210" s="19">
        <v>36495</v>
      </c>
      <c r="H210" s="19"/>
      <c r="I210" s="21">
        <v>3440</v>
      </c>
      <c r="J210" s="22">
        <v>4975.5</v>
      </c>
      <c r="K210" s="23"/>
      <c r="L210" s="23"/>
      <c r="M210" s="23">
        <v>860</v>
      </c>
      <c r="N210" s="23"/>
      <c r="P210" s="24">
        <f t="shared" si="11"/>
        <v>5835.5</v>
      </c>
      <c r="Q210" s="23">
        <v>378.4</v>
      </c>
      <c r="R210" s="23">
        <v>49</v>
      </c>
      <c r="S210" s="23">
        <v>0.41</v>
      </c>
      <c r="T210" s="24">
        <f t="shared" si="12"/>
        <v>427.81</v>
      </c>
      <c r="U210" s="25">
        <f t="shared" si="13"/>
        <v>5407.69</v>
      </c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</row>
    <row r="211" spans="1:47" s="1" customFormat="1" ht="27" customHeight="1" x14ac:dyDescent="0.2">
      <c r="A211" s="18">
        <v>9986</v>
      </c>
      <c r="B211" s="18" t="s">
        <v>249</v>
      </c>
      <c r="C211" s="19">
        <v>35074</v>
      </c>
      <c r="D211" s="20"/>
      <c r="E211" s="20"/>
      <c r="F211" s="18" t="s">
        <v>210</v>
      </c>
      <c r="G211" s="19" t="s">
        <v>77</v>
      </c>
      <c r="H211" s="19"/>
      <c r="I211" s="21">
        <v>0</v>
      </c>
      <c r="J211" s="22">
        <v>4808</v>
      </c>
      <c r="K211" s="23"/>
      <c r="L211" s="23"/>
      <c r="M211" s="23">
        <v>0</v>
      </c>
      <c r="N211" s="23"/>
      <c r="P211" s="24">
        <f t="shared" si="11"/>
        <v>4808</v>
      </c>
      <c r="Q211" s="23">
        <v>0</v>
      </c>
      <c r="R211" s="23">
        <v>0</v>
      </c>
      <c r="S211" s="23">
        <v>0.34</v>
      </c>
      <c r="T211" s="24">
        <f t="shared" si="12"/>
        <v>0.34</v>
      </c>
      <c r="U211" s="25">
        <f t="shared" si="13"/>
        <v>4807.66</v>
      </c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</row>
    <row r="212" spans="1:47" s="1" customFormat="1" ht="27" customHeight="1" x14ac:dyDescent="0.2">
      <c r="A212" s="18">
        <v>750</v>
      </c>
      <c r="B212" s="18" t="s">
        <v>250</v>
      </c>
      <c r="C212" s="19">
        <v>33639</v>
      </c>
      <c r="D212" s="20"/>
      <c r="E212" s="20"/>
      <c r="F212" s="18" t="s">
        <v>251</v>
      </c>
      <c r="G212" s="19">
        <v>35049</v>
      </c>
      <c r="H212" s="19"/>
      <c r="I212" s="21">
        <v>4950</v>
      </c>
      <c r="J212" s="22">
        <v>6155</v>
      </c>
      <c r="K212" s="23"/>
      <c r="L212" s="23"/>
      <c r="M212" s="23">
        <v>1237.5</v>
      </c>
      <c r="N212" s="23">
        <v>900</v>
      </c>
      <c r="P212" s="24">
        <f t="shared" si="11"/>
        <v>8292.5</v>
      </c>
      <c r="Q212" s="23">
        <v>544.5</v>
      </c>
      <c r="R212" s="23">
        <v>0</v>
      </c>
      <c r="S212" s="23">
        <v>0</v>
      </c>
      <c r="T212" s="24">
        <f t="shared" si="12"/>
        <v>544.5</v>
      </c>
      <c r="U212" s="25">
        <f t="shared" si="13"/>
        <v>7748</v>
      </c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</row>
    <row r="213" spans="1:47" s="1" customFormat="1" ht="27" customHeight="1" x14ac:dyDescent="0.2">
      <c r="A213" s="18">
        <v>9313</v>
      </c>
      <c r="B213" s="18" t="s">
        <v>252</v>
      </c>
      <c r="C213" s="19">
        <v>40054</v>
      </c>
      <c r="D213" s="20"/>
      <c r="E213" s="20"/>
      <c r="F213" s="18" t="s">
        <v>253</v>
      </c>
      <c r="G213" s="19">
        <v>40091</v>
      </c>
      <c r="H213" s="19"/>
      <c r="I213" s="21">
        <v>5840</v>
      </c>
      <c r="J213" s="22">
        <v>7621.5</v>
      </c>
      <c r="K213" s="23"/>
      <c r="L213" s="23"/>
      <c r="M213" s="23">
        <v>1460</v>
      </c>
      <c r="N213" s="23">
        <v>500</v>
      </c>
      <c r="P213" s="24">
        <f t="shared" si="11"/>
        <v>9581.5</v>
      </c>
      <c r="Q213" s="23">
        <v>642.4</v>
      </c>
      <c r="R213" s="23">
        <v>0</v>
      </c>
      <c r="S213" s="23">
        <v>0</v>
      </c>
      <c r="T213" s="24">
        <f t="shared" si="12"/>
        <v>642.4</v>
      </c>
      <c r="U213" s="25">
        <f t="shared" si="13"/>
        <v>8939.1</v>
      </c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</row>
    <row r="214" spans="1:47" s="1" customFormat="1" ht="27" customHeight="1" x14ac:dyDescent="0.2">
      <c r="A214" s="18">
        <v>14047</v>
      </c>
      <c r="B214" s="18" t="s">
        <v>254</v>
      </c>
      <c r="C214" s="19">
        <v>43816</v>
      </c>
      <c r="D214" s="20"/>
      <c r="E214" s="20"/>
      <c r="F214" s="18" t="s">
        <v>251</v>
      </c>
      <c r="G214" s="19">
        <v>43891</v>
      </c>
      <c r="H214" s="19"/>
      <c r="I214" s="21">
        <v>1880</v>
      </c>
      <c r="J214" s="22">
        <v>2692.4</v>
      </c>
      <c r="K214" s="23"/>
      <c r="L214" s="23"/>
      <c r="M214" s="23">
        <v>470</v>
      </c>
      <c r="N214" s="23">
        <v>300</v>
      </c>
      <c r="P214" s="24">
        <f t="shared" si="11"/>
        <v>3462.4</v>
      </c>
      <c r="Q214" s="23">
        <v>206.8</v>
      </c>
      <c r="R214" s="23">
        <v>0</v>
      </c>
      <c r="S214" s="23">
        <v>0.44</v>
      </c>
      <c r="T214" s="24">
        <f t="shared" si="12"/>
        <v>207.24</v>
      </c>
      <c r="U214" s="25">
        <f t="shared" si="13"/>
        <v>3255.16</v>
      </c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</row>
    <row r="215" spans="1:47" s="1" customFormat="1" ht="27" customHeight="1" x14ac:dyDescent="0.2">
      <c r="A215" s="18">
        <v>162</v>
      </c>
      <c r="B215" s="18" t="s">
        <v>255</v>
      </c>
      <c r="C215" s="19">
        <v>34881</v>
      </c>
      <c r="D215" s="20"/>
      <c r="E215" s="20"/>
      <c r="F215" s="18" t="s">
        <v>210</v>
      </c>
      <c r="G215" s="19">
        <v>38297</v>
      </c>
      <c r="H215" s="19"/>
      <c r="I215" s="21">
        <v>7740</v>
      </c>
      <c r="J215" s="22">
        <v>9573.5</v>
      </c>
      <c r="K215" s="23"/>
      <c r="L215" s="23"/>
      <c r="M215" s="23">
        <v>1935</v>
      </c>
      <c r="N215" s="23"/>
      <c r="P215" s="24">
        <f t="shared" si="11"/>
        <v>11508.5</v>
      </c>
      <c r="Q215" s="23">
        <v>851.4</v>
      </c>
      <c r="R215" s="23">
        <v>0</v>
      </c>
      <c r="S215" s="23">
        <v>0</v>
      </c>
      <c r="T215" s="24">
        <f t="shared" si="12"/>
        <v>851.4</v>
      </c>
      <c r="U215" s="25">
        <f t="shared" si="13"/>
        <v>10657.1</v>
      </c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</row>
    <row r="216" spans="1:47" s="1" customFormat="1" ht="27" customHeight="1" x14ac:dyDescent="0.2">
      <c r="A216" s="18">
        <v>165</v>
      </c>
      <c r="B216" s="18" t="s">
        <v>257</v>
      </c>
      <c r="C216" s="19">
        <v>35987</v>
      </c>
      <c r="D216" s="20"/>
      <c r="E216" s="20"/>
      <c r="F216" s="18" t="s">
        <v>210</v>
      </c>
      <c r="G216" s="19">
        <v>38261</v>
      </c>
      <c r="H216" s="19"/>
      <c r="I216" s="21">
        <v>6170</v>
      </c>
      <c r="J216" s="22">
        <v>7673</v>
      </c>
      <c r="K216" s="23"/>
      <c r="L216" s="23"/>
      <c r="M216" s="23">
        <v>1542.5</v>
      </c>
      <c r="N216" s="23"/>
      <c r="P216" s="24">
        <f t="shared" si="11"/>
        <v>9215.5</v>
      </c>
      <c r="Q216" s="23">
        <v>678.7</v>
      </c>
      <c r="R216" s="23">
        <v>0</v>
      </c>
      <c r="S216" s="23">
        <v>3.78</v>
      </c>
      <c r="T216" s="24">
        <f t="shared" si="12"/>
        <v>682.48</v>
      </c>
      <c r="U216" s="25">
        <f t="shared" si="13"/>
        <v>8533.02</v>
      </c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</row>
    <row r="217" spans="1:47" s="1" customFormat="1" ht="27" customHeight="1" x14ac:dyDescent="0.2">
      <c r="A217" s="18">
        <v>1003</v>
      </c>
      <c r="B217" s="18" t="s">
        <v>258</v>
      </c>
      <c r="C217" s="19">
        <v>34702</v>
      </c>
      <c r="D217" s="20"/>
      <c r="E217" s="20"/>
      <c r="F217" s="18" t="s">
        <v>81</v>
      </c>
      <c r="G217" s="19">
        <v>35808</v>
      </c>
      <c r="H217" s="19"/>
      <c r="I217" s="21">
        <v>4380</v>
      </c>
      <c r="J217" s="22">
        <v>7380.5</v>
      </c>
      <c r="K217" s="23"/>
      <c r="L217" s="23"/>
      <c r="M217" s="23">
        <v>1095</v>
      </c>
      <c r="N217" s="23"/>
      <c r="P217" s="24">
        <f t="shared" si="11"/>
        <v>8475.5</v>
      </c>
      <c r="Q217" s="23">
        <v>481.8</v>
      </c>
      <c r="R217" s="23">
        <v>0</v>
      </c>
      <c r="S217" s="23">
        <v>0</v>
      </c>
      <c r="T217" s="24">
        <f t="shared" si="12"/>
        <v>481.8</v>
      </c>
      <c r="U217" s="25">
        <f t="shared" si="13"/>
        <v>7993.7</v>
      </c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</row>
    <row r="218" spans="1:47" s="1" customFormat="1" ht="27" customHeight="1" x14ac:dyDescent="0.2">
      <c r="A218" s="18">
        <v>9067</v>
      </c>
      <c r="B218" s="18" t="s">
        <v>259</v>
      </c>
      <c r="C218" s="19">
        <v>36526</v>
      </c>
      <c r="D218" s="20"/>
      <c r="E218" s="20"/>
      <c r="F218" s="18" t="s">
        <v>260</v>
      </c>
      <c r="G218" s="19" t="s">
        <v>77</v>
      </c>
      <c r="H218" s="19"/>
      <c r="I218" s="21">
        <v>0</v>
      </c>
      <c r="J218" s="22">
        <v>22432</v>
      </c>
      <c r="K218" s="23"/>
      <c r="L218" s="23"/>
      <c r="M218" s="23">
        <v>0</v>
      </c>
      <c r="N218" s="23"/>
      <c r="P218" s="24">
        <f t="shared" si="11"/>
        <v>22432</v>
      </c>
      <c r="Q218" s="23">
        <v>0</v>
      </c>
      <c r="R218" s="23">
        <v>0</v>
      </c>
      <c r="S218" s="23">
        <v>0</v>
      </c>
      <c r="T218" s="24">
        <f t="shared" si="12"/>
        <v>0</v>
      </c>
      <c r="U218" s="25">
        <f t="shared" si="13"/>
        <v>22432</v>
      </c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</row>
    <row r="219" spans="1:47" s="1" customFormat="1" ht="27" customHeight="1" x14ac:dyDescent="0.2">
      <c r="A219" s="18">
        <v>10972</v>
      </c>
      <c r="B219" s="18" t="s">
        <v>261</v>
      </c>
      <c r="C219" s="19">
        <v>40817</v>
      </c>
      <c r="D219" s="20"/>
      <c r="E219" s="20"/>
      <c r="F219" s="18" t="s">
        <v>260</v>
      </c>
      <c r="G219" s="19">
        <v>40871</v>
      </c>
      <c r="H219" s="19"/>
      <c r="I219" s="21">
        <v>2280</v>
      </c>
      <c r="J219" s="22">
        <v>3725</v>
      </c>
      <c r="K219" s="23"/>
      <c r="L219" s="23"/>
      <c r="M219" s="23">
        <v>570</v>
      </c>
      <c r="N219" s="23"/>
      <c r="P219" s="24">
        <f t="shared" si="11"/>
        <v>4295</v>
      </c>
      <c r="Q219" s="23">
        <v>250.8</v>
      </c>
      <c r="R219" s="23">
        <v>0</v>
      </c>
      <c r="S219" s="23">
        <v>0</v>
      </c>
      <c r="T219" s="24">
        <f t="shared" si="12"/>
        <v>250.8</v>
      </c>
      <c r="U219" s="25">
        <f t="shared" si="13"/>
        <v>4044.2</v>
      </c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</row>
    <row r="220" spans="1:47" s="1" customFormat="1" ht="27" customHeight="1" x14ac:dyDescent="0.2">
      <c r="A220" s="18">
        <v>1300</v>
      </c>
      <c r="B220" s="18" t="s">
        <v>262</v>
      </c>
      <c r="C220" s="19">
        <v>39326</v>
      </c>
      <c r="D220" s="20"/>
      <c r="E220" s="20"/>
      <c r="F220" s="18" t="s">
        <v>263</v>
      </c>
      <c r="G220" s="19">
        <v>39352</v>
      </c>
      <c r="H220" s="19"/>
      <c r="I220" s="21">
        <v>9100</v>
      </c>
      <c r="J220" s="22">
        <v>12101</v>
      </c>
      <c r="K220" s="23"/>
      <c r="L220" s="23"/>
      <c r="M220" s="23">
        <v>2275</v>
      </c>
      <c r="N220" s="23"/>
      <c r="P220" s="24">
        <f t="shared" si="11"/>
        <v>14376</v>
      </c>
      <c r="Q220" s="23">
        <v>1001</v>
      </c>
      <c r="R220" s="23">
        <v>0</v>
      </c>
      <c r="S220" s="23">
        <v>0</v>
      </c>
      <c r="T220" s="24">
        <f t="shared" si="12"/>
        <v>1001</v>
      </c>
      <c r="U220" s="25">
        <f t="shared" si="13"/>
        <v>13375</v>
      </c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</row>
    <row r="221" spans="1:47" s="1" customFormat="1" ht="27" customHeight="1" x14ac:dyDescent="0.2">
      <c r="A221" s="18">
        <v>1301</v>
      </c>
      <c r="B221" s="18" t="s">
        <v>264</v>
      </c>
      <c r="C221" s="19">
        <v>34714</v>
      </c>
      <c r="D221" s="20"/>
      <c r="E221" s="20"/>
      <c r="F221" s="18" t="s">
        <v>263</v>
      </c>
      <c r="G221" s="19">
        <v>35225</v>
      </c>
      <c r="H221" s="19"/>
      <c r="I221" s="21">
        <v>5780</v>
      </c>
      <c r="J221" s="22">
        <v>7161.5</v>
      </c>
      <c r="K221" s="23"/>
      <c r="L221" s="23"/>
      <c r="M221" s="23">
        <v>1445</v>
      </c>
      <c r="N221" s="23"/>
      <c r="P221" s="24">
        <f t="shared" si="11"/>
        <v>8606.5</v>
      </c>
      <c r="Q221" s="23">
        <v>635.79999999999995</v>
      </c>
      <c r="R221" s="23">
        <v>0</v>
      </c>
      <c r="S221" s="23">
        <v>0</v>
      </c>
      <c r="T221" s="24">
        <f t="shared" si="12"/>
        <v>635.79999999999995</v>
      </c>
      <c r="U221" s="25">
        <f t="shared" si="13"/>
        <v>7970.7</v>
      </c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</row>
    <row r="222" spans="1:47" s="1" customFormat="1" ht="27" customHeight="1" x14ac:dyDescent="0.2">
      <c r="A222" s="18">
        <v>1303</v>
      </c>
      <c r="B222" s="18" t="s">
        <v>265</v>
      </c>
      <c r="C222" s="19">
        <v>36831</v>
      </c>
      <c r="D222" s="20"/>
      <c r="E222" s="20"/>
      <c r="F222" s="18" t="s">
        <v>263</v>
      </c>
      <c r="G222" s="19">
        <v>36900</v>
      </c>
      <c r="H222" s="19"/>
      <c r="I222" s="21">
        <v>7680</v>
      </c>
      <c r="J222" s="22">
        <v>9511.5</v>
      </c>
      <c r="K222" s="23"/>
      <c r="L222" s="23"/>
      <c r="M222" s="23">
        <v>1920</v>
      </c>
      <c r="N222" s="23"/>
      <c r="P222" s="24">
        <f t="shared" si="11"/>
        <v>11431.5</v>
      </c>
      <c r="Q222" s="23">
        <v>844.8</v>
      </c>
      <c r="R222" s="23">
        <v>0</v>
      </c>
      <c r="S222" s="23">
        <v>0</v>
      </c>
      <c r="T222" s="24">
        <f t="shared" si="12"/>
        <v>844.8</v>
      </c>
      <c r="U222" s="25">
        <f t="shared" si="13"/>
        <v>10586.7</v>
      </c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</row>
    <row r="223" spans="1:47" s="1" customFormat="1" ht="27" customHeight="1" x14ac:dyDescent="0.2">
      <c r="A223" s="18">
        <v>1304</v>
      </c>
      <c r="B223" s="18" t="s">
        <v>266</v>
      </c>
      <c r="C223" s="19">
        <v>36925</v>
      </c>
      <c r="D223" s="20"/>
      <c r="E223" s="20"/>
      <c r="F223" s="18" t="s">
        <v>263</v>
      </c>
      <c r="G223" s="19">
        <v>36951</v>
      </c>
      <c r="H223" s="19"/>
      <c r="I223" s="21">
        <v>10900</v>
      </c>
      <c r="J223" s="22">
        <v>12792.5</v>
      </c>
      <c r="K223" s="23"/>
      <c r="L223" s="23"/>
      <c r="M223" s="23">
        <v>2725</v>
      </c>
      <c r="N223" s="23"/>
      <c r="P223" s="24">
        <f t="shared" si="11"/>
        <v>15517.5</v>
      </c>
      <c r="Q223" s="23">
        <v>1199</v>
      </c>
      <c r="R223" s="23">
        <v>0</v>
      </c>
      <c r="S223" s="23">
        <v>145</v>
      </c>
      <c r="T223" s="24">
        <f t="shared" si="12"/>
        <v>1344</v>
      </c>
      <c r="U223" s="25">
        <f t="shared" si="13"/>
        <v>14173.5</v>
      </c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</row>
    <row r="224" spans="1:47" s="1" customFormat="1" ht="27" customHeight="1" x14ac:dyDescent="0.2">
      <c r="A224" s="18">
        <v>11488</v>
      </c>
      <c r="B224" s="18" t="s">
        <v>267</v>
      </c>
      <c r="C224" s="19">
        <v>42686</v>
      </c>
      <c r="D224" s="20"/>
      <c r="E224" s="20"/>
      <c r="F224" s="18" t="s">
        <v>263</v>
      </c>
      <c r="G224" s="19">
        <v>42736</v>
      </c>
      <c r="H224" s="19"/>
      <c r="I224" s="21">
        <v>6750</v>
      </c>
      <c r="J224" s="22">
        <v>8321</v>
      </c>
      <c r="K224" s="23"/>
      <c r="L224" s="23"/>
      <c r="M224" s="23">
        <v>1687.5</v>
      </c>
      <c r="N224" s="23"/>
      <c r="P224" s="24">
        <f t="shared" si="11"/>
        <v>10008.5</v>
      </c>
      <c r="Q224" s="23">
        <v>742.5</v>
      </c>
      <c r="R224" s="23">
        <v>0</v>
      </c>
      <c r="S224" s="23">
        <v>93</v>
      </c>
      <c r="T224" s="24">
        <f t="shared" si="12"/>
        <v>835.5</v>
      </c>
      <c r="U224" s="25">
        <f t="shared" si="13"/>
        <v>9173</v>
      </c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</row>
    <row r="225" spans="1:47" s="1" customFormat="1" ht="27" customHeight="1" x14ac:dyDescent="0.2">
      <c r="A225" s="18">
        <v>1560</v>
      </c>
      <c r="B225" s="18" t="s">
        <v>268</v>
      </c>
      <c r="C225" s="19">
        <v>36142</v>
      </c>
      <c r="D225" s="20"/>
      <c r="E225" s="20"/>
      <c r="F225" s="18" t="s">
        <v>269</v>
      </c>
      <c r="G225" s="19">
        <v>39218</v>
      </c>
      <c r="H225" s="19"/>
      <c r="I225" s="21">
        <v>2340</v>
      </c>
      <c r="J225" s="22">
        <v>2901.45</v>
      </c>
      <c r="K225" s="23"/>
      <c r="L225" s="23"/>
      <c r="M225" s="23">
        <v>585</v>
      </c>
      <c r="N225" s="23"/>
      <c r="O225" s="1">
        <v>229</v>
      </c>
      <c r="P225" s="24">
        <f t="shared" si="11"/>
        <v>3715.45</v>
      </c>
      <c r="Q225" s="23">
        <v>257.39999999999998</v>
      </c>
      <c r="R225" s="23">
        <v>0</v>
      </c>
      <c r="S225" s="23">
        <v>0</v>
      </c>
      <c r="T225" s="24">
        <f t="shared" si="12"/>
        <v>257.39999999999998</v>
      </c>
      <c r="U225" s="25">
        <f t="shared" si="13"/>
        <v>3458.0499999999997</v>
      </c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</row>
    <row r="226" spans="1:47" s="1" customFormat="1" ht="27" customHeight="1" x14ac:dyDescent="0.2">
      <c r="A226" s="18">
        <v>5858</v>
      </c>
      <c r="B226" s="18" t="s">
        <v>270</v>
      </c>
      <c r="C226" s="19">
        <v>38599</v>
      </c>
      <c r="D226" s="20"/>
      <c r="E226" s="20"/>
      <c r="F226" s="18" t="s">
        <v>269</v>
      </c>
      <c r="G226" s="19">
        <v>38634</v>
      </c>
      <c r="H226" s="19"/>
      <c r="I226" s="21">
        <v>1870</v>
      </c>
      <c r="J226" s="22">
        <v>3666.75</v>
      </c>
      <c r="K226" s="23"/>
      <c r="L226" s="23"/>
      <c r="M226" s="23">
        <v>467.5</v>
      </c>
      <c r="N226" s="23"/>
      <c r="O226" s="1">
        <v>866</v>
      </c>
      <c r="P226" s="24">
        <f t="shared" si="11"/>
        <v>5000.25</v>
      </c>
      <c r="Q226" s="23">
        <v>205.7</v>
      </c>
      <c r="R226" s="23">
        <v>11.5</v>
      </c>
      <c r="S226" s="23">
        <v>2.73</v>
      </c>
      <c r="T226" s="24">
        <f t="shared" si="12"/>
        <v>219.92999999999998</v>
      </c>
      <c r="U226" s="25">
        <f t="shared" si="13"/>
        <v>4780.32</v>
      </c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</row>
    <row r="227" spans="1:47" s="1" customFormat="1" ht="27" customHeight="1" x14ac:dyDescent="0.2">
      <c r="A227" s="18">
        <v>6896</v>
      </c>
      <c r="B227" s="18" t="s">
        <v>271</v>
      </c>
      <c r="C227" s="19">
        <v>38783</v>
      </c>
      <c r="D227" s="20"/>
      <c r="E227" s="20"/>
      <c r="F227" s="18" t="s">
        <v>206</v>
      </c>
      <c r="G227" s="19">
        <v>38812</v>
      </c>
      <c r="H227" s="19"/>
      <c r="I227" s="21">
        <v>3230</v>
      </c>
      <c r="J227" s="22">
        <v>4035</v>
      </c>
      <c r="K227" s="23"/>
      <c r="L227" s="23"/>
      <c r="M227" s="23">
        <v>807.5</v>
      </c>
      <c r="N227" s="23"/>
      <c r="P227" s="24">
        <f t="shared" si="11"/>
        <v>4842.5</v>
      </c>
      <c r="Q227" s="23">
        <v>355.3</v>
      </c>
      <c r="R227" s="23">
        <v>0</v>
      </c>
      <c r="S227" s="23">
        <v>0</v>
      </c>
      <c r="T227" s="24">
        <f t="shared" si="12"/>
        <v>355.3</v>
      </c>
      <c r="U227" s="25">
        <f t="shared" si="13"/>
        <v>4487.2</v>
      </c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</row>
    <row r="228" spans="1:47" s="1" customFormat="1" ht="27" customHeight="1" x14ac:dyDescent="0.2">
      <c r="A228" s="18">
        <v>14183</v>
      </c>
      <c r="B228" s="18" t="s">
        <v>272</v>
      </c>
      <c r="C228" s="19">
        <v>44094</v>
      </c>
      <c r="D228" s="20"/>
      <c r="E228" s="20"/>
      <c r="F228" s="18" t="s">
        <v>234</v>
      </c>
      <c r="G228" s="19">
        <v>44105</v>
      </c>
      <c r="H228" s="19"/>
      <c r="I228" s="21"/>
      <c r="J228" s="22"/>
      <c r="K228" s="23"/>
      <c r="L228" s="23"/>
      <c r="M228" s="23"/>
      <c r="N228" s="23"/>
      <c r="P228" s="24">
        <f t="shared" si="11"/>
        <v>0</v>
      </c>
      <c r="Q228" s="23"/>
      <c r="R228" s="23"/>
      <c r="S228" s="23"/>
      <c r="T228" s="24">
        <f t="shared" si="12"/>
        <v>0</v>
      </c>
      <c r="U228" s="25">
        <f t="shared" si="13"/>
        <v>0</v>
      </c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</row>
    <row r="229" spans="1:47" s="1" customFormat="1" ht="27" customHeight="1" x14ac:dyDescent="0.2">
      <c r="A229" s="18">
        <v>375</v>
      </c>
      <c r="B229" s="18" t="s">
        <v>273</v>
      </c>
      <c r="C229" s="19">
        <v>35252</v>
      </c>
      <c r="D229" s="20"/>
      <c r="E229" s="20"/>
      <c r="F229" s="18" t="s">
        <v>229</v>
      </c>
      <c r="G229" s="19">
        <v>35302</v>
      </c>
      <c r="H229" s="19"/>
      <c r="I229" s="21">
        <v>5420</v>
      </c>
      <c r="J229" s="22">
        <v>6501.5</v>
      </c>
      <c r="K229" s="23"/>
      <c r="L229" s="23"/>
      <c r="M229" s="23">
        <v>1355</v>
      </c>
      <c r="N229" s="23"/>
      <c r="P229" s="24">
        <f t="shared" si="11"/>
        <v>7856.5</v>
      </c>
      <c r="Q229" s="23">
        <v>596.20000000000005</v>
      </c>
      <c r="R229" s="23">
        <v>0</v>
      </c>
      <c r="S229" s="23">
        <v>10.16</v>
      </c>
      <c r="T229" s="24">
        <f t="shared" si="12"/>
        <v>606.36</v>
      </c>
      <c r="U229" s="25">
        <f t="shared" si="13"/>
        <v>7250.14</v>
      </c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</row>
    <row r="230" spans="1:47" s="1" customFormat="1" ht="27" customHeight="1" x14ac:dyDescent="0.2">
      <c r="A230" s="18">
        <v>9793</v>
      </c>
      <c r="B230" s="18" t="s">
        <v>274</v>
      </c>
      <c r="C230" s="19">
        <v>40264</v>
      </c>
      <c r="D230" s="20"/>
      <c r="E230" s="20"/>
      <c r="F230" s="18" t="s">
        <v>229</v>
      </c>
      <c r="G230" s="19">
        <v>40411</v>
      </c>
      <c r="H230" s="19"/>
      <c r="I230" s="21">
        <v>1850</v>
      </c>
      <c r="J230" s="22">
        <v>3122.65</v>
      </c>
      <c r="K230" s="23"/>
      <c r="L230" s="23"/>
      <c r="M230" s="23">
        <v>462.5</v>
      </c>
      <c r="N230" s="23"/>
      <c r="O230" s="1">
        <v>700</v>
      </c>
      <c r="P230" s="24">
        <f t="shared" si="11"/>
        <v>4285.1499999999996</v>
      </c>
      <c r="Q230" s="23">
        <v>203.5</v>
      </c>
      <c r="R230" s="23">
        <v>0</v>
      </c>
      <c r="S230" s="23">
        <v>0.99</v>
      </c>
      <c r="T230" s="24">
        <f t="shared" si="12"/>
        <v>204.49</v>
      </c>
      <c r="U230" s="25">
        <f t="shared" si="13"/>
        <v>4080.66</v>
      </c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</row>
    <row r="231" spans="1:47" s="1" customFormat="1" ht="27" customHeight="1" x14ac:dyDescent="0.2">
      <c r="A231" s="18">
        <v>9953</v>
      </c>
      <c r="B231" s="18" t="s">
        <v>275</v>
      </c>
      <c r="C231" s="19">
        <v>40404</v>
      </c>
      <c r="D231" s="20"/>
      <c r="E231" s="20"/>
      <c r="F231" s="18" t="s">
        <v>229</v>
      </c>
      <c r="G231" s="19">
        <v>40415</v>
      </c>
      <c r="H231" s="19"/>
      <c r="I231" s="21">
        <v>1800</v>
      </c>
      <c r="J231" s="22">
        <v>3041.9</v>
      </c>
      <c r="K231" s="23"/>
      <c r="L231" s="23"/>
      <c r="M231" s="23">
        <v>450</v>
      </c>
      <c r="N231" s="23"/>
      <c r="O231" s="1">
        <v>1036</v>
      </c>
      <c r="P231" s="24">
        <f t="shared" si="11"/>
        <v>4527.8999999999996</v>
      </c>
      <c r="Q231" s="23">
        <v>198</v>
      </c>
      <c r="R231" s="23">
        <v>0</v>
      </c>
      <c r="S231" s="23">
        <v>0.24</v>
      </c>
      <c r="T231" s="24">
        <f t="shared" si="12"/>
        <v>198.24</v>
      </c>
      <c r="U231" s="25">
        <f t="shared" si="13"/>
        <v>4329.66</v>
      </c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</row>
    <row r="232" spans="1:47" s="1" customFormat="1" ht="27" customHeight="1" x14ac:dyDescent="0.2">
      <c r="A232" s="18">
        <v>140</v>
      </c>
      <c r="B232" s="18" t="s">
        <v>276</v>
      </c>
      <c r="C232" s="19">
        <v>36640</v>
      </c>
      <c r="D232" s="20"/>
      <c r="E232" s="20"/>
      <c r="F232" s="18" t="s">
        <v>210</v>
      </c>
      <c r="G232" s="19">
        <v>36673</v>
      </c>
      <c r="H232" s="19"/>
      <c r="I232" s="21">
        <v>9920</v>
      </c>
      <c r="J232" s="22">
        <v>10881.5</v>
      </c>
      <c r="K232" s="23"/>
      <c r="L232" s="23"/>
      <c r="M232" s="23">
        <v>2480</v>
      </c>
      <c r="N232" s="23"/>
      <c r="P232" s="24">
        <f t="shared" si="11"/>
        <v>13361.5</v>
      </c>
      <c r="Q232" s="23">
        <v>1091.2</v>
      </c>
      <c r="R232" s="23">
        <v>0</v>
      </c>
      <c r="S232" s="23">
        <v>0</v>
      </c>
      <c r="T232" s="24">
        <f t="shared" si="12"/>
        <v>1091.2</v>
      </c>
      <c r="U232" s="25">
        <f t="shared" si="13"/>
        <v>12270.3</v>
      </c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</row>
    <row r="233" spans="1:47" s="1" customFormat="1" ht="27" customHeight="1" x14ac:dyDescent="0.2">
      <c r="A233" s="18">
        <v>7677</v>
      </c>
      <c r="B233" s="18" t="s">
        <v>277</v>
      </c>
      <c r="C233" s="19">
        <v>39105</v>
      </c>
      <c r="D233" s="20"/>
      <c r="E233" s="20"/>
      <c r="F233" s="18" t="s">
        <v>229</v>
      </c>
      <c r="G233" s="19">
        <v>40685</v>
      </c>
      <c r="H233" s="19"/>
      <c r="I233" s="21">
        <v>3870</v>
      </c>
      <c r="J233" s="22">
        <v>5586.5</v>
      </c>
      <c r="K233" s="23"/>
      <c r="L233" s="23"/>
      <c r="M233" s="23">
        <v>967.5</v>
      </c>
      <c r="N233" s="23"/>
      <c r="P233" s="24">
        <f t="shared" si="11"/>
        <v>6554</v>
      </c>
      <c r="Q233" s="23">
        <v>425.7</v>
      </c>
      <c r="R233" s="23">
        <v>14.55</v>
      </c>
      <c r="S233" s="23">
        <v>0</v>
      </c>
      <c r="T233" s="24">
        <f t="shared" si="12"/>
        <v>440.25</v>
      </c>
      <c r="U233" s="25">
        <f t="shared" si="13"/>
        <v>6113.75</v>
      </c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</row>
    <row r="234" spans="1:47" s="1" customFormat="1" ht="27" customHeight="1" x14ac:dyDescent="0.2">
      <c r="A234" s="18">
        <v>9332</v>
      </c>
      <c r="B234" s="18" t="s">
        <v>278</v>
      </c>
      <c r="C234" s="19">
        <v>40084</v>
      </c>
      <c r="D234" s="20"/>
      <c r="E234" s="20"/>
      <c r="F234" s="18" t="s">
        <v>229</v>
      </c>
      <c r="G234" s="19">
        <v>40103</v>
      </c>
      <c r="H234" s="19"/>
      <c r="I234" s="21">
        <v>1920</v>
      </c>
      <c r="J234" s="22">
        <v>3234.29</v>
      </c>
      <c r="K234" s="23"/>
      <c r="L234" s="23"/>
      <c r="M234" s="23">
        <v>480</v>
      </c>
      <c r="N234" s="23"/>
      <c r="O234" s="1">
        <v>1116</v>
      </c>
      <c r="P234" s="24">
        <f t="shared" si="11"/>
        <v>4830.29</v>
      </c>
      <c r="Q234" s="23">
        <v>211.2</v>
      </c>
      <c r="R234" s="23">
        <v>0</v>
      </c>
      <c r="S234" s="23">
        <v>0.26</v>
      </c>
      <c r="T234" s="24">
        <f t="shared" si="12"/>
        <v>211.45999999999998</v>
      </c>
      <c r="U234" s="25">
        <f t="shared" si="13"/>
        <v>4618.83</v>
      </c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</row>
    <row r="235" spans="1:47" s="1" customFormat="1" ht="27" customHeight="1" x14ac:dyDescent="0.2">
      <c r="A235" s="18">
        <v>10289</v>
      </c>
      <c r="B235" s="18" t="s">
        <v>279</v>
      </c>
      <c r="C235" s="19">
        <v>40478</v>
      </c>
      <c r="D235" s="20"/>
      <c r="E235" s="20"/>
      <c r="F235" s="18" t="s">
        <v>229</v>
      </c>
      <c r="G235" s="19">
        <v>40594</v>
      </c>
      <c r="H235" s="19"/>
      <c r="I235" s="21">
        <v>2000</v>
      </c>
      <c r="J235" s="22">
        <v>3368.45</v>
      </c>
      <c r="K235" s="23"/>
      <c r="L235" s="23"/>
      <c r="M235" s="23">
        <v>500</v>
      </c>
      <c r="N235" s="23"/>
      <c r="O235" s="1">
        <v>1169</v>
      </c>
      <c r="P235" s="24">
        <f t="shared" si="11"/>
        <v>5037.45</v>
      </c>
      <c r="Q235" s="23">
        <v>220</v>
      </c>
      <c r="R235" s="23">
        <v>0</v>
      </c>
      <c r="S235" s="23">
        <v>140</v>
      </c>
      <c r="T235" s="24">
        <f t="shared" si="12"/>
        <v>360</v>
      </c>
      <c r="U235" s="25">
        <f t="shared" si="13"/>
        <v>4677.45</v>
      </c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</row>
    <row r="236" spans="1:47" s="1" customFormat="1" ht="27" customHeight="1" x14ac:dyDescent="0.2">
      <c r="A236" s="18">
        <v>12724</v>
      </c>
      <c r="B236" s="18" t="s">
        <v>280</v>
      </c>
      <c r="C236" s="19">
        <v>36333</v>
      </c>
      <c r="D236" s="20"/>
      <c r="E236" s="20"/>
      <c r="F236" s="18" t="s">
        <v>281</v>
      </c>
      <c r="G236" s="19">
        <v>36411</v>
      </c>
      <c r="H236" s="19"/>
      <c r="I236" s="21">
        <v>6940</v>
      </c>
      <c r="J236" s="22">
        <v>7635</v>
      </c>
      <c r="K236" s="23"/>
      <c r="L236" s="23"/>
      <c r="M236" s="23">
        <v>1735</v>
      </c>
      <c r="N236" s="23"/>
      <c r="P236" s="24">
        <f t="shared" si="11"/>
        <v>9370</v>
      </c>
      <c r="Q236" s="23">
        <v>763.4</v>
      </c>
      <c r="R236" s="23">
        <v>0</v>
      </c>
      <c r="S236" s="23">
        <v>0</v>
      </c>
      <c r="T236" s="24">
        <f t="shared" si="12"/>
        <v>763.4</v>
      </c>
      <c r="U236" s="25">
        <f t="shared" si="13"/>
        <v>8606.6</v>
      </c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</row>
    <row r="237" spans="1:47" s="1" customFormat="1" ht="27" customHeight="1" x14ac:dyDescent="0.2">
      <c r="A237" s="18">
        <v>5791</v>
      </c>
      <c r="B237" s="18" t="s">
        <v>282</v>
      </c>
      <c r="C237" s="19">
        <v>38579</v>
      </c>
      <c r="D237" s="20"/>
      <c r="E237" s="20"/>
      <c r="F237" s="18" t="s">
        <v>283</v>
      </c>
      <c r="G237" s="19">
        <v>38689</v>
      </c>
      <c r="H237" s="19"/>
      <c r="I237" s="21">
        <v>2390</v>
      </c>
      <c r="J237" s="22">
        <v>3379.95</v>
      </c>
      <c r="K237" s="23"/>
      <c r="L237" s="23"/>
      <c r="M237" s="23">
        <v>597.5</v>
      </c>
      <c r="N237" s="23"/>
      <c r="P237" s="24">
        <f t="shared" si="11"/>
        <v>3977.45</v>
      </c>
      <c r="Q237" s="23">
        <v>262.89999999999998</v>
      </c>
      <c r="R237" s="23">
        <v>0</v>
      </c>
      <c r="S237" s="23">
        <v>0</v>
      </c>
      <c r="T237" s="24">
        <f t="shared" si="12"/>
        <v>262.89999999999998</v>
      </c>
      <c r="U237" s="25">
        <f t="shared" si="13"/>
        <v>3714.5499999999997</v>
      </c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</row>
    <row r="238" spans="1:47" s="1" customFormat="1" ht="27" customHeight="1" x14ac:dyDescent="0.2">
      <c r="A238" s="18">
        <v>18</v>
      </c>
      <c r="B238" s="18" t="s">
        <v>284</v>
      </c>
      <c r="C238" s="19">
        <v>34876</v>
      </c>
      <c r="D238" s="20"/>
      <c r="E238" s="20"/>
      <c r="F238" s="18" t="s">
        <v>285</v>
      </c>
      <c r="G238" s="19">
        <v>35043</v>
      </c>
      <c r="H238" s="19"/>
      <c r="I238" s="21">
        <v>3760</v>
      </c>
      <c r="J238" s="22">
        <v>5422.5</v>
      </c>
      <c r="K238" s="23"/>
      <c r="L238" s="23"/>
      <c r="M238" s="23">
        <v>940</v>
      </c>
      <c r="N238" s="23"/>
      <c r="O238" s="1">
        <v>415</v>
      </c>
      <c r="P238" s="24">
        <f t="shared" si="11"/>
        <v>6777.5</v>
      </c>
      <c r="Q238" s="23">
        <v>413.6</v>
      </c>
      <c r="R238" s="23">
        <v>0</v>
      </c>
      <c r="S238" s="23">
        <v>0</v>
      </c>
      <c r="T238" s="24">
        <f t="shared" si="12"/>
        <v>413.6</v>
      </c>
      <c r="U238" s="25">
        <f t="shared" si="13"/>
        <v>6363.9</v>
      </c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</row>
    <row r="239" spans="1:47" s="1" customFormat="1" ht="27" customHeight="1" x14ac:dyDescent="0.2">
      <c r="A239" s="18">
        <v>6840</v>
      </c>
      <c r="B239" s="18" t="s">
        <v>286</v>
      </c>
      <c r="C239" s="19">
        <v>38768</v>
      </c>
      <c r="D239" s="20"/>
      <c r="E239" s="20"/>
      <c r="F239" s="18" t="s">
        <v>285</v>
      </c>
      <c r="G239" s="19">
        <v>38812</v>
      </c>
      <c r="H239" s="19"/>
      <c r="I239" s="21">
        <v>2470</v>
      </c>
      <c r="J239" s="22">
        <v>3480.2</v>
      </c>
      <c r="K239" s="23"/>
      <c r="L239" s="23"/>
      <c r="M239" s="23">
        <v>617.5</v>
      </c>
      <c r="N239" s="23"/>
      <c r="O239" s="1">
        <v>271</v>
      </c>
      <c r="P239" s="24">
        <f t="shared" si="11"/>
        <v>4368.7</v>
      </c>
      <c r="Q239" s="23">
        <v>271.7</v>
      </c>
      <c r="R239" s="23">
        <v>0</v>
      </c>
      <c r="S239" s="23">
        <v>0</v>
      </c>
      <c r="T239" s="24">
        <f t="shared" si="12"/>
        <v>271.7</v>
      </c>
      <c r="U239" s="25">
        <f t="shared" si="13"/>
        <v>4097</v>
      </c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</row>
    <row r="240" spans="1:47" s="1" customFormat="1" ht="27" customHeight="1" x14ac:dyDescent="0.2">
      <c r="A240" s="18">
        <v>6967</v>
      </c>
      <c r="B240" s="18" t="s">
        <v>287</v>
      </c>
      <c r="C240" s="19">
        <v>38808</v>
      </c>
      <c r="D240" s="20"/>
      <c r="E240" s="20"/>
      <c r="F240" s="18" t="s">
        <v>285</v>
      </c>
      <c r="G240" s="19">
        <v>38820</v>
      </c>
      <c r="H240" s="19"/>
      <c r="I240" s="21">
        <v>1700</v>
      </c>
      <c r="J240" s="22">
        <v>2479.4</v>
      </c>
      <c r="K240" s="23"/>
      <c r="L240" s="23"/>
      <c r="M240" s="23">
        <v>425</v>
      </c>
      <c r="N240" s="23"/>
      <c r="P240" s="24">
        <f t="shared" si="11"/>
        <v>2904.4</v>
      </c>
      <c r="Q240" s="23">
        <v>187</v>
      </c>
      <c r="R240" s="23">
        <v>0</v>
      </c>
      <c r="S240" s="23">
        <v>0</v>
      </c>
      <c r="T240" s="24">
        <f t="shared" si="12"/>
        <v>187</v>
      </c>
      <c r="U240" s="25">
        <f t="shared" si="13"/>
        <v>2717.4</v>
      </c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</row>
    <row r="241" spans="1:47" s="1" customFormat="1" ht="27" customHeight="1" x14ac:dyDescent="0.2">
      <c r="A241" s="18">
        <v>7204</v>
      </c>
      <c r="B241" s="18" t="s">
        <v>288</v>
      </c>
      <c r="C241" s="19">
        <v>38914</v>
      </c>
      <c r="D241" s="20"/>
      <c r="E241" s="20"/>
      <c r="F241" s="18" t="s">
        <v>285</v>
      </c>
      <c r="G241" s="19">
        <v>38962</v>
      </c>
      <c r="H241" s="19"/>
      <c r="I241" s="21">
        <v>2100</v>
      </c>
      <c r="J241" s="22">
        <v>3540.3</v>
      </c>
      <c r="K241" s="23"/>
      <c r="L241" s="23"/>
      <c r="M241" s="23">
        <v>525</v>
      </c>
      <c r="N241" s="23"/>
      <c r="O241" s="1">
        <v>268</v>
      </c>
      <c r="P241" s="24">
        <f t="shared" si="11"/>
        <v>4333.3</v>
      </c>
      <c r="Q241" s="23">
        <v>231</v>
      </c>
      <c r="R241" s="23">
        <v>0</v>
      </c>
      <c r="S241" s="23">
        <v>0</v>
      </c>
      <c r="T241" s="24">
        <f t="shared" si="12"/>
        <v>231</v>
      </c>
      <c r="U241" s="25">
        <f t="shared" si="13"/>
        <v>4102.3</v>
      </c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</row>
    <row r="242" spans="1:47" s="1" customFormat="1" ht="27" customHeight="1" x14ac:dyDescent="0.2">
      <c r="A242" s="18">
        <v>7214</v>
      </c>
      <c r="B242" s="18" t="s">
        <v>289</v>
      </c>
      <c r="C242" s="19">
        <v>38912</v>
      </c>
      <c r="D242" s="20"/>
      <c r="E242" s="20"/>
      <c r="F242" s="18" t="s">
        <v>285</v>
      </c>
      <c r="G242" s="19">
        <v>38962</v>
      </c>
      <c r="H242" s="19"/>
      <c r="I242" s="21">
        <v>2440</v>
      </c>
      <c r="J242" s="22">
        <v>3455.3</v>
      </c>
      <c r="K242" s="23"/>
      <c r="L242" s="23"/>
      <c r="M242" s="23">
        <v>610</v>
      </c>
      <c r="N242" s="23"/>
      <c r="O242" s="1">
        <v>268</v>
      </c>
      <c r="P242" s="24">
        <f t="shared" si="11"/>
        <v>4333.3</v>
      </c>
      <c r="Q242" s="23">
        <v>268.39999999999998</v>
      </c>
      <c r="R242" s="23">
        <v>0</v>
      </c>
      <c r="S242" s="23">
        <v>0</v>
      </c>
      <c r="T242" s="24">
        <f t="shared" si="12"/>
        <v>268.39999999999998</v>
      </c>
      <c r="U242" s="25">
        <f t="shared" si="13"/>
        <v>4064.9</v>
      </c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</row>
    <row r="243" spans="1:47" s="1" customFormat="1" ht="27" customHeight="1" x14ac:dyDescent="0.2">
      <c r="A243" s="18">
        <v>7233</v>
      </c>
      <c r="B243" s="18" t="s">
        <v>290</v>
      </c>
      <c r="C243" s="19">
        <v>38931</v>
      </c>
      <c r="D243" s="20"/>
      <c r="E243" s="20"/>
      <c r="F243" s="18" t="s">
        <v>285</v>
      </c>
      <c r="G243" s="19">
        <v>38962</v>
      </c>
      <c r="H243" s="19"/>
      <c r="I243" s="21">
        <v>2170</v>
      </c>
      <c r="J243" s="22">
        <v>3660.1000000000004</v>
      </c>
      <c r="K243" s="23"/>
      <c r="L243" s="23"/>
      <c r="M243" s="23">
        <v>542.5</v>
      </c>
      <c r="N243" s="23"/>
      <c r="O243" s="1">
        <v>277</v>
      </c>
      <c r="P243" s="24">
        <f t="shared" si="11"/>
        <v>4479.6000000000004</v>
      </c>
      <c r="Q243" s="23">
        <v>238.7</v>
      </c>
      <c r="R243" s="23">
        <v>0</v>
      </c>
      <c r="S243" s="23">
        <v>0</v>
      </c>
      <c r="T243" s="24">
        <f t="shared" si="12"/>
        <v>238.7</v>
      </c>
      <c r="U243" s="25">
        <f t="shared" si="13"/>
        <v>4240.9000000000005</v>
      </c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</row>
    <row r="244" spans="1:47" s="1" customFormat="1" ht="27" customHeight="1" x14ac:dyDescent="0.2">
      <c r="A244" s="18">
        <v>7653</v>
      </c>
      <c r="B244" s="18" t="s">
        <v>291</v>
      </c>
      <c r="C244" s="19">
        <v>39095</v>
      </c>
      <c r="D244" s="20"/>
      <c r="E244" s="20"/>
      <c r="F244" s="18" t="s">
        <v>285</v>
      </c>
      <c r="G244" s="19">
        <v>39127</v>
      </c>
      <c r="H244" s="19"/>
      <c r="I244" s="21">
        <v>1950</v>
      </c>
      <c r="J244" s="22">
        <v>3307.2</v>
      </c>
      <c r="K244" s="23"/>
      <c r="L244" s="23"/>
      <c r="M244" s="23">
        <v>487.5</v>
      </c>
      <c r="N244" s="23"/>
      <c r="O244" s="1">
        <v>250</v>
      </c>
      <c r="P244" s="24">
        <f t="shared" si="11"/>
        <v>4044.7</v>
      </c>
      <c r="Q244" s="23">
        <v>214.5</v>
      </c>
      <c r="R244" s="23">
        <v>0</v>
      </c>
      <c r="S244" s="23">
        <v>0</v>
      </c>
      <c r="T244" s="24">
        <f t="shared" si="12"/>
        <v>214.5</v>
      </c>
      <c r="U244" s="25">
        <f t="shared" si="13"/>
        <v>3830.2</v>
      </c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</row>
    <row r="245" spans="1:47" s="1" customFormat="1" ht="27" customHeight="1" x14ac:dyDescent="0.2">
      <c r="A245" s="18">
        <v>7924</v>
      </c>
      <c r="B245" s="18" t="s">
        <v>292</v>
      </c>
      <c r="C245" s="19">
        <v>39209</v>
      </c>
      <c r="D245" s="20"/>
      <c r="E245" s="20"/>
      <c r="F245" s="18" t="s">
        <v>285</v>
      </c>
      <c r="G245" s="19">
        <v>39238</v>
      </c>
      <c r="H245" s="19"/>
      <c r="I245" s="21">
        <v>2110</v>
      </c>
      <c r="J245" s="22">
        <v>3558.2</v>
      </c>
      <c r="K245" s="23"/>
      <c r="L245" s="23"/>
      <c r="M245" s="23">
        <v>527.5</v>
      </c>
      <c r="N245" s="23"/>
      <c r="O245" s="1">
        <v>270</v>
      </c>
      <c r="P245" s="24">
        <f t="shared" ref="P245:P308" si="14">SUM(J245:O245)</f>
        <v>4355.7</v>
      </c>
      <c r="Q245" s="23">
        <v>232.1</v>
      </c>
      <c r="R245" s="23">
        <v>0</v>
      </c>
      <c r="S245" s="23">
        <v>0</v>
      </c>
      <c r="T245" s="24">
        <f t="shared" si="12"/>
        <v>232.1</v>
      </c>
      <c r="U245" s="25">
        <f t="shared" si="13"/>
        <v>4123.5999999999995</v>
      </c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</row>
    <row r="246" spans="1:47" s="1" customFormat="1" ht="27" customHeight="1" x14ac:dyDescent="0.2">
      <c r="A246" s="18">
        <v>8002</v>
      </c>
      <c r="B246" s="18" t="s">
        <v>293</v>
      </c>
      <c r="C246" s="19">
        <v>42690</v>
      </c>
      <c r="D246" s="20"/>
      <c r="E246" s="20"/>
      <c r="F246" s="18" t="s">
        <v>285</v>
      </c>
      <c r="G246" s="19">
        <v>42705</v>
      </c>
      <c r="H246" s="19"/>
      <c r="I246" s="21">
        <v>1860</v>
      </c>
      <c r="J246" s="22">
        <v>3126.15</v>
      </c>
      <c r="K246" s="23"/>
      <c r="L246" s="23"/>
      <c r="M246" s="23">
        <v>465</v>
      </c>
      <c r="N246" s="23"/>
      <c r="O246" s="1">
        <v>237</v>
      </c>
      <c r="P246" s="24">
        <f t="shared" si="14"/>
        <v>3828.15</v>
      </c>
      <c r="Q246" s="23">
        <v>204.6</v>
      </c>
      <c r="R246" s="23">
        <v>0</v>
      </c>
      <c r="S246" s="23">
        <v>0</v>
      </c>
      <c r="T246" s="24">
        <f t="shared" si="12"/>
        <v>204.6</v>
      </c>
      <c r="U246" s="25">
        <f t="shared" si="13"/>
        <v>3623.55</v>
      </c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</row>
    <row r="247" spans="1:47" s="1" customFormat="1" ht="27" customHeight="1" x14ac:dyDescent="0.2">
      <c r="A247" s="18">
        <v>8635</v>
      </c>
      <c r="B247" s="18" t="s">
        <v>294</v>
      </c>
      <c r="C247" s="19">
        <v>43022</v>
      </c>
      <c r="D247" s="20"/>
      <c r="E247" s="20"/>
      <c r="F247" s="18" t="s">
        <v>285</v>
      </c>
      <c r="G247" s="19">
        <v>43046</v>
      </c>
      <c r="H247" s="19"/>
      <c r="I247" s="21">
        <v>1700</v>
      </c>
      <c r="J247" s="22">
        <v>2377.35</v>
      </c>
      <c r="K247" s="23"/>
      <c r="L247" s="23"/>
      <c r="M247" s="23">
        <v>425</v>
      </c>
      <c r="N247" s="23"/>
      <c r="P247" s="24">
        <f t="shared" si="14"/>
        <v>2802.35</v>
      </c>
      <c r="Q247" s="23">
        <v>187</v>
      </c>
      <c r="R247" s="23">
        <v>0</v>
      </c>
      <c r="S247" s="23">
        <v>0</v>
      </c>
      <c r="T247" s="24">
        <f t="shared" si="12"/>
        <v>187</v>
      </c>
      <c r="U247" s="25">
        <f t="shared" si="13"/>
        <v>2615.35</v>
      </c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</row>
    <row r="248" spans="1:47" s="1" customFormat="1" ht="27" customHeight="1" x14ac:dyDescent="0.2">
      <c r="A248" s="18">
        <v>8743</v>
      </c>
      <c r="B248" s="18" t="s">
        <v>295</v>
      </c>
      <c r="C248" s="19">
        <v>39578</v>
      </c>
      <c r="D248" s="20"/>
      <c r="E248" s="20"/>
      <c r="F248" s="18" t="s">
        <v>285</v>
      </c>
      <c r="G248" s="19">
        <v>39607</v>
      </c>
      <c r="H248" s="19"/>
      <c r="I248" s="21">
        <v>1910</v>
      </c>
      <c r="J248" s="22">
        <v>3211.3</v>
      </c>
      <c r="K248" s="23"/>
      <c r="L248" s="23"/>
      <c r="M248" s="23">
        <v>477.5</v>
      </c>
      <c r="N248" s="23"/>
      <c r="O248" s="1">
        <v>244</v>
      </c>
      <c r="P248" s="24">
        <f t="shared" si="14"/>
        <v>3932.8</v>
      </c>
      <c r="Q248" s="23">
        <v>210.1</v>
      </c>
      <c r="R248" s="23">
        <v>0</v>
      </c>
      <c r="S248" s="23">
        <v>0</v>
      </c>
      <c r="T248" s="24">
        <f t="shared" si="12"/>
        <v>210.1</v>
      </c>
      <c r="U248" s="25">
        <f t="shared" si="13"/>
        <v>3722.7000000000003</v>
      </c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</row>
    <row r="249" spans="1:47" s="1" customFormat="1" ht="27" customHeight="1" x14ac:dyDescent="0.2">
      <c r="A249" s="18">
        <v>10166</v>
      </c>
      <c r="B249" s="18" t="s">
        <v>296</v>
      </c>
      <c r="C249" s="19">
        <v>40456</v>
      </c>
      <c r="D249" s="20"/>
      <c r="E249" s="20"/>
      <c r="F249" s="18" t="s">
        <v>285</v>
      </c>
      <c r="G249" s="19">
        <v>40468</v>
      </c>
      <c r="H249" s="19"/>
      <c r="I249" s="21">
        <v>1700</v>
      </c>
      <c r="J249" s="22">
        <v>2609.9</v>
      </c>
      <c r="K249" s="23"/>
      <c r="L249" s="23"/>
      <c r="M249" s="23">
        <v>425</v>
      </c>
      <c r="N249" s="23"/>
      <c r="O249" s="1">
        <v>200</v>
      </c>
      <c r="P249" s="24">
        <f t="shared" si="14"/>
        <v>3234.9</v>
      </c>
      <c r="Q249" s="23">
        <v>187</v>
      </c>
      <c r="R249" s="23">
        <v>0</v>
      </c>
      <c r="S249" s="23">
        <v>0</v>
      </c>
      <c r="T249" s="24">
        <f t="shared" si="12"/>
        <v>187</v>
      </c>
      <c r="U249" s="25">
        <f t="shared" si="13"/>
        <v>3047.9</v>
      </c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</row>
    <row r="250" spans="1:47" s="1" customFormat="1" ht="27" customHeight="1" x14ac:dyDescent="0.2">
      <c r="A250" s="18">
        <v>10414</v>
      </c>
      <c r="B250" s="18" t="s">
        <v>297</v>
      </c>
      <c r="C250" s="19">
        <v>40518</v>
      </c>
      <c r="D250" s="20"/>
      <c r="E250" s="20"/>
      <c r="F250" s="18" t="s">
        <v>285</v>
      </c>
      <c r="G250" s="19">
        <v>40544</v>
      </c>
      <c r="H250" s="19"/>
      <c r="I250" s="21">
        <v>2230</v>
      </c>
      <c r="J250" s="22">
        <v>3753.3999999999996</v>
      </c>
      <c r="K250" s="23"/>
      <c r="L250" s="23"/>
      <c r="M250" s="23">
        <v>557.5</v>
      </c>
      <c r="N250" s="23"/>
      <c r="O250" s="1">
        <v>285</v>
      </c>
      <c r="P250" s="24">
        <f t="shared" si="14"/>
        <v>4595.8999999999996</v>
      </c>
      <c r="Q250" s="23">
        <v>245.3</v>
      </c>
      <c r="R250" s="23">
        <v>0</v>
      </c>
      <c r="S250" s="23">
        <v>0</v>
      </c>
      <c r="T250" s="24">
        <f t="shared" si="12"/>
        <v>245.3</v>
      </c>
      <c r="U250" s="25">
        <f t="shared" si="13"/>
        <v>4350.5999999999995</v>
      </c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</row>
    <row r="251" spans="1:47" s="1" customFormat="1" ht="27" customHeight="1" x14ac:dyDescent="0.2">
      <c r="A251" s="18">
        <v>11010</v>
      </c>
      <c r="B251" s="18" t="s">
        <v>298</v>
      </c>
      <c r="C251" s="19">
        <v>40867</v>
      </c>
      <c r="D251" s="20"/>
      <c r="E251" s="20"/>
      <c r="F251" s="18" t="s">
        <v>285</v>
      </c>
      <c r="G251" s="19">
        <v>40950</v>
      </c>
      <c r="H251" s="19"/>
      <c r="I251" s="21">
        <v>1700</v>
      </c>
      <c r="J251" s="22">
        <v>2273.35</v>
      </c>
      <c r="K251" s="23"/>
      <c r="L251" s="23"/>
      <c r="M251" s="23">
        <v>425</v>
      </c>
      <c r="N251" s="23"/>
      <c r="O251" s="1">
        <v>178</v>
      </c>
      <c r="P251" s="24">
        <f t="shared" si="14"/>
        <v>2876.35</v>
      </c>
      <c r="Q251" s="23">
        <v>187</v>
      </c>
      <c r="R251" s="23">
        <v>0</v>
      </c>
      <c r="S251" s="23">
        <v>0</v>
      </c>
      <c r="T251" s="24">
        <f t="shared" si="12"/>
        <v>187</v>
      </c>
      <c r="U251" s="25">
        <f t="shared" si="13"/>
        <v>2689.35</v>
      </c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</row>
    <row r="252" spans="1:47" s="1" customFormat="1" ht="27" customHeight="1" x14ac:dyDescent="0.2">
      <c r="A252" s="18">
        <v>11049</v>
      </c>
      <c r="B252" s="18" t="s">
        <v>299</v>
      </c>
      <c r="C252" s="19">
        <v>40891</v>
      </c>
      <c r="D252" s="20"/>
      <c r="E252" s="20"/>
      <c r="F252" s="18" t="s">
        <v>285</v>
      </c>
      <c r="G252" s="19">
        <v>40923</v>
      </c>
      <c r="H252" s="19"/>
      <c r="I252" s="21">
        <v>1700</v>
      </c>
      <c r="J252" s="22">
        <v>2578.35</v>
      </c>
      <c r="K252" s="23"/>
      <c r="L252" s="23"/>
      <c r="M252" s="23">
        <v>425</v>
      </c>
      <c r="N252" s="23"/>
      <c r="O252" s="1">
        <v>203</v>
      </c>
      <c r="P252" s="24">
        <f t="shared" si="14"/>
        <v>3206.35</v>
      </c>
      <c r="Q252" s="23">
        <v>187</v>
      </c>
      <c r="R252" s="23">
        <v>0</v>
      </c>
      <c r="S252" s="23">
        <v>0</v>
      </c>
      <c r="T252" s="24">
        <f t="shared" si="12"/>
        <v>187</v>
      </c>
      <c r="U252" s="25">
        <f t="shared" si="13"/>
        <v>3019.35</v>
      </c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</row>
    <row r="253" spans="1:47" s="1" customFormat="1" ht="27" customHeight="1" x14ac:dyDescent="0.2">
      <c r="A253" s="18">
        <v>11360</v>
      </c>
      <c r="B253" s="18" t="s">
        <v>300</v>
      </c>
      <c r="C253" s="19">
        <v>41130</v>
      </c>
      <c r="D253" s="20"/>
      <c r="E253" s="20"/>
      <c r="F253" s="18" t="s">
        <v>285</v>
      </c>
      <c r="G253" s="19">
        <v>41186</v>
      </c>
      <c r="H253" s="19"/>
      <c r="I253" s="21">
        <v>1700</v>
      </c>
      <c r="J253" s="22">
        <v>2270.35</v>
      </c>
      <c r="K253" s="23"/>
      <c r="L253" s="23"/>
      <c r="M253" s="23">
        <v>425</v>
      </c>
      <c r="N253" s="23"/>
      <c r="O253" s="1">
        <v>177</v>
      </c>
      <c r="P253" s="24">
        <f t="shared" si="14"/>
        <v>2872.35</v>
      </c>
      <c r="Q253" s="23">
        <v>187</v>
      </c>
      <c r="R253" s="23">
        <v>0</v>
      </c>
      <c r="S253" s="23">
        <v>0</v>
      </c>
      <c r="T253" s="24">
        <f t="shared" si="12"/>
        <v>187</v>
      </c>
      <c r="U253" s="25">
        <f t="shared" si="13"/>
        <v>2685.35</v>
      </c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</row>
    <row r="254" spans="1:47" s="1" customFormat="1" ht="27" customHeight="1" x14ac:dyDescent="0.2">
      <c r="A254" s="18">
        <v>12078</v>
      </c>
      <c r="B254" s="18" t="s">
        <v>301</v>
      </c>
      <c r="C254" s="19">
        <v>41610</v>
      </c>
      <c r="D254" s="20"/>
      <c r="E254" s="20"/>
      <c r="F254" s="18" t="s">
        <v>285</v>
      </c>
      <c r="G254" s="19">
        <v>41654</v>
      </c>
      <c r="H254" s="19"/>
      <c r="I254" s="21">
        <v>1700</v>
      </c>
      <c r="J254" s="22">
        <v>2270.35</v>
      </c>
      <c r="K254" s="23"/>
      <c r="L254" s="23"/>
      <c r="M254" s="23">
        <v>425</v>
      </c>
      <c r="N254" s="23"/>
      <c r="O254" s="1">
        <v>177</v>
      </c>
      <c r="P254" s="24">
        <f t="shared" si="14"/>
        <v>2872.35</v>
      </c>
      <c r="Q254" s="23">
        <v>187</v>
      </c>
      <c r="R254" s="23">
        <v>0</v>
      </c>
      <c r="S254" s="23">
        <v>0</v>
      </c>
      <c r="T254" s="24">
        <f t="shared" si="12"/>
        <v>187</v>
      </c>
      <c r="U254" s="25">
        <f t="shared" si="13"/>
        <v>2685.35</v>
      </c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</row>
    <row r="255" spans="1:47" s="1" customFormat="1" ht="27" customHeight="1" x14ac:dyDescent="0.2">
      <c r="A255" s="18">
        <v>14075</v>
      </c>
      <c r="B255" s="18" t="s">
        <v>302</v>
      </c>
      <c r="C255" s="19">
        <v>43870</v>
      </c>
      <c r="D255" s="20"/>
      <c r="E255" s="20"/>
      <c r="F255" s="18" t="s">
        <v>285</v>
      </c>
      <c r="G255" s="19">
        <v>43983</v>
      </c>
      <c r="H255" s="19"/>
      <c r="I255" s="21"/>
      <c r="J255" s="22"/>
      <c r="K255" s="23"/>
      <c r="L255" s="23"/>
      <c r="M255" s="23"/>
      <c r="N255" s="23"/>
      <c r="P255" s="24">
        <f t="shared" si="14"/>
        <v>0</v>
      </c>
      <c r="Q255" s="23"/>
      <c r="R255" s="23"/>
      <c r="S255" s="23"/>
      <c r="T255" s="24">
        <f t="shared" si="12"/>
        <v>0</v>
      </c>
      <c r="U255" s="25">
        <f t="shared" si="13"/>
        <v>0</v>
      </c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</row>
    <row r="256" spans="1:47" s="1" customFormat="1" ht="27" customHeight="1" x14ac:dyDescent="0.2">
      <c r="A256" s="18">
        <v>14100</v>
      </c>
      <c r="B256" s="18" t="s">
        <v>303</v>
      </c>
      <c r="C256" s="19">
        <v>43900</v>
      </c>
      <c r="D256" s="20"/>
      <c r="E256" s="20"/>
      <c r="F256" s="18" t="s">
        <v>285</v>
      </c>
      <c r="G256" s="19">
        <v>44013</v>
      </c>
      <c r="H256" s="19"/>
      <c r="I256" s="21">
        <v>1700</v>
      </c>
      <c r="J256" s="22">
        <v>2073.9</v>
      </c>
      <c r="K256" s="23"/>
      <c r="L256" s="23"/>
      <c r="M256" s="23">
        <v>425</v>
      </c>
      <c r="N256" s="23"/>
      <c r="O256" s="1">
        <v>154</v>
      </c>
      <c r="P256" s="24">
        <f t="shared" si="14"/>
        <v>2652.9</v>
      </c>
      <c r="Q256" s="23">
        <v>187</v>
      </c>
      <c r="R256" s="23">
        <v>0</v>
      </c>
      <c r="S256" s="23">
        <v>0</v>
      </c>
      <c r="T256" s="24">
        <f t="shared" si="12"/>
        <v>187</v>
      </c>
      <c r="U256" s="25">
        <f t="shared" si="13"/>
        <v>2465.9</v>
      </c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</row>
    <row r="257" spans="1:47" s="1" customFormat="1" ht="27" customHeight="1" x14ac:dyDescent="0.2">
      <c r="A257" s="18">
        <v>14157</v>
      </c>
      <c r="B257" s="18" t="s">
        <v>304</v>
      </c>
      <c r="C257" s="19">
        <v>44027</v>
      </c>
      <c r="D257" s="20"/>
      <c r="E257" s="20"/>
      <c r="F257" s="18" t="s">
        <v>285</v>
      </c>
      <c r="G257" s="19">
        <v>44044</v>
      </c>
      <c r="H257" s="19"/>
      <c r="I257" s="21">
        <v>1700</v>
      </c>
      <c r="J257" s="22">
        <v>1922.9</v>
      </c>
      <c r="K257" s="23"/>
      <c r="L257" s="23"/>
      <c r="M257" s="23">
        <v>425</v>
      </c>
      <c r="N257" s="23"/>
      <c r="P257" s="24">
        <f t="shared" si="14"/>
        <v>2347.9</v>
      </c>
      <c r="Q257" s="23">
        <v>187</v>
      </c>
      <c r="R257" s="23">
        <v>0</v>
      </c>
      <c r="S257" s="23">
        <v>0</v>
      </c>
      <c r="T257" s="24">
        <f t="shared" si="12"/>
        <v>187</v>
      </c>
      <c r="U257" s="25">
        <f t="shared" si="13"/>
        <v>2160.9</v>
      </c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</row>
    <row r="258" spans="1:47" s="1" customFormat="1" ht="27" customHeight="1" x14ac:dyDescent="0.2">
      <c r="A258" s="18">
        <v>38</v>
      </c>
      <c r="B258" s="18" t="s">
        <v>305</v>
      </c>
      <c r="C258" s="19">
        <v>35431</v>
      </c>
      <c r="D258" s="20"/>
      <c r="E258" s="20"/>
      <c r="F258" s="18" t="s">
        <v>306</v>
      </c>
      <c r="G258" s="19">
        <v>35521</v>
      </c>
      <c r="H258" s="19"/>
      <c r="I258" s="21">
        <v>6000</v>
      </c>
      <c r="J258" s="22">
        <v>7426</v>
      </c>
      <c r="K258" s="23"/>
      <c r="L258" s="23"/>
      <c r="M258" s="23">
        <v>1500</v>
      </c>
      <c r="N258" s="23"/>
      <c r="O258" s="1">
        <v>1025</v>
      </c>
      <c r="P258" s="24">
        <f t="shared" si="14"/>
        <v>9951</v>
      </c>
      <c r="Q258" s="23">
        <v>660</v>
      </c>
      <c r="R258" s="23">
        <v>0</v>
      </c>
      <c r="S258" s="23">
        <v>0</v>
      </c>
      <c r="T258" s="24">
        <f t="shared" si="12"/>
        <v>660</v>
      </c>
      <c r="U258" s="25">
        <f t="shared" si="13"/>
        <v>9291</v>
      </c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</row>
    <row r="259" spans="1:47" s="1" customFormat="1" ht="27" customHeight="1" x14ac:dyDescent="0.2">
      <c r="A259" s="18">
        <v>9586</v>
      </c>
      <c r="B259" s="18" t="s">
        <v>307</v>
      </c>
      <c r="C259" s="19">
        <v>35595</v>
      </c>
      <c r="D259" s="20"/>
      <c r="E259" s="20"/>
      <c r="F259" s="18" t="s">
        <v>306</v>
      </c>
      <c r="G259" s="19">
        <v>40436</v>
      </c>
      <c r="H259" s="19"/>
      <c r="I259" s="21">
        <v>5970</v>
      </c>
      <c r="J259" s="22">
        <v>7391.5</v>
      </c>
      <c r="K259" s="23"/>
      <c r="L259" s="23"/>
      <c r="M259" s="23">
        <v>1492.5</v>
      </c>
      <c r="N259" s="23"/>
      <c r="O259" s="1">
        <v>691</v>
      </c>
      <c r="P259" s="24">
        <f t="shared" si="14"/>
        <v>9575</v>
      </c>
      <c r="Q259" s="23">
        <v>656.7</v>
      </c>
      <c r="R259" s="23">
        <v>250</v>
      </c>
      <c r="S259" s="23">
        <v>0</v>
      </c>
      <c r="T259" s="24">
        <f t="shared" si="12"/>
        <v>906.7</v>
      </c>
      <c r="U259" s="25">
        <f t="shared" si="13"/>
        <v>8668.2999999999993</v>
      </c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</row>
    <row r="260" spans="1:47" s="1" customFormat="1" ht="27" customHeight="1" x14ac:dyDescent="0.2">
      <c r="A260" s="18">
        <v>12755</v>
      </c>
      <c r="B260" s="18" t="s">
        <v>308</v>
      </c>
      <c r="C260" s="19">
        <v>42389</v>
      </c>
      <c r="D260" s="20"/>
      <c r="E260" s="20"/>
      <c r="F260" s="18" t="s">
        <v>306</v>
      </c>
      <c r="G260" s="19">
        <v>42389</v>
      </c>
      <c r="H260" s="19"/>
      <c r="I260" s="21">
        <v>2520</v>
      </c>
      <c r="J260" s="22">
        <v>4252.95</v>
      </c>
      <c r="K260" s="23"/>
      <c r="L260" s="23"/>
      <c r="M260" s="23">
        <v>630</v>
      </c>
      <c r="N260" s="23"/>
      <c r="O260" s="1">
        <v>1551</v>
      </c>
      <c r="P260" s="24">
        <f t="shared" si="14"/>
        <v>6433.95</v>
      </c>
      <c r="Q260" s="23">
        <v>277.2</v>
      </c>
      <c r="R260" s="23">
        <v>0</v>
      </c>
      <c r="S260" s="23">
        <v>1.01</v>
      </c>
      <c r="T260" s="24">
        <f t="shared" si="12"/>
        <v>278.20999999999998</v>
      </c>
      <c r="U260" s="25">
        <f t="shared" si="13"/>
        <v>6155.74</v>
      </c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</row>
    <row r="261" spans="1:47" s="1" customFormat="1" ht="27" customHeight="1" x14ac:dyDescent="0.2">
      <c r="A261" s="18">
        <v>12828</v>
      </c>
      <c r="B261" s="18" t="s">
        <v>309</v>
      </c>
      <c r="C261" s="19">
        <v>42400</v>
      </c>
      <c r="D261" s="20"/>
      <c r="E261" s="20"/>
      <c r="F261" s="18" t="s">
        <v>306</v>
      </c>
      <c r="G261" s="19">
        <v>42400</v>
      </c>
      <c r="H261" s="19"/>
      <c r="I261" s="21">
        <v>2500</v>
      </c>
      <c r="J261" s="22">
        <v>4218.95</v>
      </c>
      <c r="K261" s="23"/>
      <c r="L261" s="23"/>
      <c r="M261" s="23">
        <v>625</v>
      </c>
      <c r="N261" s="23"/>
      <c r="O261" s="1">
        <v>1892</v>
      </c>
      <c r="P261" s="24">
        <f t="shared" si="14"/>
        <v>6735.95</v>
      </c>
      <c r="Q261" s="23">
        <v>275</v>
      </c>
      <c r="R261" s="23">
        <v>0</v>
      </c>
      <c r="S261" s="23">
        <v>0</v>
      </c>
      <c r="T261" s="24">
        <f t="shared" ref="T261:T324" si="15">SUM(Q261:S261)</f>
        <v>275</v>
      </c>
      <c r="U261" s="25">
        <f t="shared" ref="U261:U324" si="16">P261-T261</f>
        <v>6460.95</v>
      </c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</row>
    <row r="262" spans="1:47" s="1" customFormat="1" ht="27" customHeight="1" x14ac:dyDescent="0.2">
      <c r="A262" s="18">
        <v>13029</v>
      </c>
      <c r="B262" s="18" t="s">
        <v>310</v>
      </c>
      <c r="C262" s="19">
        <v>42814</v>
      </c>
      <c r="D262" s="20"/>
      <c r="E262" s="20"/>
      <c r="F262" s="18" t="s">
        <v>306</v>
      </c>
      <c r="G262" s="19">
        <v>42814</v>
      </c>
      <c r="H262" s="19"/>
      <c r="I262" s="21">
        <v>2060</v>
      </c>
      <c r="J262" s="22">
        <v>3473.2</v>
      </c>
      <c r="K262" s="23"/>
      <c r="L262" s="23"/>
      <c r="M262" s="23">
        <v>515</v>
      </c>
      <c r="N262" s="23"/>
      <c r="O262" s="1">
        <v>1263</v>
      </c>
      <c r="P262" s="24">
        <f t="shared" si="14"/>
        <v>5251.2</v>
      </c>
      <c r="Q262" s="23">
        <v>226.6</v>
      </c>
      <c r="R262" s="23">
        <v>0</v>
      </c>
      <c r="S262" s="23">
        <v>0</v>
      </c>
      <c r="T262" s="24">
        <f t="shared" si="15"/>
        <v>226.6</v>
      </c>
      <c r="U262" s="25">
        <f t="shared" si="16"/>
        <v>5024.5999999999995</v>
      </c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</row>
    <row r="263" spans="1:47" s="1" customFormat="1" ht="27" customHeight="1" x14ac:dyDescent="0.2">
      <c r="A263" s="18">
        <v>13624</v>
      </c>
      <c r="B263" s="18" t="s">
        <v>311</v>
      </c>
      <c r="C263" s="19">
        <v>43382</v>
      </c>
      <c r="D263" s="20"/>
      <c r="E263" s="20"/>
      <c r="F263" s="18" t="s">
        <v>306</v>
      </c>
      <c r="G263" s="19">
        <v>43497</v>
      </c>
      <c r="H263" s="19"/>
      <c r="I263" s="21">
        <v>1900</v>
      </c>
      <c r="J263" s="22">
        <v>3203.8</v>
      </c>
      <c r="K263" s="23"/>
      <c r="L263" s="23"/>
      <c r="M263" s="23">
        <v>475</v>
      </c>
      <c r="N263" s="23"/>
      <c r="O263" s="1">
        <v>449</v>
      </c>
      <c r="P263" s="24">
        <f t="shared" si="14"/>
        <v>4127.8</v>
      </c>
      <c r="Q263" s="23">
        <v>209</v>
      </c>
      <c r="R263" s="23">
        <v>0</v>
      </c>
      <c r="S263" s="23">
        <v>1.01</v>
      </c>
      <c r="T263" s="24">
        <f t="shared" si="15"/>
        <v>210.01</v>
      </c>
      <c r="U263" s="25">
        <f t="shared" si="16"/>
        <v>3917.79</v>
      </c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</row>
    <row r="264" spans="1:47" s="1" customFormat="1" ht="27" customHeight="1" x14ac:dyDescent="0.2">
      <c r="A264" s="18">
        <v>1670</v>
      </c>
      <c r="B264" s="18" t="s">
        <v>312</v>
      </c>
      <c r="C264" s="19">
        <v>35431</v>
      </c>
      <c r="D264" s="20"/>
      <c r="E264" s="20"/>
      <c r="F264" s="18" t="s">
        <v>206</v>
      </c>
      <c r="G264" s="19">
        <v>37047</v>
      </c>
      <c r="H264" s="19"/>
      <c r="I264" s="21">
        <v>2710</v>
      </c>
      <c r="J264" s="22">
        <v>4583</v>
      </c>
      <c r="K264" s="23"/>
      <c r="L264" s="23"/>
      <c r="M264" s="23">
        <v>677.5</v>
      </c>
      <c r="N264" s="23"/>
      <c r="O264" s="1">
        <v>493</v>
      </c>
      <c r="P264" s="24">
        <f t="shared" si="14"/>
        <v>5753.5</v>
      </c>
      <c r="Q264" s="23">
        <v>298.10000000000002</v>
      </c>
      <c r="R264" s="23">
        <v>16.25</v>
      </c>
      <c r="S264" s="23">
        <v>0</v>
      </c>
      <c r="T264" s="24">
        <f t="shared" si="15"/>
        <v>314.35000000000002</v>
      </c>
      <c r="U264" s="25">
        <f t="shared" si="16"/>
        <v>5439.15</v>
      </c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</row>
    <row r="265" spans="1:47" s="1" customFormat="1" ht="27" customHeight="1" x14ac:dyDescent="0.2">
      <c r="A265" s="18">
        <v>4043</v>
      </c>
      <c r="B265" s="18" t="s">
        <v>313</v>
      </c>
      <c r="C265" s="19">
        <v>38587</v>
      </c>
      <c r="D265" s="20"/>
      <c r="E265" s="20"/>
      <c r="F265" s="18" t="s">
        <v>206</v>
      </c>
      <c r="G265" s="19">
        <v>40436</v>
      </c>
      <c r="H265" s="19"/>
      <c r="I265" s="21">
        <v>1850</v>
      </c>
      <c r="J265" s="22">
        <v>3122.55</v>
      </c>
      <c r="K265" s="23"/>
      <c r="L265" s="23"/>
      <c r="M265" s="23">
        <v>462.5</v>
      </c>
      <c r="N265" s="23"/>
      <c r="O265" s="1">
        <v>1230</v>
      </c>
      <c r="P265" s="24">
        <f t="shared" si="14"/>
        <v>4815.05</v>
      </c>
      <c r="Q265" s="23">
        <v>203.5</v>
      </c>
      <c r="R265" s="23">
        <v>0</v>
      </c>
      <c r="S265" s="23">
        <v>0.75</v>
      </c>
      <c r="T265" s="24">
        <f t="shared" si="15"/>
        <v>204.25</v>
      </c>
      <c r="U265" s="25">
        <f t="shared" si="16"/>
        <v>4610.8</v>
      </c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</row>
    <row r="266" spans="1:47" s="1" customFormat="1" ht="27" customHeight="1" x14ac:dyDescent="0.2">
      <c r="A266" s="18">
        <v>4502</v>
      </c>
      <c r="B266" s="18" t="s">
        <v>314</v>
      </c>
      <c r="C266" s="19">
        <v>37635</v>
      </c>
      <c r="D266" s="20"/>
      <c r="E266" s="20"/>
      <c r="F266" s="18" t="s">
        <v>206</v>
      </c>
      <c r="G266" s="19">
        <v>37695</v>
      </c>
      <c r="H266" s="19"/>
      <c r="I266" s="21">
        <v>1980</v>
      </c>
      <c r="J266" s="22">
        <v>3230.5</v>
      </c>
      <c r="K266" s="23"/>
      <c r="L266" s="23"/>
      <c r="M266" s="23">
        <v>495</v>
      </c>
      <c r="N266" s="23"/>
      <c r="O266" s="1">
        <v>2180</v>
      </c>
      <c r="P266" s="24">
        <f t="shared" si="14"/>
        <v>5905.5</v>
      </c>
      <c r="Q266" s="23">
        <v>217.8</v>
      </c>
      <c r="R266" s="23">
        <v>0</v>
      </c>
      <c r="S266" s="23">
        <v>0</v>
      </c>
      <c r="T266" s="24">
        <f t="shared" si="15"/>
        <v>217.8</v>
      </c>
      <c r="U266" s="25">
        <f t="shared" si="16"/>
        <v>5687.7</v>
      </c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</row>
    <row r="267" spans="1:47" s="1" customFormat="1" ht="27" customHeight="1" x14ac:dyDescent="0.2">
      <c r="A267" s="18">
        <v>5261</v>
      </c>
      <c r="B267" s="18" t="s">
        <v>315</v>
      </c>
      <c r="C267" s="19">
        <v>37849</v>
      </c>
      <c r="D267" s="20"/>
      <c r="E267" s="20"/>
      <c r="F267" s="18" t="s">
        <v>206</v>
      </c>
      <c r="G267" s="19">
        <v>40411</v>
      </c>
      <c r="H267" s="19"/>
      <c r="I267" s="21">
        <v>2160</v>
      </c>
      <c r="J267" s="22">
        <v>3893.95</v>
      </c>
      <c r="K267" s="23"/>
      <c r="L267" s="23"/>
      <c r="M267" s="23">
        <v>540</v>
      </c>
      <c r="N267" s="23"/>
      <c r="P267" s="24">
        <f t="shared" si="14"/>
        <v>4433.95</v>
      </c>
      <c r="Q267" s="23">
        <v>237.6</v>
      </c>
      <c r="R267" s="23">
        <v>300</v>
      </c>
      <c r="S267" s="23">
        <v>0</v>
      </c>
      <c r="T267" s="24">
        <f t="shared" si="15"/>
        <v>537.6</v>
      </c>
      <c r="U267" s="25">
        <f t="shared" si="16"/>
        <v>3896.35</v>
      </c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</row>
    <row r="268" spans="1:47" s="1" customFormat="1" ht="27" customHeight="1" x14ac:dyDescent="0.2">
      <c r="A268" s="18">
        <v>1360</v>
      </c>
      <c r="B268" s="18" t="s">
        <v>316</v>
      </c>
      <c r="C268" s="19">
        <v>41011</v>
      </c>
      <c r="D268" s="20"/>
      <c r="E268" s="20"/>
      <c r="F268" s="18" t="s">
        <v>269</v>
      </c>
      <c r="G268" s="19" t="s">
        <v>77</v>
      </c>
      <c r="H268" s="19"/>
      <c r="I268" s="21">
        <v>0</v>
      </c>
      <c r="J268" s="22">
        <v>6383</v>
      </c>
      <c r="K268" s="23"/>
      <c r="L268" s="23"/>
      <c r="M268" s="23">
        <v>0</v>
      </c>
      <c r="N268" s="23"/>
      <c r="O268" s="1">
        <v>90</v>
      </c>
      <c r="P268" s="24">
        <f t="shared" si="14"/>
        <v>6473</v>
      </c>
      <c r="Q268" s="23">
        <v>0</v>
      </c>
      <c r="R268" s="23">
        <v>0</v>
      </c>
      <c r="S268" s="23">
        <v>0</v>
      </c>
      <c r="T268" s="24">
        <f t="shared" si="15"/>
        <v>0</v>
      </c>
      <c r="U268" s="25">
        <f t="shared" si="16"/>
        <v>6473</v>
      </c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</row>
    <row r="269" spans="1:47" s="1" customFormat="1" ht="27" customHeight="1" x14ac:dyDescent="0.2">
      <c r="A269" s="18">
        <v>7015</v>
      </c>
      <c r="B269" s="18" t="s">
        <v>317</v>
      </c>
      <c r="C269" s="19">
        <v>38829</v>
      </c>
      <c r="D269" s="20"/>
      <c r="E269" s="20"/>
      <c r="F269" s="18" t="s">
        <v>269</v>
      </c>
      <c r="G269" s="19">
        <v>38869</v>
      </c>
      <c r="H269" s="19"/>
      <c r="I269" s="21">
        <v>1700</v>
      </c>
      <c r="J269" s="22">
        <v>2871.9</v>
      </c>
      <c r="K269" s="23"/>
      <c r="L269" s="23"/>
      <c r="M269" s="23">
        <v>425</v>
      </c>
      <c r="N269" s="23"/>
      <c r="O269" s="1">
        <v>606</v>
      </c>
      <c r="P269" s="24">
        <f t="shared" si="14"/>
        <v>3902.9</v>
      </c>
      <c r="Q269" s="23">
        <v>187</v>
      </c>
      <c r="R269" s="23">
        <v>0</v>
      </c>
      <c r="S269" s="23">
        <v>4.6100000000000003</v>
      </c>
      <c r="T269" s="24">
        <f t="shared" si="15"/>
        <v>191.61</v>
      </c>
      <c r="U269" s="25">
        <f t="shared" si="16"/>
        <v>3711.29</v>
      </c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</row>
    <row r="270" spans="1:47" s="1" customFormat="1" ht="27" customHeight="1" x14ac:dyDescent="0.2">
      <c r="A270" s="18">
        <v>8412</v>
      </c>
      <c r="B270" s="18" t="s">
        <v>318</v>
      </c>
      <c r="C270" s="19">
        <v>39393</v>
      </c>
      <c r="D270" s="20"/>
      <c r="E270" s="20"/>
      <c r="F270" s="18" t="s">
        <v>269</v>
      </c>
      <c r="G270" s="19">
        <v>39406</v>
      </c>
      <c r="H270" s="19"/>
      <c r="I270" s="21">
        <v>1700</v>
      </c>
      <c r="J270" s="22">
        <v>2360.75</v>
      </c>
      <c r="K270" s="23"/>
      <c r="L270" s="23"/>
      <c r="M270" s="23">
        <v>425</v>
      </c>
      <c r="N270" s="23"/>
      <c r="O270" s="1">
        <v>510</v>
      </c>
      <c r="P270" s="24">
        <f t="shared" si="14"/>
        <v>3295.75</v>
      </c>
      <c r="Q270" s="23">
        <v>187</v>
      </c>
      <c r="R270" s="23">
        <v>0</v>
      </c>
      <c r="S270" s="23">
        <v>3.85</v>
      </c>
      <c r="T270" s="24">
        <f t="shared" si="15"/>
        <v>190.85</v>
      </c>
      <c r="U270" s="25">
        <f t="shared" si="16"/>
        <v>3104.9</v>
      </c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</row>
    <row r="271" spans="1:47" s="1" customFormat="1" ht="27" customHeight="1" x14ac:dyDescent="0.2">
      <c r="A271" s="18">
        <v>4548</v>
      </c>
      <c r="B271" s="18" t="s">
        <v>319</v>
      </c>
      <c r="C271" s="19">
        <v>36397</v>
      </c>
      <c r="D271" s="20"/>
      <c r="E271" s="20"/>
      <c r="F271" s="18" t="s">
        <v>211</v>
      </c>
      <c r="G271" s="19">
        <v>36397</v>
      </c>
      <c r="H271" s="19"/>
      <c r="I271" s="21">
        <v>1700</v>
      </c>
      <c r="J271" s="22">
        <v>1700</v>
      </c>
      <c r="K271" s="23"/>
      <c r="L271" s="23"/>
      <c r="M271" s="23">
        <v>0</v>
      </c>
      <c r="N271" s="23"/>
      <c r="P271" s="24">
        <f t="shared" si="14"/>
        <v>1700</v>
      </c>
      <c r="Q271" s="23">
        <v>187</v>
      </c>
      <c r="R271" s="23">
        <v>0</v>
      </c>
      <c r="S271" s="23">
        <v>0</v>
      </c>
      <c r="T271" s="24">
        <f t="shared" si="15"/>
        <v>187</v>
      </c>
      <c r="U271" s="25">
        <f t="shared" si="16"/>
        <v>1513</v>
      </c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</row>
    <row r="272" spans="1:47" s="1" customFormat="1" ht="27" customHeight="1" x14ac:dyDescent="0.2">
      <c r="A272" s="18">
        <v>4550</v>
      </c>
      <c r="B272" s="18" t="s">
        <v>320</v>
      </c>
      <c r="C272" s="19">
        <v>36090</v>
      </c>
      <c r="D272" s="20"/>
      <c r="E272" s="20"/>
      <c r="F272" s="18" t="s">
        <v>211</v>
      </c>
      <c r="G272" s="19">
        <v>36090</v>
      </c>
      <c r="H272" s="19"/>
      <c r="I272" s="21">
        <v>1700</v>
      </c>
      <c r="J272" s="22">
        <v>1700</v>
      </c>
      <c r="K272" s="23"/>
      <c r="L272" s="23"/>
      <c r="M272" s="23">
        <v>0</v>
      </c>
      <c r="N272" s="23"/>
      <c r="P272" s="24">
        <f t="shared" si="14"/>
        <v>1700</v>
      </c>
      <c r="Q272" s="23">
        <v>187</v>
      </c>
      <c r="R272" s="23">
        <v>0</v>
      </c>
      <c r="S272" s="23">
        <v>0</v>
      </c>
      <c r="T272" s="24">
        <f t="shared" si="15"/>
        <v>187</v>
      </c>
      <c r="U272" s="25">
        <f t="shared" si="16"/>
        <v>1513</v>
      </c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</row>
    <row r="273" spans="1:47" s="1" customFormat="1" ht="27" customHeight="1" x14ac:dyDescent="0.2">
      <c r="A273" s="18">
        <v>8517</v>
      </c>
      <c r="B273" s="18" t="s">
        <v>321</v>
      </c>
      <c r="C273" s="19">
        <v>39459</v>
      </c>
      <c r="D273" s="20"/>
      <c r="E273" s="20"/>
      <c r="F273" s="18" t="s">
        <v>211</v>
      </c>
      <c r="G273" s="19">
        <v>39483</v>
      </c>
      <c r="H273" s="19"/>
      <c r="I273" s="21">
        <v>1700</v>
      </c>
      <c r="J273" s="22">
        <v>2286.0500000000002</v>
      </c>
      <c r="K273" s="23"/>
      <c r="L273" s="23"/>
      <c r="M273" s="23">
        <v>425</v>
      </c>
      <c r="N273" s="23"/>
      <c r="O273" s="1">
        <v>1331</v>
      </c>
      <c r="P273" s="24">
        <f t="shared" si="14"/>
        <v>4042.05</v>
      </c>
      <c r="Q273" s="23">
        <v>187</v>
      </c>
      <c r="R273" s="23">
        <v>0</v>
      </c>
      <c r="S273" s="23">
        <v>0</v>
      </c>
      <c r="T273" s="24">
        <f t="shared" si="15"/>
        <v>187</v>
      </c>
      <c r="U273" s="25">
        <f t="shared" si="16"/>
        <v>3855.05</v>
      </c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</row>
    <row r="274" spans="1:47" s="1" customFormat="1" ht="27" customHeight="1" x14ac:dyDescent="0.2">
      <c r="A274" s="18">
        <v>13158</v>
      </c>
      <c r="B274" s="18" t="s">
        <v>322</v>
      </c>
      <c r="C274" s="19">
        <v>43008</v>
      </c>
      <c r="D274" s="20"/>
      <c r="E274" s="20"/>
      <c r="F274" s="18" t="s">
        <v>211</v>
      </c>
      <c r="G274" s="19">
        <v>43023</v>
      </c>
      <c r="H274" s="19"/>
      <c r="I274" s="21">
        <v>1700</v>
      </c>
      <c r="J274" s="22">
        <v>2282.35</v>
      </c>
      <c r="K274" s="23"/>
      <c r="L274" s="23"/>
      <c r="M274" s="23">
        <v>425</v>
      </c>
      <c r="N274" s="23"/>
      <c r="P274" s="24">
        <f t="shared" si="14"/>
        <v>2707.35</v>
      </c>
      <c r="Q274" s="23">
        <v>187</v>
      </c>
      <c r="R274" s="23">
        <v>0</v>
      </c>
      <c r="S274" s="23">
        <v>49.08</v>
      </c>
      <c r="T274" s="24">
        <f t="shared" si="15"/>
        <v>236.07999999999998</v>
      </c>
      <c r="U274" s="25">
        <f t="shared" si="16"/>
        <v>2471.27</v>
      </c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</row>
    <row r="275" spans="1:47" s="1" customFormat="1" ht="27" customHeight="1" x14ac:dyDescent="0.2">
      <c r="A275" s="18">
        <v>13268</v>
      </c>
      <c r="B275" s="18" t="s">
        <v>323</v>
      </c>
      <c r="C275" s="19">
        <v>43116</v>
      </c>
      <c r="D275" s="20"/>
      <c r="E275" s="20"/>
      <c r="F275" s="18" t="s">
        <v>214</v>
      </c>
      <c r="G275" s="19">
        <v>43138</v>
      </c>
      <c r="H275" s="19"/>
      <c r="I275" s="21">
        <v>1700</v>
      </c>
      <c r="J275" s="22">
        <v>2035.9</v>
      </c>
      <c r="K275" s="23"/>
      <c r="L275" s="23"/>
      <c r="M275" s="23">
        <v>425</v>
      </c>
      <c r="N275" s="23">
        <v>100</v>
      </c>
      <c r="O275" s="1">
        <v>706</v>
      </c>
      <c r="P275" s="24">
        <f t="shared" si="14"/>
        <v>3266.9</v>
      </c>
      <c r="Q275" s="23">
        <v>187</v>
      </c>
      <c r="R275" s="23">
        <v>0</v>
      </c>
      <c r="S275" s="23">
        <v>1.53</v>
      </c>
      <c r="T275" s="24">
        <f t="shared" si="15"/>
        <v>188.53</v>
      </c>
      <c r="U275" s="25">
        <f t="shared" si="16"/>
        <v>3078.37</v>
      </c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</row>
    <row r="276" spans="1:47" s="1" customFormat="1" ht="27" customHeight="1" x14ac:dyDescent="0.2">
      <c r="A276" s="18">
        <v>253</v>
      </c>
      <c r="B276" s="18" t="s">
        <v>324</v>
      </c>
      <c r="C276" s="19">
        <v>34820</v>
      </c>
      <c r="D276" s="20"/>
      <c r="E276" s="20"/>
      <c r="F276" s="18" t="s">
        <v>211</v>
      </c>
      <c r="G276" s="19">
        <v>34839</v>
      </c>
      <c r="H276" s="19"/>
      <c r="I276" s="21">
        <v>4290</v>
      </c>
      <c r="J276" s="22">
        <v>5331.5</v>
      </c>
      <c r="K276" s="23"/>
      <c r="L276" s="23"/>
      <c r="M276" s="23">
        <v>1072.5</v>
      </c>
      <c r="N276" s="23"/>
      <c r="P276" s="24">
        <f t="shared" si="14"/>
        <v>6404</v>
      </c>
      <c r="Q276" s="23">
        <v>471.9</v>
      </c>
      <c r="R276" s="23">
        <v>0</v>
      </c>
      <c r="S276" s="23">
        <v>0</v>
      </c>
      <c r="T276" s="24">
        <f t="shared" si="15"/>
        <v>471.9</v>
      </c>
      <c r="U276" s="25">
        <f t="shared" si="16"/>
        <v>5932.1</v>
      </c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</row>
    <row r="277" spans="1:47" s="1" customFormat="1" ht="27" customHeight="1" x14ac:dyDescent="0.2">
      <c r="A277" s="18">
        <v>7197</v>
      </c>
      <c r="B277" s="18" t="s">
        <v>325</v>
      </c>
      <c r="C277" s="19">
        <v>43065</v>
      </c>
      <c r="D277" s="20"/>
      <c r="E277" s="20"/>
      <c r="F277" s="18" t="s">
        <v>211</v>
      </c>
      <c r="G277" s="19">
        <v>43082</v>
      </c>
      <c r="H277" s="19"/>
      <c r="I277" s="21">
        <v>1700</v>
      </c>
      <c r="J277" s="22">
        <v>1959.52</v>
      </c>
      <c r="K277" s="23"/>
      <c r="L277" s="23"/>
      <c r="M277" s="23">
        <v>425</v>
      </c>
      <c r="N277" s="23"/>
      <c r="P277" s="24">
        <f t="shared" si="14"/>
        <v>2384.52</v>
      </c>
      <c r="Q277" s="23">
        <v>187</v>
      </c>
      <c r="R277" s="23">
        <v>0</v>
      </c>
      <c r="S277" s="23">
        <v>2.21</v>
      </c>
      <c r="T277" s="24">
        <f t="shared" si="15"/>
        <v>189.21</v>
      </c>
      <c r="U277" s="25">
        <f t="shared" si="16"/>
        <v>2195.31</v>
      </c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</row>
    <row r="278" spans="1:47" s="1" customFormat="1" ht="27" customHeight="1" x14ac:dyDescent="0.2">
      <c r="A278" s="18">
        <v>7987</v>
      </c>
      <c r="B278" s="18" t="s">
        <v>326</v>
      </c>
      <c r="C278" s="19">
        <v>39259</v>
      </c>
      <c r="D278" s="20"/>
      <c r="E278" s="20"/>
      <c r="F278" s="18" t="s">
        <v>211</v>
      </c>
      <c r="G278" s="19">
        <v>39267</v>
      </c>
      <c r="H278" s="19"/>
      <c r="I278" s="21">
        <v>1700</v>
      </c>
      <c r="J278" s="22">
        <v>2289.75</v>
      </c>
      <c r="K278" s="23"/>
      <c r="L278" s="23"/>
      <c r="M278" s="23">
        <v>425</v>
      </c>
      <c r="N278" s="23"/>
      <c r="O278" s="1">
        <v>542</v>
      </c>
      <c r="P278" s="24">
        <f t="shared" si="14"/>
        <v>3256.75</v>
      </c>
      <c r="Q278" s="23">
        <v>187</v>
      </c>
      <c r="R278" s="23">
        <v>0</v>
      </c>
      <c r="S278" s="23">
        <v>0.19</v>
      </c>
      <c r="T278" s="24">
        <f t="shared" si="15"/>
        <v>187.19</v>
      </c>
      <c r="U278" s="25">
        <f t="shared" si="16"/>
        <v>3069.56</v>
      </c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</row>
    <row r="279" spans="1:47" s="1" customFormat="1" ht="27" customHeight="1" x14ac:dyDescent="0.2">
      <c r="A279" s="18">
        <v>7988</v>
      </c>
      <c r="B279" s="18" t="s">
        <v>327</v>
      </c>
      <c r="C279" s="19">
        <v>39245</v>
      </c>
      <c r="D279" s="20"/>
      <c r="E279" s="20"/>
      <c r="F279" s="18" t="s">
        <v>211</v>
      </c>
      <c r="G279" s="19">
        <v>39306</v>
      </c>
      <c r="H279" s="19"/>
      <c r="I279" s="21">
        <v>1700</v>
      </c>
      <c r="J279" s="22">
        <v>2702.75</v>
      </c>
      <c r="K279" s="23"/>
      <c r="L279" s="23"/>
      <c r="M279" s="23">
        <v>425</v>
      </c>
      <c r="N279" s="23"/>
      <c r="O279" s="1">
        <v>1305</v>
      </c>
      <c r="P279" s="24">
        <f t="shared" si="14"/>
        <v>4432.75</v>
      </c>
      <c r="Q279" s="23">
        <v>187</v>
      </c>
      <c r="R279" s="23">
        <v>0</v>
      </c>
      <c r="S279" s="23">
        <v>0.44</v>
      </c>
      <c r="T279" s="24">
        <f t="shared" si="15"/>
        <v>187.44</v>
      </c>
      <c r="U279" s="25">
        <f t="shared" si="16"/>
        <v>4245.3100000000004</v>
      </c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</row>
    <row r="280" spans="1:47" s="1" customFormat="1" ht="27" customHeight="1" x14ac:dyDescent="0.2">
      <c r="A280" s="18">
        <v>8174</v>
      </c>
      <c r="B280" s="18" t="s">
        <v>328</v>
      </c>
      <c r="C280" s="19">
        <v>39310</v>
      </c>
      <c r="D280" s="20"/>
      <c r="E280" s="20"/>
      <c r="F280" s="18" t="s">
        <v>211</v>
      </c>
      <c r="G280" s="19">
        <v>39349</v>
      </c>
      <c r="H280" s="19"/>
      <c r="I280" s="21">
        <v>1700</v>
      </c>
      <c r="J280" s="22">
        <v>2267.75</v>
      </c>
      <c r="K280" s="23"/>
      <c r="L280" s="23"/>
      <c r="M280" s="23">
        <v>425</v>
      </c>
      <c r="N280" s="23"/>
      <c r="O280" s="1">
        <v>120</v>
      </c>
      <c r="P280" s="24">
        <f t="shared" si="14"/>
        <v>2812.75</v>
      </c>
      <c r="Q280" s="23">
        <v>187</v>
      </c>
      <c r="R280" s="23">
        <v>0</v>
      </c>
      <c r="S280" s="23">
        <v>170.83</v>
      </c>
      <c r="T280" s="24">
        <f t="shared" si="15"/>
        <v>357.83000000000004</v>
      </c>
      <c r="U280" s="25">
        <f t="shared" si="16"/>
        <v>2454.92</v>
      </c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</row>
    <row r="281" spans="1:47" s="1" customFormat="1" ht="27" customHeight="1" x14ac:dyDescent="0.2">
      <c r="A281" s="18">
        <v>9240</v>
      </c>
      <c r="B281" s="18" t="s">
        <v>329</v>
      </c>
      <c r="C281" s="19">
        <v>42669</v>
      </c>
      <c r="D281" s="20"/>
      <c r="E281" s="20"/>
      <c r="F281" s="18" t="s">
        <v>211</v>
      </c>
      <c r="G281" s="19">
        <v>42736</v>
      </c>
      <c r="H281" s="19"/>
      <c r="I281" s="21">
        <v>1700</v>
      </c>
      <c r="J281" s="22">
        <v>2127.35</v>
      </c>
      <c r="K281" s="23"/>
      <c r="L281" s="23"/>
      <c r="M281" s="23">
        <v>425</v>
      </c>
      <c r="N281" s="23"/>
      <c r="O281" s="1">
        <v>1251</v>
      </c>
      <c r="P281" s="24">
        <f t="shared" si="14"/>
        <v>3803.35</v>
      </c>
      <c r="Q281" s="23">
        <v>187</v>
      </c>
      <c r="R281" s="23">
        <v>0</v>
      </c>
      <c r="S281" s="23">
        <v>5.21</v>
      </c>
      <c r="T281" s="24">
        <f t="shared" si="15"/>
        <v>192.21</v>
      </c>
      <c r="U281" s="25">
        <f t="shared" si="16"/>
        <v>3611.14</v>
      </c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</row>
    <row r="282" spans="1:47" s="1" customFormat="1" ht="27" customHeight="1" x14ac:dyDescent="0.2">
      <c r="A282" s="18">
        <v>13528</v>
      </c>
      <c r="B282" s="18" t="s">
        <v>330</v>
      </c>
      <c r="C282" s="19">
        <v>43310</v>
      </c>
      <c r="D282" s="20"/>
      <c r="E282" s="20"/>
      <c r="F282" s="18" t="s">
        <v>211</v>
      </c>
      <c r="G282" s="19">
        <v>43444</v>
      </c>
      <c r="H282" s="19"/>
      <c r="I282" s="21">
        <v>1700</v>
      </c>
      <c r="J282" s="22">
        <v>2034.9</v>
      </c>
      <c r="K282" s="23"/>
      <c r="L282" s="23"/>
      <c r="M282" s="23">
        <v>425</v>
      </c>
      <c r="N282" s="23"/>
      <c r="O282" s="1">
        <v>260</v>
      </c>
      <c r="P282" s="24">
        <f t="shared" si="14"/>
        <v>2719.9</v>
      </c>
      <c r="Q282" s="23">
        <v>187</v>
      </c>
      <c r="R282" s="23">
        <v>0</v>
      </c>
      <c r="S282" s="23">
        <v>0.17</v>
      </c>
      <c r="T282" s="24">
        <f t="shared" si="15"/>
        <v>187.17</v>
      </c>
      <c r="U282" s="25">
        <f t="shared" si="16"/>
        <v>2532.73</v>
      </c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</row>
    <row r="283" spans="1:47" s="1" customFormat="1" ht="27" customHeight="1" x14ac:dyDescent="0.2">
      <c r="A283" s="18">
        <v>28</v>
      </c>
      <c r="B283" s="18" t="s">
        <v>331</v>
      </c>
      <c r="C283" s="19">
        <v>36093</v>
      </c>
      <c r="D283" s="20"/>
      <c r="E283" s="20"/>
      <c r="F283" s="18" t="s">
        <v>285</v>
      </c>
      <c r="G283" s="19">
        <v>36142</v>
      </c>
      <c r="H283" s="19"/>
      <c r="I283" s="21">
        <v>4390</v>
      </c>
      <c r="J283" s="22">
        <v>6343</v>
      </c>
      <c r="K283" s="23"/>
      <c r="L283" s="23"/>
      <c r="M283" s="23">
        <v>1097.5</v>
      </c>
      <c r="N283" s="23">
        <v>500</v>
      </c>
      <c r="P283" s="24">
        <f t="shared" si="14"/>
        <v>7940.5</v>
      </c>
      <c r="Q283" s="23">
        <v>482.9</v>
      </c>
      <c r="R283" s="23">
        <v>0</v>
      </c>
      <c r="S283" s="23">
        <v>0</v>
      </c>
      <c r="T283" s="24">
        <f t="shared" si="15"/>
        <v>482.9</v>
      </c>
      <c r="U283" s="25">
        <f t="shared" si="16"/>
        <v>7457.6</v>
      </c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</row>
    <row r="284" spans="1:47" s="1" customFormat="1" ht="27" customHeight="1" x14ac:dyDescent="0.2">
      <c r="A284" s="18">
        <v>7925</v>
      </c>
      <c r="B284" s="18" t="s">
        <v>332</v>
      </c>
      <c r="C284" s="19">
        <v>40554</v>
      </c>
      <c r="D284" s="20"/>
      <c r="E284" s="20"/>
      <c r="F284" s="18" t="s">
        <v>285</v>
      </c>
      <c r="G284" s="19">
        <v>40594</v>
      </c>
      <c r="H284" s="19"/>
      <c r="I284" s="21">
        <v>1790</v>
      </c>
      <c r="J284" s="22">
        <v>2544.12</v>
      </c>
      <c r="K284" s="23"/>
      <c r="L284" s="23"/>
      <c r="M284" s="23">
        <v>447.5</v>
      </c>
      <c r="N284" s="23"/>
      <c r="O284" s="1">
        <v>363</v>
      </c>
      <c r="P284" s="24">
        <f t="shared" si="14"/>
        <v>3354.62</v>
      </c>
      <c r="Q284" s="23">
        <v>196.9</v>
      </c>
      <c r="R284" s="23">
        <v>0</v>
      </c>
      <c r="S284" s="23">
        <v>0</v>
      </c>
      <c r="T284" s="24">
        <f t="shared" si="15"/>
        <v>196.9</v>
      </c>
      <c r="U284" s="25">
        <f t="shared" si="16"/>
        <v>3157.72</v>
      </c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</row>
    <row r="285" spans="1:47" s="1" customFormat="1" ht="27" customHeight="1" x14ac:dyDescent="0.2">
      <c r="A285" s="18">
        <v>8734</v>
      </c>
      <c r="B285" s="18" t="s">
        <v>333</v>
      </c>
      <c r="C285" s="19">
        <v>39574</v>
      </c>
      <c r="D285" s="20"/>
      <c r="E285" s="20"/>
      <c r="F285" s="18" t="s">
        <v>285</v>
      </c>
      <c r="G285" s="19">
        <v>39574</v>
      </c>
      <c r="H285" s="19"/>
      <c r="I285" s="21">
        <v>2120</v>
      </c>
      <c r="J285" s="22">
        <v>3110.01</v>
      </c>
      <c r="K285" s="23"/>
      <c r="L285" s="23"/>
      <c r="M285" s="23">
        <v>530</v>
      </c>
      <c r="N285" s="23"/>
      <c r="O285" s="1">
        <v>607</v>
      </c>
      <c r="P285" s="24">
        <f t="shared" si="14"/>
        <v>4247.01</v>
      </c>
      <c r="Q285" s="23">
        <v>233.2</v>
      </c>
      <c r="R285" s="23">
        <v>0</v>
      </c>
      <c r="S285" s="23">
        <v>0</v>
      </c>
      <c r="T285" s="24">
        <f t="shared" si="15"/>
        <v>233.2</v>
      </c>
      <c r="U285" s="25">
        <f t="shared" si="16"/>
        <v>4013.8100000000004</v>
      </c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</row>
    <row r="286" spans="1:47" s="1" customFormat="1" ht="27" customHeight="1" x14ac:dyDescent="0.2">
      <c r="A286" s="18">
        <v>9095</v>
      </c>
      <c r="B286" s="18" t="s">
        <v>334</v>
      </c>
      <c r="C286" s="19">
        <v>39894</v>
      </c>
      <c r="D286" s="20"/>
      <c r="E286" s="20"/>
      <c r="F286" s="18" t="s">
        <v>285</v>
      </c>
      <c r="G286" s="19">
        <v>39904</v>
      </c>
      <c r="H286" s="19"/>
      <c r="I286" s="21">
        <v>1700</v>
      </c>
      <c r="J286" s="22">
        <v>2839.63</v>
      </c>
      <c r="K286" s="23"/>
      <c r="L286" s="23"/>
      <c r="M286" s="23">
        <v>425</v>
      </c>
      <c r="N286" s="23"/>
      <c r="P286" s="24">
        <f t="shared" si="14"/>
        <v>3264.63</v>
      </c>
      <c r="Q286" s="23">
        <v>187</v>
      </c>
      <c r="R286" s="23">
        <v>0</v>
      </c>
      <c r="S286" s="23">
        <v>0</v>
      </c>
      <c r="T286" s="24">
        <f t="shared" si="15"/>
        <v>187</v>
      </c>
      <c r="U286" s="25">
        <f t="shared" si="16"/>
        <v>3077.63</v>
      </c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</row>
    <row r="287" spans="1:47" s="1" customFormat="1" ht="27" customHeight="1" x14ac:dyDescent="0.2">
      <c r="A287" s="18">
        <v>4034</v>
      </c>
      <c r="B287" s="18" t="s">
        <v>335</v>
      </c>
      <c r="C287" s="19">
        <v>37086</v>
      </c>
      <c r="D287" s="20"/>
      <c r="E287" s="20"/>
      <c r="F287" s="18" t="s">
        <v>211</v>
      </c>
      <c r="G287" s="19">
        <v>37296</v>
      </c>
      <c r="H287" s="19"/>
      <c r="I287" s="21">
        <v>1700</v>
      </c>
      <c r="J287" s="22">
        <v>2371.0700000000002</v>
      </c>
      <c r="K287" s="23"/>
      <c r="L287" s="23"/>
      <c r="M287" s="23">
        <v>425</v>
      </c>
      <c r="N287" s="23"/>
      <c r="P287" s="24">
        <f t="shared" si="14"/>
        <v>2796.07</v>
      </c>
      <c r="Q287" s="23">
        <v>187</v>
      </c>
      <c r="R287" s="23">
        <v>0</v>
      </c>
      <c r="S287" s="23">
        <v>0</v>
      </c>
      <c r="T287" s="24">
        <f t="shared" si="15"/>
        <v>187</v>
      </c>
      <c r="U287" s="25">
        <f t="shared" si="16"/>
        <v>2609.0700000000002</v>
      </c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</row>
    <row r="288" spans="1:47" s="1" customFormat="1" ht="27" customHeight="1" x14ac:dyDescent="0.2">
      <c r="A288" s="18">
        <v>6760</v>
      </c>
      <c r="B288" s="18" t="s">
        <v>336</v>
      </c>
      <c r="C288" s="19">
        <v>38879</v>
      </c>
      <c r="D288" s="20"/>
      <c r="E288" s="20"/>
      <c r="F288" s="18" t="s">
        <v>211</v>
      </c>
      <c r="G288" s="19">
        <v>38930</v>
      </c>
      <c r="H288" s="19"/>
      <c r="I288" s="21">
        <v>1700</v>
      </c>
      <c r="J288" s="22">
        <v>2275.1</v>
      </c>
      <c r="K288" s="23"/>
      <c r="L288" s="23"/>
      <c r="M288" s="23">
        <v>425</v>
      </c>
      <c r="N288" s="23"/>
      <c r="O288" s="1">
        <v>800</v>
      </c>
      <c r="P288" s="24">
        <f t="shared" si="14"/>
        <v>3500.1</v>
      </c>
      <c r="Q288" s="23">
        <v>187</v>
      </c>
      <c r="R288" s="23">
        <v>0</v>
      </c>
      <c r="S288" s="23">
        <v>0</v>
      </c>
      <c r="T288" s="24">
        <f t="shared" si="15"/>
        <v>187</v>
      </c>
      <c r="U288" s="25">
        <f t="shared" si="16"/>
        <v>3313.1</v>
      </c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</row>
    <row r="289" spans="1:47" s="1" customFormat="1" ht="27" customHeight="1" x14ac:dyDescent="0.2">
      <c r="A289" s="18">
        <v>258</v>
      </c>
      <c r="B289" s="18" t="s">
        <v>337</v>
      </c>
      <c r="C289" s="19">
        <v>35715</v>
      </c>
      <c r="D289" s="20"/>
      <c r="E289" s="20"/>
      <c r="F289" s="18" t="s">
        <v>214</v>
      </c>
      <c r="G289" s="19">
        <v>35718</v>
      </c>
      <c r="H289" s="19"/>
      <c r="I289" s="21">
        <v>3880</v>
      </c>
      <c r="J289" s="22">
        <v>4645</v>
      </c>
      <c r="K289" s="23"/>
      <c r="L289" s="23"/>
      <c r="M289" s="23">
        <v>970</v>
      </c>
      <c r="N289" s="23"/>
      <c r="P289" s="24">
        <f t="shared" si="14"/>
        <v>5615</v>
      </c>
      <c r="Q289" s="23">
        <v>426.8</v>
      </c>
      <c r="R289" s="23">
        <v>0</v>
      </c>
      <c r="S289" s="23">
        <v>0</v>
      </c>
      <c r="T289" s="24">
        <f t="shared" si="15"/>
        <v>426.8</v>
      </c>
      <c r="U289" s="25">
        <f t="shared" si="16"/>
        <v>5188.2</v>
      </c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</row>
    <row r="290" spans="1:47" s="1" customFormat="1" ht="27" customHeight="1" x14ac:dyDescent="0.2">
      <c r="A290" s="18">
        <v>525</v>
      </c>
      <c r="B290" s="18" t="s">
        <v>338</v>
      </c>
      <c r="C290" s="19">
        <v>34881</v>
      </c>
      <c r="D290" s="20"/>
      <c r="E290" s="20"/>
      <c r="F290" s="18" t="s">
        <v>256</v>
      </c>
      <c r="G290" s="19">
        <v>34911</v>
      </c>
      <c r="H290" s="19"/>
      <c r="I290" s="21">
        <v>0</v>
      </c>
      <c r="J290" s="22">
        <v>4725</v>
      </c>
      <c r="K290" s="23"/>
      <c r="L290" s="23"/>
      <c r="M290" s="23">
        <v>0</v>
      </c>
      <c r="N290" s="23"/>
      <c r="P290" s="24">
        <f t="shared" si="14"/>
        <v>4725</v>
      </c>
      <c r="Q290" s="23">
        <v>0</v>
      </c>
      <c r="R290" s="23">
        <v>0</v>
      </c>
      <c r="S290" s="23">
        <v>14.41</v>
      </c>
      <c r="T290" s="24">
        <f t="shared" si="15"/>
        <v>14.41</v>
      </c>
      <c r="U290" s="25">
        <f t="shared" si="16"/>
        <v>4710.59</v>
      </c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</row>
    <row r="291" spans="1:47" s="1" customFormat="1" ht="27" customHeight="1" x14ac:dyDescent="0.2">
      <c r="A291" s="18">
        <v>527</v>
      </c>
      <c r="B291" s="18" t="s">
        <v>339</v>
      </c>
      <c r="C291" s="19">
        <v>36093</v>
      </c>
      <c r="D291" s="20"/>
      <c r="E291" s="20"/>
      <c r="F291" s="18" t="s">
        <v>214</v>
      </c>
      <c r="G291" s="19">
        <v>36100</v>
      </c>
      <c r="H291" s="19"/>
      <c r="I291" s="21">
        <v>2040</v>
      </c>
      <c r="J291" s="22">
        <v>3449.5</v>
      </c>
      <c r="K291" s="23"/>
      <c r="L291" s="23"/>
      <c r="M291" s="23">
        <v>510</v>
      </c>
      <c r="N291" s="23"/>
      <c r="O291" s="1">
        <v>1469</v>
      </c>
      <c r="P291" s="24">
        <f t="shared" si="14"/>
        <v>5428.5</v>
      </c>
      <c r="Q291" s="23">
        <v>224.4</v>
      </c>
      <c r="R291" s="23">
        <v>0</v>
      </c>
      <c r="S291" s="23">
        <v>0</v>
      </c>
      <c r="T291" s="24">
        <f t="shared" si="15"/>
        <v>224.4</v>
      </c>
      <c r="U291" s="25">
        <f t="shared" si="16"/>
        <v>5204.1000000000004</v>
      </c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</row>
    <row r="292" spans="1:47" s="1" customFormat="1" ht="27" customHeight="1" x14ac:dyDescent="0.2">
      <c r="A292" s="18">
        <v>1116</v>
      </c>
      <c r="B292" s="18" t="s">
        <v>340</v>
      </c>
      <c r="C292" s="19">
        <v>35557</v>
      </c>
      <c r="D292" s="20"/>
      <c r="E292" s="20"/>
      <c r="F292" s="18" t="s">
        <v>214</v>
      </c>
      <c r="G292" s="19">
        <v>35582</v>
      </c>
      <c r="H292" s="19"/>
      <c r="I292" s="21">
        <v>1910</v>
      </c>
      <c r="J292" s="22">
        <v>3232.95</v>
      </c>
      <c r="K292" s="23"/>
      <c r="L292" s="23"/>
      <c r="M292" s="23">
        <v>477.5</v>
      </c>
      <c r="N292" s="23"/>
      <c r="O292" s="1">
        <v>1261</v>
      </c>
      <c r="P292" s="24">
        <f t="shared" si="14"/>
        <v>4971.45</v>
      </c>
      <c r="Q292" s="23">
        <v>210.1</v>
      </c>
      <c r="R292" s="23">
        <v>0</v>
      </c>
      <c r="S292" s="23">
        <v>0.26</v>
      </c>
      <c r="T292" s="24">
        <f t="shared" si="15"/>
        <v>210.35999999999999</v>
      </c>
      <c r="U292" s="25">
        <f t="shared" si="16"/>
        <v>4761.09</v>
      </c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</row>
    <row r="293" spans="1:47" s="1" customFormat="1" ht="27" customHeight="1" x14ac:dyDescent="0.2">
      <c r="A293" s="18">
        <v>4041</v>
      </c>
      <c r="B293" s="18" t="s">
        <v>341</v>
      </c>
      <c r="C293" s="19">
        <v>38788</v>
      </c>
      <c r="D293" s="20"/>
      <c r="E293" s="20"/>
      <c r="F293" s="18" t="s">
        <v>211</v>
      </c>
      <c r="G293" s="19">
        <v>38820</v>
      </c>
      <c r="H293" s="19"/>
      <c r="I293" s="21">
        <v>1730</v>
      </c>
      <c r="J293" s="22">
        <v>2908.9</v>
      </c>
      <c r="K293" s="23"/>
      <c r="L293" s="23"/>
      <c r="M293" s="23">
        <v>432.5</v>
      </c>
      <c r="N293" s="23">
        <v>1250</v>
      </c>
      <c r="P293" s="24">
        <f t="shared" si="14"/>
        <v>4591.3999999999996</v>
      </c>
      <c r="Q293" s="23">
        <v>190.3</v>
      </c>
      <c r="R293" s="23">
        <v>250</v>
      </c>
      <c r="S293" s="23">
        <v>0</v>
      </c>
      <c r="T293" s="24">
        <f t="shared" si="15"/>
        <v>440.3</v>
      </c>
      <c r="U293" s="25">
        <f t="shared" si="16"/>
        <v>4151.0999999999995</v>
      </c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</row>
    <row r="294" spans="1:47" s="1" customFormat="1" ht="27" customHeight="1" x14ac:dyDescent="0.2">
      <c r="A294" s="18">
        <v>7100</v>
      </c>
      <c r="B294" s="18" t="s">
        <v>342</v>
      </c>
      <c r="C294" s="19">
        <v>38845</v>
      </c>
      <c r="D294" s="20"/>
      <c r="E294" s="20"/>
      <c r="F294" s="18" t="s">
        <v>214</v>
      </c>
      <c r="G294" s="19">
        <v>38869</v>
      </c>
      <c r="H294" s="19"/>
      <c r="I294" s="21">
        <v>1700</v>
      </c>
      <c r="J294" s="22">
        <v>2835.55</v>
      </c>
      <c r="K294" s="23"/>
      <c r="L294" s="23"/>
      <c r="M294" s="23">
        <v>425</v>
      </c>
      <c r="N294" s="23"/>
      <c r="P294" s="24">
        <f t="shared" si="14"/>
        <v>3260.55</v>
      </c>
      <c r="Q294" s="23">
        <v>187</v>
      </c>
      <c r="R294" s="23">
        <v>0</v>
      </c>
      <c r="S294" s="23">
        <v>2.92</v>
      </c>
      <c r="T294" s="24">
        <f t="shared" si="15"/>
        <v>189.92</v>
      </c>
      <c r="U294" s="25">
        <f t="shared" si="16"/>
        <v>3070.63</v>
      </c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</row>
    <row r="295" spans="1:47" s="1" customFormat="1" ht="27" customHeight="1" x14ac:dyDescent="0.2">
      <c r="A295" s="18">
        <v>14233</v>
      </c>
      <c r="B295" s="18" t="s">
        <v>343</v>
      </c>
      <c r="C295" s="19">
        <v>44219</v>
      </c>
      <c r="D295" s="20"/>
      <c r="E295" s="20"/>
      <c r="F295" s="18" t="s">
        <v>211</v>
      </c>
      <c r="G295" s="19">
        <v>44409</v>
      </c>
      <c r="H295" s="19"/>
      <c r="I295" s="21">
        <v>1700</v>
      </c>
      <c r="J295" s="22">
        <v>1840</v>
      </c>
      <c r="K295" s="23"/>
      <c r="L295" s="23"/>
      <c r="M295" s="23">
        <v>425</v>
      </c>
      <c r="N295" s="23"/>
      <c r="P295" s="24">
        <f t="shared" si="14"/>
        <v>2265</v>
      </c>
      <c r="Q295" s="23">
        <v>187</v>
      </c>
      <c r="R295" s="23">
        <v>0</v>
      </c>
      <c r="S295" s="23">
        <v>4.2300000000000004</v>
      </c>
      <c r="T295" s="24">
        <f t="shared" si="15"/>
        <v>191.23</v>
      </c>
      <c r="U295" s="25">
        <f t="shared" si="16"/>
        <v>2073.77</v>
      </c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</row>
    <row r="296" spans="1:47" s="1" customFormat="1" ht="27" customHeight="1" x14ac:dyDescent="0.2">
      <c r="A296" s="18">
        <v>531</v>
      </c>
      <c r="B296" s="18" t="s">
        <v>344</v>
      </c>
      <c r="C296" s="19">
        <v>36255</v>
      </c>
      <c r="D296" s="20"/>
      <c r="E296" s="20"/>
      <c r="F296" s="18" t="s">
        <v>256</v>
      </c>
      <c r="G296" s="19">
        <v>36271</v>
      </c>
      <c r="H296" s="19"/>
      <c r="I296" s="21">
        <v>2610</v>
      </c>
      <c r="J296" s="22">
        <v>4401.1499999999996</v>
      </c>
      <c r="K296" s="23"/>
      <c r="L296" s="23"/>
      <c r="M296" s="23">
        <v>652.5</v>
      </c>
      <c r="N296" s="23"/>
      <c r="P296" s="24">
        <f t="shared" si="14"/>
        <v>5053.6499999999996</v>
      </c>
      <c r="Q296" s="23">
        <v>287.10000000000002</v>
      </c>
      <c r="R296" s="23">
        <v>0</v>
      </c>
      <c r="S296" s="23">
        <v>0.35</v>
      </c>
      <c r="T296" s="24">
        <f t="shared" si="15"/>
        <v>287.45000000000005</v>
      </c>
      <c r="U296" s="25">
        <f t="shared" si="16"/>
        <v>4766.2</v>
      </c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</row>
    <row r="297" spans="1:47" s="1" customFormat="1" ht="27" customHeight="1" x14ac:dyDescent="0.2">
      <c r="A297" s="18">
        <v>1548</v>
      </c>
      <c r="B297" s="18" t="s">
        <v>345</v>
      </c>
      <c r="C297" s="19">
        <v>36549</v>
      </c>
      <c r="D297" s="20"/>
      <c r="E297" s="20"/>
      <c r="F297" s="18" t="s">
        <v>285</v>
      </c>
      <c r="G297" s="19">
        <v>36564</v>
      </c>
      <c r="H297" s="19"/>
      <c r="I297" s="21">
        <v>2110</v>
      </c>
      <c r="J297" s="22">
        <v>3566.75</v>
      </c>
      <c r="K297" s="23"/>
      <c r="L297" s="23"/>
      <c r="M297" s="23">
        <v>527.5</v>
      </c>
      <c r="N297" s="23"/>
      <c r="O297" s="1">
        <v>270</v>
      </c>
      <c r="P297" s="24">
        <f t="shared" si="14"/>
        <v>4364.25</v>
      </c>
      <c r="Q297" s="23">
        <v>232.1</v>
      </c>
      <c r="R297" s="23">
        <v>0</v>
      </c>
      <c r="S297" s="23">
        <v>0</v>
      </c>
      <c r="T297" s="24">
        <f t="shared" si="15"/>
        <v>232.1</v>
      </c>
      <c r="U297" s="25">
        <f t="shared" si="16"/>
        <v>4132.1499999999996</v>
      </c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</row>
    <row r="298" spans="1:47" s="1" customFormat="1" ht="27" customHeight="1" x14ac:dyDescent="0.2">
      <c r="A298" s="18">
        <v>3920</v>
      </c>
      <c r="B298" s="18" t="s">
        <v>346</v>
      </c>
      <c r="C298" s="19">
        <v>37133</v>
      </c>
      <c r="D298" s="20"/>
      <c r="E298" s="20"/>
      <c r="F298" s="18" t="s">
        <v>211</v>
      </c>
      <c r="G298" s="19">
        <v>37137</v>
      </c>
      <c r="H298" s="19"/>
      <c r="I298" s="21">
        <v>0</v>
      </c>
      <c r="J298" s="22">
        <v>2100</v>
      </c>
      <c r="K298" s="23"/>
      <c r="L298" s="23"/>
      <c r="M298" s="23">
        <v>0</v>
      </c>
      <c r="N298" s="23"/>
      <c r="P298" s="24">
        <f t="shared" si="14"/>
        <v>2100</v>
      </c>
      <c r="Q298" s="23">
        <v>0</v>
      </c>
      <c r="R298" s="23">
        <v>0</v>
      </c>
      <c r="S298" s="23">
        <v>0.15</v>
      </c>
      <c r="T298" s="24">
        <f t="shared" si="15"/>
        <v>0.15</v>
      </c>
      <c r="U298" s="25">
        <f t="shared" si="16"/>
        <v>2099.85</v>
      </c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</row>
    <row r="299" spans="1:47" s="1" customFormat="1" ht="27" customHeight="1" x14ac:dyDescent="0.2">
      <c r="A299" s="18">
        <v>10278</v>
      </c>
      <c r="B299" s="18" t="s">
        <v>347</v>
      </c>
      <c r="C299" s="19">
        <v>40471</v>
      </c>
      <c r="D299" s="20"/>
      <c r="E299" s="20"/>
      <c r="F299" s="18" t="s">
        <v>214</v>
      </c>
      <c r="G299" s="19">
        <v>40489</v>
      </c>
      <c r="H299" s="19"/>
      <c r="I299" s="21"/>
      <c r="J299" s="22"/>
      <c r="K299" s="23"/>
      <c r="L299" s="23"/>
      <c r="M299" s="23"/>
      <c r="N299" s="23"/>
      <c r="P299" s="24">
        <f t="shared" si="14"/>
        <v>0</v>
      </c>
      <c r="Q299" s="23"/>
      <c r="R299" s="23"/>
      <c r="S299" s="23"/>
      <c r="T299" s="24">
        <f t="shared" si="15"/>
        <v>0</v>
      </c>
      <c r="U299" s="25">
        <f t="shared" si="16"/>
        <v>0</v>
      </c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</row>
    <row r="300" spans="1:47" s="1" customFormat="1" ht="27" customHeight="1" x14ac:dyDescent="0.2">
      <c r="A300" s="18">
        <v>571</v>
      </c>
      <c r="B300" s="18" t="s">
        <v>348</v>
      </c>
      <c r="C300" s="19">
        <v>35105</v>
      </c>
      <c r="D300" s="20"/>
      <c r="E300" s="20"/>
      <c r="F300" s="18" t="s">
        <v>214</v>
      </c>
      <c r="G300" s="19">
        <v>35139</v>
      </c>
      <c r="H300" s="19"/>
      <c r="I300" s="21">
        <v>2610</v>
      </c>
      <c r="J300" s="22">
        <v>3949.6000000000004</v>
      </c>
      <c r="K300" s="23"/>
      <c r="L300" s="23"/>
      <c r="M300" s="23">
        <v>652.5</v>
      </c>
      <c r="N300" s="23"/>
      <c r="O300" s="1">
        <v>1746</v>
      </c>
      <c r="P300" s="24">
        <f t="shared" si="14"/>
        <v>6348.1</v>
      </c>
      <c r="Q300" s="23">
        <v>287.10000000000002</v>
      </c>
      <c r="R300" s="23">
        <v>0</v>
      </c>
      <c r="S300" s="23">
        <v>1.84</v>
      </c>
      <c r="T300" s="24">
        <f t="shared" si="15"/>
        <v>288.94</v>
      </c>
      <c r="U300" s="25">
        <f t="shared" si="16"/>
        <v>6059.1600000000008</v>
      </c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</row>
    <row r="301" spans="1:47" s="1" customFormat="1" ht="27" customHeight="1" x14ac:dyDescent="0.2">
      <c r="A301" s="18">
        <v>1053</v>
      </c>
      <c r="B301" s="18" t="s">
        <v>349</v>
      </c>
      <c r="C301" s="19">
        <v>34912</v>
      </c>
      <c r="D301" s="20"/>
      <c r="E301" s="20"/>
      <c r="F301" s="18" t="s">
        <v>256</v>
      </c>
      <c r="G301" s="19">
        <v>34912</v>
      </c>
      <c r="H301" s="19"/>
      <c r="I301" s="21">
        <v>5900</v>
      </c>
      <c r="J301" s="22">
        <v>7322</v>
      </c>
      <c r="K301" s="23"/>
      <c r="L301" s="23"/>
      <c r="M301" s="23">
        <v>1475</v>
      </c>
      <c r="N301" s="23"/>
      <c r="P301" s="24">
        <f t="shared" si="14"/>
        <v>8797</v>
      </c>
      <c r="Q301" s="23">
        <v>649</v>
      </c>
      <c r="R301" s="23">
        <v>0</v>
      </c>
      <c r="S301" s="23">
        <v>9.11</v>
      </c>
      <c r="T301" s="24">
        <f t="shared" si="15"/>
        <v>658.11</v>
      </c>
      <c r="U301" s="25">
        <f t="shared" si="16"/>
        <v>8138.89</v>
      </c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</row>
    <row r="302" spans="1:47" s="1" customFormat="1" ht="27" customHeight="1" x14ac:dyDescent="0.2">
      <c r="A302" s="18">
        <v>1553</v>
      </c>
      <c r="B302" s="18" t="s">
        <v>350</v>
      </c>
      <c r="C302" s="19">
        <v>40969</v>
      </c>
      <c r="D302" s="20"/>
      <c r="E302" s="20"/>
      <c r="F302" s="18" t="s">
        <v>256</v>
      </c>
      <c r="G302" s="19">
        <v>40973</v>
      </c>
      <c r="H302" s="19"/>
      <c r="I302" s="21">
        <v>2820</v>
      </c>
      <c r="J302" s="22">
        <v>4749.7</v>
      </c>
      <c r="K302" s="23"/>
      <c r="L302" s="23"/>
      <c r="M302" s="23">
        <v>705</v>
      </c>
      <c r="N302" s="23">
        <v>150</v>
      </c>
      <c r="O302" s="1">
        <v>2944</v>
      </c>
      <c r="P302" s="24">
        <f t="shared" si="14"/>
        <v>8548.7000000000007</v>
      </c>
      <c r="Q302" s="23">
        <v>310.2</v>
      </c>
      <c r="R302" s="23">
        <v>750</v>
      </c>
      <c r="S302" s="23">
        <v>0</v>
      </c>
      <c r="T302" s="24">
        <f t="shared" si="15"/>
        <v>1060.2</v>
      </c>
      <c r="U302" s="25">
        <f t="shared" si="16"/>
        <v>7488.5000000000009</v>
      </c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</row>
    <row r="303" spans="1:47" s="1" customFormat="1" ht="27" customHeight="1" x14ac:dyDescent="0.2">
      <c r="A303" s="18">
        <v>4795</v>
      </c>
      <c r="B303" s="18" t="s">
        <v>351</v>
      </c>
      <c r="C303" s="19">
        <v>37969</v>
      </c>
      <c r="D303" s="20"/>
      <c r="E303" s="20"/>
      <c r="F303" s="18" t="s">
        <v>214</v>
      </c>
      <c r="G303" s="19">
        <v>38022</v>
      </c>
      <c r="H303" s="19"/>
      <c r="I303" s="21">
        <v>1730</v>
      </c>
      <c r="J303" s="22">
        <v>2914.25</v>
      </c>
      <c r="K303" s="23"/>
      <c r="L303" s="23"/>
      <c r="M303" s="23">
        <v>432.5</v>
      </c>
      <c r="N303" s="23"/>
      <c r="O303" s="1">
        <v>1650</v>
      </c>
      <c r="P303" s="24">
        <f t="shared" si="14"/>
        <v>4996.75</v>
      </c>
      <c r="Q303" s="23">
        <v>190.3</v>
      </c>
      <c r="R303" s="23">
        <v>0</v>
      </c>
      <c r="S303" s="23">
        <v>0.94</v>
      </c>
      <c r="T303" s="24">
        <f t="shared" si="15"/>
        <v>191.24</v>
      </c>
      <c r="U303" s="25">
        <f t="shared" si="16"/>
        <v>4805.51</v>
      </c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</row>
    <row r="304" spans="1:47" s="1" customFormat="1" ht="27" customHeight="1" x14ac:dyDescent="0.2">
      <c r="A304" s="18">
        <v>7542</v>
      </c>
      <c r="B304" s="18" t="s">
        <v>352</v>
      </c>
      <c r="C304" s="19">
        <v>39052</v>
      </c>
      <c r="D304" s="20"/>
      <c r="E304" s="20"/>
      <c r="F304" s="18" t="s">
        <v>214</v>
      </c>
      <c r="G304" s="19">
        <v>39090</v>
      </c>
      <c r="H304" s="19"/>
      <c r="I304" s="21">
        <v>1700</v>
      </c>
      <c r="J304" s="22">
        <v>2696.75</v>
      </c>
      <c r="K304" s="23"/>
      <c r="L304" s="23"/>
      <c r="M304" s="23">
        <v>425</v>
      </c>
      <c r="N304" s="23"/>
      <c r="O304" s="1">
        <v>1231</v>
      </c>
      <c r="P304" s="24">
        <f t="shared" si="14"/>
        <v>4352.75</v>
      </c>
      <c r="Q304" s="23">
        <v>187</v>
      </c>
      <c r="R304" s="23">
        <v>0</v>
      </c>
      <c r="S304" s="23">
        <v>0</v>
      </c>
      <c r="T304" s="24">
        <f t="shared" si="15"/>
        <v>187</v>
      </c>
      <c r="U304" s="25">
        <f t="shared" si="16"/>
        <v>4165.75</v>
      </c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</row>
    <row r="305" spans="1:47" s="1" customFormat="1" ht="27" customHeight="1" x14ac:dyDescent="0.2">
      <c r="A305" s="18">
        <v>13710</v>
      </c>
      <c r="B305" s="18" t="s">
        <v>353</v>
      </c>
      <c r="C305" s="19">
        <v>43409</v>
      </c>
      <c r="D305" s="20"/>
      <c r="E305" s="20"/>
      <c r="F305" s="18" t="s">
        <v>214</v>
      </c>
      <c r="G305" s="19">
        <v>43485</v>
      </c>
      <c r="H305" s="19"/>
      <c r="I305" s="21"/>
      <c r="J305" s="22"/>
      <c r="K305" s="23"/>
      <c r="L305" s="23"/>
      <c r="M305" s="23"/>
      <c r="N305" s="23"/>
      <c r="P305" s="24">
        <f t="shared" si="14"/>
        <v>0</v>
      </c>
      <c r="Q305" s="23"/>
      <c r="R305" s="23"/>
      <c r="S305" s="23"/>
      <c r="T305" s="24">
        <f t="shared" si="15"/>
        <v>0</v>
      </c>
      <c r="U305" s="25">
        <f t="shared" si="16"/>
        <v>0</v>
      </c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</row>
    <row r="306" spans="1:47" s="1" customFormat="1" ht="27" customHeight="1" x14ac:dyDescent="0.2">
      <c r="A306" s="18">
        <v>13732</v>
      </c>
      <c r="B306" s="18" t="s">
        <v>354</v>
      </c>
      <c r="C306" s="19">
        <v>43459</v>
      </c>
      <c r="D306" s="20"/>
      <c r="E306" s="20"/>
      <c r="F306" s="18" t="s">
        <v>214</v>
      </c>
      <c r="G306" s="19">
        <v>43525</v>
      </c>
      <c r="H306" s="19"/>
      <c r="I306" s="21"/>
      <c r="J306" s="22"/>
      <c r="K306" s="23"/>
      <c r="L306" s="23"/>
      <c r="M306" s="23"/>
      <c r="N306" s="23"/>
      <c r="P306" s="24">
        <f t="shared" si="14"/>
        <v>0</v>
      </c>
      <c r="Q306" s="23"/>
      <c r="R306" s="23"/>
      <c r="S306" s="23"/>
      <c r="T306" s="24">
        <f t="shared" si="15"/>
        <v>0</v>
      </c>
      <c r="U306" s="25">
        <f t="shared" si="16"/>
        <v>0</v>
      </c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</row>
    <row r="307" spans="1:47" s="1" customFormat="1" ht="27" customHeight="1" x14ac:dyDescent="0.2">
      <c r="A307" s="18">
        <v>13766</v>
      </c>
      <c r="B307" s="18" t="s">
        <v>355</v>
      </c>
      <c r="C307" s="19">
        <v>43522</v>
      </c>
      <c r="D307" s="20"/>
      <c r="E307" s="20"/>
      <c r="F307" s="18" t="s">
        <v>214</v>
      </c>
      <c r="G307" s="19">
        <v>43527</v>
      </c>
      <c r="H307" s="19"/>
      <c r="I307" s="21">
        <v>1700</v>
      </c>
      <c r="J307" s="22">
        <v>2039.9</v>
      </c>
      <c r="K307" s="23"/>
      <c r="L307" s="23"/>
      <c r="M307" s="23">
        <v>425</v>
      </c>
      <c r="N307" s="23"/>
      <c r="O307" s="1">
        <v>731</v>
      </c>
      <c r="P307" s="24">
        <f t="shared" si="14"/>
        <v>3195.9</v>
      </c>
      <c r="Q307" s="23">
        <v>187</v>
      </c>
      <c r="R307" s="23">
        <v>0</v>
      </c>
      <c r="S307" s="23">
        <v>1.36</v>
      </c>
      <c r="T307" s="24">
        <f t="shared" si="15"/>
        <v>188.36</v>
      </c>
      <c r="U307" s="25">
        <f t="shared" si="16"/>
        <v>3007.54</v>
      </c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</row>
    <row r="308" spans="1:47" s="1" customFormat="1" ht="27" customHeight="1" x14ac:dyDescent="0.2">
      <c r="A308" s="18">
        <v>13969</v>
      </c>
      <c r="B308" s="18" t="s">
        <v>356</v>
      </c>
      <c r="C308" s="19">
        <v>43712</v>
      </c>
      <c r="D308" s="20"/>
      <c r="E308" s="20"/>
      <c r="F308" s="18" t="s">
        <v>214</v>
      </c>
      <c r="G308" s="19">
        <v>43773</v>
      </c>
      <c r="H308" s="19"/>
      <c r="I308" s="21">
        <v>1700</v>
      </c>
      <c r="J308" s="22">
        <v>2007</v>
      </c>
      <c r="K308" s="23"/>
      <c r="L308" s="23"/>
      <c r="M308" s="23">
        <v>425</v>
      </c>
      <c r="N308" s="23"/>
      <c r="O308" s="1">
        <v>717</v>
      </c>
      <c r="P308" s="24">
        <f t="shared" si="14"/>
        <v>3149</v>
      </c>
      <c r="Q308" s="23">
        <v>187</v>
      </c>
      <c r="R308" s="23">
        <v>0</v>
      </c>
      <c r="S308" s="23">
        <v>1</v>
      </c>
      <c r="T308" s="24">
        <f t="shared" si="15"/>
        <v>188</v>
      </c>
      <c r="U308" s="25">
        <f t="shared" si="16"/>
        <v>2961</v>
      </c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</row>
    <row r="309" spans="1:47" s="1" customFormat="1" ht="27" customHeight="1" x14ac:dyDescent="0.2">
      <c r="A309" s="18">
        <v>14217</v>
      </c>
      <c r="B309" s="18" t="s">
        <v>357</v>
      </c>
      <c r="C309" s="19">
        <v>44186</v>
      </c>
      <c r="D309" s="20"/>
      <c r="E309" s="20"/>
      <c r="F309" s="18" t="s">
        <v>214</v>
      </c>
      <c r="G309" s="19">
        <v>44228</v>
      </c>
      <c r="H309" s="19"/>
      <c r="I309" s="21"/>
      <c r="J309" s="22"/>
      <c r="K309" s="23"/>
      <c r="L309" s="23"/>
      <c r="M309" s="23"/>
      <c r="N309" s="23"/>
      <c r="P309" s="24">
        <f t="shared" ref="P309:P372" si="17">SUM(J309:O309)</f>
        <v>0</v>
      </c>
      <c r="Q309" s="23"/>
      <c r="R309" s="23"/>
      <c r="S309" s="23"/>
      <c r="T309" s="24">
        <f t="shared" si="15"/>
        <v>0</v>
      </c>
      <c r="U309" s="25">
        <f t="shared" si="16"/>
        <v>0</v>
      </c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</row>
    <row r="310" spans="1:47" s="1" customFormat="1" ht="27" customHeight="1" x14ac:dyDescent="0.2">
      <c r="A310" s="18">
        <v>530</v>
      </c>
      <c r="B310" s="18" t="s">
        <v>358</v>
      </c>
      <c r="C310" s="19">
        <v>36479</v>
      </c>
      <c r="D310" s="20"/>
      <c r="E310" s="20"/>
      <c r="F310" s="18" t="s">
        <v>214</v>
      </c>
      <c r="G310" s="19">
        <v>36495</v>
      </c>
      <c r="H310" s="19"/>
      <c r="I310" s="21">
        <v>2610</v>
      </c>
      <c r="J310" s="22">
        <v>4399.3999999999996</v>
      </c>
      <c r="K310" s="23"/>
      <c r="L310" s="23"/>
      <c r="M310" s="23">
        <v>652.5</v>
      </c>
      <c r="N310" s="23"/>
      <c r="O310" s="1">
        <v>667</v>
      </c>
      <c r="P310" s="24">
        <f t="shared" si="17"/>
        <v>5718.9</v>
      </c>
      <c r="Q310" s="23">
        <v>287.10000000000002</v>
      </c>
      <c r="R310" s="23">
        <v>0</v>
      </c>
      <c r="S310" s="23">
        <v>1.42</v>
      </c>
      <c r="T310" s="24">
        <f t="shared" si="15"/>
        <v>288.52000000000004</v>
      </c>
      <c r="U310" s="25">
        <f t="shared" si="16"/>
        <v>5430.3799999999992</v>
      </c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</row>
    <row r="311" spans="1:47" s="1" customFormat="1" ht="27" customHeight="1" x14ac:dyDescent="0.2">
      <c r="A311" s="18">
        <v>550</v>
      </c>
      <c r="B311" s="18" t="s">
        <v>359</v>
      </c>
      <c r="C311" s="19">
        <v>34462</v>
      </c>
      <c r="D311" s="20"/>
      <c r="E311" s="20"/>
      <c r="F311" s="18" t="s">
        <v>256</v>
      </c>
      <c r="G311" s="19">
        <v>36281</v>
      </c>
      <c r="H311" s="19"/>
      <c r="I311" s="21">
        <v>5500</v>
      </c>
      <c r="J311" s="22">
        <v>6592.5</v>
      </c>
      <c r="K311" s="23"/>
      <c r="L311" s="23"/>
      <c r="M311" s="23">
        <v>1375</v>
      </c>
      <c r="N311" s="23"/>
      <c r="P311" s="24">
        <f t="shared" si="17"/>
        <v>7967.5</v>
      </c>
      <c r="Q311" s="23">
        <v>605</v>
      </c>
      <c r="R311" s="23">
        <v>0</v>
      </c>
      <c r="S311" s="23">
        <v>0</v>
      </c>
      <c r="T311" s="24">
        <f t="shared" si="15"/>
        <v>605</v>
      </c>
      <c r="U311" s="25">
        <f t="shared" si="16"/>
        <v>7362.5</v>
      </c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</row>
    <row r="312" spans="1:47" s="1" customFormat="1" ht="27" customHeight="1" x14ac:dyDescent="0.2">
      <c r="A312" s="18">
        <v>582</v>
      </c>
      <c r="B312" s="18" t="s">
        <v>360</v>
      </c>
      <c r="C312" s="19">
        <v>36516</v>
      </c>
      <c r="D312" s="20"/>
      <c r="E312" s="20"/>
      <c r="F312" s="18" t="s">
        <v>214</v>
      </c>
      <c r="G312" s="19">
        <v>36548</v>
      </c>
      <c r="H312" s="19"/>
      <c r="I312" s="21">
        <v>2010</v>
      </c>
      <c r="J312" s="22">
        <v>3275.95</v>
      </c>
      <c r="K312" s="23"/>
      <c r="L312" s="23"/>
      <c r="M312" s="23">
        <v>502.5</v>
      </c>
      <c r="N312" s="23"/>
      <c r="O312" s="1">
        <v>413</v>
      </c>
      <c r="P312" s="24">
        <f t="shared" si="17"/>
        <v>4191.45</v>
      </c>
      <c r="Q312" s="23">
        <v>221.1</v>
      </c>
      <c r="R312" s="23">
        <v>0</v>
      </c>
      <c r="S312" s="23">
        <v>31.96</v>
      </c>
      <c r="T312" s="24">
        <f t="shared" si="15"/>
        <v>253.06</v>
      </c>
      <c r="U312" s="25">
        <f t="shared" si="16"/>
        <v>3938.39</v>
      </c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</row>
    <row r="313" spans="1:47" s="1" customFormat="1" ht="27" customHeight="1" x14ac:dyDescent="0.2">
      <c r="A313" s="18">
        <v>641</v>
      </c>
      <c r="B313" s="18" t="s">
        <v>361</v>
      </c>
      <c r="C313" s="19">
        <v>36607</v>
      </c>
      <c r="D313" s="20"/>
      <c r="E313" s="20"/>
      <c r="F313" s="18" t="s">
        <v>214</v>
      </c>
      <c r="G313" s="19">
        <v>36618</v>
      </c>
      <c r="H313" s="19"/>
      <c r="I313" s="21">
        <v>1740</v>
      </c>
      <c r="J313" s="22">
        <v>2938.8</v>
      </c>
      <c r="K313" s="23"/>
      <c r="L313" s="23"/>
      <c r="M313" s="23">
        <v>435</v>
      </c>
      <c r="N313" s="23"/>
      <c r="O313" s="1">
        <v>1726</v>
      </c>
      <c r="P313" s="24">
        <f t="shared" si="17"/>
        <v>5099.8</v>
      </c>
      <c r="Q313" s="23">
        <v>191.4</v>
      </c>
      <c r="R313" s="23">
        <v>0</v>
      </c>
      <c r="S313" s="23">
        <v>0.24</v>
      </c>
      <c r="T313" s="24">
        <f t="shared" si="15"/>
        <v>191.64000000000001</v>
      </c>
      <c r="U313" s="25">
        <f t="shared" si="16"/>
        <v>4908.16</v>
      </c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</row>
    <row r="314" spans="1:47" s="1" customFormat="1" ht="27" customHeight="1" x14ac:dyDescent="0.2">
      <c r="A314" s="18">
        <v>787</v>
      </c>
      <c r="B314" s="18" t="s">
        <v>362</v>
      </c>
      <c r="C314" s="19">
        <v>36809</v>
      </c>
      <c r="D314" s="20"/>
      <c r="E314" s="20"/>
      <c r="F314" s="18" t="s">
        <v>214</v>
      </c>
      <c r="G314" s="19">
        <v>36837</v>
      </c>
      <c r="H314" s="19"/>
      <c r="I314" s="21">
        <v>2260</v>
      </c>
      <c r="J314" s="22">
        <v>3807.6499999999996</v>
      </c>
      <c r="K314" s="23"/>
      <c r="L314" s="23"/>
      <c r="M314" s="23">
        <v>565</v>
      </c>
      <c r="N314" s="23"/>
      <c r="O314" s="1">
        <v>577</v>
      </c>
      <c r="P314" s="24">
        <f t="shared" si="17"/>
        <v>4949.6499999999996</v>
      </c>
      <c r="Q314" s="23">
        <v>248.6</v>
      </c>
      <c r="R314" s="23">
        <v>0</v>
      </c>
      <c r="S314" s="23">
        <v>0</v>
      </c>
      <c r="T314" s="24">
        <f t="shared" si="15"/>
        <v>248.6</v>
      </c>
      <c r="U314" s="25">
        <f t="shared" si="16"/>
        <v>4701.0499999999993</v>
      </c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</row>
    <row r="315" spans="1:47" s="1" customFormat="1" ht="27" customHeight="1" x14ac:dyDescent="0.2">
      <c r="A315" s="18">
        <v>9358</v>
      </c>
      <c r="B315" s="18" t="s">
        <v>363</v>
      </c>
      <c r="C315" s="19">
        <v>40068</v>
      </c>
      <c r="D315" s="20"/>
      <c r="E315" s="20"/>
      <c r="F315" s="18" t="s">
        <v>256</v>
      </c>
      <c r="G315" s="19">
        <v>40104</v>
      </c>
      <c r="H315" s="19"/>
      <c r="I315" s="21">
        <v>2460</v>
      </c>
      <c r="J315" s="22">
        <v>4159.3500000000004</v>
      </c>
      <c r="K315" s="23"/>
      <c r="L315" s="23"/>
      <c r="M315" s="23">
        <v>615</v>
      </c>
      <c r="N315" s="23"/>
      <c r="O315" s="1">
        <v>2491</v>
      </c>
      <c r="P315" s="24">
        <f t="shared" si="17"/>
        <v>7265.35</v>
      </c>
      <c r="Q315" s="23">
        <v>270.60000000000002</v>
      </c>
      <c r="R315" s="23">
        <v>0</v>
      </c>
      <c r="S315" s="23">
        <v>2.3199999999999998</v>
      </c>
      <c r="T315" s="24">
        <f t="shared" si="15"/>
        <v>272.92</v>
      </c>
      <c r="U315" s="25">
        <f t="shared" si="16"/>
        <v>6992.43</v>
      </c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</row>
    <row r="316" spans="1:47" s="1" customFormat="1" ht="27" customHeight="1" x14ac:dyDescent="0.2">
      <c r="A316" s="18">
        <v>10151</v>
      </c>
      <c r="B316" s="18" t="s">
        <v>364</v>
      </c>
      <c r="C316" s="19">
        <v>40457</v>
      </c>
      <c r="D316" s="20"/>
      <c r="E316" s="20"/>
      <c r="F316" s="18" t="s">
        <v>214</v>
      </c>
      <c r="G316" s="19">
        <v>40633</v>
      </c>
      <c r="H316" s="19"/>
      <c r="I316" s="21">
        <v>1870</v>
      </c>
      <c r="J316" s="22">
        <v>3148.55</v>
      </c>
      <c r="K316" s="23"/>
      <c r="L316" s="23"/>
      <c r="M316" s="23">
        <v>467.5</v>
      </c>
      <c r="N316" s="23"/>
      <c r="O316" s="1">
        <v>709</v>
      </c>
      <c r="P316" s="24">
        <f t="shared" si="17"/>
        <v>4325.05</v>
      </c>
      <c r="Q316" s="23">
        <v>205.7</v>
      </c>
      <c r="R316" s="23">
        <v>0</v>
      </c>
      <c r="S316" s="23">
        <v>0.25</v>
      </c>
      <c r="T316" s="24">
        <f t="shared" si="15"/>
        <v>205.95</v>
      </c>
      <c r="U316" s="25">
        <f t="shared" si="16"/>
        <v>4119.1000000000004</v>
      </c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</row>
    <row r="317" spans="1:47" s="1" customFormat="1" ht="27" customHeight="1" x14ac:dyDescent="0.2">
      <c r="A317" s="18">
        <v>10364</v>
      </c>
      <c r="B317" s="18" t="s">
        <v>365</v>
      </c>
      <c r="C317" s="19">
        <v>40504</v>
      </c>
      <c r="D317" s="20"/>
      <c r="E317" s="20"/>
      <c r="F317" s="18" t="s">
        <v>214</v>
      </c>
      <c r="G317" s="19">
        <v>40516</v>
      </c>
      <c r="H317" s="19"/>
      <c r="I317" s="21">
        <v>1700</v>
      </c>
      <c r="J317" s="22">
        <v>2595.35</v>
      </c>
      <c r="K317" s="23"/>
      <c r="L317" s="23"/>
      <c r="M317" s="23">
        <v>425</v>
      </c>
      <c r="N317" s="23"/>
      <c r="O317" s="1">
        <v>1296</v>
      </c>
      <c r="P317" s="24">
        <f t="shared" si="17"/>
        <v>4316.3500000000004</v>
      </c>
      <c r="Q317" s="23">
        <v>187</v>
      </c>
      <c r="R317" s="23">
        <v>0</v>
      </c>
      <c r="S317" s="23">
        <v>0.21</v>
      </c>
      <c r="T317" s="24">
        <f t="shared" si="15"/>
        <v>187.21</v>
      </c>
      <c r="U317" s="25">
        <f t="shared" si="16"/>
        <v>4129.1400000000003</v>
      </c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</row>
    <row r="318" spans="1:47" s="1" customFormat="1" ht="27" customHeight="1" x14ac:dyDescent="0.2">
      <c r="A318" s="18">
        <v>10460</v>
      </c>
      <c r="B318" s="18" t="s">
        <v>366</v>
      </c>
      <c r="C318" s="19">
        <v>40552</v>
      </c>
      <c r="D318" s="20"/>
      <c r="E318" s="20"/>
      <c r="F318" s="18" t="s">
        <v>214</v>
      </c>
      <c r="G318" s="19">
        <v>40594</v>
      </c>
      <c r="H318" s="19"/>
      <c r="I318" s="21"/>
      <c r="J318" s="22"/>
      <c r="K318" s="23"/>
      <c r="L318" s="23"/>
      <c r="M318" s="23"/>
      <c r="N318" s="23"/>
      <c r="P318" s="24">
        <f t="shared" si="17"/>
        <v>0</v>
      </c>
      <c r="Q318" s="23"/>
      <c r="R318" s="23"/>
      <c r="S318" s="23"/>
      <c r="T318" s="24">
        <f t="shared" si="15"/>
        <v>0</v>
      </c>
      <c r="U318" s="25">
        <f t="shared" si="16"/>
        <v>0</v>
      </c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</row>
    <row r="319" spans="1:47" s="1" customFormat="1" ht="27" customHeight="1" x14ac:dyDescent="0.2">
      <c r="A319" s="18">
        <v>10501</v>
      </c>
      <c r="B319" s="18" t="s">
        <v>367</v>
      </c>
      <c r="C319" s="19">
        <v>40581</v>
      </c>
      <c r="D319" s="20"/>
      <c r="E319" s="20"/>
      <c r="F319" s="18" t="s">
        <v>214</v>
      </c>
      <c r="G319" s="19">
        <v>40594</v>
      </c>
      <c r="H319" s="19"/>
      <c r="I319" s="21">
        <v>1700</v>
      </c>
      <c r="J319" s="22">
        <v>2396.4499999999998</v>
      </c>
      <c r="K319" s="23"/>
      <c r="L319" s="23"/>
      <c r="M319" s="23">
        <v>425</v>
      </c>
      <c r="N319" s="23"/>
      <c r="O319" s="1">
        <v>987</v>
      </c>
      <c r="P319" s="24">
        <f t="shared" si="17"/>
        <v>3808.45</v>
      </c>
      <c r="Q319" s="23">
        <v>187</v>
      </c>
      <c r="R319" s="23">
        <v>0</v>
      </c>
      <c r="S319" s="23">
        <v>0.98</v>
      </c>
      <c r="T319" s="24">
        <f t="shared" si="15"/>
        <v>187.98</v>
      </c>
      <c r="U319" s="25">
        <f t="shared" si="16"/>
        <v>3620.47</v>
      </c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</row>
    <row r="320" spans="1:47" s="1" customFormat="1" ht="27" customHeight="1" x14ac:dyDescent="0.2">
      <c r="A320" s="18">
        <v>13405</v>
      </c>
      <c r="B320" s="18" t="s">
        <v>368</v>
      </c>
      <c r="C320" s="19">
        <v>43272</v>
      </c>
      <c r="D320" s="20"/>
      <c r="E320" s="20"/>
      <c r="F320" s="18" t="s">
        <v>214</v>
      </c>
      <c r="G320" s="19">
        <v>43299</v>
      </c>
      <c r="H320" s="19"/>
      <c r="I320" s="21"/>
      <c r="J320" s="22"/>
      <c r="K320" s="23"/>
      <c r="L320" s="23"/>
      <c r="M320" s="23"/>
      <c r="N320" s="23"/>
      <c r="P320" s="24">
        <f t="shared" si="17"/>
        <v>0</v>
      </c>
      <c r="Q320" s="23"/>
      <c r="R320" s="23"/>
      <c r="S320" s="23"/>
      <c r="T320" s="24">
        <f t="shared" si="15"/>
        <v>0</v>
      </c>
      <c r="U320" s="25">
        <f t="shared" si="16"/>
        <v>0</v>
      </c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</row>
    <row r="321" spans="1:47" s="1" customFormat="1" ht="27" customHeight="1" x14ac:dyDescent="0.2">
      <c r="A321" s="18">
        <v>13615</v>
      </c>
      <c r="B321" s="18" t="s">
        <v>369</v>
      </c>
      <c r="C321" s="19">
        <v>43376</v>
      </c>
      <c r="D321" s="20"/>
      <c r="E321" s="20"/>
      <c r="F321" s="18" t="s">
        <v>214</v>
      </c>
      <c r="G321" s="19">
        <v>43678</v>
      </c>
      <c r="H321" s="19"/>
      <c r="I321" s="21">
        <v>1700</v>
      </c>
      <c r="J321" s="22">
        <v>1985.6</v>
      </c>
      <c r="K321" s="23"/>
      <c r="L321" s="23"/>
      <c r="M321" s="23">
        <v>425</v>
      </c>
      <c r="N321" s="23"/>
      <c r="O321" s="1">
        <v>170</v>
      </c>
      <c r="P321" s="24">
        <f t="shared" si="17"/>
        <v>2580.6</v>
      </c>
      <c r="Q321" s="23">
        <v>187</v>
      </c>
      <c r="R321" s="23">
        <v>0</v>
      </c>
      <c r="S321" s="23">
        <v>142.88</v>
      </c>
      <c r="T321" s="24">
        <f t="shared" si="15"/>
        <v>329.88</v>
      </c>
      <c r="U321" s="25">
        <f t="shared" si="16"/>
        <v>2250.7199999999998</v>
      </c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</row>
    <row r="322" spans="1:47" s="1" customFormat="1" ht="27" customHeight="1" x14ac:dyDescent="0.2">
      <c r="A322" s="18">
        <v>13616</v>
      </c>
      <c r="B322" s="18" t="s">
        <v>370</v>
      </c>
      <c r="C322" s="19">
        <v>43369</v>
      </c>
      <c r="D322" s="20"/>
      <c r="E322" s="20"/>
      <c r="F322" s="18" t="s">
        <v>214</v>
      </c>
      <c r="G322" s="19">
        <v>43497</v>
      </c>
      <c r="H322" s="19"/>
      <c r="I322" s="21">
        <v>1700</v>
      </c>
      <c r="J322" s="22">
        <v>2045.9</v>
      </c>
      <c r="K322" s="23"/>
      <c r="L322" s="23"/>
      <c r="M322" s="23">
        <v>425</v>
      </c>
      <c r="N322" s="23"/>
      <c r="O322" s="1">
        <v>969</v>
      </c>
      <c r="P322" s="24">
        <f t="shared" si="17"/>
        <v>3439.9</v>
      </c>
      <c r="Q322" s="23">
        <v>187</v>
      </c>
      <c r="R322" s="23">
        <v>0</v>
      </c>
      <c r="S322" s="23">
        <v>0</v>
      </c>
      <c r="T322" s="24">
        <f t="shared" si="15"/>
        <v>187</v>
      </c>
      <c r="U322" s="25">
        <f t="shared" si="16"/>
        <v>3252.9</v>
      </c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</row>
    <row r="323" spans="1:47" s="1" customFormat="1" ht="27" customHeight="1" x14ac:dyDescent="0.2">
      <c r="A323" s="18">
        <v>13894</v>
      </c>
      <c r="B323" s="18" t="s">
        <v>371</v>
      </c>
      <c r="C323" s="19">
        <v>43578</v>
      </c>
      <c r="D323" s="20"/>
      <c r="E323" s="20"/>
      <c r="F323" s="18" t="s">
        <v>214</v>
      </c>
      <c r="G323" s="19">
        <v>43678</v>
      </c>
      <c r="H323" s="19"/>
      <c r="I323" s="21"/>
      <c r="J323" s="22"/>
      <c r="K323" s="23"/>
      <c r="L323" s="23"/>
      <c r="M323" s="23"/>
      <c r="N323" s="23"/>
      <c r="P323" s="24">
        <f t="shared" si="17"/>
        <v>0</v>
      </c>
      <c r="Q323" s="23"/>
      <c r="R323" s="23"/>
      <c r="S323" s="23"/>
      <c r="T323" s="24">
        <f t="shared" si="15"/>
        <v>0</v>
      </c>
      <c r="U323" s="25">
        <f t="shared" si="16"/>
        <v>0</v>
      </c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</row>
    <row r="324" spans="1:47" s="1" customFormat="1" ht="27" customHeight="1" x14ac:dyDescent="0.2">
      <c r="A324" s="18">
        <v>13896</v>
      </c>
      <c r="B324" s="18" t="s">
        <v>372</v>
      </c>
      <c r="C324" s="19">
        <v>43587</v>
      </c>
      <c r="D324" s="20"/>
      <c r="E324" s="20"/>
      <c r="F324" s="18" t="s">
        <v>214</v>
      </c>
      <c r="G324" s="19">
        <v>43678</v>
      </c>
      <c r="H324" s="19"/>
      <c r="I324" s="21">
        <v>1700</v>
      </c>
      <c r="J324" s="22">
        <v>2275</v>
      </c>
      <c r="K324" s="23"/>
      <c r="L324" s="23"/>
      <c r="M324" s="23">
        <v>425</v>
      </c>
      <c r="N324" s="23"/>
      <c r="O324" s="1">
        <v>30</v>
      </c>
      <c r="P324" s="24">
        <f t="shared" si="17"/>
        <v>2730</v>
      </c>
      <c r="Q324" s="23">
        <v>187</v>
      </c>
      <c r="R324" s="23">
        <v>0</v>
      </c>
      <c r="S324" s="23">
        <v>4.4400000000000004</v>
      </c>
      <c r="T324" s="24">
        <f t="shared" si="15"/>
        <v>191.44</v>
      </c>
      <c r="U324" s="25">
        <f t="shared" si="16"/>
        <v>2538.56</v>
      </c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</row>
    <row r="325" spans="1:47" s="1" customFormat="1" ht="27" customHeight="1" x14ac:dyDescent="0.2">
      <c r="A325" s="18">
        <v>13971</v>
      </c>
      <c r="B325" s="18" t="s">
        <v>373</v>
      </c>
      <c r="C325" s="19">
        <v>43711</v>
      </c>
      <c r="D325" s="20"/>
      <c r="E325" s="20"/>
      <c r="F325" s="18" t="s">
        <v>25</v>
      </c>
      <c r="G325" s="19">
        <v>43711</v>
      </c>
      <c r="H325" s="19"/>
      <c r="I325" s="21">
        <v>417.2</v>
      </c>
      <c r="J325" s="22">
        <v>467.2</v>
      </c>
      <c r="K325" s="23"/>
      <c r="L325" s="23"/>
      <c r="M325" s="23">
        <v>0</v>
      </c>
      <c r="N325" s="23"/>
      <c r="O325" s="1">
        <v>206</v>
      </c>
      <c r="P325" s="24">
        <f t="shared" si="17"/>
        <v>673.2</v>
      </c>
      <c r="Q325" s="23">
        <v>154</v>
      </c>
      <c r="R325" s="23">
        <v>0</v>
      </c>
      <c r="S325" s="23">
        <v>0.15</v>
      </c>
      <c r="T325" s="24">
        <f t="shared" ref="T325:T388" si="18">SUM(Q325:S325)</f>
        <v>154.15</v>
      </c>
      <c r="U325" s="25">
        <f t="shared" ref="U325:U388" si="19">P325-T325</f>
        <v>519.05000000000007</v>
      </c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</row>
    <row r="326" spans="1:47" s="1" customFormat="1" ht="27" customHeight="1" x14ac:dyDescent="0.2">
      <c r="A326" s="18">
        <v>14027</v>
      </c>
      <c r="B326" s="18" t="s">
        <v>374</v>
      </c>
      <c r="C326" s="19">
        <v>43793</v>
      </c>
      <c r="D326" s="20"/>
      <c r="E326" s="20"/>
      <c r="F326" s="18" t="s">
        <v>214</v>
      </c>
      <c r="G326" s="19">
        <v>43793</v>
      </c>
      <c r="H326" s="19"/>
      <c r="I326" s="21">
        <v>1700</v>
      </c>
      <c r="J326" s="22">
        <v>1997</v>
      </c>
      <c r="K326" s="23"/>
      <c r="L326" s="23"/>
      <c r="M326" s="23">
        <v>425</v>
      </c>
      <c r="N326" s="23"/>
      <c r="O326" s="1">
        <v>712</v>
      </c>
      <c r="P326" s="24">
        <f t="shared" si="17"/>
        <v>3134</v>
      </c>
      <c r="Q326" s="23">
        <v>187</v>
      </c>
      <c r="R326" s="23">
        <v>0</v>
      </c>
      <c r="S326" s="23">
        <v>0.17</v>
      </c>
      <c r="T326" s="24">
        <f t="shared" si="18"/>
        <v>187.17</v>
      </c>
      <c r="U326" s="25">
        <f t="shared" si="19"/>
        <v>2946.83</v>
      </c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</row>
    <row r="327" spans="1:47" s="1" customFormat="1" ht="27" customHeight="1" x14ac:dyDescent="0.2">
      <c r="A327" s="18">
        <v>560</v>
      </c>
      <c r="B327" s="18" t="s">
        <v>375</v>
      </c>
      <c r="C327" s="19">
        <v>36739</v>
      </c>
      <c r="D327" s="20"/>
      <c r="E327" s="20"/>
      <c r="F327" s="18" t="s">
        <v>214</v>
      </c>
      <c r="G327" s="19">
        <v>36778</v>
      </c>
      <c r="H327" s="19"/>
      <c r="I327" s="21">
        <v>3940</v>
      </c>
      <c r="J327" s="22">
        <v>4879</v>
      </c>
      <c r="K327" s="23"/>
      <c r="L327" s="23"/>
      <c r="M327" s="23">
        <v>985</v>
      </c>
      <c r="N327" s="23"/>
      <c r="O327" s="1">
        <v>2510</v>
      </c>
      <c r="P327" s="24">
        <f t="shared" si="17"/>
        <v>8374</v>
      </c>
      <c r="Q327" s="23">
        <v>433.4</v>
      </c>
      <c r="R327" s="23">
        <v>1000</v>
      </c>
      <c r="S327" s="23">
        <v>0</v>
      </c>
      <c r="T327" s="24">
        <f t="shared" si="18"/>
        <v>1433.4</v>
      </c>
      <c r="U327" s="25">
        <f t="shared" si="19"/>
        <v>6940.6</v>
      </c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</row>
    <row r="328" spans="1:47" s="1" customFormat="1" ht="27" customHeight="1" x14ac:dyDescent="0.2">
      <c r="A328" s="18">
        <v>661</v>
      </c>
      <c r="B328" s="18" t="s">
        <v>376</v>
      </c>
      <c r="C328" s="19">
        <v>35695</v>
      </c>
      <c r="D328" s="20"/>
      <c r="E328" s="20"/>
      <c r="F328" s="18" t="s">
        <v>214</v>
      </c>
      <c r="G328" s="19">
        <v>35841</v>
      </c>
      <c r="H328" s="19"/>
      <c r="I328" s="21">
        <v>2040</v>
      </c>
      <c r="J328" s="22">
        <v>3440.5</v>
      </c>
      <c r="K328" s="23"/>
      <c r="L328" s="23"/>
      <c r="M328" s="23">
        <v>510</v>
      </c>
      <c r="N328" s="23"/>
      <c r="O328" s="1">
        <v>1032</v>
      </c>
      <c r="P328" s="24">
        <f t="shared" si="17"/>
        <v>4982.5</v>
      </c>
      <c r="Q328" s="23">
        <v>224.4</v>
      </c>
      <c r="R328" s="23">
        <v>0</v>
      </c>
      <c r="S328" s="23">
        <v>0.55000000000000004</v>
      </c>
      <c r="T328" s="24">
        <f t="shared" si="18"/>
        <v>224.95000000000002</v>
      </c>
      <c r="U328" s="25">
        <f t="shared" si="19"/>
        <v>4757.55</v>
      </c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</row>
    <row r="329" spans="1:47" s="1" customFormat="1" ht="27" customHeight="1" x14ac:dyDescent="0.2">
      <c r="A329" s="18">
        <v>901</v>
      </c>
      <c r="B329" s="18" t="s">
        <v>377</v>
      </c>
      <c r="C329" s="19">
        <v>34135</v>
      </c>
      <c r="D329" s="20"/>
      <c r="E329" s="20"/>
      <c r="F329" s="18" t="s">
        <v>211</v>
      </c>
      <c r="G329" s="19">
        <v>35217</v>
      </c>
      <c r="H329" s="19"/>
      <c r="I329" s="21">
        <v>4850</v>
      </c>
      <c r="J329" s="22">
        <v>6008.5</v>
      </c>
      <c r="K329" s="23"/>
      <c r="L329" s="23"/>
      <c r="M329" s="23">
        <v>1212.5</v>
      </c>
      <c r="N329" s="23"/>
      <c r="P329" s="24">
        <f t="shared" si="17"/>
        <v>7221</v>
      </c>
      <c r="Q329" s="23">
        <v>533.5</v>
      </c>
      <c r="R329" s="23">
        <v>350</v>
      </c>
      <c r="S329" s="23">
        <v>5.96</v>
      </c>
      <c r="T329" s="24">
        <f t="shared" si="18"/>
        <v>889.46</v>
      </c>
      <c r="U329" s="25">
        <f t="shared" si="19"/>
        <v>6331.54</v>
      </c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</row>
    <row r="330" spans="1:47" s="1" customFormat="1" ht="27" customHeight="1" x14ac:dyDescent="0.2">
      <c r="A330" s="18">
        <v>3802</v>
      </c>
      <c r="B330" s="18" t="s">
        <v>378</v>
      </c>
      <c r="C330" s="19">
        <v>37219</v>
      </c>
      <c r="D330" s="20"/>
      <c r="E330" s="20"/>
      <c r="F330" s="18" t="s">
        <v>206</v>
      </c>
      <c r="G330" s="19">
        <v>37270</v>
      </c>
      <c r="H330" s="19"/>
      <c r="I330" s="21">
        <v>2740</v>
      </c>
      <c r="J330" s="22">
        <v>4627.95</v>
      </c>
      <c r="K330" s="23"/>
      <c r="L330" s="23"/>
      <c r="M330" s="23">
        <v>685</v>
      </c>
      <c r="N330" s="23"/>
      <c r="O330" s="1">
        <v>923</v>
      </c>
      <c r="P330" s="24">
        <f t="shared" si="17"/>
        <v>6235.95</v>
      </c>
      <c r="Q330" s="23">
        <v>301.39999999999998</v>
      </c>
      <c r="R330" s="23">
        <v>16</v>
      </c>
      <c r="S330" s="23">
        <v>140</v>
      </c>
      <c r="T330" s="24">
        <f t="shared" si="18"/>
        <v>457.4</v>
      </c>
      <c r="U330" s="25">
        <f t="shared" si="19"/>
        <v>5778.55</v>
      </c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</row>
    <row r="331" spans="1:47" s="1" customFormat="1" ht="27" customHeight="1" x14ac:dyDescent="0.2">
      <c r="A331" s="18">
        <v>6620</v>
      </c>
      <c r="B331" s="18" t="s">
        <v>379</v>
      </c>
      <c r="C331" s="19">
        <v>38691</v>
      </c>
      <c r="D331" s="20"/>
      <c r="E331" s="20"/>
      <c r="F331" s="18" t="s">
        <v>214</v>
      </c>
      <c r="G331" s="19">
        <v>38762</v>
      </c>
      <c r="H331" s="19"/>
      <c r="I331" s="21">
        <v>1720</v>
      </c>
      <c r="J331" s="22">
        <v>2892.4</v>
      </c>
      <c r="K331" s="23"/>
      <c r="L331" s="23"/>
      <c r="M331" s="23">
        <v>430</v>
      </c>
      <c r="N331" s="23"/>
      <c r="O331" s="1">
        <v>1231</v>
      </c>
      <c r="P331" s="24">
        <f t="shared" si="17"/>
        <v>4553.3999999999996</v>
      </c>
      <c r="Q331" s="23">
        <v>189.2</v>
      </c>
      <c r="R331" s="23">
        <v>200</v>
      </c>
      <c r="S331" s="23">
        <v>2.52</v>
      </c>
      <c r="T331" s="24">
        <f t="shared" si="18"/>
        <v>391.71999999999997</v>
      </c>
      <c r="U331" s="25">
        <f t="shared" si="19"/>
        <v>4161.6799999999994</v>
      </c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</row>
    <row r="332" spans="1:47" s="1" customFormat="1" ht="27" customHeight="1" x14ac:dyDescent="0.2">
      <c r="A332" s="18">
        <v>7213</v>
      </c>
      <c r="B332" s="18" t="s">
        <v>380</v>
      </c>
      <c r="C332" s="19">
        <v>38923</v>
      </c>
      <c r="D332" s="20"/>
      <c r="E332" s="20"/>
      <c r="F332" s="18" t="s">
        <v>214</v>
      </c>
      <c r="G332" s="19">
        <v>39023</v>
      </c>
      <c r="H332" s="19"/>
      <c r="I332" s="21">
        <v>1700</v>
      </c>
      <c r="J332" s="22">
        <v>2718.9</v>
      </c>
      <c r="K332" s="23"/>
      <c r="L332" s="23"/>
      <c r="M332" s="23">
        <v>425</v>
      </c>
      <c r="N332" s="23"/>
      <c r="O332" s="1">
        <v>617</v>
      </c>
      <c r="P332" s="24">
        <f t="shared" si="17"/>
        <v>3760.9</v>
      </c>
      <c r="Q332" s="23">
        <v>187</v>
      </c>
      <c r="R332" s="23">
        <v>0</v>
      </c>
      <c r="S332" s="23">
        <v>1.98</v>
      </c>
      <c r="T332" s="24">
        <f t="shared" si="18"/>
        <v>188.98</v>
      </c>
      <c r="U332" s="25">
        <f t="shared" si="19"/>
        <v>3571.92</v>
      </c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</row>
    <row r="333" spans="1:47" s="1" customFormat="1" ht="27" customHeight="1" x14ac:dyDescent="0.2">
      <c r="A333" s="18">
        <v>13554</v>
      </c>
      <c r="B333" s="18" t="s">
        <v>381</v>
      </c>
      <c r="C333" s="19">
        <v>43346</v>
      </c>
      <c r="D333" s="20"/>
      <c r="E333" s="20"/>
      <c r="F333" s="18" t="s">
        <v>214</v>
      </c>
      <c r="G333" s="19">
        <v>43497</v>
      </c>
      <c r="H333" s="19"/>
      <c r="I333" s="21">
        <v>1700</v>
      </c>
      <c r="J333" s="22">
        <v>2051.9</v>
      </c>
      <c r="K333" s="23"/>
      <c r="L333" s="23"/>
      <c r="M333" s="23">
        <v>425</v>
      </c>
      <c r="N333" s="23"/>
      <c r="P333" s="24">
        <f t="shared" si="17"/>
        <v>2476.9</v>
      </c>
      <c r="Q333" s="23">
        <v>187</v>
      </c>
      <c r="R333" s="23">
        <v>0</v>
      </c>
      <c r="S333" s="23">
        <v>0.86</v>
      </c>
      <c r="T333" s="24">
        <f t="shared" si="18"/>
        <v>187.86</v>
      </c>
      <c r="U333" s="25">
        <f t="shared" si="19"/>
        <v>2289.04</v>
      </c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</row>
    <row r="334" spans="1:47" s="1" customFormat="1" ht="27" customHeight="1" x14ac:dyDescent="0.2">
      <c r="A334" s="18">
        <v>13649</v>
      </c>
      <c r="B334" s="18" t="s">
        <v>382</v>
      </c>
      <c r="C334" s="19">
        <v>43391</v>
      </c>
      <c r="D334" s="20"/>
      <c r="E334" s="20"/>
      <c r="F334" s="18" t="s">
        <v>214</v>
      </c>
      <c r="G334" s="19">
        <v>44228</v>
      </c>
      <c r="H334" s="19"/>
      <c r="I334" s="21">
        <v>1700</v>
      </c>
      <c r="J334" s="22">
        <v>1969</v>
      </c>
      <c r="K334" s="23"/>
      <c r="L334" s="23"/>
      <c r="M334" s="23">
        <v>425</v>
      </c>
      <c r="N334" s="23">
        <v>100</v>
      </c>
      <c r="O334" s="1">
        <v>477</v>
      </c>
      <c r="P334" s="24">
        <f t="shared" si="17"/>
        <v>2971</v>
      </c>
      <c r="Q334" s="23">
        <v>187</v>
      </c>
      <c r="R334" s="23">
        <v>0</v>
      </c>
      <c r="S334" s="23">
        <v>1.19</v>
      </c>
      <c r="T334" s="24">
        <f t="shared" si="18"/>
        <v>188.19</v>
      </c>
      <c r="U334" s="25">
        <f t="shared" si="19"/>
        <v>2782.81</v>
      </c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</row>
    <row r="335" spans="1:47" s="1" customFormat="1" ht="27" customHeight="1" x14ac:dyDescent="0.2">
      <c r="A335" s="18">
        <v>13714</v>
      </c>
      <c r="B335" s="18" t="s">
        <v>383</v>
      </c>
      <c r="C335" s="19">
        <v>43418</v>
      </c>
      <c r="D335" s="20"/>
      <c r="E335" s="20"/>
      <c r="F335" s="18" t="s">
        <v>214</v>
      </c>
      <c r="G335" s="19">
        <v>43506</v>
      </c>
      <c r="H335" s="19"/>
      <c r="I335" s="21">
        <v>1700</v>
      </c>
      <c r="J335" s="22">
        <v>2186.9</v>
      </c>
      <c r="K335" s="23"/>
      <c r="L335" s="23"/>
      <c r="M335" s="23">
        <v>425</v>
      </c>
      <c r="N335" s="23">
        <v>100</v>
      </c>
      <c r="P335" s="24">
        <f t="shared" si="17"/>
        <v>2711.9</v>
      </c>
      <c r="Q335" s="23">
        <v>187</v>
      </c>
      <c r="R335" s="23">
        <v>100</v>
      </c>
      <c r="S335" s="23">
        <v>0</v>
      </c>
      <c r="T335" s="24">
        <f t="shared" si="18"/>
        <v>287</v>
      </c>
      <c r="U335" s="25">
        <f t="shared" si="19"/>
        <v>2424.9</v>
      </c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</row>
    <row r="336" spans="1:47" s="1" customFormat="1" ht="27" customHeight="1" x14ac:dyDescent="0.2">
      <c r="A336" s="18">
        <v>632</v>
      </c>
      <c r="B336" s="18" t="s">
        <v>384</v>
      </c>
      <c r="C336" s="19">
        <v>36311</v>
      </c>
      <c r="D336" s="20"/>
      <c r="E336" s="20"/>
      <c r="F336" s="18" t="s">
        <v>214</v>
      </c>
      <c r="G336" s="19">
        <v>36333</v>
      </c>
      <c r="H336" s="19"/>
      <c r="I336" s="21"/>
      <c r="J336" s="22"/>
      <c r="K336" s="23"/>
      <c r="L336" s="23"/>
      <c r="M336" s="23"/>
      <c r="N336" s="23"/>
      <c r="P336" s="24">
        <f t="shared" si="17"/>
        <v>0</v>
      </c>
      <c r="Q336" s="23"/>
      <c r="R336" s="23"/>
      <c r="S336" s="23"/>
      <c r="T336" s="24">
        <f t="shared" si="18"/>
        <v>0</v>
      </c>
      <c r="U336" s="25">
        <f t="shared" si="19"/>
        <v>0</v>
      </c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</row>
    <row r="337" spans="1:47" s="1" customFormat="1" ht="27" customHeight="1" x14ac:dyDescent="0.2">
      <c r="A337" s="18">
        <v>13917</v>
      </c>
      <c r="B337" s="18" t="s">
        <v>385</v>
      </c>
      <c r="C337" s="19">
        <v>43639</v>
      </c>
      <c r="D337" s="20"/>
      <c r="E337" s="20"/>
      <c r="F337" s="18" t="s">
        <v>214</v>
      </c>
      <c r="G337" s="19">
        <v>43678</v>
      </c>
      <c r="H337" s="19"/>
      <c r="I337" s="21">
        <v>1700</v>
      </c>
      <c r="J337" s="22">
        <v>2444</v>
      </c>
      <c r="K337" s="23"/>
      <c r="L337" s="23"/>
      <c r="M337" s="23">
        <v>425</v>
      </c>
      <c r="N337" s="23"/>
      <c r="O337" s="1">
        <v>459</v>
      </c>
      <c r="P337" s="24">
        <f t="shared" si="17"/>
        <v>3328</v>
      </c>
      <c r="Q337" s="23">
        <v>187</v>
      </c>
      <c r="R337" s="23">
        <v>0</v>
      </c>
      <c r="S337" s="23">
        <v>0.52</v>
      </c>
      <c r="T337" s="24">
        <f t="shared" si="18"/>
        <v>187.52</v>
      </c>
      <c r="U337" s="25">
        <f t="shared" si="19"/>
        <v>3140.48</v>
      </c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</row>
    <row r="338" spans="1:47" s="1" customFormat="1" ht="27" customHeight="1" x14ac:dyDescent="0.2">
      <c r="A338" s="18">
        <v>166</v>
      </c>
      <c r="B338" s="18" t="s">
        <v>386</v>
      </c>
      <c r="C338" s="19">
        <v>40567</v>
      </c>
      <c r="D338" s="20"/>
      <c r="E338" s="20"/>
      <c r="F338" s="18" t="s">
        <v>81</v>
      </c>
      <c r="G338" s="19">
        <v>40567</v>
      </c>
      <c r="H338" s="19"/>
      <c r="I338" s="21">
        <v>2680</v>
      </c>
      <c r="J338" s="22">
        <v>4523.05</v>
      </c>
      <c r="K338" s="23"/>
      <c r="L338" s="23"/>
      <c r="M338" s="23">
        <v>670</v>
      </c>
      <c r="N338" s="23"/>
      <c r="O338" s="1">
        <v>525</v>
      </c>
      <c r="P338" s="24">
        <f t="shared" si="17"/>
        <v>5718.05</v>
      </c>
      <c r="Q338" s="23">
        <v>294.8</v>
      </c>
      <c r="R338" s="23">
        <v>0</v>
      </c>
      <c r="S338" s="23">
        <v>0</v>
      </c>
      <c r="T338" s="24">
        <f t="shared" si="18"/>
        <v>294.8</v>
      </c>
      <c r="U338" s="25">
        <f t="shared" si="19"/>
        <v>5423.25</v>
      </c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</row>
    <row r="339" spans="1:47" s="1" customFormat="1" ht="27" customHeight="1" x14ac:dyDescent="0.2">
      <c r="A339" s="18">
        <v>339</v>
      </c>
      <c r="B339" s="18" t="s">
        <v>387</v>
      </c>
      <c r="C339" s="19">
        <v>38112</v>
      </c>
      <c r="D339" s="20"/>
      <c r="E339" s="20"/>
      <c r="F339" s="18" t="s">
        <v>285</v>
      </c>
      <c r="G339" s="19">
        <v>38262</v>
      </c>
      <c r="H339" s="19"/>
      <c r="I339" s="21">
        <v>1930</v>
      </c>
      <c r="J339" s="22">
        <v>2742.5</v>
      </c>
      <c r="K339" s="23"/>
      <c r="L339" s="23"/>
      <c r="M339" s="23">
        <v>482.5</v>
      </c>
      <c r="N339" s="23"/>
      <c r="P339" s="24">
        <f t="shared" si="17"/>
        <v>3225</v>
      </c>
      <c r="Q339" s="23">
        <v>212.3</v>
      </c>
      <c r="R339" s="23">
        <v>0</v>
      </c>
      <c r="S339" s="23">
        <v>0</v>
      </c>
      <c r="T339" s="24">
        <f t="shared" si="18"/>
        <v>212.3</v>
      </c>
      <c r="U339" s="25">
        <f t="shared" si="19"/>
        <v>3012.7</v>
      </c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</row>
    <row r="340" spans="1:47" s="1" customFormat="1" ht="27" customHeight="1" x14ac:dyDescent="0.2">
      <c r="A340" s="18">
        <v>552</v>
      </c>
      <c r="B340" s="18" t="s">
        <v>388</v>
      </c>
      <c r="C340" s="19">
        <v>35994</v>
      </c>
      <c r="D340" s="20"/>
      <c r="E340" s="20"/>
      <c r="F340" s="18" t="s">
        <v>214</v>
      </c>
      <c r="G340" s="19">
        <v>36026</v>
      </c>
      <c r="H340" s="19"/>
      <c r="I340" s="21">
        <v>2930</v>
      </c>
      <c r="J340" s="22">
        <v>4204</v>
      </c>
      <c r="K340" s="23"/>
      <c r="L340" s="23"/>
      <c r="M340" s="23">
        <v>732.5</v>
      </c>
      <c r="N340" s="23"/>
      <c r="O340" s="1">
        <v>1615</v>
      </c>
      <c r="P340" s="24">
        <f t="shared" si="17"/>
        <v>6551.5</v>
      </c>
      <c r="Q340" s="23">
        <v>322.3</v>
      </c>
      <c r="R340" s="23">
        <v>0</v>
      </c>
      <c r="S340" s="23">
        <v>0.34</v>
      </c>
      <c r="T340" s="24">
        <f t="shared" si="18"/>
        <v>322.64</v>
      </c>
      <c r="U340" s="25">
        <f t="shared" si="19"/>
        <v>6228.86</v>
      </c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</row>
    <row r="341" spans="1:47" s="1" customFormat="1" ht="27" customHeight="1" x14ac:dyDescent="0.2">
      <c r="A341" s="18">
        <v>561</v>
      </c>
      <c r="B341" s="18" t="s">
        <v>389</v>
      </c>
      <c r="C341" s="19">
        <v>36186</v>
      </c>
      <c r="D341" s="20"/>
      <c r="E341" s="20"/>
      <c r="F341" s="18" t="s">
        <v>256</v>
      </c>
      <c r="G341" s="19">
        <v>36253</v>
      </c>
      <c r="H341" s="19"/>
      <c r="I341" s="21">
        <v>3410</v>
      </c>
      <c r="J341" s="22">
        <v>4223</v>
      </c>
      <c r="K341" s="23"/>
      <c r="L341" s="23"/>
      <c r="M341" s="23">
        <v>852.5</v>
      </c>
      <c r="N341" s="23"/>
      <c r="P341" s="24">
        <f t="shared" si="17"/>
        <v>5075.5</v>
      </c>
      <c r="Q341" s="23">
        <v>375.1</v>
      </c>
      <c r="R341" s="23">
        <v>0</v>
      </c>
      <c r="S341" s="23">
        <v>2.44</v>
      </c>
      <c r="T341" s="24">
        <f t="shared" si="18"/>
        <v>377.54</v>
      </c>
      <c r="U341" s="25">
        <f t="shared" si="19"/>
        <v>4697.96</v>
      </c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</row>
    <row r="342" spans="1:47" s="1" customFormat="1" ht="27" customHeight="1" x14ac:dyDescent="0.2">
      <c r="A342" s="18">
        <v>2601</v>
      </c>
      <c r="B342" s="18" t="s">
        <v>390</v>
      </c>
      <c r="C342" s="19">
        <v>37562</v>
      </c>
      <c r="D342" s="20"/>
      <c r="E342" s="20"/>
      <c r="F342" s="18" t="s">
        <v>214</v>
      </c>
      <c r="G342" s="19">
        <v>40436</v>
      </c>
      <c r="H342" s="19"/>
      <c r="I342" s="21">
        <v>4730</v>
      </c>
      <c r="J342" s="22">
        <v>6792</v>
      </c>
      <c r="K342" s="23"/>
      <c r="L342" s="23"/>
      <c r="M342" s="23">
        <v>1182.5</v>
      </c>
      <c r="N342" s="23"/>
      <c r="P342" s="24">
        <f t="shared" si="17"/>
        <v>7974.5</v>
      </c>
      <c r="Q342" s="23">
        <v>520.29999999999995</v>
      </c>
      <c r="R342" s="23">
        <v>0</v>
      </c>
      <c r="S342" s="23">
        <v>1.67</v>
      </c>
      <c r="T342" s="24">
        <f t="shared" si="18"/>
        <v>521.96999999999991</v>
      </c>
      <c r="U342" s="25">
        <f t="shared" si="19"/>
        <v>7452.53</v>
      </c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</row>
    <row r="343" spans="1:47" s="1" customFormat="1" ht="27" customHeight="1" x14ac:dyDescent="0.2">
      <c r="A343" s="18">
        <v>4491</v>
      </c>
      <c r="B343" s="18" t="s">
        <v>391</v>
      </c>
      <c r="C343" s="19">
        <v>38272</v>
      </c>
      <c r="D343" s="20"/>
      <c r="E343" s="20"/>
      <c r="F343" s="18" t="s">
        <v>75</v>
      </c>
      <c r="G343" s="19">
        <v>38297</v>
      </c>
      <c r="H343" s="19"/>
      <c r="I343" s="21">
        <v>2420</v>
      </c>
      <c r="J343" s="22">
        <v>3271.7</v>
      </c>
      <c r="K343" s="23"/>
      <c r="L343" s="23"/>
      <c r="M343" s="23">
        <v>605</v>
      </c>
      <c r="N343" s="23"/>
      <c r="O343" s="1">
        <v>1144</v>
      </c>
      <c r="P343" s="24">
        <f t="shared" si="17"/>
        <v>5020.7</v>
      </c>
      <c r="Q343" s="23">
        <v>266.2</v>
      </c>
      <c r="R343" s="23">
        <v>300</v>
      </c>
      <c r="S343" s="23">
        <v>5.07</v>
      </c>
      <c r="T343" s="24">
        <f t="shared" si="18"/>
        <v>571.2700000000001</v>
      </c>
      <c r="U343" s="25">
        <f t="shared" si="19"/>
        <v>4449.4299999999994</v>
      </c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</row>
    <row r="344" spans="1:47" s="1" customFormat="1" ht="27" customHeight="1" x14ac:dyDescent="0.2">
      <c r="A344" s="18">
        <v>5789</v>
      </c>
      <c r="B344" s="18" t="s">
        <v>392</v>
      </c>
      <c r="C344" s="19">
        <v>38578</v>
      </c>
      <c r="D344" s="20"/>
      <c r="E344" s="20"/>
      <c r="F344" s="18" t="s">
        <v>86</v>
      </c>
      <c r="G344" s="19">
        <v>38634</v>
      </c>
      <c r="H344" s="19"/>
      <c r="I344" s="21">
        <v>2020</v>
      </c>
      <c r="J344" s="22">
        <v>2731</v>
      </c>
      <c r="K344" s="23"/>
      <c r="L344" s="23"/>
      <c r="M344" s="23">
        <v>505</v>
      </c>
      <c r="N344" s="23"/>
      <c r="O344" s="1">
        <v>1590</v>
      </c>
      <c r="P344" s="24">
        <f t="shared" si="17"/>
        <v>4826</v>
      </c>
      <c r="Q344" s="23">
        <v>222.2</v>
      </c>
      <c r="R344" s="23">
        <v>0</v>
      </c>
      <c r="S344" s="23">
        <v>0</v>
      </c>
      <c r="T344" s="24">
        <f t="shared" si="18"/>
        <v>222.2</v>
      </c>
      <c r="U344" s="25">
        <f t="shared" si="19"/>
        <v>4603.8</v>
      </c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</row>
    <row r="345" spans="1:47" s="1" customFormat="1" ht="27" customHeight="1" x14ac:dyDescent="0.2">
      <c r="A345" s="18">
        <v>7790</v>
      </c>
      <c r="B345" s="18" t="s">
        <v>393</v>
      </c>
      <c r="C345" s="19">
        <v>39140</v>
      </c>
      <c r="D345" s="20"/>
      <c r="E345" s="20"/>
      <c r="F345" s="18" t="s">
        <v>211</v>
      </c>
      <c r="G345" s="19">
        <v>39140</v>
      </c>
      <c r="H345" s="19"/>
      <c r="I345" s="21">
        <v>1700</v>
      </c>
      <c r="J345" s="22">
        <v>2661.75</v>
      </c>
      <c r="K345" s="23"/>
      <c r="L345" s="23"/>
      <c r="M345" s="23">
        <v>425</v>
      </c>
      <c r="N345" s="23"/>
      <c r="O345" s="1">
        <v>203</v>
      </c>
      <c r="P345" s="24">
        <f t="shared" si="17"/>
        <v>3289.75</v>
      </c>
      <c r="Q345" s="23">
        <v>187</v>
      </c>
      <c r="R345" s="23">
        <v>0</v>
      </c>
      <c r="S345" s="23">
        <v>0</v>
      </c>
      <c r="T345" s="24">
        <f t="shared" si="18"/>
        <v>187</v>
      </c>
      <c r="U345" s="25">
        <f t="shared" si="19"/>
        <v>3102.75</v>
      </c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</row>
    <row r="346" spans="1:47" s="1" customFormat="1" ht="27" customHeight="1" x14ac:dyDescent="0.2">
      <c r="A346" s="18">
        <v>9505</v>
      </c>
      <c r="B346" s="18" t="s">
        <v>394</v>
      </c>
      <c r="C346" s="19">
        <v>40196</v>
      </c>
      <c r="D346" s="20"/>
      <c r="E346" s="20"/>
      <c r="F346" s="18" t="s">
        <v>214</v>
      </c>
      <c r="G346" s="19">
        <v>40247</v>
      </c>
      <c r="H346" s="19"/>
      <c r="I346" s="21">
        <v>1700</v>
      </c>
      <c r="J346" s="22">
        <v>2711.35</v>
      </c>
      <c r="K346" s="23"/>
      <c r="L346" s="23"/>
      <c r="M346" s="23">
        <v>425</v>
      </c>
      <c r="N346" s="23"/>
      <c r="O346" s="1">
        <v>1157</v>
      </c>
      <c r="P346" s="24">
        <f t="shared" si="17"/>
        <v>4293.3500000000004</v>
      </c>
      <c r="Q346" s="23">
        <v>187</v>
      </c>
      <c r="R346" s="23">
        <v>0</v>
      </c>
      <c r="S346" s="23">
        <v>0.88</v>
      </c>
      <c r="T346" s="24">
        <f t="shared" si="18"/>
        <v>187.88</v>
      </c>
      <c r="U346" s="25">
        <f t="shared" si="19"/>
        <v>4105.47</v>
      </c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</row>
    <row r="347" spans="1:47" s="1" customFormat="1" ht="27" customHeight="1" x14ac:dyDescent="0.2">
      <c r="A347" s="18">
        <v>10115</v>
      </c>
      <c r="B347" s="18" t="s">
        <v>395</v>
      </c>
      <c r="C347" s="19">
        <v>40385</v>
      </c>
      <c r="D347" s="20"/>
      <c r="E347" s="20"/>
      <c r="F347" s="18" t="s">
        <v>214</v>
      </c>
      <c r="G347" s="19">
        <v>40489</v>
      </c>
      <c r="H347" s="19"/>
      <c r="I347" s="21">
        <v>1700</v>
      </c>
      <c r="J347" s="22">
        <v>2403.35</v>
      </c>
      <c r="K347" s="23"/>
      <c r="L347" s="23"/>
      <c r="M347" s="23">
        <v>425</v>
      </c>
      <c r="N347" s="23"/>
      <c r="P347" s="24">
        <f t="shared" si="17"/>
        <v>2828.35</v>
      </c>
      <c r="Q347" s="23">
        <v>187</v>
      </c>
      <c r="R347" s="23">
        <v>0</v>
      </c>
      <c r="S347" s="23">
        <v>0</v>
      </c>
      <c r="T347" s="24">
        <f t="shared" si="18"/>
        <v>187</v>
      </c>
      <c r="U347" s="25">
        <f t="shared" si="19"/>
        <v>2641.35</v>
      </c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</row>
    <row r="348" spans="1:47" s="1" customFormat="1" ht="27" customHeight="1" x14ac:dyDescent="0.2">
      <c r="A348" s="18">
        <v>13395</v>
      </c>
      <c r="B348" s="18" t="s">
        <v>396</v>
      </c>
      <c r="C348" s="19">
        <v>43256</v>
      </c>
      <c r="D348" s="20"/>
      <c r="E348" s="20"/>
      <c r="F348" s="18" t="s">
        <v>75</v>
      </c>
      <c r="G348" s="19">
        <v>43299</v>
      </c>
      <c r="H348" s="19"/>
      <c r="I348" s="21">
        <v>1700</v>
      </c>
      <c r="J348" s="22">
        <v>2031.9</v>
      </c>
      <c r="K348" s="23"/>
      <c r="L348" s="23"/>
      <c r="M348" s="23">
        <v>425</v>
      </c>
      <c r="N348" s="23"/>
      <c r="P348" s="24">
        <f t="shared" si="17"/>
        <v>2456.9</v>
      </c>
      <c r="Q348" s="23">
        <v>187</v>
      </c>
      <c r="R348" s="23">
        <v>0</v>
      </c>
      <c r="S348" s="23">
        <v>115.15</v>
      </c>
      <c r="T348" s="24">
        <f t="shared" si="18"/>
        <v>302.14999999999998</v>
      </c>
      <c r="U348" s="25">
        <f t="shared" si="19"/>
        <v>2154.75</v>
      </c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</row>
    <row r="349" spans="1:47" s="1" customFormat="1" ht="27" customHeight="1" x14ac:dyDescent="0.2">
      <c r="A349" s="18">
        <v>13758</v>
      </c>
      <c r="B349" s="18" t="s">
        <v>397</v>
      </c>
      <c r="C349" s="19">
        <v>43512</v>
      </c>
      <c r="D349" s="20"/>
      <c r="E349" s="20"/>
      <c r="F349" s="18" t="s">
        <v>75</v>
      </c>
      <c r="G349" s="19">
        <v>43647</v>
      </c>
      <c r="H349" s="19"/>
      <c r="I349" s="21">
        <v>1700</v>
      </c>
      <c r="J349" s="22">
        <v>2017</v>
      </c>
      <c r="K349" s="23"/>
      <c r="L349" s="23"/>
      <c r="M349" s="23">
        <v>425</v>
      </c>
      <c r="N349" s="23"/>
      <c r="O349" s="1">
        <v>951</v>
      </c>
      <c r="P349" s="24">
        <f t="shared" si="17"/>
        <v>3393</v>
      </c>
      <c r="Q349" s="23">
        <v>187</v>
      </c>
      <c r="R349" s="23">
        <v>0</v>
      </c>
      <c r="S349" s="23">
        <v>4.18</v>
      </c>
      <c r="T349" s="24">
        <f t="shared" si="18"/>
        <v>191.18</v>
      </c>
      <c r="U349" s="25">
        <f t="shared" si="19"/>
        <v>3201.82</v>
      </c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</row>
    <row r="350" spans="1:47" s="1" customFormat="1" ht="27" customHeight="1" x14ac:dyDescent="0.2">
      <c r="A350" s="18">
        <v>13907</v>
      </c>
      <c r="B350" s="18" t="s">
        <v>398</v>
      </c>
      <c r="C350" s="19">
        <v>43633</v>
      </c>
      <c r="D350" s="20"/>
      <c r="E350" s="20"/>
      <c r="F350" s="18" t="s">
        <v>214</v>
      </c>
      <c r="G350" s="19">
        <v>43678</v>
      </c>
      <c r="H350" s="19"/>
      <c r="I350" s="21">
        <v>1700</v>
      </c>
      <c r="J350" s="22">
        <v>2072</v>
      </c>
      <c r="K350" s="23"/>
      <c r="L350" s="23"/>
      <c r="M350" s="23">
        <v>425</v>
      </c>
      <c r="N350" s="23"/>
      <c r="O350" s="1">
        <v>929</v>
      </c>
      <c r="P350" s="24">
        <f t="shared" si="17"/>
        <v>3426</v>
      </c>
      <c r="Q350" s="23">
        <v>187</v>
      </c>
      <c r="R350" s="23">
        <v>0</v>
      </c>
      <c r="S350" s="23">
        <v>0.69</v>
      </c>
      <c r="T350" s="24">
        <f t="shared" si="18"/>
        <v>187.69</v>
      </c>
      <c r="U350" s="25">
        <f t="shared" si="19"/>
        <v>3238.31</v>
      </c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</row>
    <row r="351" spans="1:47" s="1" customFormat="1" ht="27" customHeight="1" x14ac:dyDescent="0.2">
      <c r="A351" s="18">
        <v>13976</v>
      </c>
      <c r="B351" s="18" t="s">
        <v>399</v>
      </c>
      <c r="C351" s="19">
        <v>43715</v>
      </c>
      <c r="D351" s="20"/>
      <c r="E351" s="20"/>
      <c r="F351" s="18" t="s">
        <v>214</v>
      </c>
      <c r="G351" s="19">
        <v>43891</v>
      </c>
      <c r="H351" s="19"/>
      <c r="I351" s="21">
        <v>1700</v>
      </c>
      <c r="J351" s="22">
        <v>2021.4</v>
      </c>
      <c r="K351" s="23"/>
      <c r="L351" s="23"/>
      <c r="M351" s="23">
        <v>425</v>
      </c>
      <c r="N351" s="23"/>
      <c r="O351" s="1">
        <v>1087</v>
      </c>
      <c r="P351" s="24">
        <f t="shared" si="17"/>
        <v>3533.4</v>
      </c>
      <c r="Q351" s="23">
        <v>187</v>
      </c>
      <c r="R351" s="23">
        <v>0</v>
      </c>
      <c r="S351" s="23">
        <v>3.35</v>
      </c>
      <c r="T351" s="24">
        <f t="shared" si="18"/>
        <v>190.35</v>
      </c>
      <c r="U351" s="25">
        <f t="shared" si="19"/>
        <v>3343.05</v>
      </c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</row>
    <row r="352" spans="1:47" s="1" customFormat="1" ht="27" customHeight="1" x14ac:dyDescent="0.2">
      <c r="A352" s="18">
        <v>5217</v>
      </c>
      <c r="B352" s="18" t="s">
        <v>400</v>
      </c>
      <c r="C352" s="19">
        <v>38165</v>
      </c>
      <c r="D352" s="20"/>
      <c r="E352" s="20"/>
      <c r="F352" s="18" t="s">
        <v>256</v>
      </c>
      <c r="G352" s="19">
        <v>38200</v>
      </c>
      <c r="H352" s="19"/>
      <c r="I352" s="21">
        <v>1930</v>
      </c>
      <c r="J352" s="22">
        <v>3248.5</v>
      </c>
      <c r="K352" s="23"/>
      <c r="L352" s="23"/>
      <c r="M352" s="23">
        <v>482.5</v>
      </c>
      <c r="N352" s="23"/>
      <c r="O352" s="1">
        <v>982</v>
      </c>
      <c r="P352" s="24">
        <f t="shared" si="17"/>
        <v>4713</v>
      </c>
      <c r="Q352" s="23">
        <v>212.3</v>
      </c>
      <c r="R352" s="23">
        <v>0</v>
      </c>
      <c r="S352" s="23">
        <v>0</v>
      </c>
      <c r="T352" s="24">
        <f t="shared" si="18"/>
        <v>212.3</v>
      </c>
      <c r="U352" s="25">
        <f t="shared" si="19"/>
        <v>4500.7</v>
      </c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</row>
    <row r="353" spans="1:47" s="1" customFormat="1" ht="27" customHeight="1" x14ac:dyDescent="0.2">
      <c r="A353" s="18">
        <v>13901</v>
      </c>
      <c r="B353" s="18" t="s">
        <v>401</v>
      </c>
      <c r="C353" s="19">
        <v>43601</v>
      </c>
      <c r="D353" s="20"/>
      <c r="E353" s="20"/>
      <c r="F353" s="18" t="s">
        <v>214</v>
      </c>
      <c r="G353" s="19">
        <v>43709</v>
      </c>
      <c r="H353" s="19"/>
      <c r="I353" s="21">
        <v>1700</v>
      </c>
      <c r="J353" s="22">
        <v>2076</v>
      </c>
      <c r="K353" s="23"/>
      <c r="L353" s="23"/>
      <c r="M353" s="23">
        <v>425</v>
      </c>
      <c r="N353" s="23"/>
      <c r="O353" s="1">
        <v>739</v>
      </c>
      <c r="P353" s="24">
        <f t="shared" si="17"/>
        <v>3240</v>
      </c>
      <c r="Q353" s="23">
        <v>187</v>
      </c>
      <c r="R353" s="23">
        <v>0</v>
      </c>
      <c r="S353" s="23">
        <v>0.17</v>
      </c>
      <c r="T353" s="24">
        <f t="shared" si="18"/>
        <v>187.17</v>
      </c>
      <c r="U353" s="25">
        <f t="shared" si="19"/>
        <v>3052.83</v>
      </c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</row>
    <row r="354" spans="1:47" s="1" customFormat="1" ht="27" customHeight="1" x14ac:dyDescent="0.2">
      <c r="A354" s="18">
        <v>5107</v>
      </c>
      <c r="B354" s="18" t="s">
        <v>402</v>
      </c>
      <c r="C354" s="19">
        <v>38487</v>
      </c>
      <c r="D354" s="20"/>
      <c r="E354" s="20"/>
      <c r="F354" s="18" t="s">
        <v>214</v>
      </c>
      <c r="G354" s="19">
        <v>38487</v>
      </c>
      <c r="H354" s="19"/>
      <c r="I354" s="21">
        <v>1700</v>
      </c>
      <c r="J354" s="22">
        <v>2871.05</v>
      </c>
      <c r="K354" s="23"/>
      <c r="L354" s="23"/>
      <c r="M354" s="23">
        <v>425</v>
      </c>
      <c r="N354" s="23"/>
      <c r="O354" s="1">
        <v>864</v>
      </c>
      <c r="P354" s="24">
        <f t="shared" si="17"/>
        <v>4160.05</v>
      </c>
      <c r="Q354" s="23">
        <v>187</v>
      </c>
      <c r="R354" s="23">
        <v>0</v>
      </c>
      <c r="S354" s="23">
        <v>0</v>
      </c>
      <c r="T354" s="24">
        <f t="shared" si="18"/>
        <v>187</v>
      </c>
      <c r="U354" s="25">
        <f t="shared" si="19"/>
        <v>3973.05</v>
      </c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</row>
    <row r="355" spans="1:47" s="1" customFormat="1" ht="27" customHeight="1" x14ac:dyDescent="0.2">
      <c r="A355" s="18">
        <v>6924</v>
      </c>
      <c r="B355" s="18" t="s">
        <v>403</v>
      </c>
      <c r="C355" s="19">
        <v>38781</v>
      </c>
      <c r="D355" s="20"/>
      <c r="E355" s="20"/>
      <c r="F355" s="18" t="s">
        <v>214</v>
      </c>
      <c r="G355" s="19">
        <v>38820</v>
      </c>
      <c r="H355" s="19"/>
      <c r="I355" s="21">
        <v>1700</v>
      </c>
      <c r="J355" s="22">
        <v>2855.4</v>
      </c>
      <c r="K355" s="23"/>
      <c r="L355" s="23"/>
      <c r="M355" s="23">
        <v>425</v>
      </c>
      <c r="N355" s="23"/>
      <c r="P355" s="24">
        <f t="shared" si="17"/>
        <v>3280.4</v>
      </c>
      <c r="Q355" s="23">
        <v>187</v>
      </c>
      <c r="R355" s="23">
        <v>0</v>
      </c>
      <c r="S355" s="23">
        <v>0</v>
      </c>
      <c r="T355" s="24">
        <f t="shared" si="18"/>
        <v>187</v>
      </c>
      <c r="U355" s="25">
        <f t="shared" si="19"/>
        <v>3093.4</v>
      </c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</row>
    <row r="356" spans="1:47" s="1" customFormat="1" ht="27" customHeight="1" x14ac:dyDescent="0.2">
      <c r="A356" s="18">
        <v>2046</v>
      </c>
      <c r="B356" s="18" t="s">
        <v>404</v>
      </c>
      <c r="C356" s="19">
        <v>34001</v>
      </c>
      <c r="D356" s="20"/>
      <c r="E356" s="20"/>
      <c r="F356" s="18" t="s">
        <v>214</v>
      </c>
      <c r="G356" s="19">
        <v>42186</v>
      </c>
      <c r="H356" s="19"/>
      <c r="I356" s="21">
        <v>2680</v>
      </c>
      <c r="J356" s="22">
        <v>3841.45</v>
      </c>
      <c r="K356" s="23"/>
      <c r="L356" s="23"/>
      <c r="M356" s="23">
        <v>670</v>
      </c>
      <c r="N356" s="23"/>
      <c r="P356" s="24">
        <f t="shared" si="17"/>
        <v>4511.45</v>
      </c>
      <c r="Q356" s="23">
        <v>294.8</v>
      </c>
      <c r="R356" s="23">
        <v>300</v>
      </c>
      <c r="S356" s="23">
        <v>0</v>
      </c>
      <c r="T356" s="24">
        <f t="shared" si="18"/>
        <v>594.79999999999995</v>
      </c>
      <c r="U356" s="25">
        <f t="shared" si="19"/>
        <v>3916.6499999999996</v>
      </c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</row>
    <row r="357" spans="1:47" s="1" customFormat="1" ht="27" customHeight="1" x14ac:dyDescent="0.2">
      <c r="A357" s="18">
        <v>12155</v>
      </c>
      <c r="B357" s="18" t="s">
        <v>405</v>
      </c>
      <c r="C357" s="19">
        <v>41647</v>
      </c>
      <c r="D357" s="20"/>
      <c r="E357" s="20"/>
      <c r="F357" s="18" t="s">
        <v>214</v>
      </c>
      <c r="G357" s="19">
        <v>41690</v>
      </c>
      <c r="H357" s="19"/>
      <c r="I357" s="21">
        <v>1700</v>
      </c>
      <c r="J357" s="22">
        <v>2097.35</v>
      </c>
      <c r="K357" s="23"/>
      <c r="L357" s="23"/>
      <c r="M357" s="23">
        <v>425</v>
      </c>
      <c r="N357" s="23">
        <v>100</v>
      </c>
      <c r="O357" s="1">
        <v>166</v>
      </c>
      <c r="P357" s="24">
        <f t="shared" si="17"/>
        <v>2788.35</v>
      </c>
      <c r="Q357" s="23">
        <v>187</v>
      </c>
      <c r="R357" s="23">
        <v>0</v>
      </c>
      <c r="S357" s="23">
        <v>0.7</v>
      </c>
      <c r="T357" s="24">
        <f t="shared" si="18"/>
        <v>187.7</v>
      </c>
      <c r="U357" s="25">
        <f t="shared" si="19"/>
        <v>2600.65</v>
      </c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</row>
    <row r="358" spans="1:47" s="1" customFormat="1" ht="27" customHeight="1" x14ac:dyDescent="0.2">
      <c r="A358" s="18">
        <v>7138</v>
      </c>
      <c r="B358" s="18" t="s">
        <v>406</v>
      </c>
      <c r="C358" s="19">
        <v>38871</v>
      </c>
      <c r="D358" s="20"/>
      <c r="E358" s="20"/>
      <c r="F358" s="18" t="s">
        <v>25</v>
      </c>
      <c r="G358" s="19">
        <v>38930</v>
      </c>
      <c r="H358" s="19"/>
      <c r="I358" s="21">
        <v>2120</v>
      </c>
      <c r="J358" s="22">
        <v>2877.01</v>
      </c>
      <c r="K358" s="23"/>
      <c r="L358" s="23"/>
      <c r="M358" s="23">
        <v>530</v>
      </c>
      <c r="N358" s="23"/>
      <c r="O358" s="1">
        <v>2332</v>
      </c>
      <c r="P358" s="24">
        <f t="shared" si="17"/>
        <v>5739.01</v>
      </c>
      <c r="Q358" s="23">
        <v>233.2</v>
      </c>
      <c r="R358" s="23">
        <v>0</v>
      </c>
      <c r="S358" s="23">
        <v>0.95</v>
      </c>
      <c r="T358" s="24">
        <f t="shared" si="18"/>
        <v>234.14999999999998</v>
      </c>
      <c r="U358" s="25">
        <f t="shared" si="19"/>
        <v>5504.8600000000006</v>
      </c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</row>
    <row r="359" spans="1:47" s="1" customFormat="1" ht="27" customHeight="1" x14ac:dyDescent="0.2">
      <c r="A359" s="18">
        <v>11426</v>
      </c>
      <c r="B359" s="18" t="s">
        <v>407</v>
      </c>
      <c r="C359" s="19">
        <v>41165</v>
      </c>
      <c r="D359" s="20"/>
      <c r="E359" s="20"/>
      <c r="F359" s="18" t="s">
        <v>214</v>
      </c>
      <c r="G359" s="19">
        <v>41248</v>
      </c>
      <c r="H359" s="19"/>
      <c r="I359" s="21">
        <v>1700</v>
      </c>
      <c r="J359" s="22">
        <v>2294.35</v>
      </c>
      <c r="K359" s="23"/>
      <c r="L359" s="23"/>
      <c r="M359" s="23">
        <v>425</v>
      </c>
      <c r="N359" s="23"/>
      <c r="O359" s="1">
        <v>1017</v>
      </c>
      <c r="P359" s="24">
        <f t="shared" si="17"/>
        <v>3736.35</v>
      </c>
      <c r="Q359" s="23">
        <v>187</v>
      </c>
      <c r="R359" s="23">
        <v>0</v>
      </c>
      <c r="S359" s="23">
        <v>0.76</v>
      </c>
      <c r="T359" s="24">
        <f t="shared" si="18"/>
        <v>187.76</v>
      </c>
      <c r="U359" s="25">
        <f t="shared" si="19"/>
        <v>3548.59</v>
      </c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</row>
    <row r="360" spans="1:47" s="1" customFormat="1" ht="27" customHeight="1" x14ac:dyDescent="0.2">
      <c r="A360" s="18">
        <v>13321</v>
      </c>
      <c r="B360" s="18" t="s">
        <v>408</v>
      </c>
      <c r="C360" s="19">
        <v>29221</v>
      </c>
      <c r="D360" s="20"/>
      <c r="E360" s="20"/>
      <c r="F360" s="18" t="s">
        <v>285</v>
      </c>
      <c r="G360" s="19" t="s">
        <v>77</v>
      </c>
      <c r="H360" s="19"/>
      <c r="I360" s="21">
        <v>0</v>
      </c>
      <c r="J360" s="22">
        <v>2000</v>
      </c>
      <c r="K360" s="23"/>
      <c r="L360" s="23"/>
      <c r="M360" s="23">
        <v>0</v>
      </c>
      <c r="N360" s="23"/>
      <c r="P360" s="24">
        <f t="shared" si="17"/>
        <v>2000</v>
      </c>
      <c r="Q360" s="23">
        <v>0</v>
      </c>
      <c r="R360" s="23">
        <v>0</v>
      </c>
      <c r="S360" s="23">
        <v>0</v>
      </c>
      <c r="T360" s="24">
        <f t="shared" si="18"/>
        <v>0</v>
      </c>
      <c r="U360" s="25">
        <f t="shared" si="19"/>
        <v>2000</v>
      </c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</row>
    <row r="361" spans="1:47" s="1" customFormat="1" ht="27" customHeight="1" x14ac:dyDescent="0.2">
      <c r="A361" s="18">
        <v>13322</v>
      </c>
      <c r="B361" s="18" t="s">
        <v>409</v>
      </c>
      <c r="C361" s="19">
        <v>43246</v>
      </c>
      <c r="D361" s="20"/>
      <c r="E361" s="20"/>
      <c r="F361" s="18" t="s">
        <v>124</v>
      </c>
      <c r="G361" s="19" t="s">
        <v>77</v>
      </c>
      <c r="H361" s="19"/>
      <c r="I361" s="21">
        <v>10900</v>
      </c>
      <c r="J361" s="22">
        <v>26691</v>
      </c>
      <c r="K361" s="23"/>
      <c r="L361" s="23"/>
      <c r="M361" s="23">
        <v>2725</v>
      </c>
      <c r="N361" s="23"/>
      <c r="P361" s="24">
        <f t="shared" si="17"/>
        <v>29416</v>
      </c>
      <c r="Q361" s="23">
        <v>1199</v>
      </c>
      <c r="R361" s="23">
        <v>0</v>
      </c>
      <c r="S361" s="23">
        <v>0</v>
      </c>
      <c r="T361" s="24">
        <f t="shared" si="18"/>
        <v>1199</v>
      </c>
      <c r="U361" s="25">
        <f t="shared" si="19"/>
        <v>28217</v>
      </c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</row>
    <row r="362" spans="1:47" s="1" customFormat="1" ht="27" customHeight="1" x14ac:dyDescent="0.2">
      <c r="A362" s="18">
        <v>13325</v>
      </c>
      <c r="B362" s="18" t="s">
        <v>410</v>
      </c>
      <c r="C362" s="19">
        <v>43246</v>
      </c>
      <c r="D362" s="20"/>
      <c r="E362" s="20"/>
      <c r="F362" s="18" t="s">
        <v>116</v>
      </c>
      <c r="G362" s="19" t="s">
        <v>77</v>
      </c>
      <c r="H362" s="19"/>
      <c r="I362" s="21">
        <v>10900</v>
      </c>
      <c r="J362" s="22">
        <v>18820</v>
      </c>
      <c r="K362" s="23"/>
      <c r="L362" s="23"/>
      <c r="M362" s="23">
        <v>2725</v>
      </c>
      <c r="N362" s="23"/>
      <c r="P362" s="24">
        <f t="shared" si="17"/>
        <v>21545</v>
      </c>
      <c r="Q362" s="23">
        <v>1199</v>
      </c>
      <c r="R362" s="23">
        <v>0</v>
      </c>
      <c r="S362" s="23">
        <v>0</v>
      </c>
      <c r="T362" s="24">
        <f t="shared" si="18"/>
        <v>1199</v>
      </c>
      <c r="U362" s="25">
        <f t="shared" si="19"/>
        <v>20346</v>
      </c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</row>
    <row r="363" spans="1:47" s="1" customFormat="1" ht="27" customHeight="1" x14ac:dyDescent="0.2">
      <c r="A363" s="18">
        <v>4076</v>
      </c>
      <c r="B363" s="18" t="s">
        <v>411</v>
      </c>
      <c r="C363" s="19">
        <v>35146</v>
      </c>
      <c r="D363" s="20"/>
      <c r="E363" s="20"/>
      <c r="F363" s="18" t="s">
        <v>63</v>
      </c>
      <c r="G363" s="19">
        <v>35146</v>
      </c>
      <c r="H363" s="19"/>
      <c r="I363" s="21">
        <v>2230</v>
      </c>
      <c r="J363" s="22">
        <v>3786.6000000000004</v>
      </c>
      <c r="K363" s="23"/>
      <c r="L363" s="23"/>
      <c r="M363" s="23">
        <v>557.5</v>
      </c>
      <c r="N363" s="23"/>
      <c r="O363" s="1">
        <v>1289</v>
      </c>
      <c r="P363" s="24">
        <f t="shared" si="17"/>
        <v>5633.1</v>
      </c>
      <c r="Q363" s="23">
        <v>245.3</v>
      </c>
      <c r="R363" s="23">
        <v>0</v>
      </c>
      <c r="S363" s="23">
        <v>0</v>
      </c>
      <c r="T363" s="24">
        <f t="shared" si="18"/>
        <v>245.3</v>
      </c>
      <c r="U363" s="25">
        <f t="shared" si="19"/>
        <v>5387.8</v>
      </c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</row>
    <row r="364" spans="1:47" s="1" customFormat="1" ht="27" customHeight="1" x14ac:dyDescent="0.2">
      <c r="A364" s="18">
        <v>4954</v>
      </c>
      <c r="B364" s="18" t="s">
        <v>412</v>
      </c>
      <c r="C364" s="19">
        <v>38033</v>
      </c>
      <c r="D364" s="20"/>
      <c r="E364" s="20"/>
      <c r="F364" s="18" t="s">
        <v>63</v>
      </c>
      <c r="G364" s="19">
        <v>38081</v>
      </c>
      <c r="H364" s="19"/>
      <c r="I364" s="21">
        <v>2090</v>
      </c>
      <c r="J364" s="22">
        <v>3877.3500000000004</v>
      </c>
      <c r="K364" s="23"/>
      <c r="L364" s="23"/>
      <c r="M364" s="23">
        <v>522.5</v>
      </c>
      <c r="N364" s="23"/>
      <c r="O364" s="1">
        <v>1600</v>
      </c>
      <c r="P364" s="24">
        <f t="shared" si="17"/>
        <v>5999.85</v>
      </c>
      <c r="Q364" s="23">
        <v>229.9</v>
      </c>
      <c r="R364" s="23">
        <v>0</v>
      </c>
      <c r="S364" s="23">
        <v>0</v>
      </c>
      <c r="T364" s="24">
        <f t="shared" si="18"/>
        <v>229.9</v>
      </c>
      <c r="U364" s="25">
        <f t="shared" si="19"/>
        <v>5769.9500000000007</v>
      </c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</row>
    <row r="365" spans="1:47" s="1" customFormat="1" ht="27" customHeight="1" x14ac:dyDescent="0.2">
      <c r="A365" s="18">
        <v>764</v>
      </c>
      <c r="B365" s="18" t="s">
        <v>413</v>
      </c>
      <c r="C365" s="19">
        <v>34669</v>
      </c>
      <c r="D365" s="20"/>
      <c r="E365" s="20"/>
      <c r="F365" s="18" t="s">
        <v>63</v>
      </c>
      <c r="G365" s="19">
        <v>34911</v>
      </c>
      <c r="H365" s="19"/>
      <c r="I365" s="21">
        <v>3160</v>
      </c>
      <c r="J365" s="22">
        <v>4485.5</v>
      </c>
      <c r="K365" s="23"/>
      <c r="L365" s="23"/>
      <c r="M365" s="23">
        <v>790</v>
      </c>
      <c r="N365" s="23"/>
      <c r="O365" s="1">
        <v>1789</v>
      </c>
      <c r="P365" s="24">
        <f t="shared" si="17"/>
        <v>7064.5</v>
      </c>
      <c r="Q365" s="23">
        <v>347.6</v>
      </c>
      <c r="R365" s="23">
        <v>0</v>
      </c>
      <c r="S365" s="23">
        <v>3.99</v>
      </c>
      <c r="T365" s="24">
        <f t="shared" si="18"/>
        <v>351.59000000000003</v>
      </c>
      <c r="U365" s="25">
        <f t="shared" si="19"/>
        <v>6712.91</v>
      </c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</row>
    <row r="366" spans="1:47" s="1" customFormat="1" ht="27" customHeight="1" x14ac:dyDescent="0.2">
      <c r="A366" s="18">
        <v>765</v>
      </c>
      <c r="B366" s="18" t="s">
        <v>414</v>
      </c>
      <c r="C366" s="19">
        <v>35791</v>
      </c>
      <c r="D366" s="20"/>
      <c r="E366" s="20"/>
      <c r="F366" s="18" t="s">
        <v>63</v>
      </c>
      <c r="G366" s="19">
        <v>35796</v>
      </c>
      <c r="H366" s="19"/>
      <c r="I366" s="21">
        <v>2730</v>
      </c>
      <c r="J366" s="22">
        <v>4617</v>
      </c>
      <c r="K366" s="23"/>
      <c r="L366" s="23"/>
      <c r="M366" s="23">
        <v>682.5</v>
      </c>
      <c r="N366" s="23"/>
      <c r="O366" s="1">
        <v>2109</v>
      </c>
      <c r="P366" s="24">
        <f t="shared" si="17"/>
        <v>7408.5</v>
      </c>
      <c r="Q366" s="23">
        <v>300.3</v>
      </c>
      <c r="R366" s="23">
        <v>0</v>
      </c>
      <c r="S366" s="23">
        <v>2.2200000000000002</v>
      </c>
      <c r="T366" s="24">
        <f t="shared" si="18"/>
        <v>302.52000000000004</v>
      </c>
      <c r="U366" s="25">
        <f t="shared" si="19"/>
        <v>7105.98</v>
      </c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</row>
    <row r="367" spans="1:47" s="1" customFormat="1" ht="27" customHeight="1" x14ac:dyDescent="0.2">
      <c r="A367" s="18">
        <v>771</v>
      </c>
      <c r="B367" s="18" t="s">
        <v>415</v>
      </c>
      <c r="C367" s="19">
        <v>35102</v>
      </c>
      <c r="D367" s="20"/>
      <c r="E367" s="20"/>
      <c r="F367" s="18" t="s">
        <v>63</v>
      </c>
      <c r="G367" s="19">
        <v>35400</v>
      </c>
      <c r="H367" s="19"/>
      <c r="I367" s="21">
        <v>2820</v>
      </c>
      <c r="J367" s="22">
        <v>4019.5</v>
      </c>
      <c r="K367" s="23"/>
      <c r="L367" s="23"/>
      <c r="M367" s="23">
        <v>705</v>
      </c>
      <c r="N367" s="23"/>
      <c r="O367" s="1">
        <v>2040</v>
      </c>
      <c r="P367" s="24">
        <f t="shared" si="17"/>
        <v>6764.5</v>
      </c>
      <c r="Q367" s="23">
        <v>310.2</v>
      </c>
      <c r="R367" s="23">
        <v>0</v>
      </c>
      <c r="S367" s="23">
        <v>0.33</v>
      </c>
      <c r="T367" s="24">
        <f t="shared" si="18"/>
        <v>310.52999999999997</v>
      </c>
      <c r="U367" s="25">
        <f t="shared" si="19"/>
        <v>6453.97</v>
      </c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</row>
    <row r="368" spans="1:47" s="1" customFormat="1" ht="27" customHeight="1" x14ac:dyDescent="0.2">
      <c r="A368" s="18">
        <v>270</v>
      </c>
      <c r="B368" s="18" t="s">
        <v>416</v>
      </c>
      <c r="C368" s="19">
        <v>35560</v>
      </c>
      <c r="D368" s="20"/>
      <c r="E368" s="20"/>
      <c r="F368" s="18" t="s">
        <v>25</v>
      </c>
      <c r="G368" s="19">
        <v>35585</v>
      </c>
      <c r="H368" s="19"/>
      <c r="I368" s="21">
        <v>3650</v>
      </c>
      <c r="J368" s="22">
        <v>4560</v>
      </c>
      <c r="K368" s="23"/>
      <c r="L368" s="23"/>
      <c r="M368" s="23">
        <v>912.5</v>
      </c>
      <c r="N368" s="23"/>
      <c r="O368" s="1">
        <v>3133</v>
      </c>
      <c r="P368" s="24">
        <f t="shared" si="17"/>
        <v>8605.5</v>
      </c>
      <c r="Q368" s="23">
        <v>401.5</v>
      </c>
      <c r="R368" s="23">
        <v>0</v>
      </c>
      <c r="S368" s="23">
        <v>18.62</v>
      </c>
      <c r="T368" s="24">
        <f t="shared" si="18"/>
        <v>420.12</v>
      </c>
      <c r="U368" s="25">
        <f t="shared" si="19"/>
        <v>8185.38</v>
      </c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</row>
    <row r="369" spans="1:47" s="1" customFormat="1" ht="27" customHeight="1" x14ac:dyDescent="0.2">
      <c r="A369" s="18">
        <v>1101</v>
      </c>
      <c r="B369" s="18" t="s">
        <v>417</v>
      </c>
      <c r="C369" s="19">
        <v>35034</v>
      </c>
      <c r="D369" s="20"/>
      <c r="E369" s="20"/>
      <c r="F369" s="18" t="s">
        <v>63</v>
      </c>
      <c r="G369" s="19">
        <v>35049</v>
      </c>
      <c r="H369" s="19"/>
      <c r="I369" s="21">
        <v>3620</v>
      </c>
      <c r="J369" s="22">
        <v>5217.5</v>
      </c>
      <c r="K369" s="23"/>
      <c r="L369" s="23"/>
      <c r="M369" s="23">
        <v>905</v>
      </c>
      <c r="N369" s="23"/>
      <c r="O369" s="1">
        <v>597</v>
      </c>
      <c r="P369" s="24">
        <f t="shared" si="17"/>
        <v>6719.5</v>
      </c>
      <c r="Q369" s="23">
        <v>398.2</v>
      </c>
      <c r="R369" s="23">
        <v>0</v>
      </c>
      <c r="S369" s="23">
        <v>3.41</v>
      </c>
      <c r="T369" s="24">
        <f t="shared" si="18"/>
        <v>401.61</v>
      </c>
      <c r="U369" s="25">
        <f t="shared" si="19"/>
        <v>6317.89</v>
      </c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</row>
    <row r="370" spans="1:47" s="1" customFormat="1" ht="27" customHeight="1" x14ac:dyDescent="0.2">
      <c r="A370" s="18">
        <v>3681</v>
      </c>
      <c r="B370" s="18" t="s">
        <v>418</v>
      </c>
      <c r="C370" s="19">
        <v>37297</v>
      </c>
      <c r="D370" s="20"/>
      <c r="E370" s="20"/>
      <c r="F370" s="18" t="s">
        <v>63</v>
      </c>
      <c r="G370" s="19"/>
      <c r="H370" s="19"/>
      <c r="I370" s="21">
        <v>0</v>
      </c>
      <c r="J370" s="22">
        <v>2100</v>
      </c>
      <c r="K370" s="23"/>
      <c r="L370" s="23"/>
      <c r="M370" s="23">
        <v>0</v>
      </c>
      <c r="N370" s="23"/>
      <c r="O370" s="1">
        <v>210</v>
      </c>
      <c r="P370" s="24">
        <f t="shared" si="17"/>
        <v>2310</v>
      </c>
      <c r="Q370" s="23">
        <v>0</v>
      </c>
      <c r="R370" s="23">
        <v>0</v>
      </c>
      <c r="S370" s="23">
        <v>1.76</v>
      </c>
      <c r="T370" s="24">
        <f t="shared" si="18"/>
        <v>1.76</v>
      </c>
      <c r="U370" s="25">
        <f t="shared" si="19"/>
        <v>2308.2399999999998</v>
      </c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</row>
    <row r="371" spans="1:47" s="1" customFormat="1" ht="27" customHeight="1" x14ac:dyDescent="0.2">
      <c r="A371" s="18">
        <v>1151</v>
      </c>
      <c r="B371" s="18" t="s">
        <v>419</v>
      </c>
      <c r="C371" s="19">
        <v>34881</v>
      </c>
      <c r="D371" s="20"/>
      <c r="E371" s="20"/>
      <c r="F371" s="18" t="s">
        <v>63</v>
      </c>
      <c r="G371" s="19">
        <v>35943</v>
      </c>
      <c r="H371" s="19"/>
      <c r="I371" s="21">
        <v>5660</v>
      </c>
      <c r="J371" s="22">
        <v>8130</v>
      </c>
      <c r="K371" s="23"/>
      <c r="L371" s="23"/>
      <c r="M371" s="23">
        <v>1415</v>
      </c>
      <c r="N371" s="23"/>
      <c r="O371" s="1">
        <v>213</v>
      </c>
      <c r="P371" s="24">
        <f t="shared" si="17"/>
        <v>9758</v>
      </c>
      <c r="Q371" s="23">
        <v>622.6</v>
      </c>
      <c r="R371" s="23">
        <v>0</v>
      </c>
      <c r="S371" s="23">
        <v>0</v>
      </c>
      <c r="T371" s="24">
        <f t="shared" si="18"/>
        <v>622.6</v>
      </c>
      <c r="U371" s="25">
        <f t="shared" si="19"/>
        <v>9135.4</v>
      </c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</row>
    <row r="372" spans="1:47" s="1" customFormat="1" ht="27" customHeight="1" x14ac:dyDescent="0.2">
      <c r="A372" s="18">
        <v>1154</v>
      </c>
      <c r="B372" s="18" t="s">
        <v>420</v>
      </c>
      <c r="C372" s="19">
        <v>35249</v>
      </c>
      <c r="D372" s="20"/>
      <c r="E372" s="20"/>
      <c r="F372" s="18" t="s">
        <v>63</v>
      </c>
      <c r="G372" s="19">
        <v>35353</v>
      </c>
      <c r="H372" s="19"/>
      <c r="I372" s="21">
        <v>5060</v>
      </c>
      <c r="J372" s="22">
        <v>7281.5</v>
      </c>
      <c r="K372" s="23"/>
      <c r="L372" s="23"/>
      <c r="M372" s="23">
        <v>1265</v>
      </c>
      <c r="N372" s="23"/>
      <c r="O372" s="1">
        <v>4187</v>
      </c>
      <c r="P372" s="24">
        <f t="shared" si="17"/>
        <v>12733.5</v>
      </c>
      <c r="Q372" s="23">
        <v>556.6</v>
      </c>
      <c r="R372" s="23">
        <v>0</v>
      </c>
      <c r="S372" s="23">
        <v>0</v>
      </c>
      <c r="T372" s="24">
        <f t="shared" si="18"/>
        <v>556.6</v>
      </c>
      <c r="U372" s="25">
        <f t="shared" si="19"/>
        <v>12176.9</v>
      </c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</row>
    <row r="373" spans="1:47" s="1" customFormat="1" ht="27" customHeight="1" x14ac:dyDescent="0.2">
      <c r="A373" s="18">
        <v>1157</v>
      </c>
      <c r="B373" s="18" t="s">
        <v>421</v>
      </c>
      <c r="C373" s="19">
        <v>42792</v>
      </c>
      <c r="D373" s="20"/>
      <c r="E373" s="20"/>
      <c r="F373" s="18" t="s">
        <v>63</v>
      </c>
      <c r="G373" s="19">
        <v>42819</v>
      </c>
      <c r="H373" s="19"/>
      <c r="I373" s="21">
        <v>2140</v>
      </c>
      <c r="J373" s="22">
        <v>3062.15</v>
      </c>
      <c r="K373" s="23"/>
      <c r="L373" s="23"/>
      <c r="M373" s="23">
        <v>535</v>
      </c>
      <c r="N373" s="23"/>
      <c r="O373" s="1">
        <v>1552</v>
      </c>
      <c r="P373" s="24">
        <f t="shared" ref="P373:P432" si="20">SUM(J373:O373)</f>
        <v>5149.1499999999996</v>
      </c>
      <c r="Q373" s="23">
        <v>235.4</v>
      </c>
      <c r="R373" s="23">
        <v>0</v>
      </c>
      <c r="S373" s="23">
        <v>0</v>
      </c>
      <c r="T373" s="24">
        <f t="shared" si="18"/>
        <v>235.4</v>
      </c>
      <c r="U373" s="25">
        <f t="shared" si="19"/>
        <v>4913.75</v>
      </c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</row>
    <row r="374" spans="1:47" s="1" customFormat="1" ht="27" customHeight="1" x14ac:dyDescent="0.2">
      <c r="A374" s="18">
        <v>4840</v>
      </c>
      <c r="B374" s="18" t="s">
        <v>422</v>
      </c>
      <c r="C374" s="19">
        <v>37971</v>
      </c>
      <c r="D374" s="20"/>
      <c r="E374" s="20"/>
      <c r="F374" s="18" t="s">
        <v>63</v>
      </c>
      <c r="G374" s="19">
        <v>38081</v>
      </c>
      <c r="H374" s="19"/>
      <c r="I374" s="21">
        <v>2280</v>
      </c>
      <c r="J374" s="22">
        <v>3233.55</v>
      </c>
      <c r="K374" s="23"/>
      <c r="L374" s="23"/>
      <c r="M374" s="23">
        <v>570</v>
      </c>
      <c r="N374" s="23"/>
      <c r="O374" s="1">
        <v>1496</v>
      </c>
      <c r="P374" s="24">
        <f t="shared" si="20"/>
        <v>5299.55</v>
      </c>
      <c r="Q374" s="23">
        <v>250.8</v>
      </c>
      <c r="R374" s="23">
        <v>0</v>
      </c>
      <c r="S374" s="23">
        <v>0</v>
      </c>
      <c r="T374" s="24">
        <f t="shared" si="18"/>
        <v>250.8</v>
      </c>
      <c r="U374" s="25">
        <f t="shared" si="19"/>
        <v>5048.75</v>
      </c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</row>
    <row r="375" spans="1:47" s="1" customFormat="1" ht="27" customHeight="1" x14ac:dyDescent="0.2">
      <c r="A375" s="18">
        <v>5329</v>
      </c>
      <c r="B375" s="18" t="s">
        <v>423</v>
      </c>
      <c r="C375" s="19">
        <v>38333</v>
      </c>
      <c r="D375" s="20"/>
      <c r="E375" s="20"/>
      <c r="F375" s="18" t="s">
        <v>63</v>
      </c>
      <c r="G375" s="19">
        <v>38384</v>
      </c>
      <c r="H375" s="19"/>
      <c r="I375" s="21">
        <v>2120</v>
      </c>
      <c r="J375" s="22">
        <v>3042.7</v>
      </c>
      <c r="K375" s="23"/>
      <c r="L375" s="23"/>
      <c r="M375" s="23">
        <v>530</v>
      </c>
      <c r="N375" s="23"/>
      <c r="O375" s="1">
        <v>470</v>
      </c>
      <c r="P375" s="24">
        <f t="shared" si="20"/>
        <v>4042.7</v>
      </c>
      <c r="Q375" s="23">
        <v>233.2</v>
      </c>
      <c r="R375" s="23">
        <v>0</v>
      </c>
      <c r="S375" s="23">
        <v>4.43</v>
      </c>
      <c r="T375" s="24">
        <f t="shared" si="18"/>
        <v>237.63</v>
      </c>
      <c r="U375" s="25">
        <f t="shared" si="19"/>
        <v>3805.0699999999997</v>
      </c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</row>
    <row r="376" spans="1:47" s="1" customFormat="1" ht="27" customHeight="1" x14ac:dyDescent="0.2">
      <c r="A376" s="18">
        <v>5404</v>
      </c>
      <c r="B376" s="18" t="s">
        <v>424</v>
      </c>
      <c r="C376" s="19">
        <v>38419</v>
      </c>
      <c r="D376" s="20"/>
      <c r="E376" s="20"/>
      <c r="F376" s="18" t="s">
        <v>63</v>
      </c>
      <c r="G376" s="19">
        <v>38448</v>
      </c>
      <c r="H376" s="19"/>
      <c r="I376" s="21">
        <v>2260</v>
      </c>
      <c r="J376" s="22">
        <v>3819.1000000000004</v>
      </c>
      <c r="K376" s="23"/>
      <c r="L376" s="23"/>
      <c r="M376" s="23">
        <v>565</v>
      </c>
      <c r="N376" s="23"/>
      <c r="O376" s="1">
        <v>858</v>
      </c>
      <c r="P376" s="24">
        <f t="shared" si="20"/>
        <v>5242.1000000000004</v>
      </c>
      <c r="Q376" s="23">
        <v>248.6</v>
      </c>
      <c r="R376" s="23">
        <v>250</v>
      </c>
      <c r="S376" s="23">
        <v>12.01</v>
      </c>
      <c r="T376" s="24">
        <f t="shared" si="18"/>
        <v>510.61</v>
      </c>
      <c r="U376" s="25">
        <f t="shared" si="19"/>
        <v>4731.4900000000007</v>
      </c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</row>
    <row r="377" spans="1:47" s="1" customFormat="1" ht="27" customHeight="1" x14ac:dyDescent="0.2">
      <c r="A377" s="18">
        <v>9526</v>
      </c>
      <c r="B377" s="18" t="s">
        <v>425</v>
      </c>
      <c r="C377" s="19">
        <v>40201</v>
      </c>
      <c r="D377" s="20"/>
      <c r="E377" s="20"/>
      <c r="F377" s="18" t="s">
        <v>63</v>
      </c>
      <c r="G377" s="19">
        <v>40278</v>
      </c>
      <c r="H377" s="19"/>
      <c r="I377" s="21">
        <v>2740</v>
      </c>
      <c r="J377" s="22">
        <v>3924.1499999999996</v>
      </c>
      <c r="K377" s="23"/>
      <c r="L377" s="23"/>
      <c r="M377" s="23">
        <v>685</v>
      </c>
      <c r="N377" s="23"/>
      <c r="O377" s="1">
        <v>1372</v>
      </c>
      <c r="P377" s="24">
        <f t="shared" si="20"/>
        <v>5981.15</v>
      </c>
      <c r="Q377" s="23">
        <v>301.39999999999998</v>
      </c>
      <c r="R377" s="23">
        <v>0</v>
      </c>
      <c r="S377" s="23">
        <v>0</v>
      </c>
      <c r="T377" s="24">
        <f t="shared" si="18"/>
        <v>301.39999999999998</v>
      </c>
      <c r="U377" s="25">
        <f t="shared" si="19"/>
        <v>5679.75</v>
      </c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</row>
    <row r="378" spans="1:47" s="1" customFormat="1" ht="27" customHeight="1" x14ac:dyDescent="0.2">
      <c r="A378" s="18">
        <v>13773</v>
      </c>
      <c r="B378" s="18" t="s">
        <v>426</v>
      </c>
      <c r="C378" s="19">
        <v>43541</v>
      </c>
      <c r="D378" s="20"/>
      <c r="E378" s="20"/>
      <c r="F378" s="18" t="s">
        <v>63</v>
      </c>
      <c r="G378" s="19">
        <v>43678</v>
      </c>
      <c r="H378" s="19"/>
      <c r="I378" s="21">
        <v>1700</v>
      </c>
      <c r="J378" s="22">
        <v>2508</v>
      </c>
      <c r="K378" s="23"/>
      <c r="L378" s="23"/>
      <c r="M378" s="23">
        <v>425</v>
      </c>
      <c r="N378" s="23"/>
      <c r="O378" s="1">
        <v>863</v>
      </c>
      <c r="P378" s="24">
        <f t="shared" si="20"/>
        <v>3796</v>
      </c>
      <c r="Q378" s="23">
        <v>187</v>
      </c>
      <c r="R378" s="23">
        <v>0</v>
      </c>
      <c r="S378" s="23">
        <v>0.2</v>
      </c>
      <c r="T378" s="24">
        <f t="shared" si="18"/>
        <v>187.2</v>
      </c>
      <c r="U378" s="25">
        <f t="shared" si="19"/>
        <v>3608.8</v>
      </c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</row>
    <row r="379" spans="1:47" s="1" customFormat="1" ht="27" customHeight="1" x14ac:dyDescent="0.2">
      <c r="A379" s="18">
        <v>1106</v>
      </c>
      <c r="B379" s="18" t="s">
        <v>427</v>
      </c>
      <c r="C379" s="19">
        <v>33390</v>
      </c>
      <c r="D379" s="20"/>
      <c r="E379" s="20"/>
      <c r="F379" s="18" t="s">
        <v>63</v>
      </c>
      <c r="G379" s="19">
        <v>34847</v>
      </c>
      <c r="H379" s="19"/>
      <c r="I379" s="21">
        <v>3180</v>
      </c>
      <c r="J379" s="22">
        <v>4590.5</v>
      </c>
      <c r="K379" s="23"/>
      <c r="L379" s="23"/>
      <c r="M379" s="23">
        <v>795</v>
      </c>
      <c r="N379" s="23"/>
      <c r="P379" s="24">
        <f t="shared" si="20"/>
        <v>5385.5</v>
      </c>
      <c r="Q379" s="23">
        <v>349.8</v>
      </c>
      <c r="R379" s="23">
        <v>0</v>
      </c>
      <c r="S379" s="23">
        <v>1.5</v>
      </c>
      <c r="T379" s="24">
        <f t="shared" si="18"/>
        <v>351.3</v>
      </c>
      <c r="U379" s="25">
        <f t="shared" si="19"/>
        <v>5034.2</v>
      </c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</row>
    <row r="380" spans="1:47" s="1" customFormat="1" ht="27" customHeight="1" x14ac:dyDescent="0.2">
      <c r="A380" s="18">
        <v>1109</v>
      </c>
      <c r="B380" s="18" t="s">
        <v>428</v>
      </c>
      <c r="C380" s="19">
        <v>35211</v>
      </c>
      <c r="D380" s="20"/>
      <c r="E380" s="20"/>
      <c r="F380" s="18" t="s">
        <v>63</v>
      </c>
      <c r="G380" s="19">
        <v>35247</v>
      </c>
      <c r="H380" s="19"/>
      <c r="I380" s="21">
        <v>5050</v>
      </c>
      <c r="J380" s="22">
        <v>7244</v>
      </c>
      <c r="K380" s="23"/>
      <c r="L380" s="23"/>
      <c r="M380" s="23">
        <v>1262.5</v>
      </c>
      <c r="N380" s="23"/>
      <c r="O380" s="1">
        <v>260</v>
      </c>
      <c r="P380" s="24">
        <f t="shared" si="20"/>
        <v>8766.5</v>
      </c>
      <c r="Q380" s="23">
        <v>555.5</v>
      </c>
      <c r="R380" s="23">
        <v>0</v>
      </c>
      <c r="S380" s="23">
        <v>5.25</v>
      </c>
      <c r="T380" s="24">
        <f t="shared" si="18"/>
        <v>560.75</v>
      </c>
      <c r="U380" s="25">
        <f t="shared" si="19"/>
        <v>8205.75</v>
      </c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</row>
    <row r="381" spans="1:47" s="1" customFormat="1" ht="27" customHeight="1" x14ac:dyDescent="0.2">
      <c r="A381" s="18">
        <v>1113</v>
      </c>
      <c r="B381" s="18" t="s">
        <v>429</v>
      </c>
      <c r="C381" s="19">
        <v>35497</v>
      </c>
      <c r="D381" s="20"/>
      <c r="E381" s="20"/>
      <c r="F381" s="18" t="s">
        <v>63</v>
      </c>
      <c r="G381" s="19">
        <v>35541</v>
      </c>
      <c r="H381" s="19"/>
      <c r="I381" s="21">
        <v>3640</v>
      </c>
      <c r="J381" s="22">
        <v>5243.5</v>
      </c>
      <c r="K381" s="23"/>
      <c r="L381" s="23"/>
      <c r="M381" s="23">
        <v>910</v>
      </c>
      <c r="N381" s="23"/>
      <c r="P381" s="24">
        <f t="shared" si="20"/>
        <v>6153.5</v>
      </c>
      <c r="Q381" s="23">
        <v>400.4</v>
      </c>
      <c r="R381" s="23">
        <v>0</v>
      </c>
      <c r="S381" s="23">
        <v>2.58</v>
      </c>
      <c r="T381" s="24">
        <f t="shared" si="18"/>
        <v>402.97999999999996</v>
      </c>
      <c r="U381" s="25">
        <f t="shared" si="19"/>
        <v>5750.52</v>
      </c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</row>
    <row r="382" spans="1:47" s="1" customFormat="1" ht="27" customHeight="1" x14ac:dyDescent="0.2">
      <c r="A382" s="18">
        <v>1115</v>
      </c>
      <c r="B382" s="18" t="s">
        <v>430</v>
      </c>
      <c r="C382" s="19">
        <v>36223</v>
      </c>
      <c r="D382" s="20"/>
      <c r="E382" s="20"/>
      <c r="F382" s="18" t="s">
        <v>63</v>
      </c>
      <c r="G382" s="19">
        <v>36258</v>
      </c>
      <c r="H382" s="19"/>
      <c r="I382" s="21">
        <v>2510</v>
      </c>
      <c r="J382" s="22">
        <v>3609.25</v>
      </c>
      <c r="K382" s="23"/>
      <c r="L382" s="23"/>
      <c r="M382" s="23">
        <v>627.5</v>
      </c>
      <c r="N382" s="23"/>
      <c r="P382" s="24">
        <f t="shared" si="20"/>
        <v>4236.75</v>
      </c>
      <c r="Q382" s="23">
        <v>276.10000000000002</v>
      </c>
      <c r="R382" s="23">
        <v>0</v>
      </c>
      <c r="S382" s="23">
        <v>0</v>
      </c>
      <c r="T382" s="24">
        <f t="shared" si="18"/>
        <v>276.10000000000002</v>
      </c>
      <c r="U382" s="25">
        <f t="shared" si="19"/>
        <v>3960.65</v>
      </c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</row>
    <row r="383" spans="1:47" s="1" customFormat="1" ht="27" customHeight="1" x14ac:dyDescent="0.2">
      <c r="A383" s="18">
        <v>1117</v>
      </c>
      <c r="B383" s="18" t="s">
        <v>431</v>
      </c>
      <c r="C383" s="19">
        <v>36012</v>
      </c>
      <c r="D383" s="20"/>
      <c r="E383" s="20"/>
      <c r="F383" s="18" t="s">
        <v>63</v>
      </c>
      <c r="G383" s="19">
        <v>36031</v>
      </c>
      <c r="H383" s="19"/>
      <c r="I383" s="21">
        <v>5040</v>
      </c>
      <c r="J383" s="22">
        <v>7248</v>
      </c>
      <c r="K383" s="23"/>
      <c r="L383" s="23"/>
      <c r="M383" s="23">
        <v>1260</v>
      </c>
      <c r="N383" s="23"/>
      <c r="O383" s="1">
        <v>458</v>
      </c>
      <c r="P383" s="24">
        <f t="shared" si="20"/>
        <v>8966</v>
      </c>
      <c r="Q383" s="23">
        <v>554.4</v>
      </c>
      <c r="R383" s="23">
        <v>0</v>
      </c>
      <c r="S383" s="23">
        <v>1.1499999999999999</v>
      </c>
      <c r="T383" s="24">
        <f t="shared" si="18"/>
        <v>555.54999999999995</v>
      </c>
      <c r="U383" s="25">
        <f t="shared" si="19"/>
        <v>8410.4500000000007</v>
      </c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</row>
    <row r="384" spans="1:47" s="1" customFormat="1" ht="27" customHeight="1" x14ac:dyDescent="0.2">
      <c r="A384" s="18">
        <v>6729</v>
      </c>
      <c r="B384" s="18" t="s">
        <v>432</v>
      </c>
      <c r="C384" s="19">
        <v>38731</v>
      </c>
      <c r="D384" s="20"/>
      <c r="E384" s="20"/>
      <c r="F384" s="18" t="s">
        <v>63</v>
      </c>
      <c r="G384" s="19">
        <v>38812</v>
      </c>
      <c r="H384" s="19"/>
      <c r="I384" s="21">
        <v>2590</v>
      </c>
      <c r="J384" s="22">
        <v>3707.3500000000004</v>
      </c>
      <c r="K384" s="23"/>
      <c r="L384" s="23"/>
      <c r="M384" s="23">
        <v>647.5</v>
      </c>
      <c r="N384" s="23"/>
      <c r="O384" s="1">
        <v>66</v>
      </c>
      <c r="P384" s="24">
        <f t="shared" si="20"/>
        <v>4420.8500000000004</v>
      </c>
      <c r="Q384" s="23">
        <v>284.89999999999998</v>
      </c>
      <c r="R384" s="23">
        <v>0</v>
      </c>
      <c r="S384" s="23">
        <v>9.25</v>
      </c>
      <c r="T384" s="24">
        <f t="shared" si="18"/>
        <v>294.14999999999998</v>
      </c>
      <c r="U384" s="25">
        <f t="shared" si="19"/>
        <v>4126.7000000000007</v>
      </c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</row>
    <row r="385" spans="1:47" s="1" customFormat="1" ht="27" customHeight="1" x14ac:dyDescent="0.2">
      <c r="A385" s="18">
        <v>8438</v>
      </c>
      <c r="B385" s="18" t="s">
        <v>433</v>
      </c>
      <c r="C385" s="19">
        <v>39412</v>
      </c>
      <c r="D385" s="20"/>
      <c r="E385" s="20"/>
      <c r="F385" s="18" t="s">
        <v>63</v>
      </c>
      <c r="G385" s="19">
        <v>39439</v>
      </c>
      <c r="H385" s="19"/>
      <c r="I385" s="21">
        <v>3270</v>
      </c>
      <c r="J385" s="22">
        <v>4711</v>
      </c>
      <c r="K385" s="23"/>
      <c r="L385" s="23"/>
      <c r="M385" s="23">
        <v>817.5</v>
      </c>
      <c r="N385" s="23"/>
      <c r="O385" s="1">
        <v>1541</v>
      </c>
      <c r="P385" s="24">
        <f t="shared" si="20"/>
        <v>7069.5</v>
      </c>
      <c r="Q385" s="23">
        <v>359.7</v>
      </c>
      <c r="R385" s="23">
        <v>0</v>
      </c>
      <c r="S385" s="23">
        <v>3.4</v>
      </c>
      <c r="T385" s="24">
        <f t="shared" si="18"/>
        <v>363.09999999999997</v>
      </c>
      <c r="U385" s="25">
        <f t="shared" si="19"/>
        <v>6706.4</v>
      </c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</row>
    <row r="386" spans="1:47" s="1" customFormat="1" ht="27" customHeight="1" x14ac:dyDescent="0.2">
      <c r="A386" s="18">
        <v>13495</v>
      </c>
      <c r="B386" s="18" t="s">
        <v>434</v>
      </c>
      <c r="C386" s="19">
        <v>43291</v>
      </c>
      <c r="D386" s="20"/>
      <c r="E386" s="20"/>
      <c r="F386" s="18" t="s">
        <v>63</v>
      </c>
      <c r="G386" s="19">
        <v>43299</v>
      </c>
      <c r="H386" s="19"/>
      <c r="I386" s="21">
        <v>1700</v>
      </c>
      <c r="J386" s="22">
        <v>1935.83</v>
      </c>
      <c r="K386" s="23"/>
      <c r="L386" s="23"/>
      <c r="M386" s="23">
        <v>425</v>
      </c>
      <c r="N386" s="23"/>
      <c r="O386" s="1">
        <v>240</v>
      </c>
      <c r="P386" s="24">
        <f t="shared" si="20"/>
        <v>2600.83</v>
      </c>
      <c r="Q386" s="23">
        <v>187</v>
      </c>
      <c r="R386" s="23">
        <v>0</v>
      </c>
      <c r="S386" s="23">
        <v>24.69</v>
      </c>
      <c r="T386" s="24">
        <f t="shared" si="18"/>
        <v>211.69</v>
      </c>
      <c r="U386" s="25">
        <f t="shared" si="19"/>
        <v>2389.14</v>
      </c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</row>
    <row r="387" spans="1:47" s="1" customFormat="1" ht="27" customHeight="1" x14ac:dyDescent="0.2">
      <c r="A387" s="18">
        <v>13595</v>
      </c>
      <c r="B387" s="18" t="s">
        <v>435</v>
      </c>
      <c r="C387" s="19">
        <v>43361</v>
      </c>
      <c r="D387" s="20"/>
      <c r="E387" s="20"/>
      <c r="F387" s="18" t="s">
        <v>63</v>
      </c>
      <c r="G387" s="19">
        <v>43497</v>
      </c>
      <c r="H387" s="19"/>
      <c r="I387" s="21"/>
      <c r="J387" s="22"/>
      <c r="K387" s="23"/>
      <c r="L387" s="23"/>
      <c r="M387" s="23"/>
      <c r="N387" s="23"/>
      <c r="P387" s="24">
        <f t="shared" si="20"/>
        <v>0</v>
      </c>
      <c r="Q387" s="23"/>
      <c r="R387" s="23"/>
      <c r="S387" s="23"/>
      <c r="T387" s="24">
        <f t="shared" si="18"/>
        <v>0</v>
      </c>
      <c r="U387" s="25">
        <f t="shared" si="19"/>
        <v>0</v>
      </c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</row>
    <row r="388" spans="1:47" s="1" customFormat="1" ht="27" customHeight="1" x14ac:dyDescent="0.2">
      <c r="A388" s="18">
        <v>13750</v>
      </c>
      <c r="B388" s="18" t="s">
        <v>436</v>
      </c>
      <c r="C388" s="19">
        <v>43506</v>
      </c>
      <c r="D388" s="20"/>
      <c r="E388" s="20"/>
      <c r="F388" s="18" t="s">
        <v>63</v>
      </c>
      <c r="G388" s="19">
        <v>43617</v>
      </c>
      <c r="H388" s="19"/>
      <c r="I388" s="21"/>
      <c r="J388" s="22"/>
      <c r="K388" s="23"/>
      <c r="L388" s="23"/>
      <c r="M388" s="23"/>
      <c r="N388" s="23"/>
      <c r="P388" s="24">
        <f t="shared" si="20"/>
        <v>0</v>
      </c>
      <c r="Q388" s="23"/>
      <c r="R388" s="23"/>
      <c r="S388" s="23"/>
      <c r="T388" s="24">
        <f t="shared" si="18"/>
        <v>0</v>
      </c>
      <c r="U388" s="25">
        <f t="shared" si="19"/>
        <v>0</v>
      </c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</row>
    <row r="389" spans="1:47" s="1" customFormat="1" ht="27" customHeight="1" x14ac:dyDescent="0.2">
      <c r="A389" s="18">
        <v>13598</v>
      </c>
      <c r="B389" s="18" t="s">
        <v>437</v>
      </c>
      <c r="C389" s="19">
        <v>43365</v>
      </c>
      <c r="D389" s="20"/>
      <c r="E389" s="20"/>
      <c r="F389" s="18" t="s">
        <v>438</v>
      </c>
      <c r="G389" s="19">
        <v>43466</v>
      </c>
      <c r="H389" s="19"/>
      <c r="I389" s="21">
        <v>11060</v>
      </c>
      <c r="J389" s="22">
        <v>13556</v>
      </c>
      <c r="K389" s="23"/>
      <c r="L389" s="23"/>
      <c r="M389" s="23">
        <v>2765</v>
      </c>
      <c r="N389" s="23">
        <v>3500</v>
      </c>
      <c r="P389" s="24">
        <f t="shared" si="20"/>
        <v>19821</v>
      </c>
      <c r="Q389" s="23">
        <v>1216.5999999999999</v>
      </c>
      <c r="R389" s="23">
        <v>0</v>
      </c>
      <c r="S389" s="23">
        <v>0</v>
      </c>
      <c r="T389" s="24">
        <f t="shared" ref="T389:T452" si="21">SUM(Q389:S389)</f>
        <v>1216.5999999999999</v>
      </c>
      <c r="U389" s="25">
        <f t="shared" ref="U389:U452" si="22">P389-T389</f>
        <v>18604.400000000001</v>
      </c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</row>
    <row r="390" spans="1:47" s="1" customFormat="1" ht="27" customHeight="1" x14ac:dyDescent="0.2">
      <c r="A390" s="18">
        <v>13719</v>
      </c>
      <c r="B390" s="18" t="s">
        <v>439</v>
      </c>
      <c r="C390" s="19">
        <v>44024</v>
      </c>
      <c r="D390" s="20"/>
      <c r="E390" s="20"/>
      <c r="F390" s="18" t="s">
        <v>440</v>
      </c>
      <c r="G390" s="19">
        <v>44044</v>
      </c>
      <c r="H390" s="19"/>
      <c r="I390" s="21">
        <v>3760</v>
      </c>
      <c r="J390" s="22">
        <v>5128.8999999999996</v>
      </c>
      <c r="K390" s="23"/>
      <c r="L390" s="23"/>
      <c r="M390" s="23">
        <v>940</v>
      </c>
      <c r="N390" s="23"/>
      <c r="P390" s="24">
        <f t="shared" si="20"/>
        <v>6068.9</v>
      </c>
      <c r="Q390" s="23">
        <v>413.6</v>
      </c>
      <c r="R390" s="23">
        <v>0</v>
      </c>
      <c r="S390" s="23">
        <v>0</v>
      </c>
      <c r="T390" s="24">
        <f t="shared" si="21"/>
        <v>413.6</v>
      </c>
      <c r="U390" s="25">
        <f t="shared" si="22"/>
        <v>5655.2999999999993</v>
      </c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</row>
    <row r="391" spans="1:47" s="1" customFormat="1" ht="27" customHeight="1" x14ac:dyDescent="0.2">
      <c r="A391" s="18">
        <v>1105</v>
      </c>
      <c r="B391" s="18" t="s">
        <v>441</v>
      </c>
      <c r="C391" s="19">
        <v>33786</v>
      </c>
      <c r="D391" s="20"/>
      <c r="E391" s="20"/>
      <c r="F391" s="18" t="s">
        <v>63</v>
      </c>
      <c r="G391" s="19">
        <v>34719</v>
      </c>
      <c r="H391" s="19"/>
      <c r="I391" s="21">
        <v>5110</v>
      </c>
      <c r="J391" s="22">
        <v>7248</v>
      </c>
      <c r="K391" s="23"/>
      <c r="L391" s="23"/>
      <c r="M391" s="23">
        <v>1277.5</v>
      </c>
      <c r="N391" s="23"/>
      <c r="O391" s="1">
        <v>142</v>
      </c>
      <c r="P391" s="24">
        <f t="shared" si="20"/>
        <v>8667.5</v>
      </c>
      <c r="Q391" s="23">
        <v>562.1</v>
      </c>
      <c r="R391" s="23">
        <v>0</v>
      </c>
      <c r="S391" s="23">
        <v>9.8800000000000008</v>
      </c>
      <c r="T391" s="24">
        <f t="shared" si="21"/>
        <v>571.98</v>
      </c>
      <c r="U391" s="25">
        <f t="shared" si="22"/>
        <v>8095.52</v>
      </c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</row>
    <row r="392" spans="1:47" s="1" customFormat="1" ht="27" customHeight="1" x14ac:dyDescent="0.2">
      <c r="A392" s="18">
        <v>1107</v>
      </c>
      <c r="B392" s="18" t="s">
        <v>442</v>
      </c>
      <c r="C392" s="19">
        <v>33725</v>
      </c>
      <c r="D392" s="20"/>
      <c r="E392" s="20"/>
      <c r="F392" s="18" t="s">
        <v>63</v>
      </c>
      <c r="G392" s="19">
        <v>35043</v>
      </c>
      <c r="H392" s="19"/>
      <c r="I392" s="21">
        <v>5030</v>
      </c>
      <c r="J392" s="22">
        <v>7222.5</v>
      </c>
      <c r="K392" s="23"/>
      <c r="L392" s="23"/>
      <c r="M392" s="23">
        <v>1257.5</v>
      </c>
      <c r="N392" s="23"/>
      <c r="O392" s="1">
        <v>703</v>
      </c>
      <c r="P392" s="24">
        <f t="shared" si="20"/>
        <v>9183</v>
      </c>
      <c r="Q392" s="23">
        <v>553.29999999999995</v>
      </c>
      <c r="R392" s="23">
        <v>0</v>
      </c>
      <c r="S392" s="23">
        <v>4.08</v>
      </c>
      <c r="T392" s="24">
        <f t="shared" si="21"/>
        <v>557.38</v>
      </c>
      <c r="U392" s="25">
        <f t="shared" si="22"/>
        <v>8625.6200000000008</v>
      </c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</row>
    <row r="393" spans="1:47" s="1" customFormat="1" ht="27" customHeight="1" x14ac:dyDescent="0.2">
      <c r="A393" s="18">
        <v>1110</v>
      </c>
      <c r="B393" s="18" t="s">
        <v>443</v>
      </c>
      <c r="C393" s="19">
        <v>35247</v>
      </c>
      <c r="D393" s="20"/>
      <c r="E393" s="20"/>
      <c r="F393" s="18" t="s">
        <v>63</v>
      </c>
      <c r="G393" s="19">
        <v>35551</v>
      </c>
      <c r="H393" s="19"/>
      <c r="I393" s="21">
        <v>3480</v>
      </c>
      <c r="J393" s="22">
        <v>5030.5</v>
      </c>
      <c r="K393" s="23"/>
      <c r="L393" s="23"/>
      <c r="M393" s="23">
        <v>870</v>
      </c>
      <c r="N393" s="23"/>
      <c r="O393" s="1">
        <v>1748</v>
      </c>
      <c r="P393" s="24">
        <f t="shared" si="20"/>
        <v>7648.5</v>
      </c>
      <c r="Q393" s="23">
        <v>382.8</v>
      </c>
      <c r="R393" s="23">
        <v>0</v>
      </c>
      <c r="S393" s="23">
        <v>11.71</v>
      </c>
      <c r="T393" s="24">
        <f t="shared" si="21"/>
        <v>394.51</v>
      </c>
      <c r="U393" s="25">
        <f t="shared" si="22"/>
        <v>7253.99</v>
      </c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</row>
    <row r="394" spans="1:47" s="1" customFormat="1" ht="27" customHeight="1" x14ac:dyDescent="0.2">
      <c r="A394" s="18">
        <v>4942</v>
      </c>
      <c r="B394" s="18" t="s">
        <v>444</v>
      </c>
      <c r="C394" s="19">
        <v>38026</v>
      </c>
      <c r="D394" s="20"/>
      <c r="E394" s="20"/>
      <c r="F394" s="18" t="s">
        <v>63</v>
      </c>
      <c r="G394" s="19">
        <v>38839</v>
      </c>
      <c r="H394" s="19"/>
      <c r="I394" s="21">
        <v>1820</v>
      </c>
      <c r="J394" s="22">
        <v>3075.05</v>
      </c>
      <c r="K394" s="23"/>
      <c r="L394" s="23"/>
      <c r="M394" s="23">
        <v>455</v>
      </c>
      <c r="N394" s="23"/>
      <c r="O394" s="1">
        <v>1826</v>
      </c>
      <c r="P394" s="24">
        <f t="shared" si="20"/>
        <v>5356.05</v>
      </c>
      <c r="Q394" s="23">
        <v>200.2</v>
      </c>
      <c r="R394" s="23">
        <v>0</v>
      </c>
      <c r="S394" s="23">
        <v>0.25</v>
      </c>
      <c r="T394" s="24">
        <f t="shared" si="21"/>
        <v>200.45</v>
      </c>
      <c r="U394" s="25">
        <f t="shared" si="22"/>
        <v>5155.6000000000004</v>
      </c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</row>
    <row r="395" spans="1:47" s="1" customFormat="1" ht="27" customHeight="1" x14ac:dyDescent="0.2">
      <c r="A395" s="18">
        <v>5904</v>
      </c>
      <c r="B395" s="18" t="s">
        <v>445</v>
      </c>
      <c r="C395" s="19">
        <v>38614</v>
      </c>
      <c r="D395" s="20"/>
      <c r="E395" s="20"/>
      <c r="F395" s="18" t="s">
        <v>63</v>
      </c>
      <c r="G395" s="19">
        <v>38820</v>
      </c>
      <c r="H395" s="19"/>
      <c r="I395" s="21">
        <v>2180</v>
      </c>
      <c r="J395" s="22">
        <v>3074.8</v>
      </c>
      <c r="K395" s="23"/>
      <c r="L395" s="23"/>
      <c r="M395" s="23">
        <v>545</v>
      </c>
      <c r="N395" s="23"/>
      <c r="P395" s="24">
        <f t="shared" si="20"/>
        <v>3619.8</v>
      </c>
      <c r="Q395" s="23">
        <v>239.8</v>
      </c>
      <c r="R395" s="23">
        <v>300</v>
      </c>
      <c r="S395" s="23">
        <v>1.76</v>
      </c>
      <c r="T395" s="24">
        <f t="shared" si="21"/>
        <v>541.55999999999995</v>
      </c>
      <c r="U395" s="25">
        <f t="shared" si="22"/>
        <v>3078.2400000000002</v>
      </c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</row>
    <row r="396" spans="1:47" s="1" customFormat="1" ht="27" customHeight="1" x14ac:dyDescent="0.2">
      <c r="A396" s="18">
        <v>6066</v>
      </c>
      <c r="B396" s="18" t="s">
        <v>446</v>
      </c>
      <c r="C396" s="19">
        <v>38654</v>
      </c>
      <c r="D396" s="20"/>
      <c r="E396" s="20"/>
      <c r="F396" s="18" t="s">
        <v>63</v>
      </c>
      <c r="G396" s="19">
        <v>38750</v>
      </c>
      <c r="H396" s="19"/>
      <c r="I396" s="21">
        <v>2230</v>
      </c>
      <c r="J396" s="22">
        <v>3214.15</v>
      </c>
      <c r="K396" s="23"/>
      <c r="L396" s="23"/>
      <c r="M396" s="23">
        <v>557.5</v>
      </c>
      <c r="N396" s="23"/>
      <c r="O396" s="1">
        <v>1867</v>
      </c>
      <c r="P396" s="24">
        <f t="shared" si="20"/>
        <v>5638.65</v>
      </c>
      <c r="Q396" s="23">
        <v>245.3</v>
      </c>
      <c r="R396" s="23">
        <v>0</v>
      </c>
      <c r="S396" s="23">
        <v>3.1</v>
      </c>
      <c r="T396" s="24">
        <f t="shared" si="21"/>
        <v>248.4</v>
      </c>
      <c r="U396" s="25">
        <f t="shared" si="22"/>
        <v>5390.25</v>
      </c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</row>
    <row r="397" spans="1:47" s="1" customFormat="1" ht="27" customHeight="1" x14ac:dyDescent="0.2">
      <c r="A397" s="18">
        <v>6067</v>
      </c>
      <c r="B397" s="18" t="s">
        <v>447</v>
      </c>
      <c r="C397" s="19">
        <v>38656</v>
      </c>
      <c r="D397" s="20"/>
      <c r="E397" s="20"/>
      <c r="F397" s="18" t="s">
        <v>63</v>
      </c>
      <c r="G397" s="19">
        <v>38762</v>
      </c>
      <c r="H397" s="19"/>
      <c r="I397" s="21">
        <v>1990</v>
      </c>
      <c r="J397" s="22">
        <v>2875.85</v>
      </c>
      <c r="K397" s="23"/>
      <c r="L397" s="23"/>
      <c r="M397" s="23">
        <v>497.5</v>
      </c>
      <c r="N397" s="23"/>
      <c r="P397" s="24">
        <f t="shared" si="20"/>
        <v>3373.35</v>
      </c>
      <c r="Q397" s="23">
        <v>218.9</v>
      </c>
      <c r="R397" s="23">
        <v>0</v>
      </c>
      <c r="S397" s="23">
        <v>0.23</v>
      </c>
      <c r="T397" s="24">
        <f t="shared" si="21"/>
        <v>219.13</v>
      </c>
      <c r="U397" s="25">
        <f t="shared" si="22"/>
        <v>3154.22</v>
      </c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</row>
    <row r="398" spans="1:47" s="1" customFormat="1" ht="27" customHeight="1" x14ac:dyDescent="0.2">
      <c r="A398" s="18">
        <v>6281</v>
      </c>
      <c r="B398" s="18" t="s">
        <v>448</v>
      </c>
      <c r="C398" s="19">
        <v>38682</v>
      </c>
      <c r="D398" s="20"/>
      <c r="E398" s="20"/>
      <c r="F398" s="18" t="s">
        <v>63</v>
      </c>
      <c r="G398" s="19">
        <v>38762</v>
      </c>
      <c r="H398" s="19"/>
      <c r="I398" s="21">
        <v>2230</v>
      </c>
      <c r="J398" s="22">
        <v>3214.85</v>
      </c>
      <c r="K398" s="23"/>
      <c r="L398" s="23"/>
      <c r="M398" s="23">
        <v>557.5</v>
      </c>
      <c r="N398" s="23"/>
      <c r="O398" s="1">
        <v>1747</v>
      </c>
      <c r="P398" s="24">
        <f t="shared" si="20"/>
        <v>5519.35</v>
      </c>
      <c r="Q398" s="23">
        <v>245.3</v>
      </c>
      <c r="R398" s="23">
        <v>0</v>
      </c>
      <c r="S398" s="23">
        <v>0</v>
      </c>
      <c r="T398" s="24">
        <f t="shared" si="21"/>
        <v>245.3</v>
      </c>
      <c r="U398" s="25">
        <f t="shared" si="22"/>
        <v>5274.05</v>
      </c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</row>
    <row r="399" spans="1:47" s="1" customFormat="1" ht="27" customHeight="1" x14ac:dyDescent="0.2">
      <c r="A399" s="18">
        <v>1108</v>
      </c>
      <c r="B399" s="18" t="s">
        <v>449</v>
      </c>
      <c r="C399" s="19">
        <v>36570</v>
      </c>
      <c r="D399" s="20"/>
      <c r="E399" s="20"/>
      <c r="F399" s="18" t="s">
        <v>63</v>
      </c>
      <c r="G399" s="19">
        <v>36596</v>
      </c>
      <c r="H399" s="19"/>
      <c r="I399" s="21">
        <v>5740</v>
      </c>
      <c r="J399" s="22">
        <v>8230</v>
      </c>
      <c r="K399" s="23"/>
      <c r="L399" s="23"/>
      <c r="M399" s="23">
        <v>1435</v>
      </c>
      <c r="N399" s="23"/>
      <c r="O399" s="1">
        <v>568</v>
      </c>
      <c r="P399" s="24">
        <f t="shared" si="20"/>
        <v>10233</v>
      </c>
      <c r="Q399" s="23">
        <v>631.4</v>
      </c>
      <c r="R399" s="23">
        <v>0</v>
      </c>
      <c r="S399" s="23">
        <v>0</v>
      </c>
      <c r="T399" s="24">
        <f t="shared" si="21"/>
        <v>631.4</v>
      </c>
      <c r="U399" s="25">
        <f t="shared" si="22"/>
        <v>9601.6</v>
      </c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</row>
    <row r="400" spans="1:47" s="1" customFormat="1" ht="27" customHeight="1" x14ac:dyDescent="0.2">
      <c r="A400" s="18">
        <v>1153</v>
      </c>
      <c r="B400" s="18" t="s">
        <v>450</v>
      </c>
      <c r="C400" s="19">
        <v>34881</v>
      </c>
      <c r="D400" s="20"/>
      <c r="E400" s="20"/>
      <c r="F400" s="18" t="s">
        <v>63</v>
      </c>
      <c r="G400" s="19">
        <v>34881</v>
      </c>
      <c r="H400" s="19"/>
      <c r="I400" s="21">
        <v>6460</v>
      </c>
      <c r="J400" s="22">
        <v>9147</v>
      </c>
      <c r="K400" s="23"/>
      <c r="L400" s="23"/>
      <c r="M400" s="23">
        <v>1615</v>
      </c>
      <c r="N400" s="23"/>
      <c r="O400" s="1">
        <v>180</v>
      </c>
      <c r="P400" s="24">
        <f t="shared" si="20"/>
        <v>10942</v>
      </c>
      <c r="Q400" s="23">
        <v>710.6</v>
      </c>
      <c r="R400" s="23">
        <v>0</v>
      </c>
      <c r="S400" s="23">
        <v>2.2200000000000002</v>
      </c>
      <c r="T400" s="24">
        <f t="shared" si="21"/>
        <v>712.82</v>
      </c>
      <c r="U400" s="25">
        <f t="shared" si="22"/>
        <v>10229.18</v>
      </c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</row>
    <row r="401" spans="1:47" s="1" customFormat="1" ht="27" customHeight="1" x14ac:dyDescent="0.2">
      <c r="A401" s="18">
        <v>9633</v>
      </c>
      <c r="B401" s="18" t="s">
        <v>451</v>
      </c>
      <c r="C401" s="19">
        <v>40275</v>
      </c>
      <c r="D401" s="20"/>
      <c r="E401" s="20"/>
      <c r="F401" s="18" t="s">
        <v>63</v>
      </c>
      <c r="G401" s="19">
        <v>40288</v>
      </c>
      <c r="H401" s="19"/>
      <c r="I401" s="21">
        <v>4890</v>
      </c>
      <c r="J401" s="22">
        <v>8232.5</v>
      </c>
      <c r="K401" s="23"/>
      <c r="L401" s="23"/>
      <c r="M401" s="23">
        <v>1222.5</v>
      </c>
      <c r="N401" s="23"/>
      <c r="O401" s="1">
        <v>2817</v>
      </c>
      <c r="P401" s="24">
        <f t="shared" si="20"/>
        <v>12272</v>
      </c>
      <c r="Q401" s="23">
        <v>537.9</v>
      </c>
      <c r="R401" s="23">
        <v>1000</v>
      </c>
      <c r="S401" s="23">
        <v>4.5599999999999996</v>
      </c>
      <c r="T401" s="24">
        <f t="shared" si="21"/>
        <v>1542.46</v>
      </c>
      <c r="U401" s="25">
        <f t="shared" si="22"/>
        <v>10729.54</v>
      </c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</row>
    <row r="402" spans="1:47" s="1" customFormat="1" ht="27" customHeight="1" x14ac:dyDescent="0.2">
      <c r="A402" s="18">
        <v>16004</v>
      </c>
      <c r="B402" s="18" t="s">
        <v>452</v>
      </c>
      <c r="C402" s="19" t="s">
        <v>453</v>
      </c>
      <c r="D402" s="20"/>
      <c r="E402" s="20"/>
      <c r="F402" s="18" t="s">
        <v>256</v>
      </c>
      <c r="G402" s="19" t="s">
        <v>455</v>
      </c>
      <c r="H402" s="19"/>
      <c r="I402" s="21">
        <v>3370</v>
      </c>
      <c r="J402" s="22">
        <v>6231.5</v>
      </c>
      <c r="K402" s="23"/>
      <c r="L402" s="23"/>
      <c r="M402" s="23">
        <v>842.5</v>
      </c>
      <c r="N402" s="23"/>
      <c r="O402" s="1">
        <v>0</v>
      </c>
      <c r="P402" s="24">
        <f t="shared" si="20"/>
        <v>7074</v>
      </c>
      <c r="Q402" s="23">
        <v>370.7</v>
      </c>
      <c r="R402" s="23"/>
      <c r="S402" s="23">
        <v>0</v>
      </c>
      <c r="T402" s="24">
        <f t="shared" si="21"/>
        <v>370.7</v>
      </c>
      <c r="U402" s="25">
        <f t="shared" si="22"/>
        <v>6703.3</v>
      </c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</row>
    <row r="403" spans="1:47" s="1" customFormat="1" ht="27" customHeight="1" x14ac:dyDescent="0.2">
      <c r="A403" s="18">
        <v>16025</v>
      </c>
      <c r="B403" s="18" t="s">
        <v>456</v>
      </c>
      <c r="C403" s="19" t="s">
        <v>457</v>
      </c>
      <c r="D403" s="20"/>
      <c r="E403" s="20"/>
      <c r="F403" s="18" t="s">
        <v>75</v>
      </c>
      <c r="G403" s="19" t="s">
        <v>459</v>
      </c>
      <c r="H403" s="19"/>
      <c r="I403" s="21">
        <v>1940</v>
      </c>
      <c r="J403" s="22">
        <v>3155</v>
      </c>
      <c r="K403" s="23"/>
      <c r="L403" s="23"/>
      <c r="M403" s="23">
        <v>485</v>
      </c>
      <c r="N403" s="23"/>
      <c r="O403" s="1">
        <v>300</v>
      </c>
      <c r="P403" s="24">
        <f t="shared" si="20"/>
        <v>3940</v>
      </c>
      <c r="Q403" s="23">
        <v>213.4</v>
      </c>
      <c r="R403" s="23"/>
      <c r="S403" s="23">
        <v>0</v>
      </c>
      <c r="T403" s="24">
        <f t="shared" si="21"/>
        <v>213.4</v>
      </c>
      <c r="U403" s="25">
        <f t="shared" si="22"/>
        <v>3726.6</v>
      </c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</row>
    <row r="404" spans="1:47" s="1" customFormat="1" ht="27" customHeight="1" x14ac:dyDescent="0.2">
      <c r="A404" s="18">
        <v>16029</v>
      </c>
      <c r="B404" s="18" t="s">
        <v>460</v>
      </c>
      <c r="C404" s="19" t="s">
        <v>461</v>
      </c>
      <c r="D404" s="20"/>
      <c r="E404" s="20"/>
      <c r="F404" s="18" t="s">
        <v>463</v>
      </c>
      <c r="G404" s="19" t="s">
        <v>464</v>
      </c>
      <c r="H404" s="19"/>
      <c r="I404" s="21"/>
      <c r="J404" s="22"/>
      <c r="K404" s="23"/>
      <c r="L404" s="23"/>
      <c r="M404" s="23"/>
      <c r="N404" s="23"/>
      <c r="P404" s="24">
        <f t="shared" si="20"/>
        <v>0</v>
      </c>
      <c r="Q404" s="23"/>
      <c r="R404" s="23"/>
      <c r="S404" s="23"/>
      <c r="T404" s="24">
        <f t="shared" si="21"/>
        <v>0</v>
      </c>
      <c r="U404" s="25">
        <f t="shared" si="22"/>
        <v>0</v>
      </c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</row>
    <row r="405" spans="1:47" s="1" customFormat="1" ht="27" customHeight="1" x14ac:dyDescent="0.2">
      <c r="A405" s="18">
        <v>16035</v>
      </c>
      <c r="B405" s="18" t="s">
        <v>465</v>
      </c>
      <c r="C405" s="19" t="s">
        <v>466</v>
      </c>
      <c r="D405" s="20"/>
      <c r="E405" s="20"/>
      <c r="F405" s="18" t="s">
        <v>463</v>
      </c>
      <c r="G405" s="19" t="s">
        <v>468</v>
      </c>
      <c r="H405" s="19"/>
      <c r="I405" s="21">
        <v>1840</v>
      </c>
      <c r="J405" s="22">
        <v>2366</v>
      </c>
      <c r="K405" s="23"/>
      <c r="L405" s="23"/>
      <c r="M405" s="23">
        <v>460</v>
      </c>
      <c r="N405" s="23"/>
      <c r="O405" s="1">
        <v>300</v>
      </c>
      <c r="P405" s="24">
        <f t="shared" si="20"/>
        <v>3126</v>
      </c>
      <c r="Q405" s="23">
        <v>202.4</v>
      </c>
      <c r="R405" s="23"/>
      <c r="S405" s="23">
        <v>0</v>
      </c>
      <c r="T405" s="24">
        <f t="shared" si="21"/>
        <v>202.4</v>
      </c>
      <c r="U405" s="25">
        <f t="shared" si="22"/>
        <v>2923.6</v>
      </c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</row>
    <row r="406" spans="1:47" s="1" customFormat="1" ht="27" customHeight="1" x14ac:dyDescent="0.2">
      <c r="A406" s="18">
        <v>16039</v>
      </c>
      <c r="B406" s="18" t="s">
        <v>469</v>
      </c>
      <c r="C406" s="19" t="s">
        <v>470</v>
      </c>
      <c r="D406" s="20"/>
      <c r="E406" s="20"/>
      <c r="F406" s="18" t="s">
        <v>463</v>
      </c>
      <c r="G406" s="19" t="s">
        <v>472</v>
      </c>
      <c r="H406" s="19"/>
      <c r="I406" s="21">
        <v>1700</v>
      </c>
      <c r="J406" s="22">
        <v>2138</v>
      </c>
      <c r="K406" s="23"/>
      <c r="L406" s="23"/>
      <c r="M406" s="23">
        <v>425</v>
      </c>
      <c r="N406" s="23"/>
      <c r="O406" s="1">
        <v>150</v>
      </c>
      <c r="P406" s="24">
        <f t="shared" si="20"/>
        <v>2713</v>
      </c>
      <c r="Q406" s="23">
        <v>187</v>
      </c>
      <c r="R406" s="23"/>
      <c r="S406" s="23">
        <v>36.200000000000003</v>
      </c>
      <c r="T406" s="24">
        <f t="shared" si="21"/>
        <v>223.2</v>
      </c>
      <c r="U406" s="25">
        <f t="shared" si="22"/>
        <v>2489.8000000000002</v>
      </c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</row>
    <row r="407" spans="1:47" s="1" customFormat="1" ht="27" customHeight="1" x14ac:dyDescent="0.2">
      <c r="A407" s="18">
        <v>11651</v>
      </c>
      <c r="B407" s="18" t="s">
        <v>473</v>
      </c>
      <c r="C407" s="19" t="s">
        <v>474</v>
      </c>
      <c r="D407" s="20"/>
      <c r="E407" s="20"/>
      <c r="F407" s="18" t="s">
        <v>463</v>
      </c>
      <c r="G407" s="19" t="s">
        <v>476</v>
      </c>
      <c r="H407" s="19"/>
      <c r="I407" s="21">
        <v>1940</v>
      </c>
      <c r="J407" s="22">
        <v>2898</v>
      </c>
      <c r="K407" s="23"/>
      <c r="L407" s="23"/>
      <c r="M407" s="23">
        <v>485</v>
      </c>
      <c r="N407" s="23"/>
      <c r="O407" s="1">
        <v>150</v>
      </c>
      <c r="P407" s="24">
        <f t="shared" si="20"/>
        <v>3533</v>
      </c>
      <c r="Q407" s="23">
        <v>213.4</v>
      </c>
      <c r="R407" s="23"/>
      <c r="S407" s="23">
        <v>109.97</v>
      </c>
      <c r="T407" s="24">
        <f t="shared" si="21"/>
        <v>323.37</v>
      </c>
      <c r="U407" s="25">
        <f t="shared" si="22"/>
        <v>3209.63</v>
      </c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</row>
    <row r="408" spans="1:47" s="1" customFormat="1" ht="27" customHeight="1" x14ac:dyDescent="0.2">
      <c r="A408" s="18">
        <v>16009</v>
      </c>
      <c r="B408" s="18" t="s">
        <v>477</v>
      </c>
      <c r="C408" s="19" t="s">
        <v>478</v>
      </c>
      <c r="D408" s="20"/>
      <c r="E408" s="20"/>
      <c r="F408" s="18" t="s">
        <v>463</v>
      </c>
      <c r="G408" s="19" t="s">
        <v>480</v>
      </c>
      <c r="H408" s="19"/>
      <c r="I408" s="21">
        <v>1940</v>
      </c>
      <c r="J408" s="22">
        <v>2921</v>
      </c>
      <c r="K408" s="23"/>
      <c r="L408" s="23"/>
      <c r="M408" s="23">
        <v>485</v>
      </c>
      <c r="N408" s="23"/>
      <c r="O408" s="1">
        <v>300</v>
      </c>
      <c r="P408" s="24">
        <f t="shared" si="20"/>
        <v>3706</v>
      </c>
      <c r="Q408" s="23">
        <v>213.4</v>
      </c>
      <c r="R408" s="23"/>
      <c r="S408" s="23">
        <v>0</v>
      </c>
      <c r="T408" s="24">
        <f t="shared" si="21"/>
        <v>213.4</v>
      </c>
      <c r="U408" s="25">
        <f t="shared" si="22"/>
        <v>3492.6</v>
      </c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</row>
    <row r="409" spans="1:47" s="1" customFormat="1" ht="27" customHeight="1" x14ac:dyDescent="0.2">
      <c r="A409" s="18">
        <v>16002</v>
      </c>
      <c r="B409" s="18" t="s">
        <v>481</v>
      </c>
      <c r="C409" s="19" t="s">
        <v>482</v>
      </c>
      <c r="D409" s="20"/>
      <c r="E409" s="20"/>
      <c r="F409" s="18" t="s">
        <v>463</v>
      </c>
      <c r="G409" s="19" t="s">
        <v>484</v>
      </c>
      <c r="H409" s="19"/>
      <c r="I409" s="21">
        <v>2860</v>
      </c>
      <c r="J409" s="22">
        <v>7539</v>
      </c>
      <c r="K409" s="23"/>
      <c r="L409" s="23"/>
      <c r="M409" s="23">
        <v>715</v>
      </c>
      <c r="N409" s="23"/>
      <c r="O409" s="1">
        <v>300</v>
      </c>
      <c r="P409" s="24">
        <f t="shared" si="20"/>
        <v>8554</v>
      </c>
      <c r="Q409" s="23">
        <v>314.60000000000002</v>
      </c>
      <c r="R409" s="23"/>
      <c r="S409" s="23">
        <v>0</v>
      </c>
      <c r="T409" s="24">
        <f t="shared" si="21"/>
        <v>314.60000000000002</v>
      </c>
      <c r="U409" s="25">
        <f t="shared" si="22"/>
        <v>8239.4</v>
      </c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</row>
    <row r="410" spans="1:47" s="1" customFormat="1" ht="27" customHeight="1" x14ac:dyDescent="0.2">
      <c r="A410" s="18">
        <v>16003</v>
      </c>
      <c r="B410" s="18" t="s">
        <v>485</v>
      </c>
      <c r="C410" s="19" t="s">
        <v>486</v>
      </c>
      <c r="D410" s="20"/>
      <c r="E410" s="20"/>
      <c r="F410" s="18" t="s">
        <v>463</v>
      </c>
      <c r="G410" s="19" t="s">
        <v>488</v>
      </c>
      <c r="H410" s="19"/>
      <c r="I410" s="21">
        <v>2750</v>
      </c>
      <c r="J410" s="22">
        <v>6222.5</v>
      </c>
      <c r="K410" s="23"/>
      <c r="L410" s="23"/>
      <c r="M410" s="23">
        <v>687.5</v>
      </c>
      <c r="N410" s="23"/>
      <c r="O410" s="1">
        <v>300</v>
      </c>
      <c r="P410" s="24">
        <f t="shared" si="20"/>
        <v>7210</v>
      </c>
      <c r="Q410" s="23">
        <v>302.5</v>
      </c>
      <c r="R410" s="23"/>
      <c r="S410" s="23">
        <v>0</v>
      </c>
      <c r="T410" s="24">
        <f t="shared" si="21"/>
        <v>302.5</v>
      </c>
      <c r="U410" s="25">
        <f t="shared" si="22"/>
        <v>6907.5</v>
      </c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</row>
    <row r="411" spans="1:47" s="1" customFormat="1" ht="27" customHeight="1" x14ac:dyDescent="0.2">
      <c r="A411" s="18">
        <v>16006</v>
      </c>
      <c r="B411" s="18" t="s">
        <v>489</v>
      </c>
      <c r="C411" s="19" t="s">
        <v>490</v>
      </c>
      <c r="D411" s="20"/>
      <c r="E411" s="20"/>
      <c r="F411" s="18" t="s">
        <v>463</v>
      </c>
      <c r="G411" s="19" t="s">
        <v>492</v>
      </c>
      <c r="H411" s="19"/>
      <c r="I411" s="21">
        <v>2280</v>
      </c>
      <c r="J411" s="22">
        <v>5212</v>
      </c>
      <c r="K411" s="23"/>
      <c r="L411" s="23"/>
      <c r="M411" s="23">
        <v>570</v>
      </c>
      <c r="N411" s="23"/>
      <c r="O411" s="1">
        <v>300</v>
      </c>
      <c r="P411" s="24">
        <f t="shared" si="20"/>
        <v>6082</v>
      </c>
      <c r="Q411" s="23">
        <v>250.8</v>
      </c>
      <c r="R411" s="23"/>
      <c r="S411" s="23">
        <v>0</v>
      </c>
      <c r="T411" s="24">
        <f t="shared" si="21"/>
        <v>250.8</v>
      </c>
      <c r="U411" s="25">
        <f t="shared" si="22"/>
        <v>5831.2</v>
      </c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</row>
    <row r="412" spans="1:47" s="1" customFormat="1" ht="27" customHeight="1" x14ac:dyDescent="0.2">
      <c r="A412" s="18">
        <v>16007</v>
      </c>
      <c r="B412" s="18" t="s">
        <v>493</v>
      </c>
      <c r="C412" s="19" t="s">
        <v>494</v>
      </c>
      <c r="D412" s="20"/>
      <c r="E412" s="20"/>
      <c r="F412" s="18" t="s">
        <v>463</v>
      </c>
      <c r="G412" s="19" t="s">
        <v>496</v>
      </c>
      <c r="H412" s="19"/>
      <c r="I412" s="21">
        <v>2090</v>
      </c>
      <c r="J412" s="22">
        <v>3962.5</v>
      </c>
      <c r="K412" s="23"/>
      <c r="L412" s="23"/>
      <c r="M412" s="23">
        <v>522.5</v>
      </c>
      <c r="N412" s="23"/>
      <c r="O412" s="1">
        <v>300</v>
      </c>
      <c r="P412" s="24">
        <f t="shared" si="20"/>
        <v>4785</v>
      </c>
      <c r="Q412" s="23">
        <v>229.9</v>
      </c>
      <c r="R412" s="23"/>
      <c r="S412" s="23">
        <v>0</v>
      </c>
      <c r="T412" s="24">
        <f t="shared" si="21"/>
        <v>229.9</v>
      </c>
      <c r="U412" s="25">
        <f t="shared" si="22"/>
        <v>4555.1000000000004</v>
      </c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</row>
    <row r="413" spans="1:47" s="1" customFormat="1" ht="27" customHeight="1" x14ac:dyDescent="0.2">
      <c r="A413" s="18">
        <v>16017</v>
      </c>
      <c r="B413" s="18" t="s">
        <v>497</v>
      </c>
      <c r="C413" s="19" t="s">
        <v>498</v>
      </c>
      <c r="D413" s="20"/>
      <c r="E413" s="20"/>
      <c r="F413" s="18" t="s">
        <v>463</v>
      </c>
      <c r="G413" s="19" t="s">
        <v>500</v>
      </c>
      <c r="H413" s="19"/>
      <c r="I413" s="21">
        <v>2280</v>
      </c>
      <c r="J413" s="22">
        <v>4358</v>
      </c>
      <c r="K413" s="23"/>
      <c r="L413" s="23"/>
      <c r="M413" s="23">
        <v>570</v>
      </c>
      <c r="N413" s="23"/>
      <c r="O413" s="1">
        <v>300</v>
      </c>
      <c r="P413" s="24">
        <f t="shared" si="20"/>
        <v>5228</v>
      </c>
      <c r="Q413" s="23">
        <v>250.8</v>
      </c>
      <c r="R413" s="23"/>
      <c r="S413" s="23">
        <v>0</v>
      </c>
      <c r="T413" s="24">
        <f t="shared" si="21"/>
        <v>250.8</v>
      </c>
      <c r="U413" s="25">
        <f t="shared" si="22"/>
        <v>4977.2</v>
      </c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</row>
    <row r="414" spans="1:47" s="1" customFormat="1" ht="27" customHeight="1" x14ac:dyDescent="0.2">
      <c r="A414" s="18">
        <v>16019</v>
      </c>
      <c r="B414" s="18" t="s">
        <v>501</v>
      </c>
      <c r="C414" s="19">
        <v>38981</v>
      </c>
      <c r="D414" s="20"/>
      <c r="E414" s="20"/>
      <c r="F414" s="18" t="s">
        <v>463</v>
      </c>
      <c r="G414" s="19">
        <v>40043</v>
      </c>
      <c r="H414" s="19"/>
      <c r="I414" s="21">
        <v>2280</v>
      </c>
      <c r="J414" s="22">
        <v>4369</v>
      </c>
      <c r="K414" s="23"/>
      <c r="L414" s="23"/>
      <c r="M414" s="23">
        <v>570</v>
      </c>
      <c r="N414" s="23"/>
      <c r="O414" s="1">
        <v>300</v>
      </c>
      <c r="P414" s="24">
        <f t="shared" si="20"/>
        <v>5239</v>
      </c>
      <c r="Q414" s="23">
        <v>250.8</v>
      </c>
      <c r="R414" s="23"/>
      <c r="S414" s="23">
        <v>0</v>
      </c>
      <c r="T414" s="24">
        <f t="shared" si="21"/>
        <v>250.8</v>
      </c>
      <c r="U414" s="25">
        <f t="shared" si="22"/>
        <v>4988.2</v>
      </c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</row>
    <row r="415" spans="1:47" s="1" customFormat="1" ht="27" customHeight="1" x14ac:dyDescent="0.2">
      <c r="A415" s="18">
        <v>16023</v>
      </c>
      <c r="B415" s="18" t="s">
        <v>502</v>
      </c>
      <c r="C415" s="19" t="s">
        <v>503</v>
      </c>
      <c r="D415" s="20"/>
      <c r="E415" s="20"/>
      <c r="F415" s="18" t="s">
        <v>463</v>
      </c>
      <c r="G415" s="19" t="s">
        <v>505</v>
      </c>
      <c r="H415" s="19"/>
      <c r="I415" s="21">
        <v>5590</v>
      </c>
      <c r="J415" s="22">
        <v>7159.5</v>
      </c>
      <c r="K415" s="23"/>
      <c r="L415" s="23"/>
      <c r="M415" s="23">
        <v>1397.5</v>
      </c>
      <c r="N415" s="23"/>
      <c r="O415" s="1">
        <v>300</v>
      </c>
      <c r="P415" s="24">
        <f t="shared" si="20"/>
        <v>8857</v>
      </c>
      <c r="Q415" s="23">
        <v>614.9</v>
      </c>
      <c r="R415" s="23">
        <v>55.25</v>
      </c>
      <c r="S415" s="23">
        <v>0</v>
      </c>
      <c r="T415" s="24">
        <f t="shared" si="21"/>
        <v>670.15</v>
      </c>
      <c r="U415" s="25">
        <f t="shared" si="22"/>
        <v>8186.85</v>
      </c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</row>
    <row r="416" spans="1:47" s="1" customFormat="1" ht="27" customHeight="1" x14ac:dyDescent="0.2">
      <c r="A416" s="18">
        <v>16015</v>
      </c>
      <c r="B416" s="18" t="s">
        <v>506</v>
      </c>
      <c r="C416" s="19" t="s">
        <v>507</v>
      </c>
      <c r="D416" s="20"/>
      <c r="E416" s="20"/>
      <c r="F416" s="18" t="s">
        <v>463</v>
      </c>
      <c r="G416" s="19" t="s">
        <v>509</v>
      </c>
      <c r="H416" s="19"/>
      <c r="I416" s="21">
        <v>1940</v>
      </c>
      <c r="J416" s="22">
        <v>3072</v>
      </c>
      <c r="K416" s="23"/>
      <c r="L416" s="23"/>
      <c r="M416" s="23">
        <v>485</v>
      </c>
      <c r="N416" s="23"/>
      <c r="O416" s="1">
        <v>300</v>
      </c>
      <c r="P416" s="24">
        <f t="shared" si="20"/>
        <v>3857</v>
      </c>
      <c r="Q416" s="23">
        <v>213.4</v>
      </c>
      <c r="R416" s="23"/>
      <c r="S416" s="23">
        <v>0</v>
      </c>
      <c r="T416" s="24">
        <f t="shared" si="21"/>
        <v>213.4</v>
      </c>
      <c r="U416" s="25">
        <f t="shared" si="22"/>
        <v>3643.6</v>
      </c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</row>
    <row r="417" spans="1:47" s="1" customFormat="1" ht="27" customHeight="1" x14ac:dyDescent="0.2">
      <c r="A417" s="18">
        <v>16016</v>
      </c>
      <c r="B417" s="18" t="s">
        <v>510</v>
      </c>
      <c r="C417" s="19" t="s">
        <v>511</v>
      </c>
      <c r="D417" s="20"/>
      <c r="E417" s="20"/>
      <c r="F417" s="18" t="s">
        <v>463</v>
      </c>
      <c r="G417" s="19" t="s">
        <v>513</v>
      </c>
      <c r="H417" s="19"/>
      <c r="I417" s="21">
        <v>1940</v>
      </c>
      <c r="J417" s="22">
        <v>3167</v>
      </c>
      <c r="K417" s="23"/>
      <c r="L417" s="23"/>
      <c r="M417" s="23">
        <v>485</v>
      </c>
      <c r="N417" s="23"/>
      <c r="O417" s="1">
        <v>300</v>
      </c>
      <c r="P417" s="24">
        <f t="shared" si="20"/>
        <v>3952</v>
      </c>
      <c r="Q417" s="23">
        <v>213.4</v>
      </c>
      <c r="R417" s="23"/>
      <c r="S417" s="23">
        <v>0</v>
      </c>
      <c r="T417" s="24">
        <f t="shared" si="21"/>
        <v>213.4</v>
      </c>
      <c r="U417" s="25">
        <f t="shared" si="22"/>
        <v>3738.6</v>
      </c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</row>
    <row r="418" spans="1:47" s="1" customFormat="1" ht="27" customHeight="1" x14ac:dyDescent="0.2">
      <c r="A418" s="18">
        <v>16018</v>
      </c>
      <c r="B418" s="18" t="s">
        <v>514</v>
      </c>
      <c r="C418" s="19" t="s">
        <v>515</v>
      </c>
      <c r="D418" s="20"/>
      <c r="E418" s="20"/>
      <c r="F418" s="18" t="s">
        <v>463</v>
      </c>
      <c r="G418" s="19" t="s">
        <v>517</v>
      </c>
      <c r="H418" s="19"/>
      <c r="I418" s="21">
        <v>1940</v>
      </c>
      <c r="J418" s="22">
        <v>2617</v>
      </c>
      <c r="K418" s="23"/>
      <c r="L418" s="23"/>
      <c r="M418" s="23">
        <v>485</v>
      </c>
      <c r="N418" s="23"/>
      <c r="O418" s="1">
        <v>150</v>
      </c>
      <c r="P418" s="24">
        <f t="shared" si="20"/>
        <v>3252</v>
      </c>
      <c r="Q418" s="23">
        <v>213.4</v>
      </c>
      <c r="R418" s="23"/>
      <c r="S418" s="23">
        <v>0</v>
      </c>
      <c r="T418" s="24">
        <f t="shared" si="21"/>
        <v>213.4</v>
      </c>
      <c r="U418" s="25">
        <f t="shared" si="22"/>
        <v>3038.6</v>
      </c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</row>
    <row r="419" spans="1:47" s="1" customFormat="1" ht="27" customHeight="1" x14ac:dyDescent="0.2">
      <c r="A419" s="18">
        <v>16022</v>
      </c>
      <c r="B419" s="18" t="s">
        <v>518</v>
      </c>
      <c r="C419" s="19" t="s">
        <v>519</v>
      </c>
      <c r="D419" s="20"/>
      <c r="E419" s="20"/>
      <c r="F419" s="18" t="s">
        <v>463</v>
      </c>
      <c r="G419" s="19" t="s">
        <v>521</v>
      </c>
      <c r="H419" s="19"/>
      <c r="I419" s="21">
        <v>1940</v>
      </c>
      <c r="J419" s="22">
        <v>2653</v>
      </c>
      <c r="K419" s="23"/>
      <c r="L419" s="23"/>
      <c r="M419" s="23">
        <v>485</v>
      </c>
      <c r="N419" s="23"/>
      <c r="O419" s="1">
        <v>300</v>
      </c>
      <c r="P419" s="24">
        <f t="shared" si="20"/>
        <v>3438</v>
      </c>
      <c r="Q419" s="23">
        <v>213.4</v>
      </c>
      <c r="R419" s="23"/>
      <c r="S419" s="23">
        <v>0</v>
      </c>
      <c r="T419" s="24">
        <f t="shared" si="21"/>
        <v>213.4</v>
      </c>
      <c r="U419" s="25">
        <f t="shared" si="22"/>
        <v>3224.6</v>
      </c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</row>
    <row r="420" spans="1:47" s="1" customFormat="1" ht="27" customHeight="1" x14ac:dyDescent="0.2">
      <c r="A420" s="18">
        <v>16024</v>
      </c>
      <c r="B420" s="18" t="s">
        <v>522</v>
      </c>
      <c r="C420" s="19" t="s">
        <v>523</v>
      </c>
      <c r="D420" s="20"/>
      <c r="E420" s="20"/>
      <c r="F420" s="18" t="s">
        <v>463</v>
      </c>
      <c r="G420" s="19" t="s">
        <v>525</v>
      </c>
      <c r="H420" s="19"/>
      <c r="I420" s="21">
        <v>2000</v>
      </c>
      <c r="J420" s="22">
        <v>2557</v>
      </c>
      <c r="K420" s="23"/>
      <c r="L420" s="23"/>
      <c r="M420" s="23">
        <v>500</v>
      </c>
      <c r="N420" s="23"/>
      <c r="O420" s="1">
        <v>300</v>
      </c>
      <c r="P420" s="24">
        <f t="shared" si="20"/>
        <v>3357</v>
      </c>
      <c r="Q420" s="23">
        <v>220</v>
      </c>
      <c r="R420" s="23"/>
      <c r="S420" s="23">
        <v>0</v>
      </c>
      <c r="T420" s="24">
        <f t="shared" si="21"/>
        <v>220</v>
      </c>
      <c r="U420" s="25">
        <f t="shared" si="22"/>
        <v>3137</v>
      </c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</row>
    <row r="421" spans="1:47" s="1" customFormat="1" ht="27" customHeight="1" x14ac:dyDescent="0.2">
      <c r="A421" s="18">
        <v>16013</v>
      </c>
      <c r="B421" s="18" t="s">
        <v>526</v>
      </c>
      <c r="C421" s="19" t="s">
        <v>527</v>
      </c>
      <c r="D421" s="20"/>
      <c r="E421" s="20"/>
      <c r="F421" s="18" t="s">
        <v>529</v>
      </c>
      <c r="G421" s="19" t="s">
        <v>530</v>
      </c>
      <c r="H421" s="19"/>
      <c r="I421" s="21">
        <v>3590</v>
      </c>
      <c r="J421" s="22">
        <v>11025.5</v>
      </c>
      <c r="K421" s="23"/>
      <c r="L421" s="23"/>
      <c r="M421" s="23">
        <v>897.5</v>
      </c>
      <c r="N421" s="23"/>
      <c r="O421" s="1">
        <v>300</v>
      </c>
      <c r="P421" s="24">
        <f t="shared" si="20"/>
        <v>12223</v>
      </c>
      <c r="Q421" s="23">
        <v>394.9</v>
      </c>
      <c r="R421" s="23"/>
      <c r="S421" s="23">
        <v>0</v>
      </c>
      <c r="T421" s="24">
        <f t="shared" si="21"/>
        <v>394.9</v>
      </c>
      <c r="U421" s="25">
        <f t="shared" si="22"/>
        <v>11828.1</v>
      </c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</row>
    <row r="422" spans="1:47" s="1" customFormat="1" ht="27" customHeight="1" x14ac:dyDescent="0.2">
      <c r="A422" s="18">
        <v>16011</v>
      </c>
      <c r="B422" s="18" t="s">
        <v>531</v>
      </c>
      <c r="C422" s="19" t="s">
        <v>532</v>
      </c>
      <c r="D422" s="20"/>
      <c r="E422" s="20"/>
      <c r="F422" s="18" t="s">
        <v>463</v>
      </c>
      <c r="G422" s="19" t="s">
        <v>534</v>
      </c>
      <c r="H422" s="19"/>
      <c r="I422" s="21">
        <v>2280</v>
      </c>
      <c r="J422" s="22">
        <v>4563</v>
      </c>
      <c r="K422" s="23"/>
      <c r="L422" s="23"/>
      <c r="M422" s="23">
        <v>570</v>
      </c>
      <c r="N422" s="23"/>
      <c r="O422" s="1">
        <v>300</v>
      </c>
      <c r="P422" s="24">
        <f t="shared" si="20"/>
        <v>5433</v>
      </c>
      <c r="Q422" s="23">
        <v>250.8</v>
      </c>
      <c r="R422" s="23"/>
      <c r="S422" s="23">
        <v>0</v>
      </c>
      <c r="T422" s="24">
        <f t="shared" si="21"/>
        <v>250.8</v>
      </c>
      <c r="U422" s="25">
        <f t="shared" si="22"/>
        <v>5182.2</v>
      </c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</row>
    <row r="423" spans="1:47" s="1" customFormat="1" ht="27" customHeight="1" x14ac:dyDescent="0.2">
      <c r="A423" s="18">
        <v>16014</v>
      </c>
      <c r="B423" s="18" t="s">
        <v>535</v>
      </c>
      <c r="C423" s="19" t="s">
        <v>536</v>
      </c>
      <c r="D423" s="20"/>
      <c r="E423" s="20"/>
      <c r="F423" s="18" t="s">
        <v>463</v>
      </c>
      <c r="G423" s="19" t="s">
        <v>538</v>
      </c>
      <c r="H423" s="19"/>
      <c r="I423" s="21">
        <v>2280</v>
      </c>
      <c r="J423" s="22">
        <v>5079</v>
      </c>
      <c r="K423" s="23"/>
      <c r="L423" s="23"/>
      <c r="M423" s="23">
        <v>570</v>
      </c>
      <c r="N423" s="23"/>
      <c r="O423" s="1">
        <v>300</v>
      </c>
      <c r="P423" s="24">
        <f t="shared" si="20"/>
        <v>5949</v>
      </c>
      <c r="Q423" s="23">
        <v>250.8</v>
      </c>
      <c r="R423" s="23"/>
      <c r="S423" s="23">
        <v>0</v>
      </c>
      <c r="T423" s="24">
        <f t="shared" si="21"/>
        <v>250.8</v>
      </c>
      <c r="U423" s="25">
        <f t="shared" si="22"/>
        <v>5698.2</v>
      </c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</row>
    <row r="424" spans="1:47" s="1" customFormat="1" ht="27" customHeight="1" x14ac:dyDescent="0.2">
      <c r="A424" s="18">
        <v>16027</v>
      </c>
      <c r="B424" s="18" t="s">
        <v>539</v>
      </c>
      <c r="C424" s="19" t="s">
        <v>540</v>
      </c>
      <c r="D424" s="20"/>
      <c r="E424" s="20"/>
      <c r="F424" s="18" t="s">
        <v>463</v>
      </c>
      <c r="G424" s="19" t="s">
        <v>540</v>
      </c>
      <c r="H424" s="19"/>
      <c r="I424" s="21"/>
      <c r="J424" s="22"/>
      <c r="K424" s="23"/>
      <c r="L424" s="23"/>
      <c r="M424" s="23"/>
      <c r="N424" s="23"/>
      <c r="P424" s="24">
        <f t="shared" si="20"/>
        <v>0</v>
      </c>
      <c r="Q424" s="23"/>
      <c r="R424" s="23"/>
      <c r="S424" s="23"/>
      <c r="T424" s="24">
        <f t="shared" si="21"/>
        <v>0</v>
      </c>
      <c r="U424" s="25">
        <f t="shared" si="22"/>
        <v>0</v>
      </c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</row>
    <row r="425" spans="1:47" s="1" customFormat="1" ht="27" customHeight="1" x14ac:dyDescent="0.2">
      <c r="A425" s="18">
        <v>16030</v>
      </c>
      <c r="B425" s="18" t="s">
        <v>542</v>
      </c>
      <c r="C425" s="19" t="s">
        <v>543</v>
      </c>
      <c r="D425" s="20"/>
      <c r="E425" s="20"/>
      <c r="F425" s="18" t="s">
        <v>463</v>
      </c>
      <c r="G425" s="19" t="s">
        <v>545</v>
      </c>
      <c r="H425" s="19"/>
      <c r="I425" s="21">
        <v>1780</v>
      </c>
      <c r="J425" s="22">
        <v>2288</v>
      </c>
      <c r="K425" s="23"/>
      <c r="L425" s="23"/>
      <c r="M425" s="23">
        <v>445</v>
      </c>
      <c r="N425" s="23"/>
      <c r="O425" s="1">
        <v>300</v>
      </c>
      <c r="P425" s="24">
        <f t="shared" si="20"/>
        <v>3033</v>
      </c>
      <c r="Q425" s="23">
        <v>195.8</v>
      </c>
      <c r="R425" s="23"/>
      <c r="S425" s="23">
        <v>0</v>
      </c>
      <c r="T425" s="24">
        <f t="shared" si="21"/>
        <v>195.8</v>
      </c>
      <c r="U425" s="25">
        <f t="shared" si="22"/>
        <v>2837.2</v>
      </c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</row>
    <row r="426" spans="1:47" s="1" customFormat="1" ht="27" customHeight="1" x14ac:dyDescent="0.2">
      <c r="A426" s="18">
        <v>11768</v>
      </c>
      <c r="B426" s="18" t="s">
        <v>546</v>
      </c>
      <c r="C426" s="19" t="s">
        <v>547</v>
      </c>
      <c r="D426" s="20"/>
      <c r="E426" s="20"/>
      <c r="F426" s="18" t="s">
        <v>463</v>
      </c>
      <c r="G426" s="19" t="s">
        <v>534</v>
      </c>
      <c r="H426" s="19"/>
      <c r="I426" s="21">
        <v>1940</v>
      </c>
      <c r="J426" s="22">
        <f>3038+1120</f>
        <v>4158</v>
      </c>
      <c r="K426" s="23"/>
      <c r="L426" s="23"/>
      <c r="M426" s="23">
        <v>485</v>
      </c>
      <c r="N426" s="23"/>
      <c r="O426" s="1">
        <v>300</v>
      </c>
      <c r="P426" s="24">
        <f t="shared" si="20"/>
        <v>4943</v>
      </c>
      <c r="Q426" s="23">
        <v>213.4</v>
      </c>
      <c r="R426" s="23"/>
      <c r="S426" s="23">
        <v>1120</v>
      </c>
      <c r="T426" s="24">
        <f t="shared" si="21"/>
        <v>1333.4</v>
      </c>
      <c r="U426" s="25">
        <f t="shared" si="22"/>
        <v>3609.6</v>
      </c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</row>
    <row r="427" spans="1:47" s="1" customFormat="1" ht="27" customHeight="1" x14ac:dyDescent="0.2">
      <c r="A427" s="18">
        <v>16005</v>
      </c>
      <c r="B427" s="18" t="s">
        <v>549</v>
      </c>
      <c r="C427" s="19" t="s">
        <v>550</v>
      </c>
      <c r="D427" s="20"/>
      <c r="E427" s="20"/>
      <c r="F427" s="18" t="s">
        <v>463</v>
      </c>
      <c r="G427" s="19" t="s">
        <v>550</v>
      </c>
      <c r="H427" s="19"/>
      <c r="I427" s="21">
        <v>1940</v>
      </c>
      <c r="J427" s="22">
        <v>2884</v>
      </c>
      <c r="K427" s="23"/>
      <c r="L427" s="23"/>
      <c r="M427" s="23">
        <v>485</v>
      </c>
      <c r="N427" s="23"/>
      <c r="O427" s="1">
        <v>300</v>
      </c>
      <c r="P427" s="24">
        <f t="shared" si="20"/>
        <v>3669</v>
      </c>
      <c r="Q427" s="23">
        <v>213.4</v>
      </c>
      <c r="R427" s="23"/>
      <c r="S427" s="23">
        <v>0</v>
      </c>
      <c r="T427" s="24">
        <f t="shared" si="21"/>
        <v>213.4</v>
      </c>
      <c r="U427" s="25">
        <f t="shared" si="22"/>
        <v>3455.6</v>
      </c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</row>
    <row r="428" spans="1:47" s="1" customFormat="1" ht="27" customHeight="1" x14ac:dyDescent="0.2">
      <c r="A428" s="18">
        <v>16008</v>
      </c>
      <c r="B428" s="18" t="s">
        <v>552</v>
      </c>
      <c r="C428" s="19" t="s">
        <v>553</v>
      </c>
      <c r="D428" s="20"/>
      <c r="E428" s="20"/>
      <c r="F428" s="18" t="s">
        <v>463</v>
      </c>
      <c r="G428" s="19" t="s">
        <v>555</v>
      </c>
      <c r="H428" s="19"/>
      <c r="I428" s="21">
        <v>1770</v>
      </c>
      <c r="J428" s="22">
        <v>2277.5</v>
      </c>
      <c r="K428" s="23"/>
      <c r="L428" s="23"/>
      <c r="M428" s="23">
        <v>442.5</v>
      </c>
      <c r="N428" s="23"/>
      <c r="O428" s="1">
        <v>300</v>
      </c>
      <c r="P428" s="24">
        <f t="shared" si="20"/>
        <v>3020</v>
      </c>
      <c r="Q428" s="23">
        <v>194.7</v>
      </c>
      <c r="R428" s="23"/>
      <c r="S428" s="23">
        <v>0</v>
      </c>
      <c r="T428" s="24">
        <f t="shared" si="21"/>
        <v>194.7</v>
      </c>
      <c r="U428" s="25">
        <f t="shared" si="22"/>
        <v>2825.3</v>
      </c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</row>
    <row r="429" spans="1:47" s="1" customFormat="1" ht="27" customHeight="1" x14ac:dyDescent="0.2">
      <c r="A429" s="18">
        <v>16012</v>
      </c>
      <c r="B429" s="18" t="s">
        <v>556</v>
      </c>
      <c r="C429" s="19" t="s">
        <v>557</v>
      </c>
      <c r="D429" s="20"/>
      <c r="E429" s="20"/>
      <c r="F429" s="18" t="s">
        <v>463</v>
      </c>
      <c r="G429" s="19" t="s">
        <v>559</v>
      </c>
      <c r="H429" s="19"/>
      <c r="I429" s="21">
        <v>1940</v>
      </c>
      <c r="J429" s="22">
        <f>3150+119</f>
        <v>3269</v>
      </c>
      <c r="K429" s="23"/>
      <c r="L429" s="23"/>
      <c r="M429" s="23">
        <v>485</v>
      </c>
      <c r="N429" s="23"/>
      <c r="O429" s="1">
        <v>300</v>
      </c>
      <c r="P429" s="24">
        <f t="shared" si="20"/>
        <v>4054</v>
      </c>
      <c r="Q429" s="23">
        <v>213.4</v>
      </c>
      <c r="R429" s="23"/>
      <c r="S429" s="23">
        <v>118.33</v>
      </c>
      <c r="T429" s="24">
        <f t="shared" si="21"/>
        <v>331.73</v>
      </c>
      <c r="U429" s="25">
        <f t="shared" si="22"/>
        <v>3722.27</v>
      </c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</row>
    <row r="430" spans="1:47" s="1" customFormat="1" ht="27" customHeight="1" x14ac:dyDescent="0.2">
      <c r="A430" s="18">
        <v>16036</v>
      </c>
      <c r="B430" s="18" t="s">
        <v>560</v>
      </c>
      <c r="C430" s="19" t="s">
        <v>561</v>
      </c>
      <c r="D430" s="20"/>
      <c r="E430" s="20"/>
      <c r="F430" s="18" t="s">
        <v>463</v>
      </c>
      <c r="G430" s="19" t="s">
        <v>563</v>
      </c>
      <c r="H430" s="19"/>
      <c r="I430" s="21">
        <v>1820</v>
      </c>
      <c r="J430" s="22">
        <v>2347</v>
      </c>
      <c r="K430" s="23"/>
      <c r="L430" s="23"/>
      <c r="M430" s="23">
        <v>455</v>
      </c>
      <c r="N430" s="23"/>
      <c r="O430" s="1">
        <v>300</v>
      </c>
      <c r="P430" s="24">
        <f t="shared" si="20"/>
        <v>3102</v>
      </c>
      <c r="Q430" s="23">
        <v>200.2</v>
      </c>
      <c r="R430" s="23"/>
      <c r="S430" s="23">
        <v>0</v>
      </c>
      <c r="T430" s="24">
        <f t="shared" si="21"/>
        <v>200.2</v>
      </c>
      <c r="U430" s="25">
        <f t="shared" si="22"/>
        <v>2901.8</v>
      </c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</row>
    <row r="431" spans="1:47" s="1" customFormat="1" ht="27" customHeight="1" x14ac:dyDescent="0.2">
      <c r="A431" s="18">
        <v>16020</v>
      </c>
      <c r="B431" s="18" t="s">
        <v>564</v>
      </c>
      <c r="C431" s="19" t="s">
        <v>565</v>
      </c>
      <c r="D431" s="20"/>
      <c r="E431" s="20"/>
      <c r="F431" s="18" t="s">
        <v>209</v>
      </c>
      <c r="G431" s="19" t="s">
        <v>565</v>
      </c>
      <c r="H431" s="19"/>
      <c r="I431" s="21">
        <v>2280</v>
      </c>
      <c r="J431" s="22">
        <v>4688</v>
      </c>
      <c r="K431" s="23"/>
      <c r="L431" s="23"/>
      <c r="M431" s="23">
        <v>570</v>
      </c>
      <c r="N431" s="23">
        <v>40</v>
      </c>
      <c r="O431" s="1">
        <v>150</v>
      </c>
      <c r="P431" s="24">
        <f t="shared" si="20"/>
        <v>5448</v>
      </c>
      <c r="Q431" s="23">
        <v>250.8</v>
      </c>
      <c r="R431" s="23"/>
      <c r="S431" s="23">
        <v>0</v>
      </c>
      <c r="T431" s="24">
        <f t="shared" si="21"/>
        <v>250.8</v>
      </c>
      <c r="U431" s="25">
        <f t="shared" si="22"/>
        <v>5197.2</v>
      </c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</row>
    <row r="432" spans="1:47" s="1" customFormat="1" ht="27" customHeight="1" x14ac:dyDescent="0.2">
      <c r="A432" s="18">
        <v>14271</v>
      </c>
      <c r="B432" s="18" t="s">
        <v>567</v>
      </c>
      <c r="C432" s="19">
        <v>44342</v>
      </c>
      <c r="D432" s="20"/>
      <c r="E432" s="20"/>
      <c r="F432" s="18" t="s">
        <v>63</v>
      </c>
      <c r="G432" s="19">
        <v>44593</v>
      </c>
      <c r="H432" s="19"/>
      <c r="I432" s="21">
        <v>1720</v>
      </c>
      <c r="J432" s="22">
        <v>2027</v>
      </c>
      <c r="K432" s="23"/>
      <c r="L432" s="23"/>
      <c r="M432" s="23">
        <v>430</v>
      </c>
      <c r="N432" s="23"/>
      <c r="O432" s="1">
        <v>121</v>
      </c>
      <c r="P432" s="24">
        <f t="shared" si="20"/>
        <v>2578</v>
      </c>
      <c r="Q432" s="23">
        <v>189.2</v>
      </c>
      <c r="R432" s="23">
        <v>0</v>
      </c>
      <c r="S432" s="23">
        <v>0.86</v>
      </c>
      <c r="T432" s="24">
        <f t="shared" si="21"/>
        <v>190.06</v>
      </c>
      <c r="U432" s="25">
        <f t="shared" si="22"/>
        <v>2387.94</v>
      </c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</row>
    <row r="433" spans="1:47" s="1" customFormat="1" ht="27" customHeight="1" x14ac:dyDescent="0.2">
      <c r="A433" s="18">
        <v>14268</v>
      </c>
      <c r="B433" s="18" t="s">
        <v>568</v>
      </c>
      <c r="C433" s="19">
        <v>44339</v>
      </c>
      <c r="D433" s="20"/>
      <c r="E433" s="20"/>
      <c r="F433" s="18" t="s">
        <v>306</v>
      </c>
      <c r="G433" s="19">
        <v>44409</v>
      </c>
      <c r="H433" s="19"/>
      <c r="I433" s="21"/>
      <c r="J433" s="22"/>
      <c r="K433" s="23"/>
      <c r="L433" s="23"/>
      <c r="M433" s="23"/>
      <c r="N433" s="23"/>
      <c r="P433" s="24">
        <f t="shared" ref="P433:P477" si="23">SUM(J433:O433)</f>
        <v>0</v>
      </c>
      <c r="Q433" s="23"/>
      <c r="R433" s="23"/>
      <c r="S433" s="23"/>
      <c r="T433" s="24">
        <f t="shared" si="21"/>
        <v>0</v>
      </c>
      <c r="U433" s="25">
        <f t="shared" si="22"/>
        <v>0</v>
      </c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</row>
    <row r="434" spans="1:47" s="1" customFormat="1" ht="27" customHeight="1" x14ac:dyDescent="0.2">
      <c r="A434" s="18">
        <v>14279</v>
      </c>
      <c r="B434" s="18" t="s">
        <v>569</v>
      </c>
      <c r="C434" s="19">
        <v>44359</v>
      </c>
      <c r="D434" s="20"/>
      <c r="E434" s="20"/>
      <c r="F434" s="18" t="s">
        <v>75</v>
      </c>
      <c r="G434" s="19">
        <v>44409</v>
      </c>
      <c r="H434" s="19"/>
      <c r="I434" s="21">
        <v>1780</v>
      </c>
      <c r="J434" s="22">
        <v>2005</v>
      </c>
      <c r="K434" s="23"/>
      <c r="L434" s="23"/>
      <c r="M434" s="23">
        <v>445</v>
      </c>
      <c r="N434" s="23"/>
      <c r="O434" s="1">
        <v>731</v>
      </c>
      <c r="P434" s="24">
        <f t="shared" si="23"/>
        <v>3181</v>
      </c>
      <c r="Q434" s="23">
        <v>195.8</v>
      </c>
      <c r="R434" s="23">
        <v>0</v>
      </c>
      <c r="S434" s="23">
        <v>0.87</v>
      </c>
      <c r="T434" s="24">
        <f t="shared" si="21"/>
        <v>196.67000000000002</v>
      </c>
      <c r="U434" s="25">
        <f t="shared" si="22"/>
        <v>2984.33</v>
      </c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</row>
    <row r="435" spans="1:47" s="1" customFormat="1" ht="27" customHeight="1" x14ac:dyDescent="0.2">
      <c r="A435" s="18">
        <v>14260</v>
      </c>
      <c r="B435" s="18" t="s">
        <v>570</v>
      </c>
      <c r="C435" s="19">
        <v>44275</v>
      </c>
      <c r="D435" s="20"/>
      <c r="E435" s="20"/>
      <c r="F435" s="18" t="s">
        <v>210</v>
      </c>
      <c r="G435" s="19">
        <v>44409</v>
      </c>
      <c r="H435" s="19"/>
      <c r="I435" s="21">
        <v>4580</v>
      </c>
      <c r="J435" s="22">
        <v>5583</v>
      </c>
      <c r="K435" s="23"/>
      <c r="L435" s="23"/>
      <c r="M435" s="23">
        <v>1145</v>
      </c>
      <c r="N435" s="23"/>
      <c r="P435" s="24">
        <f t="shared" si="23"/>
        <v>6728</v>
      </c>
      <c r="Q435" s="23">
        <v>503.8</v>
      </c>
      <c r="R435" s="23">
        <v>0</v>
      </c>
      <c r="S435" s="23">
        <v>0</v>
      </c>
      <c r="T435" s="24">
        <f t="shared" si="21"/>
        <v>503.8</v>
      </c>
      <c r="U435" s="25">
        <f t="shared" si="22"/>
        <v>6224.2</v>
      </c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</row>
    <row r="436" spans="1:47" s="1" customFormat="1" ht="27" customHeight="1" x14ac:dyDescent="0.2">
      <c r="A436" s="18">
        <v>0</v>
      </c>
      <c r="B436" s="18" t="s">
        <v>571</v>
      </c>
      <c r="C436" s="19">
        <v>44354</v>
      </c>
      <c r="D436" s="20"/>
      <c r="E436" s="20"/>
      <c r="F436" s="18" t="s">
        <v>25</v>
      </c>
      <c r="G436" s="19" t="s">
        <v>77</v>
      </c>
      <c r="H436" s="19"/>
      <c r="I436" s="21"/>
      <c r="J436" s="22">
        <v>2640</v>
      </c>
      <c r="K436" s="23"/>
      <c r="L436" s="23"/>
      <c r="M436" s="23"/>
      <c r="N436" s="23"/>
      <c r="P436" s="24">
        <f t="shared" si="23"/>
        <v>2640</v>
      </c>
      <c r="Q436" s="23"/>
      <c r="R436" s="23"/>
      <c r="S436" s="23"/>
      <c r="T436" s="24">
        <f t="shared" si="21"/>
        <v>0</v>
      </c>
      <c r="U436" s="25">
        <f t="shared" si="22"/>
        <v>2640</v>
      </c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</row>
    <row r="437" spans="1:47" s="1" customFormat="1" ht="27" customHeight="1" x14ac:dyDescent="0.2">
      <c r="A437" s="18">
        <v>0</v>
      </c>
      <c r="B437" s="18" t="s">
        <v>572</v>
      </c>
      <c r="C437" s="19">
        <v>44360</v>
      </c>
      <c r="D437" s="20"/>
      <c r="E437" s="20"/>
      <c r="F437" s="18" t="s">
        <v>25</v>
      </c>
      <c r="G437" s="19" t="s">
        <v>77</v>
      </c>
      <c r="H437" s="19"/>
      <c r="I437" s="21"/>
      <c r="J437" s="22"/>
      <c r="K437" s="23"/>
      <c r="L437" s="23"/>
      <c r="M437" s="23"/>
      <c r="N437" s="23"/>
      <c r="P437" s="24">
        <f t="shared" si="23"/>
        <v>0</v>
      </c>
      <c r="Q437" s="23"/>
      <c r="R437" s="23"/>
      <c r="S437" s="23"/>
      <c r="T437" s="24">
        <f t="shared" si="21"/>
        <v>0</v>
      </c>
      <c r="U437" s="25">
        <f t="shared" si="22"/>
        <v>0</v>
      </c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</row>
    <row r="438" spans="1:47" s="1" customFormat="1" ht="27" customHeight="1" x14ac:dyDescent="0.2">
      <c r="A438" s="18">
        <v>0</v>
      </c>
      <c r="B438" s="18" t="s">
        <v>573</v>
      </c>
      <c r="C438" s="19">
        <v>44361</v>
      </c>
      <c r="D438" s="20"/>
      <c r="E438" s="20"/>
      <c r="F438" s="18" t="s">
        <v>25</v>
      </c>
      <c r="G438" s="19" t="s">
        <v>77</v>
      </c>
      <c r="H438" s="19"/>
      <c r="I438" s="21"/>
      <c r="J438" s="22">
        <v>2460</v>
      </c>
      <c r="K438" s="23"/>
      <c r="L438" s="23"/>
      <c r="M438" s="23"/>
      <c r="N438" s="23"/>
      <c r="P438" s="24">
        <f t="shared" si="23"/>
        <v>2460</v>
      </c>
      <c r="Q438" s="23"/>
      <c r="R438" s="23"/>
      <c r="S438" s="23"/>
      <c r="T438" s="24">
        <f t="shared" si="21"/>
        <v>0</v>
      </c>
      <c r="U438" s="25">
        <f t="shared" si="22"/>
        <v>2460</v>
      </c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</row>
    <row r="439" spans="1:47" s="1" customFormat="1" ht="27" customHeight="1" x14ac:dyDescent="0.2">
      <c r="A439" s="18">
        <v>0</v>
      </c>
      <c r="B439" s="18" t="s">
        <v>638</v>
      </c>
      <c r="C439" s="19">
        <v>44621</v>
      </c>
      <c r="D439" s="20"/>
      <c r="E439" s="20"/>
      <c r="F439" s="18" t="s">
        <v>25</v>
      </c>
      <c r="G439" s="19" t="s">
        <v>77</v>
      </c>
      <c r="H439" s="19"/>
      <c r="I439" s="21"/>
      <c r="J439" s="22"/>
      <c r="K439" s="23"/>
      <c r="L439" s="23"/>
      <c r="M439" s="23"/>
      <c r="N439" s="23"/>
      <c r="P439" s="24">
        <f t="shared" si="23"/>
        <v>0</v>
      </c>
      <c r="Q439" s="23"/>
      <c r="R439" s="23"/>
      <c r="S439" s="23"/>
      <c r="T439" s="24">
        <f t="shared" si="21"/>
        <v>0</v>
      </c>
      <c r="U439" s="25">
        <f t="shared" si="22"/>
        <v>0</v>
      </c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</row>
    <row r="440" spans="1:47" s="1" customFormat="1" ht="27" customHeight="1" x14ac:dyDescent="0.2">
      <c r="A440" s="18">
        <v>14304</v>
      </c>
      <c r="B440" s="18" t="s">
        <v>574</v>
      </c>
      <c r="C440" s="19">
        <v>44391</v>
      </c>
      <c r="D440" s="20"/>
      <c r="E440" s="20"/>
      <c r="F440" s="18" t="s">
        <v>86</v>
      </c>
      <c r="G440" s="19">
        <v>44471</v>
      </c>
      <c r="H440" s="19"/>
      <c r="I440" s="21"/>
      <c r="J440" s="22"/>
      <c r="K440" s="23"/>
      <c r="L440" s="23"/>
      <c r="M440" s="23"/>
      <c r="N440" s="23"/>
      <c r="P440" s="24">
        <f t="shared" si="23"/>
        <v>0</v>
      </c>
      <c r="Q440" s="23"/>
      <c r="R440" s="23"/>
      <c r="S440" s="23"/>
      <c r="T440" s="24">
        <f t="shared" si="21"/>
        <v>0</v>
      </c>
      <c r="U440" s="25">
        <f t="shared" si="22"/>
        <v>0</v>
      </c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</row>
    <row r="441" spans="1:47" s="1" customFormat="1" ht="27" customHeight="1" x14ac:dyDescent="0.2">
      <c r="A441" s="18">
        <v>14307</v>
      </c>
      <c r="B441" s="18" t="s">
        <v>576</v>
      </c>
      <c r="C441" s="19">
        <v>44402</v>
      </c>
      <c r="D441" s="20"/>
      <c r="E441" s="20"/>
      <c r="F441" s="18" t="s">
        <v>577</v>
      </c>
      <c r="G441" s="19">
        <v>44501</v>
      </c>
      <c r="H441" s="19"/>
      <c r="I441" s="21">
        <v>10900</v>
      </c>
      <c r="J441" s="22">
        <v>24275</v>
      </c>
      <c r="K441" s="23"/>
      <c r="L441" s="23"/>
      <c r="M441" s="23">
        <v>2725</v>
      </c>
      <c r="N441" s="23"/>
      <c r="P441" s="24">
        <f t="shared" si="23"/>
        <v>27000</v>
      </c>
      <c r="Q441" s="23">
        <v>1199</v>
      </c>
      <c r="R441" s="23">
        <v>0</v>
      </c>
      <c r="S441" s="23">
        <v>0</v>
      </c>
      <c r="T441" s="24">
        <f t="shared" si="21"/>
        <v>1199</v>
      </c>
      <c r="U441" s="25">
        <f t="shared" si="22"/>
        <v>25801</v>
      </c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</row>
    <row r="442" spans="1:47" s="1" customFormat="1" ht="27" customHeight="1" x14ac:dyDescent="0.2">
      <c r="A442" s="18">
        <v>0</v>
      </c>
      <c r="B442" s="18" t="s">
        <v>578</v>
      </c>
      <c r="C442" s="19">
        <v>44562</v>
      </c>
      <c r="D442" s="20"/>
      <c r="E442" s="20"/>
      <c r="F442" s="18" t="s">
        <v>25</v>
      </c>
      <c r="G442" s="19" t="s">
        <v>77</v>
      </c>
      <c r="H442" s="19"/>
      <c r="I442" s="21"/>
      <c r="J442" s="22">
        <v>2160</v>
      </c>
      <c r="K442" s="23"/>
      <c r="L442" s="23"/>
      <c r="M442" s="23"/>
      <c r="N442" s="23"/>
      <c r="P442" s="24">
        <f t="shared" si="23"/>
        <v>2160</v>
      </c>
      <c r="Q442" s="23"/>
      <c r="R442" s="23"/>
      <c r="S442" s="23"/>
      <c r="T442" s="24">
        <f t="shared" si="21"/>
        <v>0</v>
      </c>
      <c r="U442" s="25">
        <f t="shared" si="22"/>
        <v>2160</v>
      </c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</row>
    <row r="443" spans="1:47" s="1" customFormat="1" ht="27" customHeight="1" x14ac:dyDescent="0.2">
      <c r="A443" s="18">
        <v>0</v>
      </c>
      <c r="B443" s="18" t="s">
        <v>579</v>
      </c>
      <c r="C443" s="19">
        <v>44387</v>
      </c>
      <c r="D443" s="20"/>
      <c r="E443" s="20"/>
      <c r="F443" s="18" t="s">
        <v>25</v>
      </c>
      <c r="G443" s="19" t="s">
        <v>77</v>
      </c>
      <c r="H443" s="19"/>
      <c r="I443" s="21"/>
      <c r="J443" s="22"/>
      <c r="K443" s="23"/>
      <c r="L443" s="23"/>
      <c r="M443" s="23"/>
      <c r="N443" s="23"/>
      <c r="P443" s="24">
        <f t="shared" si="23"/>
        <v>0</v>
      </c>
      <c r="Q443" s="23"/>
      <c r="R443" s="23"/>
      <c r="S443" s="23"/>
      <c r="T443" s="24">
        <f t="shared" si="21"/>
        <v>0</v>
      </c>
      <c r="U443" s="25">
        <f t="shared" si="22"/>
        <v>0</v>
      </c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</row>
    <row r="444" spans="1:47" s="1" customFormat="1" ht="27" customHeight="1" x14ac:dyDescent="0.2">
      <c r="A444" s="18">
        <v>0</v>
      </c>
      <c r="B444" s="18" t="s">
        <v>580</v>
      </c>
      <c r="C444" s="19">
        <v>44388</v>
      </c>
      <c r="D444" s="20"/>
      <c r="E444" s="20"/>
      <c r="F444" s="18" t="s">
        <v>25</v>
      </c>
      <c r="G444" s="19" t="s">
        <v>77</v>
      </c>
      <c r="H444" s="19"/>
      <c r="I444" s="21"/>
      <c r="J444" s="22">
        <v>3960</v>
      </c>
      <c r="K444" s="23"/>
      <c r="L444" s="23"/>
      <c r="M444" s="23"/>
      <c r="N444" s="23"/>
      <c r="P444" s="24">
        <f t="shared" si="23"/>
        <v>3960</v>
      </c>
      <c r="Q444" s="23"/>
      <c r="R444" s="23"/>
      <c r="S444" s="23"/>
      <c r="T444" s="24">
        <f t="shared" si="21"/>
        <v>0</v>
      </c>
      <c r="U444" s="25">
        <f t="shared" si="22"/>
        <v>3960</v>
      </c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</row>
    <row r="445" spans="1:47" s="1" customFormat="1" ht="27" customHeight="1" x14ac:dyDescent="0.2">
      <c r="A445" s="18">
        <v>0</v>
      </c>
      <c r="B445" s="18" t="s">
        <v>581</v>
      </c>
      <c r="C445" s="19">
        <v>44409</v>
      </c>
      <c r="D445" s="20"/>
      <c r="E445" s="20"/>
      <c r="F445" s="18" t="s">
        <v>25</v>
      </c>
      <c r="G445" s="19" t="s">
        <v>77</v>
      </c>
      <c r="H445" s="19"/>
      <c r="I445" s="21"/>
      <c r="J445" s="22">
        <v>1080</v>
      </c>
      <c r="K445" s="23"/>
      <c r="L445" s="23"/>
      <c r="M445" s="23"/>
      <c r="N445" s="23"/>
      <c r="P445" s="24">
        <f t="shared" si="23"/>
        <v>1080</v>
      </c>
      <c r="Q445" s="23"/>
      <c r="R445" s="23"/>
      <c r="S445" s="23"/>
      <c r="T445" s="24">
        <f t="shared" si="21"/>
        <v>0</v>
      </c>
      <c r="U445" s="25">
        <f t="shared" si="22"/>
        <v>1080</v>
      </c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</row>
    <row r="446" spans="1:47" s="1" customFormat="1" ht="27" customHeight="1" x14ac:dyDescent="0.2">
      <c r="A446" s="18">
        <v>0</v>
      </c>
      <c r="B446" s="18" t="s">
        <v>582</v>
      </c>
      <c r="C446" s="19">
        <v>44409</v>
      </c>
      <c r="D446" s="20"/>
      <c r="E446" s="20"/>
      <c r="F446" s="18" t="s">
        <v>25</v>
      </c>
      <c r="G446" s="19" t="s">
        <v>77</v>
      </c>
      <c r="H446" s="19"/>
      <c r="I446" s="21"/>
      <c r="J446" s="22">
        <v>1920</v>
      </c>
      <c r="K446" s="23"/>
      <c r="L446" s="23"/>
      <c r="M446" s="23"/>
      <c r="N446" s="23"/>
      <c r="P446" s="24">
        <f t="shared" si="23"/>
        <v>1920</v>
      </c>
      <c r="Q446" s="23"/>
      <c r="R446" s="23"/>
      <c r="S446" s="23"/>
      <c r="T446" s="24">
        <f t="shared" si="21"/>
        <v>0</v>
      </c>
      <c r="U446" s="25">
        <f t="shared" si="22"/>
        <v>1920</v>
      </c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</row>
    <row r="447" spans="1:47" s="1" customFormat="1" ht="27" customHeight="1" x14ac:dyDescent="0.2">
      <c r="A447" s="18">
        <v>0</v>
      </c>
      <c r="B447" s="18" t="s">
        <v>583</v>
      </c>
      <c r="C447" s="19">
        <v>44409</v>
      </c>
      <c r="D447" s="20"/>
      <c r="E447" s="20"/>
      <c r="F447" s="18" t="s">
        <v>25</v>
      </c>
      <c r="G447" s="19" t="s">
        <v>77</v>
      </c>
      <c r="H447" s="19"/>
      <c r="I447" s="21"/>
      <c r="J447" s="22"/>
      <c r="K447" s="23"/>
      <c r="L447" s="23"/>
      <c r="M447" s="23"/>
      <c r="N447" s="23"/>
      <c r="P447" s="24">
        <f t="shared" si="23"/>
        <v>0</v>
      </c>
      <c r="Q447" s="23"/>
      <c r="R447" s="23"/>
      <c r="S447" s="23"/>
      <c r="T447" s="24">
        <f t="shared" si="21"/>
        <v>0</v>
      </c>
      <c r="U447" s="25">
        <f t="shared" si="22"/>
        <v>0</v>
      </c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</row>
    <row r="448" spans="1:47" s="1" customFormat="1" ht="27" customHeight="1" x14ac:dyDescent="0.2">
      <c r="A448" s="18">
        <v>0</v>
      </c>
      <c r="B448" s="18" t="s">
        <v>584</v>
      </c>
      <c r="C448" s="19">
        <v>44501</v>
      </c>
      <c r="D448" s="20"/>
      <c r="E448" s="20"/>
      <c r="F448" s="18" t="s">
        <v>25</v>
      </c>
      <c r="G448" s="19" t="s">
        <v>77</v>
      </c>
      <c r="H448" s="19"/>
      <c r="I448" s="21"/>
      <c r="J448" s="22"/>
      <c r="K448" s="23"/>
      <c r="L448" s="23"/>
      <c r="M448" s="23"/>
      <c r="N448" s="23"/>
      <c r="P448" s="24">
        <f t="shared" si="23"/>
        <v>0</v>
      </c>
      <c r="Q448" s="23"/>
      <c r="R448" s="23"/>
      <c r="S448" s="23"/>
      <c r="T448" s="24">
        <f t="shared" si="21"/>
        <v>0</v>
      </c>
      <c r="U448" s="25">
        <f t="shared" si="22"/>
        <v>0</v>
      </c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</row>
    <row r="449" spans="1:47" s="1" customFormat="1" ht="27" customHeight="1" x14ac:dyDescent="0.2">
      <c r="A449" s="18">
        <v>0</v>
      </c>
      <c r="B449" s="18" t="s">
        <v>585</v>
      </c>
      <c r="C449" s="19">
        <v>44501</v>
      </c>
      <c r="D449" s="20"/>
      <c r="E449" s="20"/>
      <c r="F449" s="18" t="s">
        <v>25</v>
      </c>
      <c r="G449" s="19" t="s">
        <v>77</v>
      </c>
      <c r="H449" s="19"/>
      <c r="I449" s="21"/>
      <c r="J449" s="22"/>
      <c r="K449" s="23"/>
      <c r="L449" s="23"/>
      <c r="M449" s="23"/>
      <c r="N449" s="23"/>
      <c r="P449" s="24">
        <f t="shared" si="23"/>
        <v>0</v>
      </c>
      <c r="Q449" s="23"/>
      <c r="R449" s="23"/>
      <c r="S449" s="23"/>
      <c r="T449" s="24">
        <f t="shared" si="21"/>
        <v>0</v>
      </c>
      <c r="U449" s="25">
        <f t="shared" si="22"/>
        <v>0</v>
      </c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</row>
    <row r="450" spans="1:47" s="1" customFormat="1" ht="27" customHeight="1" x14ac:dyDescent="0.2">
      <c r="A450" s="18">
        <v>0</v>
      </c>
      <c r="B450" s="18" t="s">
        <v>586</v>
      </c>
      <c r="C450" s="19">
        <v>44501</v>
      </c>
      <c r="D450" s="20">
        <v>28409181801094</v>
      </c>
      <c r="E450" s="20"/>
      <c r="F450" s="18" t="s">
        <v>25</v>
      </c>
      <c r="G450" s="19" t="s">
        <v>77</v>
      </c>
      <c r="H450" s="19"/>
      <c r="I450" s="21"/>
      <c r="J450" s="22"/>
      <c r="K450" s="23"/>
      <c r="L450" s="23"/>
      <c r="M450" s="23"/>
      <c r="N450" s="23"/>
      <c r="P450" s="24">
        <f t="shared" si="23"/>
        <v>0</v>
      </c>
      <c r="Q450" s="23"/>
      <c r="R450" s="23"/>
      <c r="S450" s="23"/>
      <c r="T450" s="24">
        <f t="shared" si="21"/>
        <v>0</v>
      </c>
      <c r="U450" s="25">
        <f t="shared" si="22"/>
        <v>0</v>
      </c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</row>
    <row r="451" spans="1:47" s="1" customFormat="1" ht="27" customHeight="1" x14ac:dyDescent="0.2">
      <c r="A451" s="18">
        <v>0</v>
      </c>
      <c r="B451" s="18" t="s">
        <v>587</v>
      </c>
      <c r="C451" s="19">
        <v>44531</v>
      </c>
      <c r="D451" s="20">
        <v>28001060201252</v>
      </c>
      <c r="E451" s="20"/>
      <c r="F451" s="18" t="s">
        <v>25</v>
      </c>
      <c r="G451" s="19" t="s">
        <v>77</v>
      </c>
      <c r="H451" s="19"/>
      <c r="I451" s="21"/>
      <c r="J451" s="22"/>
      <c r="K451" s="23"/>
      <c r="L451" s="23"/>
      <c r="M451" s="23"/>
      <c r="N451" s="23"/>
      <c r="P451" s="24">
        <f t="shared" si="23"/>
        <v>0</v>
      </c>
      <c r="Q451" s="23"/>
      <c r="R451" s="23"/>
      <c r="S451" s="23"/>
      <c r="T451" s="24">
        <f t="shared" si="21"/>
        <v>0</v>
      </c>
      <c r="U451" s="25">
        <f t="shared" si="22"/>
        <v>0</v>
      </c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</row>
    <row r="452" spans="1:47" s="1" customFormat="1" ht="27" customHeight="1" x14ac:dyDescent="0.2">
      <c r="A452" s="18">
        <v>0</v>
      </c>
      <c r="B452" s="18" t="s">
        <v>588</v>
      </c>
      <c r="C452" s="19">
        <v>44531</v>
      </c>
      <c r="D452" s="20">
        <v>29507300201373</v>
      </c>
      <c r="E452" s="20"/>
      <c r="F452" s="18" t="s">
        <v>25</v>
      </c>
      <c r="G452" s="19" t="s">
        <v>77</v>
      </c>
      <c r="H452" s="19"/>
      <c r="I452" s="21"/>
      <c r="J452" s="22"/>
      <c r="K452" s="23"/>
      <c r="L452" s="23"/>
      <c r="M452" s="23"/>
      <c r="N452" s="23"/>
      <c r="P452" s="24">
        <f t="shared" si="23"/>
        <v>0</v>
      </c>
      <c r="Q452" s="23"/>
      <c r="R452" s="23"/>
      <c r="S452" s="23"/>
      <c r="T452" s="24">
        <f t="shared" si="21"/>
        <v>0</v>
      </c>
      <c r="U452" s="25">
        <f t="shared" si="22"/>
        <v>0</v>
      </c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</row>
    <row r="453" spans="1:47" s="1" customFormat="1" ht="27" customHeight="1" x14ac:dyDescent="0.2">
      <c r="A453" s="18">
        <v>0</v>
      </c>
      <c r="B453" s="18" t="s">
        <v>589</v>
      </c>
      <c r="C453" s="19">
        <v>44562</v>
      </c>
      <c r="D453" s="20">
        <v>28002140201055</v>
      </c>
      <c r="E453" s="20"/>
      <c r="F453" s="18" t="s">
        <v>25</v>
      </c>
      <c r="G453" s="19" t="s">
        <v>77</v>
      </c>
      <c r="H453" s="19"/>
      <c r="I453" s="21"/>
      <c r="J453" s="22">
        <v>2280</v>
      </c>
      <c r="K453" s="23"/>
      <c r="L453" s="23"/>
      <c r="M453" s="23"/>
      <c r="N453" s="23"/>
      <c r="P453" s="24">
        <f t="shared" si="23"/>
        <v>2280</v>
      </c>
      <c r="Q453" s="23"/>
      <c r="R453" s="23"/>
      <c r="S453" s="23"/>
      <c r="T453" s="24">
        <f t="shared" ref="T453:T465" si="24">SUM(Q453:S453)</f>
        <v>0</v>
      </c>
      <c r="U453" s="25">
        <f t="shared" ref="U453:U516" si="25">P453-T453</f>
        <v>2280</v>
      </c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</row>
    <row r="454" spans="1:47" s="1" customFormat="1" ht="27" customHeight="1" x14ac:dyDescent="0.2">
      <c r="A454" s="18">
        <v>0</v>
      </c>
      <c r="B454" s="18" t="s">
        <v>643</v>
      </c>
      <c r="C454" s="19">
        <v>44562</v>
      </c>
      <c r="D454" s="20">
        <v>28211271601839</v>
      </c>
      <c r="E454" s="20"/>
      <c r="F454" s="18" t="s">
        <v>25</v>
      </c>
      <c r="G454" s="19" t="s">
        <v>77</v>
      </c>
      <c r="H454" s="19"/>
      <c r="I454" s="21"/>
      <c r="J454" s="22"/>
      <c r="K454" s="23"/>
      <c r="L454" s="23"/>
      <c r="M454" s="23"/>
      <c r="N454" s="23"/>
      <c r="P454" s="24">
        <f t="shared" si="23"/>
        <v>0</v>
      </c>
      <c r="Q454" s="23"/>
      <c r="R454" s="23"/>
      <c r="S454" s="23"/>
      <c r="T454" s="24">
        <f t="shared" si="24"/>
        <v>0</v>
      </c>
      <c r="U454" s="25">
        <f t="shared" si="25"/>
        <v>0</v>
      </c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</row>
    <row r="455" spans="1:47" s="1" customFormat="1" ht="27" customHeight="1" x14ac:dyDescent="0.2">
      <c r="A455" s="18">
        <v>0</v>
      </c>
      <c r="B455" s="18" t="s">
        <v>590</v>
      </c>
      <c r="C455" s="19">
        <v>44562</v>
      </c>
      <c r="D455" s="20">
        <v>28211271601839</v>
      </c>
      <c r="E455" s="20"/>
      <c r="F455" s="18" t="s">
        <v>25</v>
      </c>
      <c r="G455" s="19" t="s">
        <v>77</v>
      </c>
      <c r="H455" s="19"/>
      <c r="I455" s="21"/>
      <c r="J455" s="22"/>
      <c r="K455" s="23"/>
      <c r="L455" s="23"/>
      <c r="M455" s="23"/>
      <c r="N455" s="23"/>
      <c r="P455" s="24">
        <f t="shared" si="23"/>
        <v>0</v>
      </c>
      <c r="Q455" s="23"/>
      <c r="R455" s="23"/>
      <c r="S455" s="23"/>
      <c r="T455" s="24">
        <f t="shared" si="24"/>
        <v>0</v>
      </c>
      <c r="U455" s="25">
        <f t="shared" si="25"/>
        <v>0</v>
      </c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</row>
    <row r="456" spans="1:47" s="1" customFormat="1" ht="27" customHeight="1" x14ac:dyDescent="0.2">
      <c r="A456" s="18">
        <v>0</v>
      </c>
      <c r="B456" s="18" t="s">
        <v>591</v>
      </c>
      <c r="C456" s="19">
        <v>44562</v>
      </c>
      <c r="D456" s="20">
        <v>28105101802215</v>
      </c>
      <c r="E456" s="20"/>
      <c r="F456" s="18" t="s">
        <v>25</v>
      </c>
      <c r="G456" s="19" t="s">
        <v>77</v>
      </c>
      <c r="H456" s="19"/>
      <c r="I456" s="21"/>
      <c r="J456" s="22">
        <v>4140</v>
      </c>
      <c r="K456" s="23"/>
      <c r="L456" s="23"/>
      <c r="M456" s="23"/>
      <c r="N456" s="23"/>
      <c r="P456" s="24">
        <f t="shared" si="23"/>
        <v>4140</v>
      </c>
      <c r="Q456" s="23"/>
      <c r="R456" s="23"/>
      <c r="S456" s="23"/>
      <c r="T456" s="24">
        <f t="shared" si="24"/>
        <v>0</v>
      </c>
      <c r="U456" s="25">
        <f t="shared" si="25"/>
        <v>4140</v>
      </c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</row>
    <row r="457" spans="1:47" s="1" customFormat="1" ht="27" customHeight="1" x14ac:dyDescent="0.2">
      <c r="A457" s="18">
        <v>0</v>
      </c>
      <c r="B457" s="18" t="s">
        <v>592</v>
      </c>
      <c r="C457" s="19">
        <v>44562</v>
      </c>
      <c r="D457" s="20">
        <v>28809280201731</v>
      </c>
      <c r="E457" s="20"/>
      <c r="F457" s="18" t="s">
        <v>25</v>
      </c>
      <c r="G457" s="19" t="s">
        <v>77</v>
      </c>
      <c r="H457" s="19"/>
      <c r="I457" s="21"/>
      <c r="J457" s="22">
        <v>3000</v>
      </c>
      <c r="K457" s="23"/>
      <c r="L457" s="23"/>
      <c r="M457" s="23"/>
      <c r="N457" s="23"/>
      <c r="P457" s="24">
        <f t="shared" si="23"/>
        <v>3000</v>
      </c>
      <c r="Q457" s="23"/>
      <c r="R457" s="23"/>
      <c r="S457" s="23"/>
      <c r="T457" s="24">
        <f t="shared" si="24"/>
        <v>0</v>
      </c>
      <c r="U457" s="25">
        <f t="shared" si="25"/>
        <v>3000</v>
      </c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</row>
    <row r="458" spans="1:47" s="1" customFormat="1" ht="27" customHeight="1" x14ac:dyDescent="0.2">
      <c r="A458" s="18">
        <v>0</v>
      </c>
      <c r="B458" s="18" t="s">
        <v>593</v>
      </c>
      <c r="C458" s="19">
        <v>44562</v>
      </c>
      <c r="D458" s="20">
        <v>29201100201717</v>
      </c>
      <c r="E458" s="20"/>
      <c r="F458" s="18" t="s">
        <v>25</v>
      </c>
      <c r="G458" s="19" t="s">
        <v>77</v>
      </c>
      <c r="H458" s="19"/>
      <c r="I458" s="21"/>
      <c r="J458" s="22"/>
      <c r="K458" s="23"/>
      <c r="L458" s="23"/>
      <c r="M458" s="23"/>
      <c r="N458" s="23"/>
      <c r="P458" s="24">
        <f t="shared" si="23"/>
        <v>0</v>
      </c>
      <c r="Q458" s="23"/>
      <c r="R458" s="23"/>
      <c r="S458" s="23"/>
      <c r="T458" s="24">
        <f t="shared" si="24"/>
        <v>0</v>
      </c>
      <c r="U458" s="25">
        <f t="shared" si="25"/>
        <v>0</v>
      </c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</row>
    <row r="459" spans="1:47" s="1" customFormat="1" ht="27" customHeight="1" x14ac:dyDescent="0.2">
      <c r="A459" s="18">
        <v>0</v>
      </c>
      <c r="B459" s="18" t="s">
        <v>627</v>
      </c>
      <c r="C459" s="19">
        <v>44587</v>
      </c>
      <c r="D459" s="20">
        <v>28309170200698</v>
      </c>
      <c r="E459" s="20"/>
      <c r="F459" s="18" t="s">
        <v>25</v>
      </c>
      <c r="G459" s="19" t="s">
        <v>77</v>
      </c>
      <c r="H459" s="19"/>
      <c r="I459" s="21"/>
      <c r="J459" s="22"/>
      <c r="K459" s="23"/>
      <c r="L459" s="23"/>
      <c r="M459" s="23"/>
      <c r="N459" s="23"/>
      <c r="P459" s="24">
        <f t="shared" si="23"/>
        <v>0</v>
      </c>
      <c r="Q459" s="23"/>
      <c r="R459" s="23"/>
      <c r="S459" s="23"/>
      <c r="T459" s="24">
        <f t="shared" si="24"/>
        <v>0</v>
      </c>
      <c r="U459" s="25">
        <f t="shared" si="25"/>
        <v>0</v>
      </c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</row>
    <row r="460" spans="1:47" s="1" customFormat="1" ht="27" customHeight="1" x14ac:dyDescent="0.2">
      <c r="A460" s="18">
        <v>0</v>
      </c>
      <c r="B460" s="18" t="s">
        <v>628</v>
      </c>
      <c r="C460" s="19">
        <v>44590</v>
      </c>
      <c r="D460" s="20">
        <v>28012080201951</v>
      </c>
      <c r="E460" s="20"/>
      <c r="F460" s="18" t="s">
        <v>25</v>
      </c>
      <c r="G460" s="19" t="s">
        <v>77</v>
      </c>
      <c r="H460" s="19"/>
      <c r="I460" s="21"/>
      <c r="J460" s="22">
        <v>2700</v>
      </c>
      <c r="K460" s="23"/>
      <c r="L460" s="23"/>
      <c r="M460" s="23"/>
      <c r="N460" s="23"/>
      <c r="P460" s="24">
        <f t="shared" si="23"/>
        <v>2700</v>
      </c>
      <c r="Q460" s="23"/>
      <c r="R460" s="23"/>
      <c r="S460" s="23"/>
      <c r="T460" s="24">
        <f t="shared" si="24"/>
        <v>0</v>
      </c>
      <c r="U460" s="25">
        <f t="shared" si="25"/>
        <v>2700</v>
      </c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</row>
    <row r="461" spans="1:47" s="1" customFormat="1" ht="27" customHeight="1" x14ac:dyDescent="0.2">
      <c r="A461" s="18">
        <v>0</v>
      </c>
      <c r="B461" s="18" t="s">
        <v>629</v>
      </c>
      <c r="C461" s="19">
        <v>44597</v>
      </c>
      <c r="D461" s="20">
        <v>26809070202478</v>
      </c>
      <c r="E461" s="20"/>
      <c r="F461" s="18" t="s">
        <v>25</v>
      </c>
      <c r="G461" s="19" t="s">
        <v>77</v>
      </c>
      <c r="H461" s="19"/>
      <c r="I461" s="21"/>
      <c r="J461" s="22">
        <v>2640</v>
      </c>
      <c r="K461" s="23"/>
      <c r="L461" s="23"/>
      <c r="M461" s="23"/>
      <c r="N461" s="23"/>
      <c r="P461" s="24">
        <f t="shared" si="23"/>
        <v>2640</v>
      </c>
      <c r="Q461" s="23"/>
      <c r="R461" s="23"/>
      <c r="S461" s="23"/>
      <c r="T461" s="24">
        <f t="shared" si="24"/>
        <v>0</v>
      </c>
      <c r="U461" s="25">
        <f t="shared" si="25"/>
        <v>2640</v>
      </c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</row>
    <row r="462" spans="1:47" s="1" customFormat="1" ht="27" customHeight="1" x14ac:dyDescent="0.2">
      <c r="A462" s="18">
        <v>0</v>
      </c>
      <c r="B462" s="18" t="s">
        <v>630</v>
      </c>
      <c r="C462" s="19">
        <v>44600</v>
      </c>
      <c r="D462" s="20">
        <v>27312221801877</v>
      </c>
      <c r="E462" s="20"/>
      <c r="F462" s="18" t="s">
        <v>25</v>
      </c>
      <c r="G462" s="19" t="s">
        <v>77</v>
      </c>
      <c r="H462" s="19"/>
      <c r="I462" s="21"/>
      <c r="J462" s="22">
        <v>3960</v>
      </c>
      <c r="K462" s="23"/>
      <c r="L462" s="23"/>
      <c r="M462" s="23"/>
      <c r="N462" s="23"/>
      <c r="P462" s="24">
        <f t="shared" si="23"/>
        <v>3960</v>
      </c>
      <c r="Q462" s="23"/>
      <c r="R462" s="23"/>
      <c r="S462" s="23"/>
      <c r="T462" s="24">
        <f t="shared" si="24"/>
        <v>0</v>
      </c>
      <c r="U462" s="25">
        <f t="shared" si="25"/>
        <v>3960</v>
      </c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</row>
    <row r="463" spans="1:47" s="1" customFormat="1" ht="27" customHeight="1" x14ac:dyDescent="0.2">
      <c r="A463" s="18">
        <v>0</v>
      </c>
      <c r="B463" s="18" t="s">
        <v>631</v>
      </c>
      <c r="C463" s="19">
        <v>44608</v>
      </c>
      <c r="D463" s="20">
        <v>28205280200499</v>
      </c>
      <c r="E463" s="20"/>
      <c r="F463" s="18" t="s">
        <v>25</v>
      </c>
      <c r="G463" s="19" t="s">
        <v>77</v>
      </c>
      <c r="H463" s="19"/>
      <c r="I463" s="21"/>
      <c r="J463" s="22">
        <v>2700</v>
      </c>
      <c r="K463" s="23"/>
      <c r="L463" s="23"/>
      <c r="M463" s="23"/>
      <c r="N463" s="23"/>
      <c r="P463" s="24">
        <f t="shared" si="23"/>
        <v>2700</v>
      </c>
      <c r="Q463" s="23"/>
      <c r="R463" s="23"/>
      <c r="S463" s="23"/>
      <c r="T463" s="24">
        <f t="shared" si="24"/>
        <v>0</v>
      </c>
      <c r="U463" s="25">
        <f t="shared" si="25"/>
        <v>2700</v>
      </c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</row>
    <row r="464" spans="1:47" s="1" customFormat="1" ht="27" customHeight="1" x14ac:dyDescent="0.2">
      <c r="A464" s="18">
        <v>0</v>
      </c>
      <c r="B464" s="18" t="s">
        <v>644</v>
      </c>
      <c r="C464" s="26">
        <v>44695</v>
      </c>
      <c r="D464" s="27">
        <v>28206070202177</v>
      </c>
      <c r="E464" s="20"/>
      <c r="F464" s="18" t="s">
        <v>25</v>
      </c>
      <c r="G464" s="19" t="s">
        <v>77</v>
      </c>
      <c r="H464" s="19"/>
      <c r="I464" s="21"/>
      <c r="J464" s="22"/>
      <c r="K464" s="23"/>
      <c r="L464" s="23"/>
      <c r="M464" s="23"/>
      <c r="N464" s="23"/>
      <c r="P464" s="24">
        <f t="shared" si="23"/>
        <v>0</v>
      </c>
      <c r="Q464" s="23"/>
      <c r="R464" s="23"/>
      <c r="S464" s="23"/>
      <c r="T464" s="24">
        <f t="shared" si="24"/>
        <v>0</v>
      </c>
      <c r="U464" s="25">
        <f t="shared" si="25"/>
        <v>0</v>
      </c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</row>
    <row r="465" spans="1:47" s="1" customFormat="1" ht="27" customHeight="1" x14ac:dyDescent="0.2">
      <c r="A465" s="18">
        <v>0</v>
      </c>
      <c r="B465" s="18" t="s">
        <v>645</v>
      </c>
      <c r="C465" s="26">
        <v>44692</v>
      </c>
      <c r="D465" s="27">
        <v>28205120201472</v>
      </c>
      <c r="E465" s="20"/>
      <c r="F465" s="18" t="s">
        <v>25</v>
      </c>
      <c r="G465" s="19" t="s">
        <v>77</v>
      </c>
      <c r="H465" s="19"/>
      <c r="I465" s="21"/>
      <c r="J465" s="22">
        <v>4080</v>
      </c>
      <c r="K465" s="23"/>
      <c r="L465" s="23"/>
      <c r="M465" s="23"/>
      <c r="N465" s="23"/>
      <c r="P465" s="24">
        <f t="shared" si="23"/>
        <v>4080</v>
      </c>
      <c r="Q465" s="23"/>
      <c r="R465" s="23"/>
      <c r="S465" s="23"/>
      <c r="T465" s="24">
        <f t="shared" si="24"/>
        <v>0</v>
      </c>
      <c r="U465" s="25">
        <f t="shared" si="25"/>
        <v>4080</v>
      </c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</row>
    <row r="466" spans="1:47" s="1" customFormat="1" ht="27" customHeight="1" x14ac:dyDescent="0.2">
      <c r="A466" s="18">
        <v>0</v>
      </c>
      <c r="B466" s="18" t="s">
        <v>653</v>
      </c>
      <c r="C466" s="26">
        <v>44709</v>
      </c>
      <c r="D466" s="27">
        <v>30504300201035</v>
      </c>
      <c r="E466" s="20"/>
      <c r="F466" s="18" t="s">
        <v>25</v>
      </c>
      <c r="G466" s="19" t="s">
        <v>77</v>
      </c>
      <c r="H466" s="19"/>
      <c r="I466" s="21"/>
      <c r="J466" s="22">
        <v>3900</v>
      </c>
      <c r="K466" s="23"/>
      <c r="L466" s="23"/>
      <c r="M466" s="23"/>
      <c r="N466" s="23"/>
      <c r="P466" s="24">
        <f t="shared" si="23"/>
        <v>3900</v>
      </c>
      <c r="Q466" s="23"/>
      <c r="R466" s="23"/>
      <c r="S466" s="23"/>
      <c r="T466" s="24"/>
      <c r="U466" s="25">
        <f t="shared" si="25"/>
        <v>3900</v>
      </c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</row>
    <row r="467" spans="1:47" s="1" customFormat="1" ht="27" customHeight="1" x14ac:dyDescent="0.2">
      <c r="A467" s="18">
        <v>0</v>
      </c>
      <c r="B467" s="18" t="s">
        <v>654</v>
      </c>
      <c r="C467" s="26">
        <v>44711</v>
      </c>
      <c r="D467" s="27">
        <v>39011080200275</v>
      </c>
      <c r="E467" s="20"/>
      <c r="F467" s="18" t="s">
        <v>25</v>
      </c>
      <c r="G467" s="19" t="s">
        <v>77</v>
      </c>
      <c r="H467" s="19"/>
      <c r="I467" s="21"/>
      <c r="J467" s="22"/>
      <c r="K467" s="23"/>
      <c r="L467" s="23"/>
      <c r="M467" s="23"/>
      <c r="N467" s="23"/>
      <c r="P467" s="24">
        <f t="shared" si="23"/>
        <v>0</v>
      </c>
      <c r="Q467" s="23"/>
      <c r="R467" s="23"/>
      <c r="S467" s="23"/>
      <c r="T467" s="24"/>
      <c r="U467" s="25">
        <f t="shared" si="25"/>
        <v>0</v>
      </c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</row>
    <row r="468" spans="1:47" s="1" customFormat="1" ht="27" customHeight="1" x14ac:dyDescent="0.2">
      <c r="A468" s="18">
        <v>0</v>
      </c>
      <c r="B468" s="18" t="s">
        <v>655</v>
      </c>
      <c r="C468" s="26">
        <v>44716</v>
      </c>
      <c r="D468" s="27">
        <v>28412160201098</v>
      </c>
      <c r="E468" s="20"/>
      <c r="F468" s="18" t="s">
        <v>25</v>
      </c>
      <c r="G468" s="19" t="s">
        <v>77</v>
      </c>
      <c r="H468" s="19"/>
      <c r="I468" s="21"/>
      <c r="J468" s="22"/>
      <c r="K468" s="23"/>
      <c r="L468" s="23"/>
      <c r="M468" s="23"/>
      <c r="N468" s="23"/>
      <c r="P468" s="24">
        <f t="shared" si="23"/>
        <v>0</v>
      </c>
      <c r="Q468" s="23"/>
      <c r="R468" s="23"/>
      <c r="S468" s="23"/>
      <c r="T468" s="24"/>
      <c r="U468" s="25">
        <f t="shared" si="25"/>
        <v>0</v>
      </c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</row>
    <row r="469" spans="1:47" s="1" customFormat="1" ht="27" customHeight="1" x14ac:dyDescent="0.2">
      <c r="A469" s="18">
        <v>0</v>
      </c>
      <c r="B469" s="18" t="s">
        <v>656</v>
      </c>
      <c r="C469" s="26">
        <v>44716</v>
      </c>
      <c r="D469" s="27">
        <v>29405151802736</v>
      </c>
      <c r="E469" s="20"/>
      <c r="F469" s="18" t="s">
        <v>25</v>
      </c>
      <c r="G469" s="19" t="s">
        <v>77</v>
      </c>
      <c r="H469" s="19"/>
      <c r="I469" s="21"/>
      <c r="J469" s="22">
        <v>3240</v>
      </c>
      <c r="K469" s="23"/>
      <c r="L469" s="23"/>
      <c r="M469" s="23"/>
      <c r="N469" s="23"/>
      <c r="P469" s="24">
        <f t="shared" si="23"/>
        <v>3240</v>
      </c>
      <c r="Q469" s="23"/>
      <c r="R469" s="23"/>
      <c r="S469" s="23"/>
      <c r="T469" s="24"/>
      <c r="U469" s="25">
        <f t="shared" si="25"/>
        <v>3240</v>
      </c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</row>
    <row r="470" spans="1:47" s="1" customFormat="1" ht="27" customHeight="1" x14ac:dyDescent="0.2">
      <c r="A470" s="18">
        <v>0</v>
      </c>
      <c r="B470" s="18" t="s">
        <v>673</v>
      </c>
      <c r="C470" s="26"/>
      <c r="D470" s="27"/>
      <c r="E470" s="20"/>
      <c r="F470" s="18"/>
      <c r="G470" s="19"/>
      <c r="H470" s="19"/>
      <c r="I470" s="21"/>
      <c r="J470" s="22">
        <v>3600</v>
      </c>
      <c r="K470" s="23"/>
      <c r="L470" s="23"/>
      <c r="M470" s="23"/>
      <c r="N470" s="23"/>
      <c r="P470" s="24">
        <f t="shared" si="23"/>
        <v>3600</v>
      </c>
      <c r="Q470" s="23"/>
      <c r="R470" s="23"/>
      <c r="S470" s="23"/>
      <c r="T470" s="24"/>
      <c r="U470" s="25">
        <f t="shared" si="25"/>
        <v>3600</v>
      </c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</row>
    <row r="471" spans="1:47" s="1" customFormat="1" ht="27" customHeight="1" x14ac:dyDescent="0.2">
      <c r="A471" s="18">
        <v>0</v>
      </c>
      <c r="B471" s="18" t="s">
        <v>683</v>
      </c>
      <c r="C471" s="26"/>
      <c r="D471" s="27"/>
      <c r="E471" s="20"/>
      <c r="F471" s="18"/>
      <c r="G471" s="19"/>
      <c r="H471" s="19"/>
      <c r="I471" s="21"/>
      <c r="J471" s="22">
        <v>1320</v>
      </c>
      <c r="K471" s="23"/>
      <c r="L471" s="23"/>
      <c r="M471" s="23"/>
      <c r="N471" s="23"/>
      <c r="P471" s="24">
        <f t="shared" si="23"/>
        <v>1320</v>
      </c>
      <c r="Q471" s="23"/>
      <c r="R471" s="23"/>
      <c r="S471" s="23"/>
      <c r="T471" s="24"/>
      <c r="U471" s="25">
        <f t="shared" si="25"/>
        <v>1320</v>
      </c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</row>
    <row r="472" spans="1:47" s="1" customFormat="1" ht="27" customHeight="1" x14ac:dyDescent="0.2">
      <c r="A472" s="18">
        <v>0</v>
      </c>
      <c r="B472" s="18" t="s">
        <v>684</v>
      </c>
      <c r="C472" s="26"/>
      <c r="D472" s="27"/>
      <c r="E472" s="20"/>
      <c r="F472" s="18"/>
      <c r="G472" s="19"/>
      <c r="H472" s="19"/>
      <c r="I472" s="21"/>
      <c r="J472" s="22">
        <v>540</v>
      </c>
      <c r="K472" s="23"/>
      <c r="L472" s="23"/>
      <c r="M472" s="23"/>
      <c r="N472" s="23"/>
      <c r="P472" s="24">
        <f t="shared" si="23"/>
        <v>540</v>
      </c>
      <c r="Q472" s="23"/>
      <c r="R472" s="23"/>
      <c r="S472" s="23"/>
      <c r="T472" s="24"/>
      <c r="U472" s="25">
        <f t="shared" si="25"/>
        <v>540</v>
      </c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</row>
    <row r="473" spans="1:47" s="1" customFormat="1" ht="27" customHeight="1" x14ac:dyDescent="0.2">
      <c r="A473" s="18">
        <v>14332</v>
      </c>
      <c r="B473" s="18" t="s">
        <v>594</v>
      </c>
      <c r="C473" s="19">
        <v>44434</v>
      </c>
      <c r="D473" s="20">
        <v>27911060202995</v>
      </c>
      <c r="E473" s="20"/>
      <c r="F473" s="18" t="s">
        <v>256</v>
      </c>
      <c r="G473" s="19">
        <v>44593</v>
      </c>
      <c r="H473" s="19"/>
      <c r="I473" s="21">
        <v>8920</v>
      </c>
      <c r="J473" s="22">
        <v>10509</v>
      </c>
      <c r="K473" s="23"/>
      <c r="L473" s="23"/>
      <c r="M473" s="23">
        <v>2230</v>
      </c>
      <c r="N473" s="23"/>
      <c r="P473" s="24">
        <f t="shared" si="23"/>
        <v>12739</v>
      </c>
      <c r="Q473" s="23">
        <v>981.2</v>
      </c>
      <c r="R473" s="23">
        <v>0</v>
      </c>
      <c r="S473" s="23">
        <v>0</v>
      </c>
      <c r="T473" s="24">
        <f t="shared" ref="T473:T504" si="26">SUM(Q473:S473)</f>
        <v>981.2</v>
      </c>
      <c r="U473" s="25">
        <f t="shared" si="25"/>
        <v>11757.8</v>
      </c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</row>
    <row r="474" spans="1:47" s="1" customFormat="1" ht="27" customHeight="1" x14ac:dyDescent="0.2">
      <c r="A474" s="18">
        <v>14339</v>
      </c>
      <c r="B474" s="18" t="s">
        <v>595</v>
      </c>
      <c r="C474" s="19">
        <v>44443</v>
      </c>
      <c r="D474" s="20">
        <v>30101120200173</v>
      </c>
      <c r="E474" s="20"/>
      <c r="F474" s="18" t="s">
        <v>86</v>
      </c>
      <c r="G474" s="19" t="s">
        <v>77</v>
      </c>
      <c r="H474" s="19"/>
      <c r="I474" s="21">
        <v>1700</v>
      </c>
      <c r="J474" s="22">
        <v>2072</v>
      </c>
      <c r="K474" s="23"/>
      <c r="L474" s="23"/>
      <c r="M474" s="23">
        <v>425</v>
      </c>
      <c r="N474" s="23"/>
      <c r="O474" s="1">
        <v>985</v>
      </c>
      <c r="P474" s="24">
        <f t="shared" si="23"/>
        <v>3482</v>
      </c>
      <c r="Q474" s="23">
        <v>187</v>
      </c>
      <c r="R474" s="23">
        <v>0</v>
      </c>
      <c r="S474" s="23">
        <v>1.39</v>
      </c>
      <c r="T474" s="24">
        <f t="shared" si="26"/>
        <v>188.39</v>
      </c>
      <c r="U474" s="25">
        <f t="shared" si="25"/>
        <v>3293.61</v>
      </c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</row>
    <row r="475" spans="1:47" s="1" customFormat="1" ht="27" customHeight="1" x14ac:dyDescent="0.2">
      <c r="A475" s="18">
        <v>14358</v>
      </c>
      <c r="B475" s="18" t="s">
        <v>596</v>
      </c>
      <c r="C475" s="19">
        <v>44478</v>
      </c>
      <c r="D475" s="20">
        <v>28409292600748</v>
      </c>
      <c r="E475" s="20"/>
      <c r="F475" s="18" t="s">
        <v>285</v>
      </c>
      <c r="G475" s="19">
        <v>44621</v>
      </c>
      <c r="H475" s="19"/>
      <c r="I475" s="21"/>
      <c r="J475" s="22"/>
      <c r="K475" s="23"/>
      <c r="L475" s="23"/>
      <c r="M475" s="23"/>
      <c r="N475" s="23"/>
      <c r="P475" s="24">
        <f t="shared" si="23"/>
        <v>0</v>
      </c>
      <c r="Q475" s="23"/>
      <c r="R475" s="23"/>
      <c r="S475" s="23"/>
      <c r="T475" s="24">
        <f t="shared" si="26"/>
        <v>0</v>
      </c>
      <c r="U475" s="25">
        <f t="shared" si="25"/>
        <v>0</v>
      </c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</row>
    <row r="476" spans="1:47" s="1" customFormat="1" ht="27" customHeight="1" x14ac:dyDescent="0.2">
      <c r="A476" s="18">
        <v>14360</v>
      </c>
      <c r="B476" s="18" t="s">
        <v>597</v>
      </c>
      <c r="C476" s="19">
        <v>44471</v>
      </c>
      <c r="D476" s="20">
        <v>27012310200336</v>
      </c>
      <c r="E476" s="20"/>
      <c r="F476" s="18" t="s">
        <v>598</v>
      </c>
      <c r="G476" s="19" t="s">
        <v>77</v>
      </c>
      <c r="H476" s="19"/>
      <c r="I476" s="21">
        <v>0</v>
      </c>
      <c r="J476" s="22">
        <v>21499</v>
      </c>
      <c r="K476" s="23"/>
      <c r="L476" s="23"/>
      <c r="M476" s="23">
        <v>0</v>
      </c>
      <c r="N476" s="23">
        <v>2500</v>
      </c>
      <c r="P476" s="24">
        <f t="shared" si="23"/>
        <v>23999</v>
      </c>
      <c r="Q476" s="23">
        <v>0</v>
      </c>
      <c r="R476" s="23">
        <v>0</v>
      </c>
      <c r="S476" s="23">
        <v>0</v>
      </c>
      <c r="T476" s="24">
        <f t="shared" si="26"/>
        <v>0</v>
      </c>
      <c r="U476" s="25">
        <f t="shared" si="25"/>
        <v>23999</v>
      </c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</row>
    <row r="477" spans="1:47" s="1" customFormat="1" ht="27" customHeight="1" x14ac:dyDescent="0.2">
      <c r="A477" s="18">
        <v>14362</v>
      </c>
      <c r="B477" s="18" t="s">
        <v>599</v>
      </c>
      <c r="C477" s="19">
        <v>44480</v>
      </c>
      <c r="D477" s="20">
        <v>28202202602808</v>
      </c>
      <c r="E477" s="20"/>
      <c r="F477" s="18" t="s">
        <v>211</v>
      </c>
      <c r="G477" s="19">
        <v>44653</v>
      </c>
      <c r="H477" s="19"/>
      <c r="I477" s="21">
        <v>1700</v>
      </c>
      <c r="J477" s="22">
        <v>1797</v>
      </c>
      <c r="K477" s="23"/>
      <c r="L477" s="23"/>
      <c r="M477" s="23">
        <v>425</v>
      </c>
      <c r="N477" s="23"/>
      <c r="P477" s="24">
        <f t="shared" si="23"/>
        <v>2222</v>
      </c>
      <c r="Q477" s="23">
        <v>187</v>
      </c>
      <c r="R477" s="23">
        <v>0</v>
      </c>
      <c r="S477" s="23">
        <v>0</v>
      </c>
      <c r="T477" s="24">
        <f t="shared" si="26"/>
        <v>187</v>
      </c>
      <c r="U477" s="25">
        <f t="shared" si="25"/>
        <v>2035</v>
      </c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</row>
    <row r="478" spans="1:47" s="1" customFormat="1" ht="27" customHeight="1" x14ac:dyDescent="0.2">
      <c r="A478" s="18">
        <v>14367</v>
      </c>
      <c r="B478" s="18" t="s">
        <v>600</v>
      </c>
      <c r="C478" s="19">
        <v>44487</v>
      </c>
      <c r="D478" s="20">
        <v>29301010210339</v>
      </c>
      <c r="E478" s="20"/>
      <c r="F478" s="18" t="s">
        <v>86</v>
      </c>
      <c r="G478" s="19">
        <v>44744</v>
      </c>
      <c r="H478" s="19"/>
      <c r="I478" s="21">
        <v>1720</v>
      </c>
      <c r="J478" s="22">
        <v>2083</v>
      </c>
      <c r="K478" s="23"/>
      <c r="L478" s="23"/>
      <c r="M478" s="23">
        <v>430</v>
      </c>
      <c r="N478" s="23"/>
      <c r="O478" s="1">
        <v>499</v>
      </c>
      <c r="P478" s="24">
        <f t="shared" ref="P478:P504" si="27">SUM(J478:O478)</f>
        <v>3012</v>
      </c>
      <c r="Q478" s="23">
        <v>189.2</v>
      </c>
      <c r="R478" s="23">
        <v>0</v>
      </c>
      <c r="S478" s="23">
        <v>0</v>
      </c>
      <c r="T478" s="24">
        <f t="shared" si="26"/>
        <v>189.2</v>
      </c>
      <c r="U478" s="25">
        <f t="shared" si="25"/>
        <v>2822.8</v>
      </c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</row>
    <row r="479" spans="1:47" s="1" customFormat="1" ht="27" customHeight="1" x14ac:dyDescent="0.2">
      <c r="A479" s="18">
        <v>14368</v>
      </c>
      <c r="B479" s="18" t="s">
        <v>601</v>
      </c>
      <c r="C479" s="19">
        <v>44489</v>
      </c>
      <c r="D479" s="20">
        <v>28010071803377</v>
      </c>
      <c r="E479" s="20"/>
      <c r="F479" s="18" t="s">
        <v>86</v>
      </c>
      <c r="G479" s="19" t="s">
        <v>77</v>
      </c>
      <c r="H479" s="19"/>
      <c r="I479" s="21"/>
      <c r="J479" s="22"/>
      <c r="K479" s="23"/>
      <c r="L479" s="23"/>
      <c r="M479" s="23"/>
      <c r="N479" s="23"/>
      <c r="P479" s="24">
        <f t="shared" si="27"/>
        <v>0</v>
      </c>
      <c r="Q479" s="23"/>
      <c r="R479" s="23"/>
      <c r="S479" s="23"/>
      <c r="T479" s="24">
        <f t="shared" si="26"/>
        <v>0</v>
      </c>
      <c r="U479" s="25">
        <f t="shared" si="25"/>
        <v>0</v>
      </c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</row>
    <row r="480" spans="1:47" s="1" customFormat="1" ht="27" customHeight="1" x14ac:dyDescent="0.2">
      <c r="A480" s="18">
        <v>14375</v>
      </c>
      <c r="B480" s="18" t="s">
        <v>602</v>
      </c>
      <c r="C480" s="19">
        <v>44495</v>
      </c>
      <c r="D480" s="20">
        <v>26503130200036</v>
      </c>
      <c r="E480" s="20"/>
      <c r="F480" s="18" t="s">
        <v>63</v>
      </c>
      <c r="G480" s="19">
        <v>44805</v>
      </c>
      <c r="H480" s="19"/>
      <c r="I480" s="21">
        <v>2850</v>
      </c>
      <c r="J480" s="22">
        <v>3477.5</v>
      </c>
      <c r="K480" s="23"/>
      <c r="L480" s="23"/>
      <c r="M480" s="23">
        <v>712.5</v>
      </c>
      <c r="N480" s="23"/>
      <c r="O480" s="1">
        <v>2427</v>
      </c>
      <c r="P480" s="24">
        <f t="shared" si="27"/>
        <v>6617</v>
      </c>
      <c r="Q480" s="23">
        <v>313.5</v>
      </c>
      <c r="R480" s="23">
        <v>0</v>
      </c>
      <c r="S480" s="23">
        <v>0.59</v>
      </c>
      <c r="T480" s="24">
        <f t="shared" si="26"/>
        <v>314.08999999999997</v>
      </c>
      <c r="U480" s="25">
        <f t="shared" si="25"/>
        <v>6302.91</v>
      </c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</row>
    <row r="481" spans="1:47" s="1" customFormat="1" ht="27" customHeight="1" x14ac:dyDescent="0.2">
      <c r="A481" s="18">
        <v>14382</v>
      </c>
      <c r="B481" s="18" t="s">
        <v>603</v>
      </c>
      <c r="C481" s="19">
        <v>44511</v>
      </c>
      <c r="D481" s="20">
        <v>27704120201793</v>
      </c>
      <c r="E481" s="20"/>
      <c r="F481" s="18" t="s">
        <v>285</v>
      </c>
      <c r="G481" s="19" t="s">
        <v>77</v>
      </c>
      <c r="H481" s="19"/>
      <c r="I481" s="21"/>
      <c r="J481" s="22"/>
      <c r="K481" s="23"/>
      <c r="L481" s="23"/>
      <c r="M481" s="23"/>
      <c r="N481" s="23"/>
      <c r="P481" s="24">
        <f t="shared" si="27"/>
        <v>0</v>
      </c>
      <c r="Q481" s="23"/>
      <c r="R481" s="23"/>
      <c r="S481" s="23"/>
      <c r="T481" s="24">
        <f t="shared" si="26"/>
        <v>0</v>
      </c>
      <c r="U481" s="25">
        <f t="shared" si="25"/>
        <v>0</v>
      </c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</row>
    <row r="482" spans="1:47" s="1" customFormat="1" ht="27" customHeight="1" x14ac:dyDescent="0.2">
      <c r="A482" s="18">
        <v>14383</v>
      </c>
      <c r="B482" s="18" t="s">
        <v>604</v>
      </c>
      <c r="C482" s="19">
        <v>44511</v>
      </c>
      <c r="D482" s="20">
        <v>27801291500913</v>
      </c>
      <c r="E482" s="20"/>
      <c r="F482" s="18" t="s">
        <v>285</v>
      </c>
      <c r="G482" s="19" t="s">
        <v>77</v>
      </c>
      <c r="H482" s="19"/>
      <c r="I482" s="21"/>
      <c r="J482" s="22"/>
      <c r="K482" s="23"/>
      <c r="L482" s="23"/>
      <c r="M482" s="23"/>
      <c r="N482" s="23"/>
      <c r="P482" s="24">
        <f t="shared" si="27"/>
        <v>0</v>
      </c>
      <c r="Q482" s="23"/>
      <c r="R482" s="23"/>
      <c r="S482" s="23"/>
      <c r="T482" s="24">
        <f t="shared" si="26"/>
        <v>0</v>
      </c>
      <c r="U482" s="25">
        <f t="shared" si="25"/>
        <v>0</v>
      </c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</row>
    <row r="483" spans="1:47" s="1" customFormat="1" ht="27" customHeight="1" x14ac:dyDescent="0.2">
      <c r="A483" s="18">
        <v>14387</v>
      </c>
      <c r="B483" s="18" t="s">
        <v>605</v>
      </c>
      <c r="C483" s="19">
        <v>44524</v>
      </c>
      <c r="D483" s="20">
        <v>29406270204312</v>
      </c>
      <c r="E483" s="20"/>
      <c r="F483" s="18" t="s">
        <v>86</v>
      </c>
      <c r="G483" s="19">
        <v>44621</v>
      </c>
      <c r="H483" s="19"/>
      <c r="I483" s="21"/>
      <c r="J483" s="22"/>
      <c r="K483" s="23"/>
      <c r="L483" s="23"/>
      <c r="M483" s="23"/>
      <c r="N483" s="23"/>
      <c r="P483" s="24">
        <f t="shared" si="27"/>
        <v>0</v>
      </c>
      <c r="Q483" s="23"/>
      <c r="R483" s="23"/>
      <c r="S483" s="23"/>
      <c r="T483" s="24">
        <f t="shared" si="26"/>
        <v>0</v>
      </c>
      <c r="U483" s="25">
        <f t="shared" si="25"/>
        <v>0</v>
      </c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</row>
    <row r="484" spans="1:47" s="1" customFormat="1" ht="27" customHeight="1" x14ac:dyDescent="0.2">
      <c r="A484" s="18">
        <v>14390</v>
      </c>
      <c r="B484" s="18" t="s">
        <v>606</v>
      </c>
      <c r="C484" s="19">
        <v>44525</v>
      </c>
      <c r="D484" s="20">
        <v>29401201803997</v>
      </c>
      <c r="E484" s="20"/>
      <c r="F484" s="18" t="s">
        <v>86</v>
      </c>
      <c r="G484" s="19" t="s">
        <v>77</v>
      </c>
      <c r="H484" s="19"/>
      <c r="I484" s="21"/>
      <c r="J484" s="22"/>
      <c r="K484" s="23"/>
      <c r="L484" s="23"/>
      <c r="M484" s="23"/>
      <c r="N484" s="23"/>
      <c r="P484" s="24">
        <f t="shared" si="27"/>
        <v>0</v>
      </c>
      <c r="Q484" s="23"/>
      <c r="R484" s="23"/>
      <c r="S484" s="23"/>
      <c r="T484" s="24">
        <f t="shared" si="26"/>
        <v>0</v>
      </c>
      <c r="U484" s="25">
        <f t="shared" si="25"/>
        <v>0</v>
      </c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</row>
    <row r="485" spans="1:47" s="1" customFormat="1" ht="27" customHeight="1" x14ac:dyDescent="0.2">
      <c r="A485" s="18">
        <v>14396</v>
      </c>
      <c r="B485" s="18" t="s">
        <v>607</v>
      </c>
      <c r="C485" s="19">
        <v>44532</v>
      </c>
      <c r="D485" s="20">
        <v>29505010205178</v>
      </c>
      <c r="E485" s="20"/>
      <c r="F485" s="18" t="s">
        <v>75</v>
      </c>
      <c r="G485" s="19">
        <v>44713</v>
      </c>
      <c r="H485" s="19"/>
      <c r="I485" s="21">
        <v>1400</v>
      </c>
      <c r="J485" s="22">
        <v>1400</v>
      </c>
      <c r="K485" s="23"/>
      <c r="L485" s="23"/>
      <c r="M485" s="23">
        <v>232.8</v>
      </c>
      <c r="N485" s="23"/>
      <c r="O485" s="1">
        <v>377</v>
      </c>
      <c r="P485" s="24">
        <f t="shared" si="27"/>
        <v>2009.8</v>
      </c>
      <c r="Q485" s="23">
        <v>154</v>
      </c>
      <c r="R485" s="23">
        <v>0</v>
      </c>
      <c r="S485" s="23">
        <v>0</v>
      </c>
      <c r="T485" s="24">
        <f t="shared" si="26"/>
        <v>154</v>
      </c>
      <c r="U485" s="25">
        <f t="shared" si="25"/>
        <v>1855.8</v>
      </c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</row>
    <row r="486" spans="1:47" s="1" customFormat="1" ht="27" customHeight="1" x14ac:dyDescent="0.2">
      <c r="A486" s="18">
        <v>14397</v>
      </c>
      <c r="B486" s="18" t="s">
        <v>608</v>
      </c>
      <c r="C486" s="19">
        <v>44532</v>
      </c>
      <c r="D486" s="20">
        <v>30211013300475</v>
      </c>
      <c r="E486" s="20"/>
      <c r="F486" s="18" t="s">
        <v>86</v>
      </c>
      <c r="G486" s="19" t="s">
        <v>77</v>
      </c>
      <c r="H486" s="19"/>
      <c r="I486" s="21"/>
      <c r="J486" s="22"/>
      <c r="K486" s="23"/>
      <c r="L486" s="23"/>
      <c r="M486" s="23"/>
      <c r="N486" s="23"/>
      <c r="P486" s="24">
        <f t="shared" si="27"/>
        <v>0</v>
      </c>
      <c r="Q486" s="23"/>
      <c r="R486" s="23"/>
      <c r="S486" s="23"/>
      <c r="T486" s="24">
        <f t="shared" si="26"/>
        <v>0</v>
      </c>
      <c r="U486" s="25">
        <f t="shared" si="25"/>
        <v>0</v>
      </c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</row>
    <row r="487" spans="1:47" s="1" customFormat="1" ht="27" customHeight="1" x14ac:dyDescent="0.2">
      <c r="A487" s="18">
        <v>14399</v>
      </c>
      <c r="B487" s="18" t="s">
        <v>609</v>
      </c>
      <c r="C487" s="19">
        <v>44537</v>
      </c>
      <c r="D487" s="20">
        <v>30307011806611</v>
      </c>
      <c r="E487" s="20"/>
      <c r="F487" s="18" t="s">
        <v>86</v>
      </c>
      <c r="G487" s="19" t="s">
        <v>77</v>
      </c>
      <c r="H487" s="19"/>
      <c r="I487" s="21"/>
      <c r="J487" s="22"/>
      <c r="K487" s="23"/>
      <c r="L487" s="23"/>
      <c r="M487" s="23"/>
      <c r="N487" s="23"/>
      <c r="P487" s="24">
        <f t="shared" si="27"/>
        <v>0</v>
      </c>
      <c r="Q487" s="23"/>
      <c r="R487" s="23"/>
      <c r="S487" s="23"/>
      <c r="T487" s="24">
        <f t="shared" si="26"/>
        <v>0</v>
      </c>
      <c r="U487" s="25">
        <f t="shared" si="25"/>
        <v>0</v>
      </c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</row>
    <row r="488" spans="1:47" s="1" customFormat="1" ht="27" customHeight="1" x14ac:dyDescent="0.2">
      <c r="A488" s="18">
        <v>14400</v>
      </c>
      <c r="B488" s="18" t="s">
        <v>610</v>
      </c>
      <c r="C488" s="19">
        <v>44537</v>
      </c>
      <c r="D488" s="20">
        <v>29701081801913</v>
      </c>
      <c r="E488" s="20"/>
      <c r="F488" s="18" t="s">
        <v>214</v>
      </c>
      <c r="G488" s="19">
        <v>44621</v>
      </c>
      <c r="H488" s="19"/>
      <c r="I488" s="21">
        <v>1800</v>
      </c>
      <c r="J488" s="22">
        <v>2736</v>
      </c>
      <c r="K488" s="23"/>
      <c r="L488" s="23"/>
      <c r="M488" s="23">
        <v>450</v>
      </c>
      <c r="N488" s="23"/>
      <c r="O488" s="1">
        <v>200</v>
      </c>
      <c r="P488" s="24">
        <f t="shared" si="27"/>
        <v>3386</v>
      </c>
      <c r="Q488" s="23">
        <v>198</v>
      </c>
      <c r="R488" s="23">
        <v>0</v>
      </c>
      <c r="S488" s="23">
        <v>2.71</v>
      </c>
      <c r="T488" s="24">
        <f t="shared" si="26"/>
        <v>200.71</v>
      </c>
      <c r="U488" s="25">
        <f t="shared" si="25"/>
        <v>3185.29</v>
      </c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</row>
    <row r="489" spans="1:47" s="1" customFormat="1" ht="27" customHeight="1" x14ac:dyDescent="0.2">
      <c r="A489" s="18">
        <v>14406</v>
      </c>
      <c r="B489" s="18" t="s">
        <v>611</v>
      </c>
      <c r="C489" s="19">
        <v>44544</v>
      </c>
      <c r="D489" s="20">
        <v>28802230201778</v>
      </c>
      <c r="E489" s="20"/>
      <c r="F489" s="18" t="s">
        <v>86</v>
      </c>
      <c r="G489" s="19" t="s">
        <v>77</v>
      </c>
      <c r="H489" s="19"/>
      <c r="I489" s="21"/>
      <c r="J489" s="22"/>
      <c r="K489" s="23"/>
      <c r="L489" s="23"/>
      <c r="M489" s="23"/>
      <c r="N489" s="23"/>
      <c r="P489" s="24">
        <f t="shared" si="27"/>
        <v>0</v>
      </c>
      <c r="Q489" s="23"/>
      <c r="R489" s="23"/>
      <c r="S489" s="23"/>
      <c r="T489" s="24">
        <f t="shared" si="26"/>
        <v>0</v>
      </c>
      <c r="U489" s="25">
        <f t="shared" si="25"/>
        <v>0</v>
      </c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</row>
    <row r="490" spans="1:47" s="1" customFormat="1" ht="27" customHeight="1" x14ac:dyDescent="0.2">
      <c r="A490" s="18">
        <v>14408</v>
      </c>
      <c r="B490" s="18" t="s">
        <v>612</v>
      </c>
      <c r="C490" s="19">
        <v>44542</v>
      </c>
      <c r="D490" s="20">
        <v>30212220200878</v>
      </c>
      <c r="E490" s="20"/>
      <c r="F490" s="18" t="s">
        <v>86</v>
      </c>
      <c r="G490" s="19" t="s">
        <v>77</v>
      </c>
      <c r="H490" s="19"/>
      <c r="I490" s="21"/>
      <c r="J490" s="22"/>
      <c r="K490" s="23"/>
      <c r="L490" s="23"/>
      <c r="M490" s="23"/>
      <c r="N490" s="23"/>
      <c r="P490" s="24">
        <f t="shared" si="27"/>
        <v>0</v>
      </c>
      <c r="Q490" s="23"/>
      <c r="R490" s="23"/>
      <c r="S490" s="23"/>
      <c r="T490" s="24">
        <f t="shared" si="26"/>
        <v>0</v>
      </c>
      <c r="U490" s="25">
        <f t="shared" si="25"/>
        <v>0</v>
      </c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</row>
    <row r="491" spans="1:47" s="1" customFormat="1" ht="27" customHeight="1" x14ac:dyDescent="0.2">
      <c r="A491" s="18">
        <v>14409</v>
      </c>
      <c r="B491" s="18" t="s">
        <v>613</v>
      </c>
      <c r="C491" s="19">
        <v>44553</v>
      </c>
      <c r="D491" s="20">
        <v>29609011801513</v>
      </c>
      <c r="E491" s="20"/>
      <c r="F491" s="18" t="s">
        <v>86</v>
      </c>
      <c r="G491" s="19">
        <v>44713</v>
      </c>
      <c r="H491" s="19"/>
      <c r="I491" s="21"/>
      <c r="J491" s="22"/>
      <c r="K491" s="23"/>
      <c r="L491" s="23"/>
      <c r="M491" s="23"/>
      <c r="N491" s="23"/>
      <c r="P491" s="24">
        <f t="shared" si="27"/>
        <v>0</v>
      </c>
      <c r="Q491" s="23"/>
      <c r="R491" s="23"/>
      <c r="S491" s="23"/>
      <c r="T491" s="24">
        <f t="shared" si="26"/>
        <v>0</v>
      </c>
      <c r="U491" s="25">
        <f t="shared" si="25"/>
        <v>0</v>
      </c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</row>
    <row r="492" spans="1:47" s="1" customFormat="1" ht="27" customHeight="1" x14ac:dyDescent="0.2">
      <c r="A492" s="18">
        <v>14410</v>
      </c>
      <c r="B492" s="18" t="s">
        <v>614</v>
      </c>
      <c r="C492" s="19">
        <v>44555</v>
      </c>
      <c r="D492" s="20">
        <v>30001080202971</v>
      </c>
      <c r="E492" s="20"/>
      <c r="F492" s="18" t="s">
        <v>86</v>
      </c>
      <c r="G492" s="19" t="s">
        <v>77</v>
      </c>
      <c r="H492" s="19"/>
      <c r="I492" s="21"/>
      <c r="J492" s="22"/>
      <c r="K492" s="23"/>
      <c r="L492" s="23"/>
      <c r="M492" s="23"/>
      <c r="N492" s="23"/>
      <c r="P492" s="24">
        <f t="shared" si="27"/>
        <v>0</v>
      </c>
      <c r="Q492" s="23"/>
      <c r="R492" s="23"/>
      <c r="S492" s="23"/>
      <c r="T492" s="24">
        <f t="shared" si="26"/>
        <v>0</v>
      </c>
      <c r="U492" s="25">
        <f t="shared" si="25"/>
        <v>0</v>
      </c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</row>
    <row r="493" spans="1:47" s="1" customFormat="1" ht="27" customHeight="1" x14ac:dyDescent="0.2">
      <c r="A493" s="18">
        <v>14416</v>
      </c>
      <c r="B493" s="18" t="s">
        <v>615</v>
      </c>
      <c r="C493" s="19">
        <v>44565</v>
      </c>
      <c r="D493" s="20">
        <v>29510210200638</v>
      </c>
      <c r="E493" s="20"/>
      <c r="F493" s="18" t="s">
        <v>206</v>
      </c>
      <c r="G493" s="19">
        <v>44621</v>
      </c>
      <c r="H493" s="19"/>
      <c r="I493" s="21"/>
      <c r="J493" s="22"/>
      <c r="K493" s="23"/>
      <c r="L493" s="23"/>
      <c r="M493" s="23"/>
      <c r="N493" s="23"/>
      <c r="P493" s="24">
        <f t="shared" si="27"/>
        <v>0</v>
      </c>
      <c r="Q493" s="23"/>
      <c r="R493" s="23"/>
      <c r="S493" s="23"/>
      <c r="T493" s="24">
        <f t="shared" si="26"/>
        <v>0</v>
      </c>
      <c r="U493" s="25">
        <f t="shared" si="25"/>
        <v>0</v>
      </c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</row>
    <row r="494" spans="1:47" s="1" customFormat="1" ht="27" customHeight="1" x14ac:dyDescent="0.2">
      <c r="A494" s="18">
        <v>14419</v>
      </c>
      <c r="B494" s="18" t="s">
        <v>616</v>
      </c>
      <c r="C494" s="19">
        <v>44570</v>
      </c>
      <c r="D494" s="20">
        <v>29801241802011</v>
      </c>
      <c r="E494" s="20"/>
      <c r="F494" s="18" t="s">
        <v>75</v>
      </c>
      <c r="G494" s="19" t="s">
        <v>77</v>
      </c>
      <c r="H494" s="19">
        <v>44571</v>
      </c>
      <c r="I494" s="21"/>
      <c r="J494" s="22"/>
      <c r="K494" s="23"/>
      <c r="L494" s="23"/>
      <c r="M494" s="23"/>
      <c r="N494" s="23"/>
      <c r="P494" s="24">
        <f t="shared" si="27"/>
        <v>0</v>
      </c>
      <c r="Q494" s="23"/>
      <c r="R494" s="23"/>
      <c r="S494" s="23"/>
      <c r="T494" s="24">
        <f t="shared" si="26"/>
        <v>0</v>
      </c>
      <c r="U494" s="25">
        <f t="shared" si="25"/>
        <v>0</v>
      </c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</row>
    <row r="495" spans="1:47" s="1" customFormat="1" ht="27" customHeight="1" x14ac:dyDescent="0.2">
      <c r="A495" s="18">
        <v>14424</v>
      </c>
      <c r="B495" s="18" t="s">
        <v>617</v>
      </c>
      <c r="C495" s="19">
        <v>44586</v>
      </c>
      <c r="D495" s="20">
        <v>29308142101711</v>
      </c>
      <c r="E495" s="20"/>
      <c r="F495" s="18" t="s">
        <v>86</v>
      </c>
      <c r="G495" s="19">
        <v>44621</v>
      </c>
      <c r="H495" s="19"/>
      <c r="I495" s="21"/>
      <c r="J495" s="22"/>
      <c r="K495" s="23"/>
      <c r="L495" s="23"/>
      <c r="M495" s="23"/>
      <c r="N495" s="23"/>
      <c r="P495" s="24">
        <f t="shared" si="27"/>
        <v>0</v>
      </c>
      <c r="Q495" s="23"/>
      <c r="R495" s="23"/>
      <c r="S495" s="23"/>
      <c r="T495" s="24">
        <f t="shared" si="26"/>
        <v>0</v>
      </c>
      <c r="U495" s="25">
        <f t="shared" si="25"/>
        <v>0</v>
      </c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</row>
    <row r="496" spans="1:47" s="1" customFormat="1" ht="27" customHeight="1" x14ac:dyDescent="0.2">
      <c r="A496" s="18">
        <v>14426</v>
      </c>
      <c r="B496" s="18" t="s">
        <v>618</v>
      </c>
      <c r="C496" s="19">
        <v>44592</v>
      </c>
      <c r="D496" s="20">
        <v>28111060200451</v>
      </c>
      <c r="E496" s="20"/>
      <c r="F496" s="18" t="s">
        <v>86</v>
      </c>
      <c r="G496" s="19" t="s">
        <v>77</v>
      </c>
      <c r="H496" s="19">
        <v>44623</v>
      </c>
      <c r="I496" s="21"/>
      <c r="J496" s="22"/>
      <c r="K496" s="23"/>
      <c r="L496" s="23"/>
      <c r="M496" s="23"/>
      <c r="N496" s="23"/>
      <c r="P496" s="24">
        <f t="shared" si="27"/>
        <v>0</v>
      </c>
      <c r="Q496" s="23"/>
      <c r="R496" s="23"/>
      <c r="S496" s="23"/>
      <c r="T496" s="24">
        <f t="shared" si="26"/>
        <v>0</v>
      </c>
      <c r="U496" s="25">
        <f t="shared" si="25"/>
        <v>0</v>
      </c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</row>
    <row r="497" spans="1:47" s="1" customFormat="1" ht="27" customHeight="1" x14ac:dyDescent="0.2">
      <c r="A497" s="18">
        <v>14428</v>
      </c>
      <c r="B497" s="18" t="s">
        <v>619</v>
      </c>
      <c r="C497" s="19">
        <v>44594</v>
      </c>
      <c r="D497" s="20">
        <v>29812080200475</v>
      </c>
      <c r="E497" s="20"/>
      <c r="F497" s="18" t="s">
        <v>86</v>
      </c>
      <c r="G497" s="19">
        <v>44835</v>
      </c>
      <c r="H497" s="19"/>
      <c r="I497" s="21">
        <v>1700</v>
      </c>
      <c r="J497" s="22">
        <v>1754</v>
      </c>
      <c r="K497" s="23"/>
      <c r="L497" s="23"/>
      <c r="M497" s="23">
        <v>425</v>
      </c>
      <c r="N497" s="23"/>
      <c r="P497" s="24">
        <f t="shared" si="27"/>
        <v>2179</v>
      </c>
      <c r="Q497" s="23">
        <v>187</v>
      </c>
      <c r="R497" s="23">
        <v>0</v>
      </c>
      <c r="S497" s="23">
        <v>0</v>
      </c>
      <c r="T497" s="24">
        <f t="shared" si="26"/>
        <v>187</v>
      </c>
      <c r="U497" s="25">
        <f t="shared" si="25"/>
        <v>1992</v>
      </c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</row>
    <row r="498" spans="1:47" s="1" customFormat="1" ht="27" customHeight="1" x14ac:dyDescent="0.2">
      <c r="A498" s="18">
        <v>14429</v>
      </c>
      <c r="B498" s="18" t="s">
        <v>620</v>
      </c>
      <c r="C498" s="19">
        <v>44598</v>
      </c>
      <c r="D498" s="20">
        <v>30201061802193</v>
      </c>
      <c r="E498" s="20"/>
      <c r="F498" s="18" t="s">
        <v>206</v>
      </c>
      <c r="G498" s="19">
        <v>44805</v>
      </c>
      <c r="H498" s="19"/>
      <c r="I498" s="21"/>
      <c r="J498" s="22"/>
      <c r="K498" s="23"/>
      <c r="L498" s="23"/>
      <c r="M498" s="23"/>
      <c r="N498" s="23"/>
      <c r="P498" s="24">
        <f t="shared" si="27"/>
        <v>0</v>
      </c>
      <c r="Q498" s="23"/>
      <c r="R498" s="23"/>
      <c r="S498" s="23"/>
      <c r="T498" s="24">
        <f t="shared" si="26"/>
        <v>0</v>
      </c>
      <c r="U498" s="25">
        <f t="shared" si="25"/>
        <v>0</v>
      </c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</row>
    <row r="499" spans="1:47" s="1" customFormat="1" ht="27" customHeight="1" x14ac:dyDescent="0.2">
      <c r="A499" s="18">
        <v>14432</v>
      </c>
      <c r="B499" s="18" t="s">
        <v>621</v>
      </c>
      <c r="C499" s="19">
        <v>44605</v>
      </c>
      <c r="D499" s="20">
        <v>29612150202196</v>
      </c>
      <c r="E499" s="20"/>
      <c r="F499" s="18" t="s">
        <v>234</v>
      </c>
      <c r="G499" s="19"/>
      <c r="H499" s="19"/>
      <c r="I499" s="21"/>
      <c r="J499" s="22"/>
      <c r="K499" s="23"/>
      <c r="L499" s="23"/>
      <c r="M499" s="23"/>
      <c r="N499" s="23"/>
      <c r="P499" s="24">
        <f t="shared" si="27"/>
        <v>0</v>
      </c>
      <c r="Q499" s="23"/>
      <c r="R499" s="23"/>
      <c r="S499" s="23"/>
      <c r="T499" s="24">
        <f t="shared" si="26"/>
        <v>0</v>
      </c>
      <c r="U499" s="25">
        <f t="shared" si="25"/>
        <v>0</v>
      </c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</row>
    <row r="500" spans="1:47" s="1" customFormat="1" ht="27" customHeight="1" x14ac:dyDescent="0.2">
      <c r="A500" s="18">
        <v>14433</v>
      </c>
      <c r="B500" s="18" t="s">
        <v>622</v>
      </c>
      <c r="C500" s="19">
        <v>44605</v>
      </c>
      <c r="D500" s="20">
        <v>29411011802019</v>
      </c>
      <c r="E500" s="20"/>
      <c r="F500" s="18" t="s">
        <v>86</v>
      </c>
      <c r="G500" s="19" t="s">
        <v>77</v>
      </c>
      <c r="H500" s="19"/>
      <c r="I500" s="21"/>
      <c r="J500" s="22"/>
      <c r="K500" s="23"/>
      <c r="L500" s="23"/>
      <c r="M500" s="23"/>
      <c r="N500" s="23"/>
      <c r="P500" s="24">
        <f t="shared" si="27"/>
        <v>0</v>
      </c>
      <c r="Q500" s="23"/>
      <c r="R500" s="23"/>
      <c r="S500" s="23"/>
      <c r="T500" s="24">
        <f t="shared" si="26"/>
        <v>0</v>
      </c>
      <c r="U500" s="25">
        <f t="shared" si="25"/>
        <v>0</v>
      </c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</row>
    <row r="501" spans="1:47" s="1" customFormat="1" ht="27" customHeight="1" x14ac:dyDescent="0.2">
      <c r="A501" s="18">
        <v>14436</v>
      </c>
      <c r="B501" s="18" t="s">
        <v>623</v>
      </c>
      <c r="C501" s="19">
        <v>44611</v>
      </c>
      <c r="D501" s="20">
        <v>29907200202818</v>
      </c>
      <c r="E501" s="20"/>
      <c r="F501" s="18" t="s">
        <v>214</v>
      </c>
      <c r="G501" s="19" t="s">
        <v>77</v>
      </c>
      <c r="H501" s="19"/>
      <c r="I501" s="21"/>
      <c r="J501" s="22"/>
      <c r="K501" s="23"/>
      <c r="L501" s="23"/>
      <c r="M501" s="23"/>
      <c r="N501" s="23"/>
      <c r="P501" s="24">
        <f t="shared" si="27"/>
        <v>0</v>
      </c>
      <c r="Q501" s="23"/>
      <c r="R501" s="23"/>
      <c r="S501" s="23"/>
      <c r="T501" s="24">
        <f t="shared" si="26"/>
        <v>0</v>
      </c>
      <c r="U501" s="25">
        <f t="shared" si="25"/>
        <v>0</v>
      </c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</row>
    <row r="502" spans="1:47" s="1" customFormat="1" ht="27" customHeight="1" x14ac:dyDescent="0.2">
      <c r="A502" s="18">
        <v>14437</v>
      </c>
      <c r="B502" s="18" t="s">
        <v>624</v>
      </c>
      <c r="C502" s="19">
        <v>44614</v>
      </c>
      <c r="D502" s="20">
        <v>29104160201214</v>
      </c>
      <c r="E502" s="20"/>
      <c r="F502" s="18" t="s">
        <v>206</v>
      </c>
      <c r="G502" s="19">
        <v>44805</v>
      </c>
      <c r="H502" s="19"/>
      <c r="I502" s="21">
        <v>2790</v>
      </c>
      <c r="J502" s="22">
        <v>3682.5</v>
      </c>
      <c r="K502" s="23"/>
      <c r="L502" s="23"/>
      <c r="M502" s="23">
        <v>697.5</v>
      </c>
      <c r="N502" s="23"/>
      <c r="P502" s="24">
        <f t="shared" si="27"/>
        <v>4380</v>
      </c>
      <c r="Q502" s="23">
        <v>306.89999999999998</v>
      </c>
      <c r="R502" s="23">
        <v>0</v>
      </c>
      <c r="S502" s="23">
        <v>107.29</v>
      </c>
      <c r="T502" s="24">
        <f t="shared" si="26"/>
        <v>414.19</v>
      </c>
      <c r="U502" s="25">
        <f t="shared" si="25"/>
        <v>3965.81</v>
      </c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</row>
    <row r="503" spans="1:47" s="1" customFormat="1" ht="27" customHeight="1" x14ac:dyDescent="0.2">
      <c r="A503" s="18">
        <v>14438</v>
      </c>
      <c r="B503" s="18" t="s">
        <v>625</v>
      </c>
      <c r="C503" s="19">
        <v>44616</v>
      </c>
      <c r="D503" s="20">
        <v>29806130200331</v>
      </c>
      <c r="E503" s="20"/>
      <c r="F503" s="18" t="s">
        <v>206</v>
      </c>
      <c r="G503" s="19" t="s">
        <v>77</v>
      </c>
      <c r="H503" s="19"/>
      <c r="I503" s="21"/>
      <c r="J503" s="22"/>
      <c r="K503" s="23"/>
      <c r="L503" s="23"/>
      <c r="M503" s="23"/>
      <c r="N503" s="23"/>
      <c r="P503" s="24">
        <f t="shared" si="27"/>
        <v>0</v>
      </c>
      <c r="Q503" s="23"/>
      <c r="R503" s="23"/>
      <c r="S503" s="23"/>
      <c r="T503" s="24">
        <f t="shared" si="26"/>
        <v>0</v>
      </c>
      <c r="U503" s="25">
        <f t="shared" si="25"/>
        <v>0</v>
      </c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</row>
    <row r="504" spans="1:47" s="1" customFormat="1" ht="27" customHeight="1" x14ac:dyDescent="0.2">
      <c r="A504" s="18">
        <v>14439</v>
      </c>
      <c r="B504" s="18" t="s">
        <v>626</v>
      </c>
      <c r="C504" s="19">
        <v>44616</v>
      </c>
      <c r="D504" s="20">
        <v>28808060200419</v>
      </c>
      <c r="E504" s="20"/>
      <c r="F504" s="18" t="s">
        <v>86</v>
      </c>
      <c r="G504" s="19"/>
      <c r="H504" s="19"/>
      <c r="I504" s="21"/>
      <c r="J504" s="22"/>
      <c r="K504" s="23"/>
      <c r="L504" s="23"/>
      <c r="M504" s="23"/>
      <c r="N504" s="23"/>
      <c r="P504" s="24">
        <f t="shared" si="27"/>
        <v>0</v>
      </c>
      <c r="Q504" s="23"/>
      <c r="R504" s="23"/>
      <c r="S504" s="23"/>
      <c r="T504" s="24">
        <f t="shared" si="26"/>
        <v>0</v>
      </c>
      <c r="U504" s="25">
        <f t="shared" si="25"/>
        <v>0</v>
      </c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</row>
    <row r="505" spans="1:47" s="1" customFormat="1" ht="27" customHeight="1" x14ac:dyDescent="0.2">
      <c r="A505" s="18">
        <v>14441</v>
      </c>
      <c r="B505" s="18" t="s">
        <v>632</v>
      </c>
      <c r="C505" s="19">
        <v>44618</v>
      </c>
      <c r="D505" s="20">
        <v>30212080202093</v>
      </c>
      <c r="E505" s="20"/>
      <c r="F505" s="18" t="s">
        <v>86</v>
      </c>
      <c r="G505" s="19">
        <v>44713</v>
      </c>
      <c r="H505" s="19"/>
      <c r="I505" s="21">
        <v>505.33</v>
      </c>
      <c r="J505" s="22">
        <v>505.33</v>
      </c>
      <c r="K505" s="23"/>
      <c r="L505" s="23"/>
      <c r="M505" s="23">
        <v>0</v>
      </c>
      <c r="N505" s="23"/>
      <c r="P505" s="24">
        <f t="shared" ref="P505:P526" si="28">SUM(J505:O505)</f>
        <v>505.33</v>
      </c>
      <c r="Q505" s="23">
        <v>154</v>
      </c>
      <c r="R505" s="23">
        <v>0</v>
      </c>
      <c r="S505" s="23">
        <v>59.08</v>
      </c>
      <c r="T505" s="24">
        <f t="shared" ref="T505:T536" si="29">SUM(Q505:S505)</f>
        <v>213.07999999999998</v>
      </c>
      <c r="U505" s="25">
        <f t="shared" si="25"/>
        <v>292.25</v>
      </c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</row>
    <row r="506" spans="1:47" s="1" customFormat="1" ht="27" customHeight="1" x14ac:dyDescent="0.2">
      <c r="A506" s="18">
        <v>14443</v>
      </c>
      <c r="B506" s="18" t="s">
        <v>633</v>
      </c>
      <c r="C506" s="19">
        <v>44622</v>
      </c>
      <c r="D506" s="20">
        <v>29801011809253</v>
      </c>
      <c r="E506" s="20"/>
      <c r="F506" s="18" t="s">
        <v>86</v>
      </c>
      <c r="G506" s="19" t="s">
        <v>77</v>
      </c>
      <c r="H506" s="19"/>
      <c r="I506" s="21"/>
      <c r="J506" s="22"/>
      <c r="K506" s="23"/>
      <c r="L506" s="23"/>
      <c r="M506" s="23"/>
      <c r="N506" s="23"/>
      <c r="P506" s="24">
        <f t="shared" si="28"/>
        <v>0</v>
      </c>
      <c r="Q506" s="23"/>
      <c r="R506" s="23"/>
      <c r="S506" s="23"/>
      <c r="T506" s="24">
        <f t="shared" si="29"/>
        <v>0</v>
      </c>
      <c r="U506" s="25">
        <f t="shared" si="25"/>
        <v>0</v>
      </c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</row>
    <row r="507" spans="1:47" s="1" customFormat="1" ht="27" customHeight="1" x14ac:dyDescent="0.2">
      <c r="A507" s="18">
        <v>14445</v>
      </c>
      <c r="B507" s="18" t="s">
        <v>634</v>
      </c>
      <c r="C507" s="19">
        <v>44634</v>
      </c>
      <c r="D507" s="20">
        <v>29609301805016</v>
      </c>
      <c r="E507" s="20"/>
      <c r="F507" s="18" t="s">
        <v>214</v>
      </c>
      <c r="G507" s="19">
        <v>44713</v>
      </c>
      <c r="H507" s="19"/>
      <c r="I507" s="21">
        <v>2040</v>
      </c>
      <c r="J507" s="22">
        <v>2904</v>
      </c>
      <c r="K507" s="23"/>
      <c r="L507" s="23"/>
      <c r="M507" s="23">
        <v>510</v>
      </c>
      <c r="N507" s="23"/>
      <c r="O507" s="1">
        <v>229</v>
      </c>
      <c r="P507" s="24">
        <f t="shared" si="28"/>
        <v>3643</v>
      </c>
      <c r="Q507" s="23">
        <v>224.4</v>
      </c>
      <c r="R507" s="23">
        <v>0</v>
      </c>
      <c r="S507" s="23">
        <v>3.34</v>
      </c>
      <c r="T507" s="24">
        <f t="shared" si="29"/>
        <v>227.74</v>
      </c>
      <c r="U507" s="25">
        <f t="shared" si="25"/>
        <v>3415.26</v>
      </c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</row>
    <row r="508" spans="1:47" s="1" customFormat="1" ht="27" customHeight="1" x14ac:dyDescent="0.2">
      <c r="A508" s="18">
        <v>14446</v>
      </c>
      <c r="B508" s="18" t="s">
        <v>635</v>
      </c>
      <c r="C508" s="19">
        <v>44640</v>
      </c>
      <c r="D508" s="20">
        <v>28902040201334</v>
      </c>
      <c r="E508" s="20"/>
      <c r="F508" s="18" t="s">
        <v>86</v>
      </c>
      <c r="G508" s="19" t="s">
        <v>77</v>
      </c>
      <c r="H508" s="19"/>
      <c r="I508" s="21"/>
      <c r="J508" s="22"/>
      <c r="K508" s="23"/>
      <c r="L508" s="23"/>
      <c r="M508" s="23"/>
      <c r="N508" s="23"/>
      <c r="P508" s="24">
        <f t="shared" si="28"/>
        <v>0</v>
      </c>
      <c r="Q508" s="23"/>
      <c r="R508" s="23"/>
      <c r="S508" s="23"/>
      <c r="T508" s="24">
        <f t="shared" si="29"/>
        <v>0</v>
      </c>
      <c r="U508" s="25">
        <f t="shared" si="25"/>
        <v>0</v>
      </c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</row>
    <row r="509" spans="1:47" s="1" customFormat="1" ht="27" customHeight="1" x14ac:dyDescent="0.2">
      <c r="A509" s="18">
        <v>14449</v>
      </c>
      <c r="B509" s="18" t="s">
        <v>636</v>
      </c>
      <c r="C509" s="19">
        <v>44636</v>
      </c>
      <c r="D509" s="20">
        <v>29607300200738</v>
      </c>
      <c r="E509" s="20"/>
      <c r="F509" s="18" t="s">
        <v>206</v>
      </c>
      <c r="G509" s="19">
        <v>44653</v>
      </c>
      <c r="H509" s="19"/>
      <c r="I509" s="21"/>
      <c r="J509" s="22"/>
      <c r="K509" s="23"/>
      <c r="L509" s="23"/>
      <c r="M509" s="23"/>
      <c r="N509" s="23"/>
      <c r="P509" s="24">
        <f t="shared" si="28"/>
        <v>0</v>
      </c>
      <c r="Q509" s="23"/>
      <c r="R509" s="23"/>
      <c r="S509" s="23"/>
      <c r="T509" s="24">
        <f t="shared" si="29"/>
        <v>0</v>
      </c>
      <c r="U509" s="25">
        <f t="shared" si="25"/>
        <v>0</v>
      </c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</row>
    <row r="510" spans="1:47" s="1" customFormat="1" ht="27" customHeight="1" x14ac:dyDescent="0.2">
      <c r="A510" s="18">
        <v>14450</v>
      </c>
      <c r="B510" s="18" t="s">
        <v>637</v>
      </c>
      <c r="C510" s="19">
        <v>44644</v>
      </c>
      <c r="D510" s="20">
        <v>29505202104235</v>
      </c>
      <c r="E510" s="20"/>
      <c r="F510" s="18" t="s">
        <v>75</v>
      </c>
      <c r="G510" s="19" t="s">
        <v>77</v>
      </c>
      <c r="H510" s="19"/>
      <c r="I510" s="21"/>
      <c r="J510" s="22"/>
      <c r="K510" s="23"/>
      <c r="L510" s="23"/>
      <c r="M510" s="23"/>
      <c r="N510" s="23"/>
      <c r="P510" s="24">
        <f t="shared" si="28"/>
        <v>0</v>
      </c>
      <c r="Q510" s="23"/>
      <c r="R510" s="23"/>
      <c r="S510" s="23"/>
      <c r="T510" s="24">
        <f t="shared" si="29"/>
        <v>0</v>
      </c>
      <c r="U510" s="25">
        <f t="shared" si="25"/>
        <v>0</v>
      </c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</row>
    <row r="511" spans="1:47" s="1" customFormat="1" ht="27" customHeight="1" x14ac:dyDescent="0.2">
      <c r="A511" s="18">
        <v>904</v>
      </c>
      <c r="B511" s="18" t="s">
        <v>205</v>
      </c>
      <c r="C511" s="19">
        <v>33639</v>
      </c>
      <c r="D511" s="20">
        <v>26501201801611</v>
      </c>
      <c r="E511" s="20"/>
      <c r="F511" s="18" t="s">
        <v>86</v>
      </c>
      <c r="G511" s="19">
        <v>35061</v>
      </c>
      <c r="H511" s="19"/>
      <c r="I511" s="21"/>
      <c r="J511" s="22"/>
      <c r="K511" s="23"/>
      <c r="L511" s="23"/>
      <c r="M511" s="23"/>
      <c r="N511" s="23"/>
      <c r="P511" s="24">
        <f t="shared" si="28"/>
        <v>0</v>
      </c>
      <c r="Q511" s="23"/>
      <c r="R511" s="23"/>
      <c r="S511" s="23"/>
      <c r="T511" s="24">
        <f t="shared" si="29"/>
        <v>0</v>
      </c>
      <c r="U511" s="25">
        <f t="shared" si="25"/>
        <v>0</v>
      </c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</row>
    <row r="512" spans="1:47" s="1" customFormat="1" ht="27" customHeight="1" x14ac:dyDescent="0.2">
      <c r="A512" s="18">
        <v>14451</v>
      </c>
      <c r="B512" s="18" t="s">
        <v>639</v>
      </c>
      <c r="C512" s="19">
        <v>44646</v>
      </c>
      <c r="D512" s="20">
        <v>29109141500458</v>
      </c>
      <c r="E512" s="20"/>
      <c r="F512" s="18" t="s">
        <v>214</v>
      </c>
      <c r="G512" s="19">
        <v>44713</v>
      </c>
      <c r="H512" s="19"/>
      <c r="I512" s="21">
        <v>2380</v>
      </c>
      <c r="J512" s="22">
        <v>3760</v>
      </c>
      <c r="K512" s="23"/>
      <c r="L512" s="23"/>
      <c r="M512" s="23">
        <v>595</v>
      </c>
      <c r="N512" s="23"/>
      <c r="O512" s="1">
        <v>191</v>
      </c>
      <c r="P512" s="24">
        <f t="shared" si="28"/>
        <v>4546</v>
      </c>
      <c r="Q512" s="23">
        <v>261.8</v>
      </c>
      <c r="R512" s="23">
        <v>0</v>
      </c>
      <c r="S512" s="23">
        <v>5.46</v>
      </c>
      <c r="T512" s="24">
        <f t="shared" si="29"/>
        <v>267.26</v>
      </c>
      <c r="U512" s="25">
        <f t="shared" si="25"/>
        <v>4278.74</v>
      </c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</row>
    <row r="513" spans="1:47" s="1" customFormat="1" ht="27" customHeight="1" x14ac:dyDescent="0.2">
      <c r="A513" s="18">
        <v>14453</v>
      </c>
      <c r="B513" s="18" t="s">
        <v>640</v>
      </c>
      <c r="C513" s="19">
        <v>44656</v>
      </c>
      <c r="D513" s="20">
        <v>29906260201636</v>
      </c>
      <c r="E513" s="20"/>
      <c r="F513" s="18" t="s">
        <v>86</v>
      </c>
      <c r="G513" s="19" t="s">
        <v>77</v>
      </c>
      <c r="H513" s="19"/>
      <c r="I513" s="21"/>
      <c r="J513" s="22"/>
      <c r="K513" s="23"/>
      <c r="L513" s="23"/>
      <c r="M513" s="23"/>
      <c r="N513" s="23"/>
      <c r="P513" s="24">
        <f t="shared" si="28"/>
        <v>0</v>
      </c>
      <c r="Q513" s="23"/>
      <c r="R513" s="23"/>
      <c r="S513" s="23"/>
      <c r="T513" s="24">
        <f t="shared" si="29"/>
        <v>0</v>
      </c>
      <c r="U513" s="25">
        <f t="shared" si="25"/>
        <v>0</v>
      </c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</row>
    <row r="514" spans="1:47" s="1" customFormat="1" ht="27" customHeight="1" x14ac:dyDescent="0.2">
      <c r="A514" s="18">
        <v>14456</v>
      </c>
      <c r="B514" s="18" t="s">
        <v>641</v>
      </c>
      <c r="C514" s="19">
        <v>44670</v>
      </c>
      <c r="D514" s="20">
        <v>29702191801397</v>
      </c>
      <c r="E514" s="20"/>
      <c r="F514" s="18" t="s">
        <v>214</v>
      </c>
      <c r="G514" s="19" t="s">
        <v>77</v>
      </c>
      <c r="H514" s="19"/>
      <c r="I514" s="21"/>
      <c r="J514" s="22"/>
      <c r="K514" s="23"/>
      <c r="L514" s="23"/>
      <c r="M514" s="23"/>
      <c r="N514" s="23"/>
      <c r="P514" s="24">
        <f t="shared" si="28"/>
        <v>0</v>
      </c>
      <c r="Q514" s="23"/>
      <c r="R514" s="23"/>
      <c r="S514" s="23"/>
      <c r="T514" s="24">
        <f t="shared" si="29"/>
        <v>0</v>
      </c>
      <c r="U514" s="25">
        <f t="shared" si="25"/>
        <v>0</v>
      </c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</row>
    <row r="515" spans="1:47" s="1" customFormat="1" ht="27" customHeight="1" x14ac:dyDescent="0.2">
      <c r="A515" s="18">
        <v>14457</v>
      </c>
      <c r="B515" s="18" t="s">
        <v>642</v>
      </c>
      <c r="C515" s="19">
        <v>44672</v>
      </c>
      <c r="D515" s="20">
        <v>29605260201318</v>
      </c>
      <c r="E515" s="20"/>
      <c r="F515" s="18" t="s">
        <v>86</v>
      </c>
      <c r="G515" s="19" t="s">
        <v>77</v>
      </c>
      <c r="H515" s="19"/>
      <c r="I515" s="21">
        <v>0</v>
      </c>
      <c r="J515" s="22">
        <v>2064</v>
      </c>
      <c r="K515" s="23"/>
      <c r="L515" s="23"/>
      <c r="M515" s="23">
        <v>0</v>
      </c>
      <c r="N515" s="23"/>
      <c r="P515" s="24">
        <f t="shared" si="28"/>
        <v>2064</v>
      </c>
      <c r="Q515" s="23">
        <v>0</v>
      </c>
      <c r="R515" s="23">
        <v>0</v>
      </c>
      <c r="S515" s="23">
        <v>0</v>
      </c>
      <c r="T515" s="24">
        <f t="shared" si="29"/>
        <v>0</v>
      </c>
      <c r="U515" s="25">
        <f t="shared" si="25"/>
        <v>2064</v>
      </c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</row>
    <row r="516" spans="1:47" s="1" customFormat="1" ht="27" customHeight="1" x14ac:dyDescent="0.2">
      <c r="A516" s="18">
        <v>14460</v>
      </c>
      <c r="B516" s="18" t="s">
        <v>646</v>
      </c>
      <c r="C516" s="29">
        <v>44710</v>
      </c>
      <c r="D516" s="28">
        <v>28907180201778</v>
      </c>
      <c r="E516" s="20"/>
      <c r="F516" s="18" t="s">
        <v>206</v>
      </c>
      <c r="G516" s="19" t="s">
        <v>77</v>
      </c>
      <c r="H516"/>
      <c r="I516" s="21">
        <v>0</v>
      </c>
      <c r="J516" s="22">
        <v>3320</v>
      </c>
      <c r="K516" s="23"/>
      <c r="L516" s="23"/>
      <c r="M516" s="23">
        <v>0</v>
      </c>
      <c r="N516" s="23"/>
      <c r="P516" s="24">
        <f t="shared" si="28"/>
        <v>3320</v>
      </c>
      <c r="Q516" s="23">
        <v>0</v>
      </c>
      <c r="R516" s="23">
        <v>0</v>
      </c>
      <c r="S516" s="23">
        <v>208.54</v>
      </c>
      <c r="T516" s="24">
        <f t="shared" si="29"/>
        <v>208.54</v>
      </c>
      <c r="U516" s="25">
        <f t="shared" si="25"/>
        <v>3111.46</v>
      </c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</row>
    <row r="517" spans="1:47" s="1" customFormat="1" ht="27" customHeight="1" x14ac:dyDescent="0.2">
      <c r="A517" s="18">
        <v>14465</v>
      </c>
      <c r="B517" s="18" t="s">
        <v>647</v>
      </c>
      <c r="C517" s="29">
        <v>44713</v>
      </c>
      <c r="D517" s="28">
        <v>29809280203575</v>
      </c>
      <c r="E517" s="20"/>
      <c r="F517" s="18" t="s">
        <v>63</v>
      </c>
      <c r="G517" s="19" t="s">
        <v>77</v>
      </c>
      <c r="H517"/>
      <c r="I517" s="21"/>
      <c r="J517" s="22"/>
      <c r="K517" s="23"/>
      <c r="L517" s="23"/>
      <c r="M517" s="23"/>
      <c r="N517" s="23"/>
      <c r="P517" s="24">
        <f t="shared" si="28"/>
        <v>0</v>
      </c>
      <c r="Q517" s="23"/>
      <c r="R517" s="23"/>
      <c r="S517" s="23"/>
      <c r="T517" s="24">
        <f t="shared" si="29"/>
        <v>0</v>
      </c>
      <c r="U517" s="25">
        <f t="shared" ref="U517:U548" si="30">P517-T517</f>
        <v>0</v>
      </c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</row>
    <row r="518" spans="1:47" s="1" customFormat="1" ht="27" customHeight="1" x14ac:dyDescent="0.2">
      <c r="A518" s="18">
        <v>14472</v>
      </c>
      <c r="B518" s="18" t="s">
        <v>648</v>
      </c>
      <c r="C518" s="29">
        <v>44727</v>
      </c>
      <c r="D518" s="28">
        <v>30212100203172</v>
      </c>
      <c r="E518" s="20"/>
      <c r="F518" s="18" t="s">
        <v>86</v>
      </c>
      <c r="G518" s="19" t="s">
        <v>77</v>
      </c>
      <c r="H518"/>
      <c r="I518" s="21">
        <v>0</v>
      </c>
      <c r="J518" s="22">
        <v>2200</v>
      </c>
      <c r="K518" s="23"/>
      <c r="L518" s="23"/>
      <c r="M518" s="23">
        <v>0</v>
      </c>
      <c r="N518" s="23"/>
      <c r="P518" s="24">
        <f t="shared" si="28"/>
        <v>2200</v>
      </c>
      <c r="Q518" s="23">
        <v>0</v>
      </c>
      <c r="R518" s="23">
        <v>0</v>
      </c>
      <c r="S518" s="23">
        <v>3.67</v>
      </c>
      <c r="T518" s="24">
        <f t="shared" si="29"/>
        <v>3.67</v>
      </c>
      <c r="U518" s="25">
        <f t="shared" si="30"/>
        <v>2196.33</v>
      </c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</row>
    <row r="519" spans="1:47" s="1" customFormat="1" ht="27" customHeight="1" x14ac:dyDescent="0.2">
      <c r="A519" s="18">
        <v>14474</v>
      </c>
      <c r="B519" s="18" t="s">
        <v>649</v>
      </c>
      <c r="C519" s="29">
        <v>44728</v>
      </c>
      <c r="D519" s="28">
        <v>30009110200341</v>
      </c>
      <c r="E519" s="20"/>
      <c r="F519" s="18" t="s">
        <v>285</v>
      </c>
      <c r="G519" s="19" t="s">
        <v>77</v>
      </c>
      <c r="H519"/>
      <c r="I519" s="21">
        <v>0</v>
      </c>
      <c r="J519" s="22">
        <v>2035</v>
      </c>
      <c r="K519" s="23"/>
      <c r="L519" s="23"/>
      <c r="M519" s="23">
        <v>0</v>
      </c>
      <c r="N519" s="23"/>
      <c r="P519" s="24">
        <f t="shared" si="28"/>
        <v>2035</v>
      </c>
      <c r="Q519" s="23">
        <v>0</v>
      </c>
      <c r="R519" s="23">
        <v>0</v>
      </c>
      <c r="S519" s="23">
        <v>0</v>
      </c>
      <c r="T519" s="24">
        <f t="shared" si="29"/>
        <v>0</v>
      </c>
      <c r="U519" s="25">
        <f t="shared" si="30"/>
        <v>2035</v>
      </c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</row>
    <row r="520" spans="1:47" s="1" customFormat="1" ht="27" customHeight="1" x14ac:dyDescent="0.2">
      <c r="A520" s="18">
        <v>14478</v>
      </c>
      <c r="B520" s="18" t="s">
        <v>650</v>
      </c>
      <c r="C520" s="29">
        <v>44727</v>
      </c>
      <c r="D520" s="28">
        <v>27905260202434</v>
      </c>
      <c r="E520" s="20"/>
      <c r="F520" s="18" t="s">
        <v>25</v>
      </c>
      <c r="G520" s="19" t="s">
        <v>77</v>
      </c>
      <c r="H520"/>
      <c r="I520" s="21">
        <v>2060</v>
      </c>
      <c r="J520" s="22">
        <v>2439</v>
      </c>
      <c r="K520" s="23"/>
      <c r="L520" s="23"/>
      <c r="M520" s="23">
        <v>515</v>
      </c>
      <c r="N520" s="23"/>
      <c r="O520" s="1">
        <v>2349</v>
      </c>
      <c r="P520" s="24">
        <f t="shared" si="28"/>
        <v>5303</v>
      </c>
      <c r="Q520" s="23">
        <v>226.6</v>
      </c>
      <c r="R520" s="23">
        <v>0</v>
      </c>
      <c r="S520" s="23">
        <v>17.21</v>
      </c>
      <c r="T520" s="24">
        <f t="shared" si="29"/>
        <v>243.81</v>
      </c>
      <c r="U520" s="25">
        <f t="shared" si="30"/>
        <v>5059.1899999999996</v>
      </c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</row>
    <row r="521" spans="1:47" s="1" customFormat="1" ht="27" customHeight="1" x14ac:dyDescent="0.2">
      <c r="A521" s="18">
        <v>14479</v>
      </c>
      <c r="B521" s="18" t="s">
        <v>651</v>
      </c>
      <c r="C521" s="29">
        <v>44732</v>
      </c>
      <c r="D521" s="28">
        <v>30404220202559</v>
      </c>
      <c r="E521" s="20"/>
      <c r="F521" s="18" t="s">
        <v>86</v>
      </c>
      <c r="G521" s="19" t="s">
        <v>77</v>
      </c>
      <c r="H521"/>
      <c r="I521" s="21">
        <v>1700</v>
      </c>
      <c r="J521" s="22">
        <v>1775</v>
      </c>
      <c r="K521" s="23"/>
      <c r="L521" s="23"/>
      <c r="M521" s="23">
        <v>425</v>
      </c>
      <c r="N521" s="23"/>
      <c r="O521" s="1">
        <v>655</v>
      </c>
      <c r="P521" s="24">
        <f t="shared" si="28"/>
        <v>2855</v>
      </c>
      <c r="Q521" s="23">
        <v>187</v>
      </c>
      <c r="R521" s="23">
        <v>0</v>
      </c>
      <c r="S521" s="23">
        <v>1.08</v>
      </c>
      <c r="T521" s="24">
        <f t="shared" si="29"/>
        <v>188.08</v>
      </c>
      <c r="U521" s="25">
        <f t="shared" si="30"/>
        <v>2666.92</v>
      </c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</row>
    <row r="522" spans="1:47" s="1" customFormat="1" ht="27" customHeight="1" x14ac:dyDescent="0.2">
      <c r="A522" s="18">
        <v>14481</v>
      </c>
      <c r="B522" s="18" t="s">
        <v>652</v>
      </c>
      <c r="C522" s="29">
        <v>44735</v>
      </c>
      <c r="D522" s="28">
        <v>30405200203113</v>
      </c>
      <c r="E522" s="20"/>
      <c r="F522" s="18" t="s">
        <v>86</v>
      </c>
      <c r="G522" s="19" t="s">
        <v>77</v>
      </c>
      <c r="H522"/>
      <c r="I522" s="21"/>
      <c r="J522" s="22"/>
      <c r="K522" s="23"/>
      <c r="L522" s="23"/>
      <c r="M522" s="23"/>
      <c r="N522" s="23"/>
      <c r="P522" s="24">
        <f t="shared" si="28"/>
        <v>0</v>
      </c>
      <c r="Q522" s="23"/>
      <c r="R522" s="23"/>
      <c r="S522" s="23"/>
      <c r="T522" s="24">
        <f t="shared" si="29"/>
        <v>0</v>
      </c>
      <c r="U522" s="25">
        <f t="shared" si="30"/>
        <v>0</v>
      </c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</row>
    <row r="523" spans="1:47" s="1" customFormat="1" ht="27" customHeight="1" x14ac:dyDescent="0.2">
      <c r="A523" s="18">
        <v>14487</v>
      </c>
      <c r="B523" s="18" t="s">
        <v>657</v>
      </c>
      <c r="C523" s="29">
        <v>44759</v>
      </c>
      <c r="D523" s="28">
        <v>29704080201539</v>
      </c>
      <c r="E523" s="20"/>
      <c r="F523" s="18" t="s">
        <v>86</v>
      </c>
      <c r="G523" s="19" t="s">
        <v>77</v>
      </c>
      <c r="H523"/>
      <c r="I523" s="21"/>
      <c r="J523" s="22"/>
      <c r="K523" s="23"/>
      <c r="L523" s="23"/>
      <c r="M523" s="23"/>
      <c r="N523" s="23"/>
      <c r="P523" s="24">
        <f t="shared" si="28"/>
        <v>0</v>
      </c>
      <c r="Q523" s="23"/>
      <c r="R523" s="23"/>
      <c r="S523" s="23"/>
      <c r="T523" s="24">
        <f t="shared" si="29"/>
        <v>0</v>
      </c>
      <c r="U523" s="25">
        <f t="shared" si="30"/>
        <v>0</v>
      </c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</row>
    <row r="524" spans="1:47" s="1" customFormat="1" ht="27" customHeight="1" x14ac:dyDescent="0.2">
      <c r="A524" s="18">
        <v>14488</v>
      </c>
      <c r="B524" s="18" t="s">
        <v>658</v>
      </c>
      <c r="C524" s="29">
        <v>44760</v>
      </c>
      <c r="D524" s="28">
        <v>30409010200059</v>
      </c>
      <c r="E524" s="20"/>
      <c r="F524" s="18" t="s">
        <v>86</v>
      </c>
      <c r="G524" s="19" t="s">
        <v>77</v>
      </c>
      <c r="H524"/>
      <c r="I524" s="21"/>
      <c r="J524" s="22"/>
      <c r="K524" s="23"/>
      <c r="L524" s="23"/>
      <c r="M524" s="23"/>
      <c r="N524" s="23"/>
      <c r="P524" s="24">
        <f t="shared" si="28"/>
        <v>0</v>
      </c>
      <c r="Q524" s="23"/>
      <c r="R524" s="23"/>
      <c r="S524" s="23"/>
      <c r="T524" s="24">
        <f t="shared" si="29"/>
        <v>0</v>
      </c>
      <c r="U524" s="25">
        <f t="shared" si="30"/>
        <v>0</v>
      </c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</row>
    <row r="525" spans="1:47" s="1" customFormat="1" ht="27" customHeight="1" x14ac:dyDescent="0.2">
      <c r="A525" s="18">
        <v>14497</v>
      </c>
      <c r="B525" s="18" t="s">
        <v>659</v>
      </c>
      <c r="C525" s="29">
        <v>44759</v>
      </c>
      <c r="D525" s="28">
        <v>30409190200396</v>
      </c>
      <c r="E525" s="20"/>
      <c r="F525" s="18" t="s">
        <v>86</v>
      </c>
      <c r="G525" s="19" t="s">
        <v>77</v>
      </c>
      <c r="H525"/>
      <c r="I525" s="21"/>
      <c r="J525" s="22"/>
      <c r="K525" s="23"/>
      <c r="L525" s="23"/>
      <c r="M525" s="23"/>
      <c r="N525" s="23"/>
      <c r="P525" s="24">
        <f t="shared" si="28"/>
        <v>0</v>
      </c>
      <c r="Q525" s="23"/>
      <c r="R525" s="23"/>
      <c r="S525" s="23"/>
      <c r="T525" s="24">
        <f t="shared" si="29"/>
        <v>0</v>
      </c>
      <c r="U525" s="25">
        <f t="shared" si="30"/>
        <v>0</v>
      </c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</row>
    <row r="526" spans="1:47" s="1" customFormat="1" ht="27" customHeight="1" x14ac:dyDescent="0.2">
      <c r="A526" s="18">
        <v>14502</v>
      </c>
      <c r="B526" s="18" t="s">
        <v>660</v>
      </c>
      <c r="C526" s="29">
        <v>44782</v>
      </c>
      <c r="D526" s="28">
        <v>29908180202073</v>
      </c>
      <c r="E526" s="20"/>
      <c r="F526" s="18" t="s">
        <v>63</v>
      </c>
      <c r="G526" s="19" t="s">
        <v>77</v>
      </c>
      <c r="H526" s="19"/>
      <c r="I526" s="21">
        <v>0</v>
      </c>
      <c r="J526" s="22">
        <v>1831.5</v>
      </c>
      <c r="K526" s="23"/>
      <c r="L526" s="23"/>
      <c r="M526" s="23">
        <v>0</v>
      </c>
      <c r="N526" s="23"/>
      <c r="O526" s="1">
        <v>679</v>
      </c>
      <c r="P526" s="24">
        <f t="shared" si="28"/>
        <v>2510.5</v>
      </c>
      <c r="Q526" s="23">
        <v>0</v>
      </c>
      <c r="R526" s="23">
        <v>0</v>
      </c>
      <c r="S526" s="23">
        <v>4.0999999999999996</v>
      </c>
      <c r="T526" s="24">
        <f t="shared" si="29"/>
        <v>4.0999999999999996</v>
      </c>
      <c r="U526" s="25">
        <f t="shared" si="30"/>
        <v>2506.4</v>
      </c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</row>
    <row r="527" spans="1:47" s="1" customFormat="1" ht="27" customHeight="1" x14ac:dyDescent="0.2">
      <c r="A527" s="18">
        <v>14503</v>
      </c>
      <c r="B527" s="18" t="s">
        <v>661</v>
      </c>
      <c r="C527" s="29">
        <v>44770</v>
      </c>
      <c r="D527" s="28">
        <v>29802013301253</v>
      </c>
      <c r="E527" s="20"/>
      <c r="F527" s="18" t="s">
        <v>206</v>
      </c>
      <c r="G527" s="19" t="s">
        <v>77</v>
      </c>
      <c r="H527" s="19"/>
      <c r="I527" s="21">
        <v>0</v>
      </c>
      <c r="J527" s="22">
        <v>4280</v>
      </c>
      <c r="K527" s="23"/>
      <c r="L527" s="23"/>
      <c r="M527" s="23">
        <v>0</v>
      </c>
      <c r="N527" s="23"/>
      <c r="O527" s="1">
        <v>220</v>
      </c>
      <c r="P527" s="24">
        <f t="shared" ref="P527:P546" si="31">SUM(J527:O527)</f>
        <v>4500</v>
      </c>
      <c r="Q527" s="23">
        <v>0</v>
      </c>
      <c r="R527" s="23">
        <v>0</v>
      </c>
      <c r="S527" s="23">
        <v>0</v>
      </c>
      <c r="T527" s="24">
        <f t="shared" si="29"/>
        <v>0</v>
      </c>
      <c r="U527" s="25">
        <f t="shared" si="30"/>
        <v>4500</v>
      </c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</row>
    <row r="528" spans="1:47" s="1" customFormat="1" ht="27" customHeight="1" x14ac:dyDescent="0.2">
      <c r="A528" s="18">
        <v>14504</v>
      </c>
      <c r="B528" s="18" t="s">
        <v>662</v>
      </c>
      <c r="C528" s="29">
        <v>44780</v>
      </c>
      <c r="D528" s="28">
        <v>28412150201138</v>
      </c>
      <c r="E528" s="20"/>
      <c r="F528" s="18" t="s">
        <v>206</v>
      </c>
      <c r="G528" s="19" t="s">
        <v>77</v>
      </c>
      <c r="H528" s="19"/>
      <c r="I528" s="21">
        <v>0</v>
      </c>
      <c r="J528" s="22">
        <v>4100</v>
      </c>
      <c r="K528" s="23"/>
      <c r="L528" s="23"/>
      <c r="M528" s="23">
        <v>0</v>
      </c>
      <c r="N528" s="23"/>
      <c r="P528" s="24">
        <f t="shared" si="31"/>
        <v>4100</v>
      </c>
      <c r="Q528" s="23">
        <v>0</v>
      </c>
      <c r="R528" s="23">
        <v>0</v>
      </c>
      <c r="S528" s="23">
        <v>0</v>
      </c>
      <c r="T528" s="24">
        <f t="shared" si="29"/>
        <v>0</v>
      </c>
      <c r="U528" s="25">
        <f t="shared" si="30"/>
        <v>4100</v>
      </c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</row>
    <row r="529" spans="1:47" s="1" customFormat="1" ht="27" customHeight="1" x14ac:dyDescent="0.2">
      <c r="A529" s="18">
        <v>14513</v>
      </c>
      <c r="B529" s="18" t="s">
        <v>663</v>
      </c>
      <c r="C529" s="29">
        <v>44808</v>
      </c>
      <c r="D529" s="28">
        <v>30401200203711</v>
      </c>
      <c r="E529" s="20"/>
      <c r="F529" s="18" t="s">
        <v>86</v>
      </c>
      <c r="G529" s="19" t="s">
        <v>77</v>
      </c>
      <c r="H529"/>
      <c r="I529" s="21"/>
      <c r="J529" s="22"/>
      <c r="K529" s="23"/>
      <c r="L529" s="23"/>
      <c r="M529" s="23"/>
      <c r="N529" s="23"/>
      <c r="P529" s="24">
        <f t="shared" si="31"/>
        <v>0</v>
      </c>
      <c r="Q529" s="23"/>
      <c r="R529" s="23"/>
      <c r="S529" s="23"/>
      <c r="T529" s="24">
        <f t="shared" si="29"/>
        <v>0</v>
      </c>
      <c r="U529" s="25">
        <f t="shared" si="30"/>
        <v>0</v>
      </c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</row>
    <row r="530" spans="1:47" s="1" customFormat="1" ht="27" customHeight="1" x14ac:dyDescent="0.2">
      <c r="A530" s="18">
        <v>14514</v>
      </c>
      <c r="B530" s="18" t="s">
        <v>664</v>
      </c>
      <c r="C530" s="29">
        <v>44808</v>
      </c>
      <c r="D530" s="28">
        <v>29610010203297</v>
      </c>
      <c r="E530" s="20"/>
      <c r="F530" s="18" t="s">
        <v>86</v>
      </c>
      <c r="G530" s="19" t="s">
        <v>77</v>
      </c>
      <c r="H530"/>
      <c r="I530" s="21"/>
      <c r="J530" s="22"/>
      <c r="K530" s="23"/>
      <c r="L530" s="23"/>
      <c r="M530" s="23"/>
      <c r="N530" s="23"/>
      <c r="P530" s="24">
        <f t="shared" si="31"/>
        <v>0</v>
      </c>
      <c r="Q530" s="23"/>
      <c r="R530" s="23"/>
      <c r="S530" s="23"/>
      <c r="T530" s="24">
        <f t="shared" si="29"/>
        <v>0</v>
      </c>
      <c r="U530" s="25">
        <f t="shared" si="30"/>
        <v>0</v>
      </c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</row>
    <row r="531" spans="1:47" s="1" customFormat="1" ht="27" customHeight="1" x14ac:dyDescent="0.2">
      <c r="A531" s="18">
        <v>14515</v>
      </c>
      <c r="B531" s="18" t="s">
        <v>665</v>
      </c>
      <c r="C531" s="29">
        <v>44808</v>
      </c>
      <c r="D531" s="28">
        <v>29104200201531</v>
      </c>
      <c r="E531" s="20"/>
      <c r="F531" s="18" t="s">
        <v>86</v>
      </c>
      <c r="G531" s="19" t="s">
        <v>77</v>
      </c>
      <c r="H531" s="30">
        <v>44816</v>
      </c>
      <c r="I531" s="21"/>
      <c r="J531" s="22"/>
      <c r="K531" s="23"/>
      <c r="L531" s="23"/>
      <c r="M531" s="23"/>
      <c r="N531" s="23"/>
      <c r="P531" s="24">
        <f t="shared" si="31"/>
        <v>0</v>
      </c>
      <c r="Q531" s="23"/>
      <c r="R531" s="23"/>
      <c r="S531" s="23"/>
      <c r="T531" s="24">
        <f t="shared" si="29"/>
        <v>0</v>
      </c>
      <c r="U531" s="25">
        <f t="shared" si="30"/>
        <v>0</v>
      </c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</row>
    <row r="532" spans="1:47" s="1" customFormat="1" ht="27" customHeight="1" x14ac:dyDescent="0.2">
      <c r="A532" s="18">
        <v>14516</v>
      </c>
      <c r="B532" s="18" t="s">
        <v>666</v>
      </c>
      <c r="C532" s="29">
        <v>44808</v>
      </c>
      <c r="D532" s="28">
        <v>30307090200715</v>
      </c>
      <c r="E532" s="20"/>
      <c r="F532" s="18" t="s">
        <v>86</v>
      </c>
      <c r="G532" s="19" t="s">
        <v>77</v>
      </c>
      <c r="H532"/>
      <c r="I532" s="21"/>
      <c r="J532" s="22"/>
      <c r="K532" s="23"/>
      <c r="L532" s="23"/>
      <c r="M532" s="23"/>
      <c r="N532" s="23"/>
      <c r="P532" s="24">
        <f t="shared" si="31"/>
        <v>0</v>
      </c>
      <c r="Q532" s="23"/>
      <c r="R532" s="23"/>
      <c r="S532" s="23"/>
      <c r="T532" s="24">
        <f t="shared" si="29"/>
        <v>0</v>
      </c>
      <c r="U532" s="25">
        <f t="shared" si="30"/>
        <v>0</v>
      </c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</row>
    <row r="533" spans="1:47" s="1" customFormat="1" ht="27" customHeight="1" x14ac:dyDescent="0.2">
      <c r="A533" s="18">
        <v>14519</v>
      </c>
      <c r="B533" s="18" t="s">
        <v>667</v>
      </c>
      <c r="C533" s="29">
        <v>44811</v>
      </c>
      <c r="D533" s="28">
        <v>29511280201972</v>
      </c>
      <c r="E533" s="20"/>
      <c r="F533" s="18" t="s">
        <v>86</v>
      </c>
      <c r="G533" s="19" t="s">
        <v>77</v>
      </c>
      <c r="H533" s="30">
        <v>44823</v>
      </c>
      <c r="I533" s="21"/>
      <c r="J533" s="22"/>
      <c r="K533" s="23"/>
      <c r="L533" s="23"/>
      <c r="M533" s="23"/>
      <c r="N533" s="23"/>
      <c r="P533" s="24">
        <f t="shared" si="31"/>
        <v>0</v>
      </c>
      <c r="Q533" s="23"/>
      <c r="R533" s="23"/>
      <c r="S533" s="23"/>
      <c r="T533" s="24">
        <f t="shared" si="29"/>
        <v>0</v>
      </c>
      <c r="U533" s="25">
        <f t="shared" si="30"/>
        <v>0</v>
      </c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</row>
    <row r="534" spans="1:47" s="1" customFormat="1" ht="27" customHeight="1" x14ac:dyDescent="0.2">
      <c r="A534" s="18">
        <v>14521</v>
      </c>
      <c r="B534" s="18" t="s">
        <v>668</v>
      </c>
      <c r="C534" s="29">
        <v>44816</v>
      </c>
      <c r="D534" s="28">
        <v>30207070203179</v>
      </c>
      <c r="E534" s="20"/>
      <c r="F534" s="18" t="s">
        <v>86</v>
      </c>
      <c r="G534" s="19" t="s">
        <v>77</v>
      </c>
      <c r="H534"/>
      <c r="I534" s="21">
        <v>0</v>
      </c>
      <c r="J534" s="22">
        <v>1906.67</v>
      </c>
      <c r="K534" s="23"/>
      <c r="L534" s="23"/>
      <c r="M534" s="23">
        <v>0</v>
      </c>
      <c r="N534" s="23"/>
      <c r="O534" s="1">
        <v>876</v>
      </c>
      <c r="P534" s="24">
        <f t="shared" si="31"/>
        <v>2782.67</v>
      </c>
      <c r="Q534" s="23">
        <v>0</v>
      </c>
      <c r="R534" s="23">
        <v>0</v>
      </c>
      <c r="S534" s="23">
        <v>0.3</v>
      </c>
      <c r="T534" s="24">
        <f t="shared" si="29"/>
        <v>0.3</v>
      </c>
      <c r="U534" s="25">
        <f t="shared" si="30"/>
        <v>2782.37</v>
      </c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</row>
    <row r="535" spans="1:47" s="1" customFormat="1" ht="27" customHeight="1" x14ac:dyDescent="0.2">
      <c r="A535" s="18">
        <v>14522</v>
      </c>
      <c r="B535" s="18" t="s">
        <v>669</v>
      </c>
      <c r="C535" s="29">
        <v>44816</v>
      </c>
      <c r="D535" s="28">
        <v>27906290200611</v>
      </c>
      <c r="E535" s="20"/>
      <c r="F535" s="18" t="s">
        <v>86</v>
      </c>
      <c r="G535" s="19" t="s">
        <v>77</v>
      </c>
      <c r="H535"/>
      <c r="I535" s="21">
        <v>0</v>
      </c>
      <c r="J535" s="22">
        <v>1899.33</v>
      </c>
      <c r="K535" s="23"/>
      <c r="L535" s="23"/>
      <c r="M535" s="23">
        <v>0</v>
      </c>
      <c r="N535" s="23"/>
      <c r="O535" s="1">
        <v>205</v>
      </c>
      <c r="P535" s="24">
        <f t="shared" si="31"/>
        <v>2104.33</v>
      </c>
      <c r="Q535" s="23">
        <v>0</v>
      </c>
      <c r="R535" s="23">
        <v>0</v>
      </c>
      <c r="S535" s="23">
        <v>0</v>
      </c>
      <c r="T535" s="24">
        <f t="shared" si="29"/>
        <v>0</v>
      </c>
      <c r="U535" s="25">
        <f t="shared" si="30"/>
        <v>2104.33</v>
      </c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</row>
    <row r="536" spans="1:47" ht="27" customHeight="1" x14ac:dyDescent="0.2">
      <c r="A536" s="18">
        <v>14531</v>
      </c>
      <c r="B536" s="18" t="s">
        <v>670</v>
      </c>
      <c r="C536" s="29">
        <v>44843</v>
      </c>
      <c r="D536" s="28">
        <v>29704100202855</v>
      </c>
      <c r="F536" s="18" t="s">
        <v>234</v>
      </c>
      <c r="G536" s="19" t="s">
        <v>77</v>
      </c>
      <c r="I536" s="21">
        <v>0</v>
      </c>
      <c r="J536" s="22">
        <v>3675</v>
      </c>
      <c r="M536" s="23">
        <v>0</v>
      </c>
      <c r="O536" s="1"/>
      <c r="P536" s="24">
        <f t="shared" si="31"/>
        <v>3675</v>
      </c>
      <c r="Q536" s="23">
        <v>0</v>
      </c>
      <c r="R536" s="23">
        <v>0</v>
      </c>
      <c r="S536" s="23">
        <v>0</v>
      </c>
      <c r="T536" s="24">
        <f t="shared" si="29"/>
        <v>0</v>
      </c>
      <c r="U536" s="25">
        <f t="shared" si="30"/>
        <v>3675</v>
      </c>
    </row>
    <row r="537" spans="1:47" ht="27" customHeight="1" x14ac:dyDescent="0.2">
      <c r="A537" s="18">
        <v>14535</v>
      </c>
      <c r="B537" s="18" t="s">
        <v>671</v>
      </c>
      <c r="C537" s="29">
        <v>44851</v>
      </c>
      <c r="D537" s="28">
        <v>29806030201675</v>
      </c>
      <c r="F537" s="18" t="s">
        <v>75</v>
      </c>
      <c r="G537" s="19" t="s">
        <v>77</v>
      </c>
      <c r="O537" s="1"/>
      <c r="P537" s="24">
        <f t="shared" si="31"/>
        <v>0</v>
      </c>
      <c r="T537" s="24">
        <f t="shared" ref="T537:T548" si="32">SUM(Q537:S537)</f>
        <v>0</v>
      </c>
      <c r="U537" s="25">
        <f t="shared" si="30"/>
        <v>0</v>
      </c>
    </row>
    <row r="538" spans="1:47" ht="27" customHeight="1" x14ac:dyDescent="0.2">
      <c r="A538" s="18">
        <v>14537</v>
      </c>
      <c r="B538" s="18" t="s">
        <v>134</v>
      </c>
      <c r="C538" s="29">
        <v>44857</v>
      </c>
      <c r="D538" s="28">
        <v>28411070201173</v>
      </c>
      <c r="F538" s="18" t="s">
        <v>86</v>
      </c>
      <c r="G538" s="19" t="s">
        <v>77</v>
      </c>
      <c r="I538" s="21">
        <v>0</v>
      </c>
      <c r="J538" s="22">
        <v>2100</v>
      </c>
      <c r="M538" s="23">
        <v>0</v>
      </c>
      <c r="O538" s="1">
        <v>1043</v>
      </c>
      <c r="P538" s="24">
        <f t="shared" si="31"/>
        <v>3143</v>
      </c>
      <c r="Q538" s="23">
        <v>0</v>
      </c>
      <c r="R538" s="23">
        <v>0</v>
      </c>
      <c r="S538" s="23">
        <v>0</v>
      </c>
      <c r="T538" s="24">
        <f t="shared" si="32"/>
        <v>0</v>
      </c>
      <c r="U538" s="25">
        <f t="shared" si="30"/>
        <v>3143</v>
      </c>
    </row>
    <row r="539" spans="1:47" ht="27" customHeight="1" x14ac:dyDescent="0.2">
      <c r="A539" s="18">
        <v>14542</v>
      </c>
      <c r="B539" s="18" t="s">
        <v>672</v>
      </c>
      <c r="C539" s="29">
        <v>44878</v>
      </c>
      <c r="D539" s="28">
        <v>30001200201893</v>
      </c>
      <c r="F539" s="18" t="s">
        <v>86</v>
      </c>
      <c r="G539" s="19" t="s">
        <v>77</v>
      </c>
      <c r="I539" s="21">
        <v>0</v>
      </c>
      <c r="J539" s="22">
        <v>1662.5</v>
      </c>
      <c r="M539" s="23">
        <v>0</v>
      </c>
      <c r="O539" s="1"/>
      <c r="P539" s="24">
        <f t="shared" si="31"/>
        <v>1662.5</v>
      </c>
      <c r="Q539" s="23">
        <v>0</v>
      </c>
      <c r="R539" s="23">
        <v>0</v>
      </c>
      <c r="S539" s="23">
        <v>0.19</v>
      </c>
      <c r="T539" s="24">
        <f t="shared" si="32"/>
        <v>0.19</v>
      </c>
      <c r="U539" s="25">
        <f t="shared" si="30"/>
        <v>1662.31</v>
      </c>
    </row>
    <row r="540" spans="1:47" ht="27" customHeight="1" x14ac:dyDescent="0.2">
      <c r="A540" s="18">
        <v>14547</v>
      </c>
      <c r="B540" s="18" t="s">
        <v>626</v>
      </c>
      <c r="C540" s="19">
        <v>44892</v>
      </c>
      <c r="D540" s="20">
        <v>28808060200419</v>
      </c>
      <c r="F540" s="18" t="s">
        <v>86</v>
      </c>
      <c r="G540" s="19" t="s">
        <v>77</v>
      </c>
      <c r="I540" s="21">
        <v>0</v>
      </c>
      <c r="J540" s="22">
        <v>1890</v>
      </c>
      <c r="M540" s="23">
        <v>0</v>
      </c>
      <c r="O540" s="1">
        <v>208</v>
      </c>
      <c r="P540" s="24">
        <f t="shared" si="31"/>
        <v>2098</v>
      </c>
      <c r="Q540" s="23">
        <v>0</v>
      </c>
      <c r="R540" s="23">
        <v>0</v>
      </c>
      <c r="S540" s="23">
        <v>0</v>
      </c>
      <c r="T540" s="24">
        <f t="shared" si="32"/>
        <v>0</v>
      </c>
      <c r="U540" s="25">
        <f t="shared" si="30"/>
        <v>2098</v>
      </c>
    </row>
    <row r="541" spans="1:47" ht="27" customHeight="1" x14ac:dyDescent="0.2">
      <c r="A541" s="18">
        <v>14551</v>
      </c>
      <c r="B541" s="18" t="s">
        <v>675</v>
      </c>
      <c r="C541" s="19">
        <v>44921</v>
      </c>
      <c r="D541" s="20">
        <v>29801011840592</v>
      </c>
      <c r="F541" s="18" t="s">
        <v>124</v>
      </c>
      <c r="G541" s="19" t="s">
        <v>77</v>
      </c>
      <c r="I541" s="21">
        <v>0</v>
      </c>
      <c r="J541" s="22">
        <v>2600</v>
      </c>
      <c r="M541" s="23">
        <v>0</v>
      </c>
      <c r="O541" s="1"/>
      <c r="P541" s="24">
        <f t="shared" si="31"/>
        <v>2600</v>
      </c>
      <c r="Q541" s="23">
        <v>0</v>
      </c>
      <c r="R541" s="23">
        <v>0</v>
      </c>
      <c r="S541" s="23">
        <v>0</v>
      </c>
      <c r="T541" s="24">
        <f t="shared" si="32"/>
        <v>0</v>
      </c>
      <c r="U541" s="25">
        <f t="shared" si="30"/>
        <v>2600</v>
      </c>
    </row>
    <row r="542" spans="1:47" ht="27" customHeight="1" x14ac:dyDescent="0.2">
      <c r="A542" s="18">
        <v>14553</v>
      </c>
      <c r="B542" s="18" t="s">
        <v>676</v>
      </c>
      <c r="C542" s="19">
        <v>44927</v>
      </c>
      <c r="F542" s="18" t="s">
        <v>86</v>
      </c>
      <c r="G542" s="19" t="s">
        <v>77</v>
      </c>
      <c r="I542" s="21">
        <v>0</v>
      </c>
      <c r="J542" s="22">
        <v>533.33000000000004</v>
      </c>
      <c r="M542" s="23">
        <v>0</v>
      </c>
      <c r="O542" s="1">
        <v>193</v>
      </c>
      <c r="P542" s="24">
        <f t="shared" si="31"/>
        <v>726.33</v>
      </c>
      <c r="Q542" s="23">
        <v>0</v>
      </c>
      <c r="R542" s="23">
        <v>0</v>
      </c>
      <c r="S542" s="23">
        <v>0.42</v>
      </c>
      <c r="T542" s="24">
        <f t="shared" si="32"/>
        <v>0.42</v>
      </c>
      <c r="U542" s="25">
        <f t="shared" si="30"/>
        <v>725.91000000000008</v>
      </c>
    </row>
    <row r="543" spans="1:47" ht="27" customHeight="1" x14ac:dyDescent="0.2">
      <c r="A543" s="18">
        <v>14554</v>
      </c>
      <c r="B543" s="18" t="s">
        <v>677</v>
      </c>
      <c r="C543" s="19">
        <v>44927</v>
      </c>
      <c r="D543" s="20">
        <v>30004091801779</v>
      </c>
      <c r="F543" s="18" t="s">
        <v>124</v>
      </c>
      <c r="G543" s="19" t="s">
        <v>77</v>
      </c>
      <c r="I543" s="21">
        <v>0</v>
      </c>
      <c r="J543" s="22">
        <v>1950</v>
      </c>
      <c r="M543" s="23">
        <v>0</v>
      </c>
      <c r="O543" s="1"/>
      <c r="P543" s="24">
        <f t="shared" si="31"/>
        <v>1950</v>
      </c>
      <c r="Q543" s="23">
        <v>0</v>
      </c>
      <c r="R543" s="23">
        <v>0</v>
      </c>
      <c r="S543" s="23">
        <v>0</v>
      </c>
      <c r="T543" s="24">
        <f t="shared" si="32"/>
        <v>0</v>
      </c>
      <c r="U543" s="25">
        <f t="shared" si="30"/>
        <v>1950</v>
      </c>
    </row>
    <row r="544" spans="1:47" ht="27" customHeight="1" x14ac:dyDescent="0.2">
      <c r="A544" s="18">
        <v>14555</v>
      </c>
      <c r="B544" s="18" t="s">
        <v>678</v>
      </c>
      <c r="C544" s="19">
        <v>44930</v>
      </c>
      <c r="D544" s="20">
        <v>29704210201838</v>
      </c>
      <c r="F544" s="18" t="s">
        <v>124</v>
      </c>
      <c r="G544" s="19" t="s">
        <v>77</v>
      </c>
      <c r="I544" s="21">
        <v>0</v>
      </c>
      <c r="J544" s="22">
        <v>1841.67</v>
      </c>
      <c r="M544" s="23">
        <v>0</v>
      </c>
      <c r="O544" s="1"/>
      <c r="P544" s="24">
        <f t="shared" si="31"/>
        <v>1841.67</v>
      </c>
      <c r="Q544" s="23">
        <v>0</v>
      </c>
      <c r="R544" s="23">
        <v>0</v>
      </c>
      <c r="S544" s="23">
        <v>82.83</v>
      </c>
      <c r="T544" s="24">
        <f t="shared" si="32"/>
        <v>82.83</v>
      </c>
      <c r="U544" s="25">
        <f t="shared" si="30"/>
        <v>1758.8400000000001</v>
      </c>
    </row>
    <row r="545" spans="1:21" ht="27" customHeight="1" x14ac:dyDescent="0.2">
      <c r="A545" s="18">
        <v>14556</v>
      </c>
      <c r="B545" s="18" t="s">
        <v>679</v>
      </c>
      <c r="C545" s="19">
        <v>44930</v>
      </c>
      <c r="D545" s="20">
        <v>29702071800974</v>
      </c>
      <c r="F545" s="18" t="s">
        <v>124</v>
      </c>
      <c r="G545" s="19" t="s">
        <v>77</v>
      </c>
      <c r="I545" s="21">
        <v>0</v>
      </c>
      <c r="J545" s="22">
        <v>2383.33</v>
      </c>
      <c r="M545" s="23">
        <v>0</v>
      </c>
      <c r="O545" s="1"/>
      <c r="P545" s="24">
        <f t="shared" si="31"/>
        <v>2383.33</v>
      </c>
      <c r="Q545" s="23">
        <v>0</v>
      </c>
      <c r="R545" s="23">
        <v>0</v>
      </c>
      <c r="S545" s="23">
        <v>0.46</v>
      </c>
      <c r="T545" s="24">
        <f t="shared" si="32"/>
        <v>0.46</v>
      </c>
      <c r="U545" s="25">
        <f t="shared" si="30"/>
        <v>2382.87</v>
      </c>
    </row>
    <row r="546" spans="1:21" ht="27" customHeight="1" x14ac:dyDescent="0.2">
      <c r="A546" s="18">
        <v>14564</v>
      </c>
      <c r="B546" s="18" t="s">
        <v>680</v>
      </c>
      <c r="C546" s="19">
        <v>44931</v>
      </c>
      <c r="F546" s="18" t="s">
        <v>124</v>
      </c>
      <c r="G546" s="19" t="s">
        <v>77</v>
      </c>
      <c r="I546" s="21">
        <v>0</v>
      </c>
      <c r="J546" s="22">
        <v>3540</v>
      </c>
      <c r="M546" s="23">
        <v>0</v>
      </c>
      <c r="O546" s="1"/>
      <c r="P546" s="24">
        <f t="shared" si="31"/>
        <v>3540</v>
      </c>
      <c r="Q546" s="23">
        <v>0</v>
      </c>
      <c r="R546" s="23">
        <v>0</v>
      </c>
      <c r="S546" s="23">
        <v>0</v>
      </c>
      <c r="T546" s="24">
        <f t="shared" si="32"/>
        <v>0</v>
      </c>
      <c r="U546" s="25">
        <f t="shared" si="30"/>
        <v>3540</v>
      </c>
    </row>
    <row r="547" spans="1:21" ht="27" customHeight="1" x14ac:dyDescent="0.2">
      <c r="A547" s="18">
        <v>14570</v>
      </c>
      <c r="B547" s="18" t="s">
        <v>681</v>
      </c>
      <c r="C547" s="19">
        <v>44949</v>
      </c>
      <c r="D547" s="20">
        <v>30009150201715</v>
      </c>
      <c r="F547" s="18" t="s">
        <v>86</v>
      </c>
      <c r="G547" s="19" t="s">
        <v>77</v>
      </c>
      <c r="I547" s="21">
        <v>0</v>
      </c>
      <c r="J547" s="22">
        <v>200</v>
      </c>
      <c r="M547" s="23">
        <v>0</v>
      </c>
      <c r="O547" s="1"/>
      <c r="P547" s="24">
        <f t="shared" ref="P547:P548" si="33">SUM(J547:O547)</f>
        <v>200</v>
      </c>
      <c r="Q547" s="23">
        <v>0</v>
      </c>
      <c r="R547" s="23">
        <v>0</v>
      </c>
      <c r="S547" s="23">
        <v>0</v>
      </c>
      <c r="T547" s="24">
        <f t="shared" si="32"/>
        <v>0</v>
      </c>
      <c r="U547" s="25">
        <f t="shared" si="30"/>
        <v>200</v>
      </c>
    </row>
    <row r="548" spans="1:21" ht="27" customHeight="1" x14ac:dyDescent="0.2">
      <c r="A548" s="18">
        <v>14578</v>
      </c>
      <c r="B548" s="18" t="s">
        <v>682</v>
      </c>
      <c r="C548" s="19">
        <v>44948</v>
      </c>
      <c r="D548" s="20">
        <v>29302170201219</v>
      </c>
      <c r="F548" s="18" t="s">
        <v>86</v>
      </c>
      <c r="G548" s="19" t="s">
        <v>77</v>
      </c>
      <c r="I548" s="21">
        <v>0</v>
      </c>
      <c r="J548" s="22">
        <v>266.67</v>
      </c>
      <c r="M548" s="23">
        <v>0</v>
      </c>
      <c r="O548" s="1"/>
      <c r="P548" s="24">
        <f t="shared" si="33"/>
        <v>266.67</v>
      </c>
      <c r="Q548" s="23">
        <v>0</v>
      </c>
      <c r="R548" s="23">
        <v>0</v>
      </c>
      <c r="S548" s="23">
        <v>0</v>
      </c>
      <c r="T548" s="24">
        <f t="shared" si="32"/>
        <v>0</v>
      </c>
      <c r="U548" s="25">
        <f t="shared" si="30"/>
        <v>266.67</v>
      </c>
    </row>
    <row r="549" spans="1:21" ht="27" customHeight="1" x14ac:dyDescent="0.2">
      <c r="A549" s="18">
        <v>233</v>
      </c>
      <c r="B549" s="18" t="s">
        <v>24</v>
      </c>
      <c r="C549" s="19">
        <v>34547</v>
      </c>
      <c r="D549" s="20">
        <v>26907080201072</v>
      </c>
      <c r="F549" s="18" t="s">
        <v>25</v>
      </c>
      <c r="G549" s="19">
        <v>34547</v>
      </c>
      <c r="I549" s="21">
        <v>4540</v>
      </c>
      <c r="J549" s="22">
        <v>5661.5</v>
      </c>
      <c r="M549" s="23">
        <v>1135</v>
      </c>
      <c r="O549" s="1"/>
      <c r="P549" s="24">
        <f>SUM(J549:O549)</f>
        <v>6796.5</v>
      </c>
      <c r="Q549" s="23">
        <v>499.4</v>
      </c>
      <c r="R549" s="23">
        <v>0</v>
      </c>
      <c r="S549" s="23">
        <v>3.31</v>
      </c>
      <c r="T549" s="24">
        <f t="shared" ref="T549:T612" si="34">SUM(Q549:S549)</f>
        <v>502.71</v>
      </c>
      <c r="U549" s="25">
        <f t="shared" ref="U549:U612" si="35">P549-T549</f>
        <v>6293.79</v>
      </c>
    </row>
    <row r="550" spans="1:21" ht="27" customHeight="1" x14ac:dyDescent="0.2">
      <c r="A550" s="18">
        <v>235</v>
      </c>
      <c r="B550" s="18" t="s">
        <v>26</v>
      </c>
      <c r="C550" s="19">
        <v>34547</v>
      </c>
      <c r="D550" s="20">
        <v>26910190200617</v>
      </c>
      <c r="F550" s="18" t="s">
        <v>25</v>
      </c>
      <c r="G550" s="19">
        <v>34547</v>
      </c>
      <c r="I550" s="21">
        <v>3460</v>
      </c>
      <c r="J550" s="22">
        <v>4316</v>
      </c>
      <c r="M550" s="23">
        <v>865</v>
      </c>
      <c r="O550" s="1">
        <v>508</v>
      </c>
      <c r="P550" s="24">
        <f t="shared" ref="P550:P613" si="36">SUM(J550:O550)</f>
        <v>5689</v>
      </c>
      <c r="Q550" s="23">
        <v>380.6</v>
      </c>
      <c r="R550" s="23">
        <v>300</v>
      </c>
      <c r="S550" s="23">
        <v>1.08</v>
      </c>
      <c r="T550" s="24">
        <f t="shared" si="34"/>
        <v>681.68000000000006</v>
      </c>
      <c r="U550" s="25">
        <f t="shared" si="35"/>
        <v>5007.32</v>
      </c>
    </row>
    <row r="551" spans="1:21" ht="27" customHeight="1" x14ac:dyDescent="0.2">
      <c r="A551" s="18">
        <v>243</v>
      </c>
      <c r="B551" s="18" t="s">
        <v>27</v>
      </c>
      <c r="C551" s="19">
        <v>34547</v>
      </c>
      <c r="D551" s="20">
        <v>26603250201031</v>
      </c>
      <c r="F551" s="18" t="s">
        <v>25</v>
      </c>
      <c r="G551" s="19">
        <v>34547</v>
      </c>
      <c r="I551" s="21">
        <v>5800</v>
      </c>
      <c r="J551" s="22">
        <v>7218.5</v>
      </c>
      <c r="M551" s="23">
        <v>1450</v>
      </c>
      <c r="O551" s="1">
        <v>1688</v>
      </c>
      <c r="P551" s="24">
        <f t="shared" si="36"/>
        <v>10356.5</v>
      </c>
      <c r="Q551" s="23">
        <v>638</v>
      </c>
      <c r="R551" s="23">
        <v>0</v>
      </c>
      <c r="S551" s="23">
        <v>5.29</v>
      </c>
      <c r="T551" s="24">
        <f t="shared" si="34"/>
        <v>643.29</v>
      </c>
      <c r="U551" s="25">
        <f t="shared" si="35"/>
        <v>9713.2099999999991</v>
      </c>
    </row>
    <row r="552" spans="1:21" ht="27" customHeight="1" x14ac:dyDescent="0.2">
      <c r="A552" s="18">
        <v>244</v>
      </c>
      <c r="B552" s="18" t="s">
        <v>28</v>
      </c>
      <c r="C552" s="19">
        <v>35695</v>
      </c>
      <c r="D552" s="20">
        <v>26709260200655</v>
      </c>
      <c r="F552" s="18" t="s">
        <v>25</v>
      </c>
      <c r="G552" s="19">
        <v>35770</v>
      </c>
      <c r="I552" s="21">
        <v>4610</v>
      </c>
      <c r="J552" s="22">
        <v>5739</v>
      </c>
      <c r="M552" s="23">
        <v>1152.5</v>
      </c>
      <c r="O552" s="1">
        <v>2569</v>
      </c>
      <c r="P552" s="24">
        <f t="shared" si="36"/>
        <v>9460.5</v>
      </c>
      <c r="Q552" s="23">
        <v>507.1</v>
      </c>
      <c r="R552" s="23">
        <v>0</v>
      </c>
      <c r="S552" s="23">
        <v>43.17</v>
      </c>
      <c r="T552" s="24">
        <f t="shared" si="34"/>
        <v>550.27</v>
      </c>
      <c r="U552" s="25">
        <f t="shared" si="35"/>
        <v>8910.23</v>
      </c>
    </row>
    <row r="553" spans="1:21" ht="27" customHeight="1" x14ac:dyDescent="0.2">
      <c r="A553" s="18">
        <v>251</v>
      </c>
      <c r="B553" s="18" t="s">
        <v>29</v>
      </c>
      <c r="C553" s="19">
        <v>35134</v>
      </c>
      <c r="D553" s="20">
        <v>27303210200899</v>
      </c>
      <c r="F553" s="18" t="s">
        <v>25</v>
      </c>
      <c r="G553" s="19">
        <v>37469</v>
      </c>
      <c r="I553" s="21">
        <v>3050</v>
      </c>
      <c r="J553" s="22">
        <v>4144</v>
      </c>
      <c r="M553" s="23">
        <v>762.5</v>
      </c>
      <c r="O553" s="1">
        <v>2529</v>
      </c>
      <c r="P553" s="24">
        <f t="shared" si="36"/>
        <v>7435.5</v>
      </c>
      <c r="Q553" s="23">
        <v>335.5</v>
      </c>
      <c r="R553" s="23">
        <v>0</v>
      </c>
      <c r="S553" s="23">
        <v>0</v>
      </c>
      <c r="T553" s="24">
        <f t="shared" si="34"/>
        <v>335.5</v>
      </c>
      <c r="U553" s="25">
        <f t="shared" si="35"/>
        <v>7100</v>
      </c>
    </row>
    <row r="554" spans="1:21" ht="27" customHeight="1" x14ac:dyDescent="0.2">
      <c r="A554" s="18">
        <v>256</v>
      </c>
      <c r="B554" s="18" t="s">
        <v>30</v>
      </c>
      <c r="C554" s="19">
        <v>35420</v>
      </c>
      <c r="D554" s="20">
        <v>27312120200911</v>
      </c>
      <c r="F554" s="18" t="s">
        <v>25</v>
      </c>
      <c r="G554" s="19">
        <v>35462</v>
      </c>
      <c r="I554" s="21">
        <v>3260</v>
      </c>
      <c r="J554" s="22">
        <v>4429.5</v>
      </c>
      <c r="M554" s="23">
        <v>815</v>
      </c>
      <c r="O554" s="1">
        <v>2205</v>
      </c>
      <c r="P554" s="24">
        <f t="shared" si="36"/>
        <v>7449.5</v>
      </c>
      <c r="Q554" s="23">
        <v>358.6</v>
      </c>
      <c r="R554" s="23">
        <v>0</v>
      </c>
      <c r="S554" s="23">
        <v>0.73</v>
      </c>
      <c r="T554" s="24">
        <f t="shared" si="34"/>
        <v>359.33000000000004</v>
      </c>
      <c r="U554" s="25">
        <f t="shared" si="35"/>
        <v>7090.17</v>
      </c>
    </row>
    <row r="555" spans="1:21" ht="27" customHeight="1" x14ac:dyDescent="0.2">
      <c r="A555" s="18">
        <v>257</v>
      </c>
      <c r="B555" s="18" t="s">
        <v>31</v>
      </c>
      <c r="C555" s="19">
        <v>35830</v>
      </c>
      <c r="D555" s="20">
        <v>26710060201116</v>
      </c>
      <c r="F555" s="18" t="s">
        <v>25</v>
      </c>
      <c r="G555" s="19">
        <v>35921</v>
      </c>
      <c r="I555" s="21">
        <v>3630</v>
      </c>
      <c r="J555" s="22">
        <v>4503</v>
      </c>
      <c r="M555" s="23">
        <v>907.5</v>
      </c>
      <c r="O555" s="1">
        <v>1373</v>
      </c>
      <c r="P555" s="24">
        <f t="shared" si="36"/>
        <v>6783.5</v>
      </c>
      <c r="Q555" s="23">
        <v>399.3</v>
      </c>
      <c r="R555" s="23">
        <v>0</v>
      </c>
      <c r="S555" s="23">
        <v>0.38</v>
      </c>
      <c r="T555" s="24">
        <f t="shared" si="34"/>
        <v>399.68</v>
      </c>
      <c r="U555" s="25">
        <f t="shared" si="35"/>
        <v>6383.82</v>
      </c>
    </row>
    <row r="556" spans="1:21" ht="27" customHeight="1" x14ac:dyDescent="0.2">
      <c r="A556" s="18">
        <v>260</v>
      </c>
      <c r="B556" s="18" t="s">
        <v>32</v>
      </c>
      <c r="C556" s="19">
        <v>34717</v>
      </c>
      <c r="D556" s="20">
        <v>27712200200391</v>
      </c>
      <c r="F556" s="18" t="s">
        <v>25</v>
      </c>
      <c r="G556" s="19">
        <v>34911</v>
      </c>
      <c r="I556" s="21">
        <v>3050</v>
      </c>
      <c r="J556" s="22">
        <v>4142</v>
      </c>
      <c r="M556" s="23">
        <v>762.5</v>
      </c>
      <c r="O556" s="1">
        <v>1517</v>
      </c>
      <c r="P556" s="24">
        <f t="shared" si="36"/>
        <v>6421.5</v>
      </c>
      <c r="Q556" s="23">
        <v>335.5</v>
      </c>
      <c r="R556" s="23">
        <v>0</v>
      </c>
      <c r="S556" s="23">
        <v>0</v>
      </c>
      <c r="T556" s="24">
        <f t="shared" si="34"/>
        <v>335.5</v>
      </c>
      <c r="U556" s="25">
        <f t="shared" si="35"/>
        <v>6086</v>
      </c>
    </row>
    <row r="557" spans="1:21" ht="27" customHeight="1" x14ac:dyDescent="0.2">
      <c r="A557" s="18">
        <v>267</v>
      </c>
      <c r="B557" s="18" t="s">
        <v>33</v>
      </c>
      <c r="C557" s="19">
        <v>36492</v>
      </c>
      <c r="D557" s="20">
        <v>27711120203059</v>
      </c>
      <c r="F557" s="18" t="s">
        <v>25</v>
      </c>
      <c r="G557" s="19">
        <v>36514</v>
      </c>
      <c r="I557" s="21">
        <v>4650</v>
      </c>
      <c r="J557" s="22">
        <v>6703.5</v>
      </c>
      <c r="M557" s="23">
        <v>1162.5</v>
      </c>
      <c r="O557" s="1">
        <v>1535</v>
      </c>
      <c r="P557" s="24">
        <f t="shared" si="36"/>
        <v>9401</v>
      </c>
      <c r="Q557" s="23">
        <v>511.5</v>
      </c>
      <c r="R557" s="23">
        <v>0</v>
      </c>
      <c r="S557" s="23">
        <v>0</v>
      </c>
      <c r="T557" s="24">
        <f t="shared" si="34"/>
        <v>511.5</v>
      </c>
      <c r="U557" s="25">
        <f t="shared" si="35"/>
        <v>8889.5</v>
      </c>
    </row>
    <row r="558" spans="1:21" ht="27" customHeight="1" x14ac:dyDescent="0.2">
      <c r="A558" s="18">
        <v>277</v>
      </c>
      <c r="B558" s="18" t="s">
        <v>34</v>
      </c>
      <c r="C558" s="19">
        <v>35751</v>
      </c>
      <c r="D558" s="20">
        <v>27012030202236</v>
      </c>
      <c r="F558" s="18" t="s">
        <v>25</v>
      </c>
      <c r="G558" s="19">
        <v>35756</v>
      </c>
      <c r="I558" s="21">
        <v>3210</v>
      </c>
      <c r="J558" s="22">
        <v>3831.67</v>
      </c>
      <c r="M558" s="23">
        <v>802.5</v>
      </c>
      <c r="O558" s="1">
        <v>473</v>
      </c>
      <c r="P558" s="24">
        <f t="shared" si="36"/>
        <v>5107.17</v>
      </c>
      <c r="Q558" s="23">
        <v>353.1</v>
      </c>
      <c r="R558" s="23">
        <v>0</v>
      </c>
      <c r="S558" s="23">
        <v>80</v>
      </c>
      <c r="T558" s="24">
        <f t="shared" si="34"/>
        <v>433.1</v>
      </c>
      <c r="U558" s="25">
        <f t="shared" si="35"/>
        <v>4674.07</v>
      </c>
    </row>
    <row r="559" spans="1:21" ht="27" customHeight="1" x14ac:dyDescent="0.2">
      <c r="A559" s="18">
        <v>404</v>
      </c>
      <c r="B559" s="18" t="s">
        <v>35</v>
      </c>
      <c r="C559" s="19">
        <v>34981</v>
      </c>
      <c r="D559" s="20">
        <v>27307082400851</v>
      </c>
      <c r="F559" s="18" t="s">
        <v>25</v>
      </c>
      <c r="G559" s="19">
        <v>34981</v>
      </c>
      <c r="I559" s="21">
        <v>3970</v>
      </c>
      <c r="J559" s="22">
        <v>4939.5</v>
      </c>
      <c r="M559" s="23">
        <v>992.5</v>
      </c>
      <c r="O559" s="1">
        <v>2208</v>
      </c>
      <c r="P559" s="24">
        <f t="shared" si="36"/>
        <v>8140</v>
      </c>
      <c r="Q559" s="23">
        <v>436.7</v>
      </c>
      <c r="R559" s="23">
        <v>0</v>
      </c>
      <c r="S559" s="23">
        <v>33</v>
      </c>
      <c r="T559" s="24">
        <f t="shared" si="34"/>
        <v>469.7</v>
      </c>
      <c r="U559" s="25">
        <f t="shared" si="35"/>
        <v>7670.3</v>
      </c>
    </row>
    <row r="560" spans="1:21" ht="27" customHeight="1" x14ac:dyDescent="0.2">
      <c r="A560" s="18">
        <v>456</v>
      </c>
      <c r="B560" s="18" t="s">
        <v>36</v>
      </c>
      <c r="C560" s="19">
        <v>39088</v>
      </c>
      <c r="D560" s="20">
        <v>27712120201397</v>
      </c>
      <c r="F560" s="18" t="s">
        <v>25</v>
      </c>
      <c r="G560" s="19">
        <v>39127</v>
      </c>
      <c r="I560" s="21">
        <v>2700</v>
      </c>
      <c r="J560" s="22">
        <v>3652.45</v>
      </c>
      <c r="M560" s="23">
        <v>675</v>
      </c>
      <c r="O560" s="1">
        <v>2756</v>
      </c>
      <c r="P560" s="24">
        <f t="shared" si="36"/>
        <v>7083.45</v>
      </c>
      <c r="Q560" s="23">
        <v>297</v>
      </c>
      <c r="R560" s="23">
        <v>0</v>
      </c>
      <c r="S560" s="23">
        <v>0.61</v>
      </c>
      <c r="T560" s="24">
        <f t="shared" si="34"/>
        <v>297.61</v>
      </c>
      <c r="U560" s="25">
        <f t="shared" si="35"/>
        <v>6785.84</v>
      </c>
    </row>
    <row r="561" spans="1:21" ht="27" customHeight="1" x14ac:dyDescent="0.2">
      <c r="A561" s="18">
        <v>1552</v>
      </c>
      <c r="B561" s="18" t="s">
        <v>37</v>
      </c>
      <c r="C561" s="19">
        <v>35492</v>
      </c>
      <c r="D561" s="20">
        <v>27402191803259</v>
      </c>
      <c r="F561" s="18" t="s">
        <v>25</v>
      </c>
      <c r="G561" s="19">
        <v>35505</v>
      </c>
      <c r="I561" s="21">
        <v>2990</v>
      </c>
      <c r="J561" s="22">
        <v>4058.3999999999996</v>
      </c>
      <c r="M561" s="23">
        <v>747.5</v>
      </c>
      <c r="O561" s="1">
        <v>1484</v>
      </c>
      <c r="P561" s="24">
        <f t="shared" si="36"/>
        <v>6289.9</v>
      </c>
      <c r="Q561" s="23">
        <v>328.9</v>
      </c>
      <c r="R561" s="23">
        <v>0</v>
      </c>
      <c r="S561" s="23">
        <v>52.35</v>
      </c>
      <c r="T561" s="24">
        <f t="shared" si="34"/>
        <v>381.25</v>
      </c>
      <c r="U561" s="25">
        <f t="shared" si="35"/>
        <v>5908.65</v>
      </c>
    </row>
    <row r="562" spans="1:21" ht="27" customHeight="1" x14ac:dyDescent="0.2">
      <c r="A562" s="18">
        <v>3789</v>
      </c>
      <c r="B562" s="18" t="s">
        <v>38</v>
      </c>
      <c r="C562" s="19">
        <v>37247</v>
      </c>
      <c r="D562" s="20">
        <v>28011011805938</v>
      </c>
      <c r="F562" s="18" t="s">
        <v>25</v>
      </c>
      <c r="G562" s="19">
        <v>40057</v>
      </c>
      <c r="I562" s="21">
        <v>2190</v>
      </c>
      <c r="J562" s="22">
        <v>2971.5</v>
      </c>
      <c r="M562" s="23">
        <v>547.5</v>
      </c>
      <c r="O562" s="1">
        <v>1624</v>
      </c>
      <c r="P562" s="24">
        <f t="shared" si="36"/>
        <v>5143</v>
      </c>
      <c r="Q562" s="23">
        <v>240.9</v>
      </c>
      <c r="R562" s="23">
        <v>0</v>
      </c>
      <c r="S562" s="23">
        <v>0.49</v>
      </c>
      <c r="T562" s="24">
        <f t="shared" si="34"/>
        <v>241.39000000000001</v>
      </c>
      <c r="U562" s="25">
        <f t="shared" si="35"/>
        <v>4901.6099999999997</v>
      </c>
    </row>
    <row r="563" spans="1:21" ht="27" customHeight="1" x14ac:dyDescent="0.2">
      <c r="A563" s="18">
        <v>4138</v>
      </c>
      <c r="B563" s="18" t="s">
        <v>39</v>
      </c>
      <c r="C563" s="19">
        <v>36681</v>
      </c>
      <c r="D563" s="20">
        <v>27503291803532</v>
      </c>
      <c r="F563" s="18" t="s">
        <v>25</v>
      </c>
      <c r="G563" s="19">
        <v>40411</v>
      </c>
      <c r="I563" s="21">
        <v>3190</v>
      </c>
      <c r="J563" s="22">
        <v>4328.95</v>
      </c>
      <c r="M563" s="23">
        <v>797.5</v>
      </c>
      <c r="O563" s="1">
        <v>2310</v>
      </c>
      <c r="P563" s="24">
        <f t="shared" si="36"/>
        <v>7436.45</v>
      </c>
      <c r="Q563" s="23">
        <v>350.9</v>
      </c>
      <c r="R563" s="23">
        <v>17</v>
      </c>
      <c r="S563" s="23">
        <v>28.07</v>
      </c>
      <c r="T563" s="24">
        <f t="shared" si="34"/>
        <v>395.96999999999997</v>
      </c>
      <c r="U563" s="25">
        <f t="shared" si="35"/>
        <v>7040.48</v>
      </c>
    </row>
    <row r="564" spans="1:21" ht="27" customHeight="1" x14ac:dyDescent="0.2">
      <c r="A564" s="18">
        <v>4882</v>
      </c>
      <c r="B564" s="18" t="s">
        <v>40</v>
      </c>
      <c r="C564" s="19">
        <v>37990</v>
      </c>
      <c r="D564" s="20">
        <v>27203011805779</v>
      </c>
      <c r="F564" s="18" t="s">
        <v>25</v>
      </c>
      <c r="G564" s="19">
        <v>38081</v>
      </c>
      <c r="I564" s="21">
        <v>2230</v>
      </c>
      <c r="J564" s="22">
        <v>2771.2</v>
      </c>
      <c r="M564" s="23">
        <v>557.5</v>
      </c>
      <c r="O564" s="1">
        <v>661</v>
      </c>
      <c r="P564" s="24">
        <f t="shared" si="36"/>
        <v>3989.7</v>
      </c>
      <c r="Q564" s="23">
        <v>245.3</v>
      </c>
      <c r="R564" s="23">
        <v>0</v>
      </c>
      <c r="S564" s="23">
        <v>0.23</v>
      </c>
      <c r="T564" s="24">
        <f t="shared" si="34"/>
        <v>245.53</v>
      </c>
      <c r="U564" s="25">
        <f t="shared" si="35"/>
        <v>3744.1699999999996</v>
      </c>
    </row>
    <row r="565" spans="1:21" ht="27" customHeight="1" x14ac:dyDescent="0.2">
      <c r="A565" s="18">
        <v>5627</v>
      </c>
      <c r="B565" s="18" t="s">
        <v>41</v>
      </c>
      <c r="C565" s="19">
        <v>38515</v>
      </c>
      <c r="D565" s="20">
        <v>28306011806373</v>
      </c>
      <c r="F565" s="18" t="s">
        <v>25</v>
      </c>
      <c r="G565" s="19">
        <v>38574</v>
      </c>
      <c r="I565" s="21">
        <v>1700</v>
      </c>
      <c r="J565" s="22">
        <v>3021.7</v>
      </c>
      <c r="M565" s="23">
        <v>425</v>
      </c>
      <c r="O565" s="1">
        <v>2514</v>
      </c>
      <c r="P565" s="24">
        <f t="shared" si="36"/>
        <v>5960.7</v>
      </c>
      <c r="Q565" s="23">
        <v>187</v>
      </c>
      <c r="R565" s="23">
        <v>0</v>
      </c>
      <c r="S565" s="23">
        <v>0</v>
      </c>
      <c r="T565" s="24">
        <f t="shared" si="34"/>
        <v>187</v>
      </c>
      <c r="U565" s="25">
        <f t="shared" si="35"/>
        <v>5773.7</v>
      </c>
    </row>
    <row r="566" spans="1:21" ht="27" customHeight="1" x14ac:dyDescent="0.2">
      <c r="A566" s="18">
        <v>5741</v>
      </c>
      <c r="B566" s="18" t="s">
        <v>42</v>
      </c>
      <c r="C566" s="19">
        <v>38566</v>
      </c>
      <c r="D566" s="20">
        <v>28101270200652</v>
      </c>
      <c r="F566" s="18" t="s">
        <v>25</v>
      </c>
      <c r="G566" s="19">
        <v>38820</v>
      </c>
      <c r="I566" s="21">
        <v>2710</v>
      </c>
      <c r="J566" s="22">
        <v>3668.2</v>
      </c>
      <c r="M566" s="23">
        <v>677.5</v>
      </c>
      <c r="O566" s="1">
        <v>2676</v>
      </c>
      <c r="P566" s="24">
        <f t="shared" si="36"/>
        <v>7021.7</v>
      </c>
      <c r="Q566" s="23">
        <v>298.10000000000002</v>
      </c>
      <c r="R566" s="23">
        <v>0</v>
      </c>
      <c r="S566" s="23">
        <v>0</v>
      </c>
      <c r="T566" s="24">
        <f t="shared" si="34"/>
        <v>298.10000000000002</v>
      </c>
      <c r="U566" s="25">
        <f t="shared" si="35"/>
        <v>6723.5999999999995</v>
      </c>
    </row>
    <row r="567" spans="1:21" ht="27" customHeight="1" x14ac:dyDescent="0.2">
      <c r="A567" s="18">
        <v>6073</v>
      </c>
      <c r="B567" s="18" t="s">
        <v>43</v>
      </c>
      <c r="C567" s="19">
        <v>38640</v>
      </c>
      <c r="D567" s="20">
        <v>28001170201312</v>
      </c>
      <c r="F567" s="18" t="s">
        <v>25</v>
      </c>
      <c r="G567" s="19">
        <v>38750</v>
      </c>
      <c r="I567" s="21">
        <v>2070</v>
      </c>
      <c r="J567" s="22">
        <v>2810.55</v>
      </c>
      <c r="M567" s="23">
        <v>517.5</v>
      </c>
      <c r="O567" s="1">
        <v>2120</v>
      </c>
      <c r="P567" s="24">
        <f t="shared" si="36"/>
        <v>5448.05</v>
      </c>
      <c r="Q567" s="23">
        <v>227.7</v>
      </c>
      <c r="R567" s="23">
        <v>0</v>
      </c>
      <c r="S567" s="23">
        <v>0.7</v>
      </c>
      <c r="T567" s="24">
        <f t="shared" si="34"/>
        <v>228.39999999999998</v>
      </c>
      <c r="U567" s="25">
        <f t="shared" si="35"/>
        <v>5219.6500000000005</v>
      </c>
    </row>
    <row r="568" spans="1:21" ht="27" customHeight="1" x14ac:dyDescent="0.2">
      <c r="A568" s="18">
        <v>6091</v>
      </c>
      <c r="B568" s="18" t="s">
        <v>44</v>
      </c>
      <c r="C568" s="19">
        <v>38668</v>
      </c>
      <c r="D568" s="20">
        <v>27211150202518</v>
      </c>
      <c r="F568" s="18" t="s">
        <v>25</v>
      </c>
      <c r="G568" s="19">
        <v>38762</v>
      </c>
      <c r="I568" s="21">
        <v>2920</v>
      </c>
      <c r="J568" s="22">
        <v>3603.7</v>
      </c>
      <c r="M568" s="23">
        <v>730</v>
      </c>
      <c r="O568" s="1">
        <v>2754</v>
      </c>
      <c r="P568" s="24">
        <f t="shared" si="36"/>
        <v>7087.7</v>
      </c>
      <c r="Q568" s="23">
        <v>321.2</v>
      </c>
      <c r="R568" s="23">
        <v>0</v>
      </c>
      <c r="S568" s="23">
        <v>48</v>
      </c>
      <c r="T568" s="24">
        <f t="shared" si="34"/>
        <v>369.2</v>
      </c>
      <c r="U568" s="25">
        <f t="shared" si="35"/>
        <v>6718.5</v>
      </c>
    </row>
    <row r="569" spans="1:21" ht="27" customHeight="1" x14ac:dyDescent="0.2">
      <c r="A569" s="18">
        <v>6718</v>
      </c>
      <c r="B569" s="18" t="s">
        <v>45</v>
      </c>
      <c r="C569" s="19">
        <v>38733</v>
      </c>
      <c r="D569" s="20">
        <v>29607190201051</v>
      </c>
      <c r="F569" s="18" t="s">
        <v>25</v>
      </c>
      <c r="G569" s="19">
        <v>38795</v>
      </c>
      <c r="I569" s="21">
        <v>2720</v>
      </c>
      <c r="J569" s="22">
        <v>3361.7</v>
      </c>
      <c r="M569" s="23">
        <v>680</v>
      </c>
      <c r="O569" s="1">
        <v>742</v>
      </c>
      <c r="P569" s="24">
        <f t="shared" si="36"/>
        <v>4783.7</v>
      </c>
      <c r="Q569" s="23">
        <v>299.2</v>
      </c>
      <c r="R569" s="23">
        <v>0</v>
      </c>
      <c r="S569" s="23">
        <v>0.56999999999999995</v>
      </c>
      <c r="T569" s="24">
        <f t="shared" si="34"/>
        <v>299.77</v>
      </c>
      <c r="U569" s="25">
        <f t="shared" si="35"/>
        <v>4483.93</v>
      </c>
    </row>
    <row r="570" spans="1:21" ht="27" customHeight="1" x14ac:dyDescent="0.2">
      <c r="A570" s="18">
        <v>7798</v>
      </c>
      <c r="B570" s="18" t="s">
        <v>46</v>
      </c>
      <c r="C570" s="19">
        <v>39144</v>
      </c>
      <c r="D570" s="20">
        <v>27604231700191</v>
      </c>
      <c r="F570" s="18" t="s">
        <v>25</v>
      </c>
      <c r="G570" s="19">
        <v>39144</v>
      </c>
      <c r="I570" s="21">
        <v>2600</v>
      </c>
      <c r="J570" s="22">
        <v>3518.7</v>
      </c>
      <c r="M570" s="23">
        <v>650</v>
      </c>
      <c r="O570" s="1">
        <v>3280</v>
      </c>
      <c r="P570" s="24">
        <f t="shared" si="36"/>
        <v>7448.7</v>
      </c>
      <c r="Q570" s="23">
        <v>286</v>
      </c>
      <c r="R570" s="23">
        <v>0</v>
      </c>
      <c r="S570" s="23">
        <v>34.909999999999997</v>
      </c>
      <c r="T570" s="24">
        <f t="shared" si="34"/>
        <v>320.90999999999997</v>
      </c>
      <c r="U570" s="25">
        <f t="shared" si="35"/>
        <v>7127.79</v>
      </c>
    </row>
    <row r="571" spans="1:21" ht="27" customHeight="1" x14ac:dyDescent="0.2">
      <c r="A571" s="18">
        <v>7984</v>
      </c>
      <c r="B571" s="18" t="s">
        <v>47</v>
      </c>
      <c r="C571" s="19">
        <v>39257</v>
      </c>
      <c r="D571" s="20">
        <v>28405261802274</v>
      </c>
      <c r="F571" s="18" t="s">
        <v>25</v>
      </c>
      <c r="G571" s="19">
        <v>39267</v>
      </c>
      <c r="I571" s="21">
        <v>1700</v>
      </c>
      <c r="J571" s="22">
        <v>2981.05</v>
      </c>
      <c r="M571" s="23">
        <v>425</v>
      </c>
      <c r="O571" s="1">
        <v>2649</v>
      </c>
      <c r="P571" s="24">
        <f t="shared" si="36"/>
        <v>6055.05</v>
      </c>
      <c r="Q571" s="23">
        <v>187</v>
      </c>
      <c r="R571" s="23">
        <v>0</v>
      </c>
      <c r="S571" s="23">
        <v>0.9</v>
      </c>
      <c r="T571" s="24">
        <f t="shared" si="34"/>
        <v>187.9</v>
      </c>
      <c r="U571" s="25">
        <f t="shared" si="35"/>
        <v>5867.1500000000005</v>
      </c>
    </row>
    <row r="572" spans="1:21" ht="27" customHeight="1" x14ac:dyDescent="0.2">
      <c r="A572" s="18">
        <v>8064</v>
      </c>
      <c r="B572" s="18" t="s">
        <v>48</v>
      </c>
      <c r="C572" s="19">
        <v>39284</v>
      </c>
      <c r="D572" s="20">
        <v>27806200200957</v>
      </c>
      <c r="F572" s="18" t="s">
        <v>25</v>
      </c>
      <c r="G572" s="19">
        <v>39306</v>
      </c>
      <c r="I572" s="21">
        <v>2490</v>
      </c>
      <c r="J572" s="22">
        <v>3379.2</v>
      </c>
      <c r="M572" s="23">
        <v>622.5</v>
      </c>
      <c r="O572" s="1">
        <v>1180</v>
      </c>
      <c r="P572" s="24">
        <f t="shared" si="36"/>
        <v>5181.7</v>
      </c>
      <c r="Q572" s="23">
        <v>273.89999999999998</v>
      </c>
      <c r="R572" s="23">
        <v>0</v>
      </c>
      <c r="S572" s="23">
        <v>3.06</v>
      </c>
      <c r="T572" s="24">
        <f t="shared" si="34"/>
        <v>276.95999999999998</v>
      </c>
      <c r="U572" s="25">
        <f t="shared" si="35"/>
        <v>4904.74</v>
      </c>
    </row>
    <row r="573" spans="1:21" ht="27" customHeight="1" x14ac:dyDescent="0.2">
      <c r="A573" s="18">
        <v>9362</v>
      </c>
      <c r="B573" s="18" t="s">
        <v>49</v>
      </c>
      <c r="C573" s="19">
        <v>40100</v>
      </c>
      <c r="D573" s="20">
        <v>27905050201851</v>
      </c>
      <c r="F573" s="18" t="s">
        <v>25</v>
      </c>
      <c r="G573" s="19">
        <v>40210</v>
      </c>
      <c r="I573" s="21">
        <v>2690</v>
      </c>
      <c r="J573" s="22">
        <v>3634.2</v>
      </c>
      <c r="M573" s="23">
        <v>672.5</v>
      </c>
      <c r="O573" s="1">
        <v>2366</v>
      </c>
      <c r="P573" s="24">
        <f t="shared" si="36"/>
        <v>6672.7</v>
      </c>
      <c r="Q573" s="23">
        <v>295.89999999999998</v>
      </c>
      <c r="R573" s="23">
        <v>0</v>
      </c>
      <c r="S573" s="23">
        <v>22</v>
      </c>
      <c r="T573" s="24">
        <f t="shared" si="34"/>
        <v>317.89999999999998</v>
      </c>
      <c r="U573" s="25">
        <f t="shared" si="35"/>
        <v>6354.8</v>
      </c>
    </row>
    <row r="574" spans="1:21" ht="27" customHeight="1" x14ac:dyDescent="0.2">
      <c r="A574" s="18">
        <v>9391</v>
      </c>
      <c r="B574" s="18" t="s">
        <v>50</v>
      </c>
      <c r="C574" s="19">
        <v>40113</v>
      </c>
      <c r="D574" s="20">
        <v>27904280200652</v>
      </c>
      <c r="F574" s="18" t="s">
        <v>25</v>
      </c>
      <c r="G574" s="19">
        <v>40210</v>
      </c>
      <c r="I574" s="21">
        <v>2980</v>
      </c>
      <c r="J574" s="22">
        <v>4021.7</v>
      </c>
      <c r="M574" s="23">
        <v>745</v>
      </c>
      <c r="O574" s="1">
        <v>2773</v>
      </c>
      <c r="P574" s="24">
        <f t="shared" si="36"/>
        <v>7539.7</v>
      </c>
      <c r="Q574" s="23">
        <v>327.8</v>
      </c>
      <c r="R574" s="23">
        <v>1200</v>
      </c>
      <c r="S574" s="23">
        <v>51.32</v>
      </c>
      <c r="T574" s="24">
        <f t="shared" si="34"/>
        <v>1579.12</v>
      </c>
      <c r="U574" s="25">
        <f t="shared" si="35"/>
        <v>5960.58</v>
      </c>
    </row>
    <row r="575" spans="1:21" ht="27" customHeight="1" x14ac:dyDescent="0.2">
      <c r="A575" s="18">
        <v>9482</v>
      </c>
      <c r="B575" s="18" t="s">
        <v>51</v>
      </c>
      <c r="C575" s="19">
        <v>40191</v>
      </c>
      <c r="D575" s="20">
        <v>28006081802754</v>
      </c>
      <c r="F575" s="18" t="s">
        <v>25</v>
      </c>
      <c r="G575" s="19">
        <v>40247</v>
      </c>
      <c r="I575" s="21">
        <v>1980</v>
      </c>
      <c r="J575" s="22">
        <v>2901</v>
      </c>
      <c r="M575" s="23">
        <v>495</v>
      </c>
      <c r="O575" s="1">
        <v>940</v>
      </c>
      <c r="P575" s="24">
        <f t="shared" si="36"/>
        <v>4336</v>
      </c>
      <c r="Q575" s="23">
        <v>217.8</v>
      </c>
      <c r="R575" s="23">
        <v>0</v>
      </c>
      <c r="S575" s="23">
        <v>34.97</v>
      </c>
      <c r="T575" s="24">
        <f t="shared" si="34"/>
        <v>252.77</v>
      </c>
      <c r="U575" s="25">
        <f t="shared" si="35"/>
        <v>4083.23</v>
      </c>
    </row>
    <row r="576" spans="1:21" ht="27" customHeight="1" x14ac:dyDescent="0.2">
      <c r="A576" s="18">
        <v>10154</v>
      </c>
      <c r="B576" s="18" t="s">
        <v>52</v>
      </c>
      <c r="C576" s="19">
        <v>40456</v>
      </c>
      <c r="D576" s="20">
        <v>26908221600975</v>
      </c>
      <c r="F576" s="18" t="s">
        <v>25</v>
      </c>
      <c r="G576" s="19">
        <v>40516</v>
      </c>
      <c r="I576" s="21">
        <v>3450</v>
      </c>
      <c r="J576" s="22">
        <v>4266.3999999999996</v>
      </c>
      <c r="M576" s="23">
        <v>862.5</v>
      </c>
      <c r="O576" s="1">
        <v>2305</v>
      </c>
      <c r="P576" s="24">
        <f t="shared" si="36"/>
        <v>7433.9</v>
      </c>
      <c r="Q576" s="23">
        <v>379.5</v>
      </c>
      <c r="R576" s="23">
        <v>0</v>
      </c>
      <c r="S576" s="23">
        <v>0.36</v>
      </c>
      <c r="T576" s="24">
        <f t="shared" si="34"/>
        <v>379.86</v>
      </c>
      <c r="U576" s="25">
        <f t="shared" si="35"/>
        <v>7054.04</v>
      </c>
    </row>
    <row r="577" spans="1:21" ht="27" customHeight="1" x14ac:dyDescent="0.2">
      <c r="A577" s="18">
        <v>10434</v>
      </c>
      <c r="B577" s="18" t="s">
        <v>53</v>
      </c>
      <c r="C577" s="19">
        <v>40530</v>
      </c>
      <c r="D577" s="20">
        <v>26411050201439</v>
      </c>
      <c r="F577" s="18" t="s">
        <v>25</v>
      </c>
      <c r="G577" s="19">
        <v>40544</v>
      </c>
      <c r="I577" s="21">
        <v>3000</v>
      </c>
      <c r="J577" s="22">
        <v>3695.45</v>
      </c>
      <c r="M577" s="23">
        <v>750</v>
      </c>
      <c r="O577" s="1">
        <v>2451</v>
      </c>
      <c r="P577" s="24">
        <f t="shared" si="36"/>
        <v>6896.45</v>
      </c>
      <c r="Q577" s="23">
        <v>330</v>
      </c>
      <c r="R577" s="23">
        <v>0</v>
      </c>
      <c r="S577" s="23">
        <v>25.31</v>
      </c>
      <c r="T577" s="24">
        <f t="shared" si="34"/>
        <v>355.31</v>
      </c>
      <c r="U577" s="25">
        <f t="shared" si="35"/>
        <v>6541.1399999999994</v>
      </c>
    </row>
    <row r="578" spans="1:21" ht="27" customHeight="1" x14ac:dyDescent="0.2">
      <c r="A578" s="18">
        <v>10607</v>
      </c>
      <c r="B578" s="18" t="s">
        <v>54</v>
      </c>
      <c r="C578" s="19">
        <v>40615</v>
      </c>
      <c r="D578" s="20">
        <v>26811091701576</v>
      </c>
      <c r="F578" s="18" t="s">
        <v>25</v>
      </c>
      <c r="G578" s="19">
        <v>40640</v>
      </c>
      <c r="I578" s="21">
        <v>2150</v>
      </c>
      <c r="J578" s="22">
        <v>2974.2</v>
      </c>
      <c r="M578" s="23">
        <v>537.5</v>
      </c>
      <c r="O578" s="1">
        <v>1980</v>
      </c>
      <c r="P578" s="24">
        <f t="shared" si="36"/>
        <v>5491.7</v>
      </c>
      <c r="Q578" s="23">
        <v>236.5</v>
      </c>
      <c r="R578" s="23">
        <v>0</v>
      </c>
      <c r="S578" s="23">
        <v>1.1200000000000001</v>
      </c>
      <c r="T578" s="24">
        <f t="shared" si="34"/>
        <v>237.62</v>
      </c>
      <c r="U578" s="25">
        <f t="shared" si="35"/>
        <v>5254.08</v>
      </c>
    </row>
    <row r="579" spans="1:21" ht="27" customHeight="1" x14ac:dyDescent="0.2">
      <c r="A579" s="18">
        <v>10944</v>
      </c>
      <c r="B579" s="18" t="s">
        <v>55</v>
      </c>
      <c r="C579" s="19">
        <v>40819</v>
      </c>
      <c r="D579" s="20">
        <v>26311300200358</v>
      </c>
      <c r="F579" s="18" t="s">
        <v>25</v>
      </c>
      <c r="G579" s="19">
        <v>40862</v>
      </c>
      <c r="I579" s="21">
        <v>2120</v>
      </c>
      <c r="J579" s="22">
        <v>2925.45</v>
      </c>
      <c r="M579" s="23">
        <v>530</v>
      </c>
      <c r="O579" s="1">
        <v>2270</v>
      </c>
      <c r="P579" s="24">
        <f t="shared" si="36"/>
        <v>5725.45</v>
      </c>
      <c r="Q579" s="23">
        <v>233.2</v>
      </c>
      <c r="R579" s="23">
        <v>0</v>
      </c>
      <c r="S579" s="23">
        <v>0.22</v>
      </c>
      <c r="T579" s="24">
        <f t="shared" si="34"/>
        <v>233.42</v>
      </c>
      <c r="U579" s="25">
        <f t="shared" si="35"/>
        <v>5492.03</v>
      </c>
    </row>
    <row r="580" spans="1:21" ht="27" customHeight="1" x14ac:dyDescent="0.2">
      <c r="A580" s="18">
        <v>11435</v>
      </c>
      <c r="B580" s="18" t="s">
        <v>56</v>
      </c>
      <c r="C580" s="19">
        <v>41189</v>
      </c>
      <c r="D580" s="20">
        <v>28905011806234</v>
      </c>
      <c r="F580" s="18" t="s">
        <v>25</v>
      </c>
      <c r="G580" s="19">
        <v>41248</v>
      </c>
      <c r="I580" s="21">
        <v>1700</v>
      </c>
      <c r="J580" s="22">
        <v>2927.35</v>
      </c>
      <c r="M580" s="23">
        <v>425</v>
      </c>
      <c r="O580" s="1">
        <v>2140</v>
      </c>
      <c r="P580" s="24">
        <f t="shared" si="36"/>
        <v>5492.35</v>
      </c>
      <c r="Q580" s="23">
        <v>187</v>
      </c>
      <c r="R580" s="23">
        <v>0</v>
      </c>
      <c r="S580" s="23">
        <v>0.88</v>
      </c>
      <c r="T580" s="24">
        <f t="shared" si="34"/>
        <v>187.88</v>
      </c>
      <c r="U580" s="25">
        <f t="shared" si="35"/>
        <v>5304.47</v>
      </c>
    </row>
    <row r="581" spans="1:21" ht="27" customHeight="1" x14ac:dyDescent="0.2">
      <c r="A581" s="18">
        <v>12516</v>
      </c>
      <c r="B581" s="18" t="s">
        <v>57</v>
      </c>
      <c r="C581" s="19">
        <v>42157</v>
      </c>
      <c r="D581" s="20">
        <v>28108201802718</v>
      </c>
      <c r="F581" s="18" t="s">
        <v>25</v>
      </c>
      <c r="G581" s="19">
        <v>42186</v>
      </c>
      <c r="I581" s="21">
        <v>1960</v>
      </c>
      <c r="J581" s="22">
        <v>2704.75</v>
      </c>
      <c r="M581" s="23">
        <v>490</v>
      </c>
      <c r="O581" s="1">
        <v>884</v>
      </c>
      <c r="P581" s="24">
        <f t="shared" si="36"/>
        <v>4078.75</v>
      </c>
      <c r="Q581" s="23">
        <v>215.6</v>
      </c>
      <c r="R581" s="23">
        <v>0</v>
      </c>
      <c r="S581" s="23">
        <v>152.82</v>
      </c>
      <c r="T581" s="24">
        <f t="shared" si="34"/>
        <v>368.41999999999996</v>
      </c>
      <c r="U581" s="25">
        <f t="shared" si="35"/>
        <v>3710.33</v>
      </c>
    </row>
    <row r="582" spans="1:21" ht="27" customHeight="1" x14ac:dyDescent="0.2">
      <c r="A582" s="18">
        <v>13497</v>
      </c>
      <c r="B582" s="18" t="s">
        <v>58</v>
      </c>
      <c r="C582" s="19">
        <v>43292</v>
      </c>
      <c r="D582" s="20">
        <v>29601251800351</v>
      </c>
      <c r="F582" s="18" t="s">
        <v>25</v>
      </c>
      <c r="G582" s="19">
        <v>43299</v>
      </c>
      <c r="I582" s="21">
        <v>1700</v>
      </c>
      <c r="J582" s="22">
        <v>2562.9</v>
      </c>
      <c r="M582" s="23">
        <v>425</v>
      </c>
      <c r="O582" s="1"/>
      <c r="P582" s="24">
        <f t="shared" si="36"/>
        <v>2987.9</v>
      </c>
      <c r="Q582" s="23">
        <v>187</v>
      </c>
      <c r="R582" s="23">
        <v>0</v>
      </c>
      <c r="S582" s="23">
        <v>4.2300000000000004</v>
      </c>
      <c r="T582" s="24">
        <f t="shared" si="34"/>
        <v>191.23</v>
      </c>
      <c r="U582" s="25">
        <f t="shared" si="35"/>
        <v>2796.67</v>
      </c>
    </row>
    <row r="583" spans="1:21" ht="27" customHeight="1" x14ac:dyDescent="0.2">
      <c r="A583" s="18">
        <v>13752</v>
      </c>
      <c r="B583" s="18" t="s">
        <v>59</v>
      </c>
      <c r="C583" s="19">
        <v>43507</v>
      </c>
      <c r="D583" s="20">
        <v>28401080202911</v>
      </c>
      <c r="F583" s="18" t="s">
        <v>25</v>
      </c>
      <c r="G583" s="19">
        <v>43617</v>
      </c>
      <c r="I583" s="21">
        <v>1700</v>
      </c>
      <c r="J583" s="22">
        <v>2675</v>
      </c>
      <c r="M583" s="23">
        <v>425</v>
      </c>
      <c r="O583" s="1">
        <v>572</v>
      </c>
      <c r="P583" s="24">
        <f t="shared" si="36"/>
        <v>3672</v>
      </c>
      <c r="Q583" s="23">
        <v>187</v>
      </c>
      <c r="R583" s="23">
        <v>0</v>
      </c>
      <c r="S583" s="23">
        <v>0.2</v>
      </c>
      <c r="T583" s="24">
        <f t="shared" si="34"/>
        <v>187.2</v>
      </c>
      <c r="U583" s="25">
        <f t="shared" si="35"/>
        <v>3484.8</v>
      </c>
    </row>
    <row r="584" spans="1:21" ht="27" customHeight="1" x14ac:dyDescent="0.2">
      <c r="A584" s="18">
        <v>13762</v>
      </c>
      <c r="B584" s="18" t="s">
        <v>60</v>
      </c>
      <c r="C584" s="19">
        <v>43513</v>
      </c>
      <c r="D584" s="20">
        <v>28811220201311</v>
      </c>
      <c r="F584" s="18" t="s">
        <v>25</v>
      </c>
      <c r="G584" s="19">
        <v>43678</v>
      </c>
      <c r="I584" s="21">
        <v>1700</v>
      </c>
      <c r="J584" s="22">
        <v>2374.6999999999998</v>
      </c>
      <c r="M584" s="23">
        <v>425</v>
      </c>
      <c r="O584" s="1"/>
      <c r="P584" s="24">
        <f t="shared" si="36"/>
        <v>2799.7</v>
      </c>
      <c r="Q584" s="23">
        <v>187</v>
      </c>
      <c r="R584" s="23">
        <v>0</v>
      </c>
      <c r="S584" s="23">
        <v>170.91</v>
      </c>
      <c r="T584" s="24">
        <f t="shared" si="34"/>
        <v>357.90999999999997</v>
      </c>
      <c r="U584" s="25">
        <f t="shared" si="35"/>
        <v>2441.79</v>
      </c>
    </row>
    <row r="585" spans="1:21" ht="27" customHeight="1" x14ac:dyDescent="0.2">
      <c r="A585" s="18">
        <v>13778</v>
      </c>
      <c r="B585" s="18" t="s">
        <v>61</v>
      </c>
      <c r="C585" s="19">
        <v>44007</v>
      </c>
      <c r="D585" s="20">
        <v>29311142702431</v>
      </c>
      <c r="F585" s="18" t="s">
        <v>25</v>
      </c>
      <c r="G585" s="19">
        <v>44013</v>
      </c>
      <c r="I585" s="21">
        <v>1700</v>
      </c>
      <c r="J585" s="22">
        <v>2556.9</v>
      </c>
      <c r="M585" s="23">
        <v>425</v>
      </c>
      <c r="O585" s="1">
        <v>1084</v>
      </c>
      <c r="P585" s="24">
        <f t="shared" si="36"/>
        <v>4065.9</v>
      </c>
      <c r="Q585" s="23">
        <v>187</v>
      </c>
      <c r="R585" s="23">
        <v>0</v>
      </c>
      <c r="S585" s="23">
        <v>33.22</v>
      </c>
      <c r="T585" s="24">
        <f t="shared" si="34"/>
        <v>220.22</v>
      </c>
      <c r="U585" s="25">
        <f t="shared" si="35"/>
        <v>3845.6800000000003</v>
      </c>
    </row>
    <row r="586" spans="1:21" ht="27" customHeight="1" x14ac:dyDescent="0.2">
      <c r="A586" s="18">
        <v>181</v>
      </c>
      <c r="B586" s="18" t="s">
        <v>62</v>
      </c>
      <c r="C586" s="19">
        <v>34213</v>
      </c>
      <c r="D586" s="20">
        <v>26710110200876</v>
      </c>
      <c r="F586" s="18" t="s">
        <v>63</v>
      </c>
      <c r="G586" s="19">
        <v>34536</v>
      </c>
      <c r="I586" s="21">
        <v>5780</v>
      </c>
      <c r="J586" s="22">
        <v>7167</v>
      </c>
      <c r="M586" s="23">
        <v>1445</v>
      </c>
      <c r="N586" s="23">
        <v>600</v>
      </c>
      <c r="O586" s="1"/>
      <c r="P586" s="24">
        <f t="shared" si="36"/>
        <v>9212</v>
      </c>
      <c r="Q586" s="23">
        <v>635.79999999999995</v>
      </c>
      <c r="R586" s="23">
        <v>0</v>
      </c>
      <c r="S586" s="23">
        <v>21.02</v>
      </c>
      <c r="T586" s="24">
        <f t="shared" si="34"/>
        <v>656.81999999999994</v>
      </c>
      <c r="U586" s="25">
        <f t="shared" si="35"/>
        <v>8555.18</v>
      </c>
    </row>
    <row r="587" spans="1:21" ht="27" customHeight="1" x14ac:dyDescent="0.2">
      <c r="A587" s="18">
        <v>234</v>
      </c>
      <c r="B587" s="18" t="s">
        <v>64</v>
      </c>
      <c r="C587" s="19">
        <v>34700</v>
      </c>
      <c r="D587" s="20">
        <v>26909220200431</v>
      </c>
      <c r="F587" s="18" t="s">
        <v>63</v>
      </c>
      <c r="G587" s="19">
        <v>34719</v>
      </c>
      <c r="I587" s="21">
        <v>4890</v>
      </c>
      <c r="J587" s="22">
        <v>6068</v>
      </c>
      <c r="M587" s="23">
        <v>1222.5</v>
      </c>
      <c r="O587" s="1">
        <v>3277</v>
      </c>
      <c r="P587" s="24">
        <f t="shared" si="36"/>
        <v>10567.5</v>
      </c>
      <c r="Q587" s="23">
        <v>537.9</v>
      </c>
      <c r="R587" s="23">
        <v>0</v>
      </c>
      <c r="S587" s="23">
        <v>2.0099999999999998</v>
      </c>
      <c r="T587" s="24">
        <f t="shared" si="34"/>
        <v>539.91</v>
      </c>
      <c r="U587" s="25">
        <f t="shared" si="35"/>
        <v>10027.59</v>
      </c>
    </row>
    <row r="588" spans="1:21" ht="27" customHeight="1" x14ac:dyDescent="0.2">
      <c r="A588" s="18">
        <v>273</v>
      </c>
      <c r="B588" s="18" t="s">
        <v>65</v>
      </c>
      <c r="C588" s="19">
        <v>35745</v>
      </c>
      <c r="D588" s="20">
        <v>26711290200654</v>
      </c>
      <c r="F588" s="18" t="s">
        <v>63</v>
      </c>
      <c r="G588" s="19">
        <v>35770</v>
      </c>
      <c r="I588" s="21">
        <v>4030</v>
      </c>
      <c r="J588" s="22">
        <v>5004</v>
      </c>
      <c r="M588" s="23">
        <v>1007.5</v>
      </c>
      <c r="O588" s="1">
        <v>2333</v>
      </c>
      <c r="P588" s="24">
        <f t="shared" si="36"/>
        <v>8344.5</v>
      </c>
      <c r="Q588" s="23">
        <v>443.3</v>
      </c>
      <c r="R588" s="23">
        <v>0</v>
      </c>
      <c r="S588" s="23">
        <v>3.3</v>
      </c>
      <c r="T588" s="24">
        <f t="shared" si="34"/>
        <v>446.6</v>
      </c>
      <c r="U588" s="25">
        <f t="shared" si="35"/>
        <v>7897.9</v>
      </c>
    </row>
    <row r="589" spans="1:21" ht="27" customHeight="1" x14ac:dyDescent="0.2">
      <c r="A589" s="18">
        <v>4985</v>
      </c>
      <c r="B589" s="18" t="s">
        <v>66</v>
      </c>
      <c r="C589" s="19">
        <v>38055</v>
      </c>
      <c r="D589" s="20">
        <v>27010140200856</v>
      </c>
      <c r="F589" s="18" t="s">
        <v>63</v>
      </c>
      <c r="G589" s="19">
        <v>38081</v>
      </c>
      <c r="I589" s="21">
        <v>4930</v>
      </c>
      <c r="J589" s="22">
        <v>6083.5</v>
      </c>
      <c r="M589" s="23">
        <v>1232.5</v>
      </c>
      <c r="N589" s="23">
        <v>600</v>
      </c>
      <c r="O589" s="1">
        <v>3370</v>
      </c>
      <c r="P589" s="24">
        <f t="shared" si="36"/>
        <v>11286</v>
      </c>
      <c r="Q589" s="23">
        <v>542.29999999999995</v>
      </c>
      <c r="R589" s="23">
        <v>0</v>
      </c>
      <c r="S589" s="23">
        <v>0</v>
      </c>
      <c r="T589" s="24">
        <f t="shared" si="34"/>
        <v>542.29999999999995</v>
      </c>
      <c r="U589" s="25">
        <f t="shared" si="35"/>
        <v>10743.7</v>
      </c>
    </row>
    <row r="590" spans="1:21" ht="27" customHeight="1" x14ac:dyDescent="0.2">
      <c r="A590" s="18">
        <v>7133</v>
      </c>
      <c r="B590" s="18" t="s">
        <v>67</v>
      </c>
      <c r="C590" s="19">
        <v>38864</v>
      </c>
      <c r="D590" s="20">
        <v>28110280200412</v>
      </c>
      <c r="F590" s="18" t="s">
        <v>63</v>
      </c>
      <c r="G590" s="19">
        <v>38930</v>
      </c>
      <c r="O590" s="1"/>
      <c r="P590" s="24">
        <f t="shared" si="36"/>
        <v>0</v>
      </c>
      <c r="T590" s="24">
        <f t="shared" si="34"/>
        <v>0</v>
      </c>
      <c r="U590" s="25">
        <f t="shared" si="35"/>
        <v>0</v>
      </c>
    </row>
    <row r="591" spans="1:21" ht="27" customHeight="1" x14ac:dyDescent="0.2">
      <c r="A591" s="18">
        <v>266</v>
      </c>
      <c r="B591" s="18" t="s">
        <v>68</v>
      </c>
      <c r="C591" s="19">
        <v>35047</v>
      </c>
      <c r="D591" s="20">
        <v>27807300200713</v>
      </c>
      <c r="F591" s="18" t="s">
        <v>25</v>
      </c>
      <c r="G591" s="19">
        <v>35047</v>
      </c>
      <c r="I591" s="21">
        <v>4800</v>
      </c>
      <c r="J591" s="22">
        <v>6527</v>
      </c>
      <c r="M591" s="23">
        <v>1200</v>
      </c>
      <c r="O591" s="1">
        <v>1505</v>
      </c>
      <c r="P591" s="24">
        <f t="shared" si="36"/>
        <v>9232</v>
      </c>
      <c r="Q591" s="23">
        <v>528</v>
      </c>
      <c r="R591" s="23">
        <v>0</v>
      </c>
      <c r="S591" s="23">
        <v>2.16</v>
      </c>
      <c r="T591" s="24">
        <f t="shared" si="34"/>
        <v>530.16</v>
      </c>
      <c r="U591" s="25">
        <f t="shared" si="35"/>
        <v>8701.84</v>
      </c>
    </row>
    <row r="592" spans="1:21" ht="27" customHeight="1" x14ac:dyDescent="0.2">
      <c r="A592" s="18">
        <v>276</v>
      </c>
      <c r="B592" s="18" t="s">
        <v>69</v>
      </c>
      <c r="C592" s="19">
        <v>35294</v>
      </c>
      <c r="D592" s="20">
        <v>27011151802137</v>
      </c>
      <c r="F592" s="18" t="s">
        <v>25</v>
      </c>
      <c r="G592" s="19">
        <v>35332</v>
      </c>
      <c r="I592" s="21">
        <v>2740</v>
      </c>
      <c r="J592" s="22">
        <v>3408.5</v>
      </c>
      <c r="M592" s="23">
        <v>685</v>
      </c>
      <c r="O592" s="1">
        <v>803</v>
      </c>
      <c r="P592" s="24">
        <f t="shared" si="36"/>
        <v>4896.5</v>
      </c>
      <c r="Q592" s="23">
        <v>301.39999999999998</v>
      </c>
      <c r="R592" s="23">
        <v>0</v>
      </c>
      <c r="S592" s="23">
        <v>5.01</v>
      </c>
      <c r="T592" s="24">
        <f t="shared" si="34"/>
        <v>306.40999999999997</v>
      </c>
      <c r="U592" s="25">
        <f t="shared" si="35"/>
        <v>4590.09</v>
      </c>
    </row>
    <row r="593" spans="1:21" ht="27" customHeight="1" x14ac:dyDescent="0.2">
      <c r="A593" s="18">
        <v>282</v>
      </c>
      <c r="B593" s="18" t="s">
        <v>70</v>
      </c>
      <c r="C593" s="19">
        <v>36500</v>
      </c>
      <c r="D593" s="20">
        <v>28110250202291</v>
      </c>
      <c r="F593" s="18" t="s">
        <v>25</v>
      </c>
      <c r="G593" s="19">
        <v>36548</v>
      </c>
      <c r="I593" s="21">
        <v>2410</v>
      </c>
      <c r="J593" s="22">
        <v>3283</v>
      </c>
      <c r="M593" s="23">
        <v>602.5</v>
      </c>
      <c r="O593" s="1">
        <v>1143</v>
      </c>
      <c r="P593" s="24">
        <f t="shared" si="36"/>
        <v>5028.5</v>
      </c>
      <c r="Q593" s="23">
        <v>265.10000000000002</v>
      </c>
      <c r="R593" s="23">
        <v>0</v>
      </c>
      <c r="S593" s="23">
        <v>1.62</v>
      </c>
      <c r="T593" s="24">
        <f t="shared" si="34"/>
        <v>266.72000000000003</v>
      </c>
      <c r="U593" s="25">
        <f t="shared" si="35"/>
        <v>4761.78</v>
      </c>
    </row>
    <row r="594" spans="1:21" ht="27" customHeight="1" x14ac:dyDescent="0.2">
      <c r="A594" s="18">
        <v>5851</v>
      </c>
      <c r="B594" s="18" t="s">
        <v>71</v>
      </c>
      <c r="C594" s="19">
        <v>38593</v>
      </c>
      <c r="D594" s="20">
        <v>26412010202056</v>
      </c>
      <c r="F594" s="18" t="s">
        <v>25</v>
      </c>
      <c r="G594" s="19">
        <v>38689</v>
      </c>
      <c r="I594" s="21">
        <v>2370</v>
      </c>
      <c r="J594" s="22">
        <v>2950.25</v>
      </c>
      <c r="M594" s="23">
        <v>592.5</v>
      </c>
      <c r="O594" s="1">
        <v>1379</v>
      </c>
      <c r="P594" s="24">
        <f t="shared" si="36"/>
        <v>4921.75</v>
      </c>
      <c r="Q594" s="23">
        <v>260.7</v>
      </c>
      <c r="R594" s="23">
        <v>0</v>
      </c>
      <c r="S594" s="23">
        <v>30.1</v>
      </c>
      <c r="T594" s="24">
        <f t="shared" si="34"/>
        <v>290.8</v>
      </c>
      <c r="U594" s="25">
        <f t="shared" si="35"/>
        <v>4630.95</v>
      </c>
    </row>
    <row r="595" spans="1:21" ht="27" customHeight="1" x14ac:dyDescent="0.2">
      <c r="A595" s="18">
        <v>7414</v>
      </c>
      <c r="B595" s="18" t="s">
        <v>72</v>
      </c>
      <c r="C595" s="19">
        <v>39022</v>
      </c>
      <c r="D595" s="20">
        <v>28408201803093</v>
      </c>
      <c r="F595" s="18" t="s">
        <v>25</v>
      </c>
      <c r="G595" s="19">
        <v>39040</v>
      </c>
      <c r="I595" s="21">
        <v>1770</v>
      </c>
      <c r="J595" s="22">
        <v>2987.4</v>
      </c>
      <c r="M595" s="23">
        <v>442.5</v>
      </c>
      <c r="O595" s="1">
        <v>1367</v>
      </c>
      <c r="P595" s="24">
        <f t="shared" si="36"/>
        <v>4796.8999999999996</v>
      </c>
      <c r="Q595" s="23">
        <v>194.7</v>
      </c>
      <c r="R595" s="23">
        <v>0</v>
      </c>
      <c r="S595" s="23">
        <v>0</v>
      </c>
      <c r="T595" s="24">
        <f t="shared" si="34"/>
        <v>194.7</v>
      </c>
      <c r="U595" s="25">
        <f t="shared" si="35"/>
        <v>4602.2</v>
      </c>
    </row>
    <row r="596" spans="1:21" ht="27" customHeight="1" x14ac:dyDescent="0.2">
      <c r="A596" s="18">
        <v>12607</v>
      </c>
      <c r="B596" s="18" t="s">
        <v>73</v>
      </c>
      <c r="C596" s="19">
        <v>42229</v>
      </c>
      <c r="D596" s="20">
        <v>28205280200499</v>
      </c>
      <c r="F596" s="18" t="s">
        <v>25</v>
      </c>
      <c r="G596" s="19">
        <v>42236</v>
      </c>
      <c r="O596" s="1"/>
      <c r="P596" s="24">
        <f t="shared" si="36"/>
        <v>0</v>
      </c>
      <c r="T596" s="24">
        <f t="shared" si="34"/>
        <v>0</v>
      </c>
      <c r="U596" s="25">
        <f t="shared" si="35"/>
        <v>0</v>
      </c>
    </row>
    <row r="597" spans="1:21" ht="27" customHeight="1" x14ac:dyDescent="0.2">
      <c r="A597" s="18">
        <v>452</v>
      </c>
      <c r="B597" s="18" t="s">
        <v>74</v>
      </c>
      <c r="C597" s="19">
        <v>33756</v>
      </c>
      <c r="D597" s="20">
        <v>27611140200558</v>
      </c>
      <c r="F597" s="18" t="s">
        <v>75</v>
      </c>
      <c r="G597" s="19">
        <v>34847</v>
      </c>
      <c r="I597" s="21">
        <v>5090</v>
      </c>
      <c r="J597" s="22">
        <v>6907.5</v>
      </c>
      <c r="M597" s="23">
        <v>1272.5</v>
      </c>
      <c r="O597" s="1"/>
      <c r="P597" s="24">
        <f t="shared" si="36"/>
        <v>8180</v>
      </c>
      <c r="Q597" s="23">
        <v>559.9</v>
      </c>
      <c r="R597" s="23">
        <v>0</v>
      </c>
      <c r="S597" s="23">
        <v>19.5</v>
      </c>
      <c r="T597" s="24">
        <f t="shared" si="34"/>
        <v>579.4</v>
      </c>
      <c r="U597" s="25">
        <f t="shared" si="35"/>
        <v>7600.6</v>
      </c>
    </row>
    <row r="598" spans="1:21" ht="27" customHeight="1" x14ac:dyDescent="0.2">
      <c r="A598" s="18">
        <v>453</v>
      </c>
      <c r="B598" s="18" t="s">
        <v>76</v>
      </c>
      <c r="C598" s="19">
        <v>34700</v>
      </c>
      <c r="D598" s="20">
        <v>26311121801896</v>
      </c>
      <c r="F598" s="18" t="s">
        <v>75</v>
      </c>
      <c r="G598" s="19" t="s">
        <v>77</v>
      </c>
      <c r="I598" s="21">
        <v>0</v>
      </c>
      <c r="J598" s="22">
        <v>4491</v>
      </c>
      <c r="M598" s="23">
        <v>0</v>
      </c>
      <c r="O598" s="1">
        <v>1347</v>
      </c>
      <c r="P598" s="24">
        <f t="shared" si="36"/>
        <v>5838</v>
      </c>
      <c r="Q598" s="23">
        <v>0</v>
      </c>
      <c r="R598" s="23">
        <v>0</v>
      </c>
      <c r="S598" s="23">
        <v>0.94</v>
      </c>
      <c r="T598" s="24">
        <f t="shared" si="34"/>
        <v>0.94</v>
      </c>
      <c r="U598" s="25">
        <f t="shared" si="35"/>
        <v>5837.06</v>
      </c>
    </row>
    <row r="599" spans="1:21" ht="27" customHeight="1" x14ac:dyDescent="0.2">
      <c r="A599" s="18">
        <v>454</v>
      </c>
      <c r="B599" s="18" t="s">
        <v>78</v>
      </c>
      <c r="C599" s="19">
        <v>34560</v>
      </c>
      <c r="D599" s="20">
        <v>27611171801053</v>
      </c>
      <c r="F599" s="18" t="s">
        <v>75</v>
      </c>
      <c r="G599" s="19">
        <v>34910</v>
      </c>
      <c r="I599" s="21">
        <v>2900</v>
      </c>
      <c r="J599" s="22">
        <v>3936.5</v>
      </c>
      <c r="M599" s="23">
        <v>725</v>
      </c>
      <c r="O599" s="1">
        <v>1381</v>
      </c>
      <c r="P599" s="24">
        <f t="shared" si="36"/>
        <v>6042.5</v>
      </c>
      <c r="Q599" s="23">
        <v>319</v>
      </c>
      <c r="R599" s="23">
        <v>0</v>
      </c>
      <c r="S599" s="23">
        <v>0</v>
      </c>
      <c r="T599" s="24">
        <f t="shared" si="34"/>
        <v>319</v>
      </c>
      <c r="U599" s="25">
        <f t="shared" si="35"/>
        <v>5723.5</v>
      </c>
    </row>
    <row r="600" spans="1:21" ht="27" customHeight="1" x14ac:dyDescent="0.2">
      <c r="A600" s="18">
        <v>4140</v>
      </c>
      <c r="B600" s="18" t="s">
        <v>79</v>
      </c>
      <c r="C600" s="19">
        <v>37122</v>
      </c>
      <c r="D600" s="20">
        <v>27705050200855</v>
      </c>
      <c r="F600" s="18" t="s">
        <v>75</v>
      </c>
      <c r="G600" s="19">
        <v>40436</v>
      </c>
      <c r="I600" s="21">
        <v>3330</v>
      </c>
      <c r="J600" s="22">
        <v>4517.3500000000004</v>
      </c>
      <c r="M600" s="23">
        <v>832.5</v>
      </c>
      <c r="O600" s="1">
        <v>1053</v>
      </c>
      <c r="P600" s="24">
        <f t="shared" si="36"/>
        <v>6402.85</v>
      </c>
      <c r="Q600" s="23">
        <v>366.3</v>
      </c>
      <c r="R600" s="23">
        <v>0</v>
      </c>
      <c r="S600" s="23">
        <v>0.37</v>
      </c>
      <c r="T600" s="24">
        <f t="shared" si="34"/>
        <v>366.67</v>
      </c>
      <c r="U600" s="25">
        <f t="shared" si="35"/>
        <v>6036.18</v>
      </c>
    </row>
    <row r="601" spans="1:21" ht="27" customHeight="1" x14ac:dyDescent="0.2">
      <c r="A601" s="18">
        <v>5731</v>
      </c>
      <c r="B601" s="18" t="s">
        <v>80</v>
      </c>
      <c r="C601" s="19">
        <v>38563</v>
      </c>
      <c r="D601" s="20">
        <v>28301210200695</v>
      </c>
      <c r="F601" s="18" t="s">
        <v>81</v>
      </c>
      <c r="G601" s="19">
        <v>38689</v>
      </c>
      <c r="I601" s="21">
        <v>5950</v>
      </c>
      <c r="J601" s="22">
        <v>7340</v>
      </c>
      <c r="M601" s="23">
        <v>1487.5</v>
      </c>
      <c r="O601" s="1"/>
      <c r="P601" s="24">
        <f t="shared" si="36"/>
        <v>8827.5</v>
      </c>
      <c r="Q601" s="23">
        <v>654.5</v>
      </c>
      <c r="R601" s="23">
        <v>0</v>
      </c>
      <c r="S601" s="23">
        <v>29.73</v>
      </c>
      <c r="T601" s="24">
        <f t="shared" si="34"/>
        <v>684.23</v>
      </c>
      <c r="U601" s="25">
        <f t="shared" si="35"/>
        <v>8143.27</v>
      </c>
    </row>
    <row r="602" spans="1:21" ht="27" customHeight="1" x14ac:dyDescent="0.2">
      <c r="A602" s="18">
        <v>7081</v>
      </c>
      <c r="B602" s="18" t="s">
        <v>82</v>
      </c>
      <c r="C602" s="19">
        <v>38843</v>
      </c>
      <c r="D602" s="20">
        <v>27101080200539</v>
      </c>
      <c r="F602" s="18" t="s">
        <v>75</v>
      </c>
      <c r="G602" s="19">
        <v>38869</v>
      </c>
      <c r="I602" s="21">
        <v>2220</v>
      </c>
      <c r="J602" s="22">
        <v>2743.35</v>
      </c>
      <c r="M602" s="23">
        <v>555</v>
      </c>
      <c r="O602" s="1"/>
      <c r="P602" s="24">
        <f t="shared" si="36"/>
        <v>3298.35</v>
      </c>
      <c r="Q602" s="23">
        <v>244.2</v>
      </c>
      <c r="R602" s="23">
        <v>750</v>
      </c>
      <c r="S602" s="23">
        <v>0</v>
      </c>
      <c r="T602" s="24">
        <f t="shared" si="34"/>
        <v>994.2</v>
      </c>
      <c r="U602" s="25">
        <f t="shared" si="35"/>
        <v>2304.1499999999996</v>
      </c>
    </row>
    <row r="603" spans="1:21" ht="27" customHeight="1" x14ac:dyDescent="0.2">
      <c r="A603" s="18">
        <v>8073</v>
      </c>
      <c r="B603" s="18" t="s">
        <v>83</v>
      </c>
      <c r="C603" s="19">
        <v>39288</v>
      </c>
      <c r="D603" s="20">
        <v>27310061802151</v>
      </c>
      <c r="F603" s="18" t="s">
        <v>75</v>
      </c>
      <c r="G603" s="19">
        <v>39352</v>
      </c>
      <c r="I603" s="21">
        <v>2010</v>
      </c>
      <c r="J603" s="22">
        <v>2725.85</v>
      </c>
      <c r="M603" s="23">
        <v>502.5</v>
      </c>
      <c r="O603" s="1">
        <v>635</v>
      </c>
      <c r="P603" s="24">
        <f t="shared" si="36"/>
        <v>3863.35</v>
      </c>
      <c r="Q603" s="23">
        <v>221.1</v>
      </c>
      <c r="R603" s="23">
        <v>0</v>
      </c>
      <c r="S603" s="23">
        <v>0.23</v>
      </c>
      <c r="T603" s="24">
        <f t="shared" si="34"/>
        <v>221.32999999999998</v>
      </c>
      <c r="U603" s="25">
        <f t="shared" si="35"/>
        <v>3642.02</v>
      </c>
    </row>
    <row r="604" spans="1:21" ht="27" customHeight="1" x14ac:dyDescent="0.2">
      <c r="A604" s="18">
        <v>9306</v>
      </c>
      <c r="B604" s="18" t="s">
        <v>84</v>
      </c>
      <c r="C604" s="19">
        <v>39862</v>
      </c>
      <c r="D604" s="20">
        <v>28409012602431</v>
      </c>
      <c r="F604" s="18" t="s">
        <v>75</v>
      </c>
      <c r="G604" s="19">
        <v>39882</v>
      </c>
      <c r="I604" s="21">
        <v>1700</v>
      </c>
      <c r="J604" s="22">
        <v>2567.89</v>
      </c>
      <c r="M604" s="23">
        <v>425</v>
      </c>
      <c r="O604" s="1">
        <v>1479</v>
      </c>
      <c r="P604" s="24">
        <f t="shared" si="36"/>
        <v>4471.8899999999994</v>
      </c>
      <c r="Q604" s="23">
        <v>187</v>
      </c>
      <c r="R604" s="23">
        <v>0</v>
      </c>
      <c r="S604" s="23">
        <v>0</v>
      </c>
      <c r="T604" s="24">
        <f t="shared" si="34"/>
        <v>187</v>
      </c>
      <c r="U604" s="25">
        <f t="shared" si="35"/>
        <v>4284.8899999999994</v>
      </c>
    </row>
    <row r="605" spans="1:21" ht="27" customHeight="1" x14ac:dyDescent="0.2">
      <c r="A605" s="18">
        <v>755</v>
      </c>
      <c r="B605" s="18" t="s">
        <v>85</v>
      </c>
      <c r="C605" s="19">
        <v>36486</v>
      </c>
      <c r="D605" s="20">
        <v>27603130300697</v>
      </c>
      <c r="F605" s="18" t="s">
        <v>86</v>
      </c>
      <c r="G605" s="19">
        <v>36501</v>
      </c>
      <c r="I605" s="21">
        <v>2260</v>
      </c>
      <c r="J605" s="22">
        <v>3072.2</v>
      </c>
      <c r="M605" s="23">
        <v>565</v>
      </c>
      <c r="O605" s="1"/>
      <c r="P605" s="24">
        <f t="shared" si="36"/>
        <v>3637.2</v>
      </c>
      <c r="Q605" s="23">
        <v>248.6</v>
      </c>
      <c r="R605" s="23">
        <v>0</v>
      </c>
      <c r="S605" s="23">
        <v>3.54</v>
      </c>
      <c r="T605" s="24">
        <f t="shared" si="34"/>
        <v>252.14</v>
      </c>
      <c r="U605" s="25">
        <f t="shared" si="35"/>
        <v>3385.06</v>
      </c>
    </row>
    <row r="606" spans="1:21" ht="27" customHeight="1" x14ac:dyDescent="0.2">
      <c r="A606" s="18">
        <v>760</v>
      </c>
      <c r="B606" s="18" t="s">
        <v>87</v>
      </c>
      <c r="C606" s="19">
        <v>34683</v>
      </c>
      <c r="D606" s="20">
        <v>27212160201311</v>
      </c>
      <c r="F606" s="18" t="s">
        <v>86</v>
      </c>
      <c r="G606" s="19">
        <v>34911</v>
      </c>
      <c r="I606" s="21">
        <v>3600</v>
      </c>
      <c r="J606" s="22">
        <v>4459</v>
      </c>
      <c r="M606" s="23">
        <v>900</v>
      </c>
      <c r="O606" s="1">
        <v>2099</v>
      </c>
      <c r="P606" s="24">
        <f t="shared" si="36"/>
        <v>7458</v>
      </c>
      <c r="Q606" s="23">
        <v>396</v>
      </c>
      <c r="R606" s="23">
        <v>19.5</v>
      </c>
      <c r="S606" s="23">
        <v>0.37</v>
      </c>
      <c r="T606" s="24">
        <f t="shared" si="34"/>
        <v>415.87</v>
      </c>
      <c r="U606" s="25">
        <f t="shared" si="35"/>
        <v>7042.13</v>
      </c>
    </row>
    <row r="607" spans="1:21" ht="27" customHeight="1" x14ac:dyDescent="0.2">
      <c r="A607" s="18">
        <v>775</v>
      </c>
      <c r="B607" s="18" t="s">
        <v>88</v>
      </c>
      <c r="C607" s="19">
        <v>35147</v>
      </c>
      <c r="D607" s="20">
        <v>27204030201694</v>
      </c>
      <c r="F607" s="18" t="s">
        <v>86</v>
      </c>
      <c r="G607" s="19">
        <v>35168</v>
      </c>
      <c r="I607" s="21">
        <v>3430</v>
      </c>
      <c r="J607" s="22">
        <v>4256</v>
      </c>
      <c r="M607" s="23">
        <v>857.5</v>
      </c>
      <c r="O607" s="1">
        <v>2011</v>
      </c>
      <c r="P607" s="24">
        <f t="shared" si="36"/>
        <v>7124.5</v>
      </c>
      <c r="Q607" s="23">
        <v>377.3</v>
      </c>
      <c r="R607" s="23">
        <v>0</v>
      </c>
      <c r="S607" s="23">
        <v>6.37</v>
      </c>
      <c r="T607" s="24">
        <f t="shared" si="34"/>
        <v>383.67</v>
      </c>
      <c r="U607" s="25">
        <f t="shared" si="35"/>
        <v>6740.83</v>
      </c>
    </row>
    <row r="608" spans="1:21" ht="27" customHeight="1" x14ac:dyDescent="0.2">
      <c r="A608" s="18">
        <v>4698</v>
      </c>
      <c r="B608" s="18" t="s">
        <v>89</v>
      </c>
      <c r="C608" s="19">
        <v>37846</v>
      </c>
      <c r="D608" s="20">
        <v>27911111803271</v>
      </c>
      <c r="F608" s="18" t="s">
        <v>86</v>
      </c>
      <c r="G608" s="19">
        <v>37909</v>
      </c>
      <c r="I608" s="21">
        <v>2460</v>
      </c>
      <c r="J608" s="22">
        <v>3327.45</v>
      </c>
      <c r="M608" s="23">
        <v>615</v>
      </c>
      <c r="N608" s="23">
        <v>400</v>
      </c>
      <c r="O608" s="1">
        <v>1559</v>
      </c>
      <c r="P608" s="24">
        <f t="shared" si="36"/>
        <v>5901.45</v>
      </c>
      <c r="Q608" s="23">
        <v>270.60000000000002</v>
      </c>
      <c r="R608" s="23">
        <v>0</v>
      </c>
      <c r="S608" s="23">
        <v>0.28000000000000003</v>
      </c>
      <c r="T608" s="24">
        <f t="shared" si="34"/>
        <v>270.88</v>
      </c>
      <c r="U608" s="25">
        <f t="shared" si="35"/>
        <v>5630.57</v>
      </c>
    </row>
    <row r="609" spans="1:21" ht="27" customHeight="1" x14ac:dyDescent="0.2">
      <c r="A609" s="18">
        <v>5241</v>
      </c>
      <c r="B609" s="18" t="s">
        <v>90</v>
      </c>
      <c r="C609" s="19">
        <v>38176</v>
      </c>
      <c r="D609" s="20">
        <v>28108050203019</v>
      </c>
      <c r="F609" s="18" t="s">
        <v>86</v>
      </c>
      <c r="G609" s="19">
        <v>38231</v>
      </c>
      <c r="I609" s="21">
        <v>2480</v>
      </c>
      <c r="J609" s="22">
        <v>3361.45</v>
      </c>
      <c r="M609" s="23">
        <v>620</v>
      </c>
      <c r="O609" s="1">
        <v>1959</v>
      </c>
      <c r="P609" s="24">
        <f t="shared" si="36"/>
        <v>5940.45</v>
      </c>
      <c r="Q609" s="23">
        <v>272.8</v>
      </c>
      <c r="R609" s="23">
        <v>0</v>
      </c>
      <c r="S609" s="23">
        <v>4.16</v>
      </c>
      <c r="T609" s="24">
        <f t="shared" si="34"/>
        <v>276.96000000000004</v>
      </c>
      <c r="U609" s="25">
        <f t="shared" si="35"/>
        <v>5663.49</v>
      </c>
    </row>
    <row r="610" spans="1:21" ht="27" customHeight="1" x14ac:dyDescent="0.2">
      <c r="A610" s="18">
        <v>5394</v>
      </c>
      <c r="B610" s="18" t="s">
        <v>91</v>
      </c>
      <c r="C610" s="19">
        <v>38038</v>
      </c>
      <c r="D610" s="20">
        <v>28312011806098</v>
      </c>
      <c r="F610" s="18" t="s">
        <v>86</v>
      </c>
      <c r="G610" s="19">
        <v>38448</v>
      </c>
      <c r="I610" s="21">
        <v>2050</v>
      </c>
      <c r="J610" s="22">
        <v>3463.3</v>
      </c>
      <c r="M610" s="23">
        <v>512.5</v>
      </c>
      <c r="O610" s="1">
        <v>1176</v>
      </c>
      <c r="P610" s="24">
        <f t="shared" si="36"/>
        <v>5151.8</v>
      </c>
      <c r="Q610" s="23">
        <v>225.5</v>
      </c>
      <c r="R610" s="23">
        <v>0</v>
      </c>
      <c r="S610" s="23">
        <v>0</v>
      </c>
      <c r="T610" s="24">
        <f t="shared" si="34"/>
        <v>225.5</v>
      </c>
      <c r="U610" s="25">
        <f t="shared" si="35"/>
        <v>4926.3</v>
      </c>
    </row>
    <row r="611" spans="1:21" ht="27" customHeight="1" x14ac:dyDescent="0.2">
      <c r="A611" s="18">
        <v>5463</v>
      </c>
      <c r="B611" s="18" t="s">
        <v>92</v>
      </c>
      <c r="C611" s="19">
        <v>38459</v>
      </c>
      <c r="D611" s="20">
        <v>27503171800491</v>
      </c>
      <c r="F611" s="18" t="s">
        <v>86</v>
      </c>
      <c r="G611" s="19">
        <v>38507</v>
      </c>
      <c r="I611" s="21">
        <v>2250</v>
      </c>
      <c r="J611" s="22">
        <v>3057.2</v>
      </c>
      <c r="M611" s="23">
        <v>562.5</v>
      </c>
      <c r="O611" s="1">
        <v>1429</v>
      </c>
      <c r="P611" s="24">
        <f t="shared" si="36"/>
        <v>5048.7</v>
      </c>
      <c r="Q611" s="23">
        <v>247.5</v>
      </c>
      <c r="R611" s="23">
        <v>700</v>
      </c>
      <c r="S611" s="23">
        <v>0.51</v>
      </c>
      <c r="T611" s="24">
        <f t="shared" si="34"/>
        <v>948.01</v>
      </c>
      <c r="U611" s="25">
        <f t="shared" si="35"/>
        <v>4100.6899999999996</v>
      </c>
    </row>
    <row r="612" spans="1:21" ht="27" customHeight="1" x14ac:dyDescent="0.2">
      <c r="A612" s="18">
        <v>5531</v>
      </c>
      <c r="B612" s="18" t="s">
        <v>93</v>
      </c>
      <c r="C612" s="19">
        <v>38504</v>
      </c>
      <c r="D612" s="20">
        <v>28111030200375</v>
      </c>
      <c r="F612" s="18" t="s">
        <v>86</v>
      </c>
      <c r="G612" s="19">
        <v>38544</v>
      </c>
      <c r="I612" s="21">
        <v>2600</v>
      </c>
      <c r="J612" s="22">
        <v>3516.7</v>
      </c>
      <c r="M612" s="23">
        <v>650</v>
      </c>
      <c r="O612" s="1">
        <v>1637</v>
      </c>
      <c r="P612" s="24">
        <f t="shared" si="36"/>
        <v>5803.7</v>
      </c>
      <c r="Q612" s="23">
        <v>286</v>
      </c>
      <c r="R612" s="23">
        <v>0</v>
      </c>
      <c r="S612" s="23">
        <v>1.44</v>
      </c>
      <c r="T612" s="24">
        <f t="shared" si="34"/>
        <v>287.44</v>
      </c>
      <c r="U612" s="25">
        <f t="shared" si="35"/>
        <v>5516.26</v>
      </c>
    </row>
    <row r="613" spans="1:21" ht="27" customHeight="1" x14ac:dyDescent="0.2">
      <c r="A613" s="18">
        <v>5559</v>
      </c>
      <c r="B613" s="18" t="s">
        <v>94</v>
      </c>
      <c r="C613" s="19">
        <v>38510</v>
      </c>
      <c r="D613" s="20">
        <v>28104121802517</v>
      </c>
      <c r="F613" s="18" t="s">
        <v>86</v>
      </c>
      <c r="G613" s="19">
        <v>38570</v>
      </c>
      <c r="I613" s="21">
        <v>2130</v>
      </c>
      <c r="J613" s="22">
        <v>2897.2</v>
      </c>
      <c r="M613" s="23">
        <v>532.5</v>
      </c>
      <c r="O613" s="1">
        <v>1344</v>
      </c>
      <c r="P613" s="24">
        <f t="shared" si="36"/>
        <v>4773.7</v>
      </c>
      <c r="Q613" s="23">
        <v>234.3</v>
      </c>
      <c r="R613" s="23">
        <v>0</v>
      </c>
      <c r="S613" s="23">
        <v>0.24</v>
      </c>
      <c r="T613" s="24">
        <f t="shared" ref="T613:T676" si="37">SUM(Q613:S613)</f>
        <v>234.54000000000002</v>
      </c>
      <c r="U613" s="25">
        <f t="shared" ref="U613:U676" si="38">P613-T613</f>
        <v>4539.16</v>
      </c>
    </row>
    <row r="614" spans="1:21" ht="27" customHeight="1" x14ac:dyDescent="0.2">
      <c r="A614" s="18">
        <v>5762</v>
      </c>
      <c r="B614" s="18" t="s">
        <v>95</v>
      </c>
      <c r="C614" s="19">
        <v>38572</v>
      </c>
      <c r="D614" s="20">
        <v>28504201804951</v>
      </c>
      <c r="F614" s="18" t="s">
        <v>86</v>
      </c>
      <c r="G614" s="19">
        <v>38689</v>
      </c>
      <c r="I614" s="21">
        <v>2090</v>
      </c>
      <c r="J614" s="22">
        <v>3520.2</v>
      </c>
      <c r="M614" s="23">
        <v>522.5</v>
      </c>
      <c r="N614" s="23">
        <v>800</v>
      </c>
      <c r="O614" s="1">
        <v>1201</v>
      </c>
      <c r="P614" s="24">
        <f t="shared" ref="P614:P677" si="39">SUM(J614:O614)</f>
        <v>6043.7</v>
      </c>
      <c r="Q614" s="23">
        <v>229.9</v>
      </c>
      <c r="R614" s="23">
        <v>0</v>
      </c>
      <c r="S614" s="23">
        <v>0.28000000000000003</v>
      </c>
      <c r="T614" s="24">
        <f t="shared" si="37"/>
        <v>230.18</v>
      </c>
      <c r="U614" s="25">
        <f t="shared" si="38"/>
        <v>5813.5199999999995</v>
      </c>
    </row>
    <row r="615" spans="1:21" ht="27" customHeight="1" x14ac:dyDescent="0.2">
      <c r="A615" s="18">
        <v>6644</v>
      </c>
      <c r="B615" s="18" t="s">
        <v>96</v>
      </c>
      <c r="C615" s="19">
        <v>38705</v>
      </c>
      <c r="D615" s="20">
        <v>28011231800139</v>
      </c>
      <c r="F615" s="18" t="s">
        <v>86</v>
      </c>
      <c r="G615" s="19">
        <v>38762</v>
      </c>
      <c r="I615" s="21">
        <v>2150</v>
      </c>
      <c r="J615" s="22">
        <v>2914.2</v>
      </c>
      <c r="M615" s="23">
        <v>537.5</v>
      </c>
      <c r="O615" s="1">
        <v>1363</v>
      </c>
      <c r="P615" s="24">
        <f t="shared" si="39"/>
        <v>4814.7</v>
      </c>
      <c r="Q615" s="23">
        <v>236.5</v>
      </c>
      <c r="R615" s="23">
        <v>11.5</v>
      </c>
      <c r="S615" s="23">
        <v>215.96</v>
      </c>
      <c r="T615" s="24">
        <f t="shared" si="37"/>
        <v>463.96000000000004</v>
      </c>
      <c r="U615" s="25">
        <f t="shared" si="38"/>
        <v>4350.74</v>
      </c>
    </row>
    <row r="616" spans="1:21" ht="27" customHeight="1" x14ac:dyDescent="0.2">
      <c r="A616" s="18">
        <v>7344</v>
      </c>
      <c r="B616" s="18" t="s">
        <v>97</v>
      </c>
      <c r="C616" s="19">
        <v>38970</v>
      </c>
      <c r="D616" s="20">
        <v>27310221801637</v>
      </c>
      <c r="F616" s="18" t="s">
        <v>86</v>
      </c>
      <c r="G616" s="19">
        <v>39032</v>
      </c>
      <c r="I616" s="21">
        <v>2150</v>
      </c>
      <c r="J616" s="22">
        <v>2916.2</v>
      </c>
      <c r="M616" s="23">
        <v>537.5</v>
      </c>
      <c r="O616" s="1">
        <v>682</v>
      </c>
      <c r="P616" s="24">
        <f t="shared" si="39"/>
        <v>4135.7</v>
      </c>
      <c r="Q616" s="23">
        <v>236.5</v>
      </c>
      <c r="R616" s="23">
        <v>0</v>
      </c>
      <c r="S616" s="23">
        <v>216.66</v>
      </c>
      <c r="T616" s="24">
        <f t="shared" si="37"/>
        <v>453.15999999999997</v>
      </c>
      <c r="U616" s="25">
        <f t="shared" si="38"/>
        <v>3682.54</v>
      </c>
    </row>
    <row r="617" spans="1:21" ht="27" customHeight="1" x14ac:dyDescent="0.2">
      <c r="A617" s="18">
        <v>7518</v>
      </c>
      <c r="B617" s="18" t="s">
        <v>98</v>
      </c>
      <c r="C617" s="19">
        <v>39051</v>
      </c>
      <c r="D617" s="20">
        <v>28004121803934</v>
      </c>
      <c r="F617" s="18" t="s">
        <v>86</v>
      </c>
      <c r="G617" s="19">
        <v>39090</v>
      </c>
      <c r="I617" s="21">
        <v>2140</v>
      </c>
      <c r="J617" s="22">
        <v>2905.05</v>
      </c>
      <c r="M617" s="23">
        <v>535</v>
      </c>
      <c r="O617" s="1">
        <v>1350</v>
      </c>
      <c r="P617" s="24">
        <f t="shared" si="39"/>
        <v>4790.05</v>
      </c>
      <c r="Q617" s="23">
        <v>235.4</v>
      </c>
      <c r="R617" s="23">
        <v>0</v>
      </c>
      <c r="S617" s="23">
        <v>0</v>
      </c>
      <c r="T617" s="24">
        <f t="shared" si="37"/>
        <v>235.4</v>
      </c>
      <c r="U617" s="25">
        <f t="shared" si="38"/>
        <v>4554.6500000000005</v>
      </c>
    </row>
    <row r="618" spans="1:21" ht="27" customHeight="1" x14ac:dyDescent="0.2">
      <c r="A618" s="18">
        <v>8163</v>
      </c>
      <c r="B618" s="18" t="s">
        <v>99</v>
      </c>
      <c r="C618" s="19">
        <v>39307</v>
      </c>
      <c r="D618" s="20">
        <v>28701031805352</v>
      </c>
      <c r="F618" s="18" t="s">
        <v>86</v>
      </c>
      <c r="G618" s="19">
        <v>39349</v>
      </c>
      <c r="I618" s="21">
        <v>1760</v>
      </c>
      <c r="J618" s="22">
        <v>2962.75</v>
      </c>
      <c r="M618" s="23">
        <v>440</v>
      </c>
      <c r="O618" s="1"/>
      <c r="P618" s="24">
        <f t="shared" si="39"/>
        <v>3402.75</v>
      </c>
      <c r="Q618" s="23">
        <v>193.6</v>
      </c>
      <c r="R618" s="23">
        <v>0</v>
      </c>
      <c r="S618" s="23">
        <v>2.14</v>
      </c>
      <c r="T618" s="24">
        <f t="shared" si="37"/>
        <v>195.73999999999998</v>
      </c>
      <c r="U618" s="25">
        <f t="shared" si="38"/>
        <v>3207.01</v>
      </c>
    </row>
    <row r="619" spans="1:21" ht="27" customHeight="1" x14ac:dyDescent="0.2">
      <c r="A619" s="18">
        <v>9432</v>
      </c>
      <c r="B619" s="18" t="s">
        <v>100</v>
      </c>
      <c r="C619" s="19">
        <v>40148</v>
      </c>
      <c r="D619" s="20">
        <v>28703011819113</v>
      </c>
      <c r="F619" s="18" t="s">
        <v>86</v>
      </c>
      <c r="G619" s="19">
        <v>40180</v>
      </c>
      <c r="I619" s="21">
        <v>1960</v>
      </c>
      <c r="J619" s="22">
        <v>3306.05</v>
      </c>
      <c r="M619" s="23">
        <v>490</v>
      </c>
      <c r="O619" s="1">
        <v>1127</v>
      </c>
      <c r="P619" s="24">
        <f t="shared" si="39"/>
        <v>4923.05</v>
      </c>
      <c r="Q619" s="23">
        <v>215.6</v>
      </c>
      <c r="R619" s="23">
        <v>0</v>
      </c>
      <c r="S619" s="23">
        <v>1.06</v>
      </c>
      <c r="T619" s="24">
        <f t="shared" si="37"/>
        <v>216.66</v>
      </c>
      <c r="U619" s="25">
        <f t="shared" si="38"/>
        <v>4706.3900000000003</v>
      </c>
    </row>
    <row r="620" spans="1:21" ht="27" customHeight="1" x14ac:dyDescent="0.2">
      <c r="A620" s="18">
        <v>12649</v>
      </c>
      <c r="B620" s="18" t="s">
        <v>101</v>
      </c>
      <c r="C620" s="19">
        <v>42288</v>
      </c>
      <c r="D620" s="20">
        <v>28609011821316</v>
      </c>
      <c r="F620" s="18" t="s">
        <v>86</v>
      </c>
      <c r="G620" s="19">
        <v>42346</v>
      </c>
      <c r="I620" s="21">
        <v>1700</v>
      </c>
      <c r="J620" s="22">
        <v>2259.35</v>
      </c>
      <c r="M620" s="23">
        <v>425</v>
      </c>
      <c r="O620" s="1">
        <v>790</v>
      </c>
      <c r="P620" s="24">
        <f t="shared" si="39"/>
        <v>3474.35</v>
      </c>
      <c r="Q620" s="23">
        <v>187</v>
      </c>
      <c r="R620" s="23">
        <v>0</v>
      </c>
      <c r="S620" s="23">
        <v>0.56000000000000005</v>
      </c>
      <c r="T620" s="24">
        <f t="shared" si="37"/>
        <v>187.56</v>
      </c>
      <c r="U620" s="25">
        <f t="shared" si="38"/>
        <v>3286.79</v>
      </c>
    </row>
    <row r="621" spans="1:21" ht="27" customHeight="1" x14ac:dyDescent="0.2">
      <c r="A621" s="18">
        <v>13005</v>
      </c>
      <c r="B621" s="18" t="s">
        <v>102</v>
      </c>
      <c r="C621" s="19">
        <v>42729</v>
      </c>
      <c r="D621" s="20">
        <v>28510258800137</v>
      </c>
      <c r="F621" s="18" t="s">
        <v>86</v>
      </c>
      <c r="G621" s="19">
        <v>42736</v>
      </c>
      <c r="I621" s="21">
        <v>1700</v>
      </c>
      <c r="J621" s="22">
        <v>2443.35</v>
      </c>
      <c r="M621" s="23">
        <v>425</v>
      </c>
      <c r="O621" s="1">
        <v>1411</v>
      </c>
      <c r="P621" s="24">
        <f t="shared" si="39"/>
        <v>4279.3500000000004</v>
      </c>
      <c r="Q621" s="23">
        <v>187</v>
      </c>
      <c r="R621" s="23">
        <v>0</v>
      </c>
      <c r="S621" s="23">
        <v>1.78</v>
      </c>
      <c r="T621" s="24">
        <f t="shared" si="37"/>
        <v>188.78</v>
      </c>
      <c r="U621" s="25">
        <f t="shared" si="38"/>
        <v>4090.57</v>
      </c>
    </row>
    <row r="622" spans="1:21" ht="27" customHeight="1" x14ac:dyDescent="0.2">
      <c r="A622" s="18">
        <v>13119</v>
      </c>
      <c r="B622" s="18" t="s">
        <v>103</v>
      </c>
      <c r="C622" s="19">
        <v>42962</v>
      </c>
      <c r="D622" s="20">
        <v>28203251800573</v>
      </c>
      <c r="F622" s="18" t="s">
        <v>86</v>
      </c>
      <c r="G622" s="19">
        <v>42969</v>
      </c>
      <c r="I622" s="21">
        <v>1700</v>
      </c>
      <c r="J622" s="22">
        <v>2274.35</v>
      </c>
      <c r="M622" s="23">
        <v>425</v>
      </c>
      <c r="O622" s="1">
        <v>532</v>
      </c>
      <c r="P622" s="24">
        <f t="shared" si="39"/>
        <v>3231.35</v>
      </c>
      <c r="Q622" s="23">
        <v>187</v>
      </c>
      <c r="R622" s="23">
        <v>0</v>
      </c>
      <c r="S622" s="23">
        <v>2.42</v>
      </c>
      <c r="T622" s="24">
        <f t="shared" si="37"/>
        <v>189.42</v>
      </c>
      <c r="U622" s="25">
        <f t="shared" si="38"/>
        <v>3041.93</v>
      </c>
    </row>
    <row r="623" spans="1:21" ht="27" customHeight="1" x14ac:dyDescent="0.2">
      <c r="A623" s="18">
        <v>13706</v>
      </c>
      <c r="B623" s="18" t="s">
        <v>104</v>
      </c>
      <c r="C623" s="19">
        <v>43419</v>
      </c>
      <c r="D623" s="20">
        <v>29404090202211</v>
      </c>
      <c r="F623" s="18" t="s">
        <v>86</v>
      </c>
      <c r="G623" s="19">
        <v>43493</v>
      </c>
      <c r="O623" s="1"/>
      <c r="P623" s="24">
        <f t="shared" si="39"/>
        <v>0</v>
      </c>
      <c r="T623" s="24">
        <f t="shared" si="37"/>
        <v>0</v>
      </c>
      <c r="U623" s="25">
        <f t="shared" si="38"/>
        <v>0</v>
      </c>
    </row>
    <row r="624" spans="1:21" ht="27" customHeight="1" x14ac:dyDescent="0.2">
      <c r="A624" s="18">
        <v>14216</v>
      </c>
      <c r="B624" s="18" t="s">
        <v>105</v>
      </c>
      <c r="C624" s="19">
        <v>44184</v>
      </c>
      <c r="D624" s="20">
        <v>29906091800819</v>
      </c>
      <c r="F624" s="18" t="s">
        <v>86</v>
      </c>
      <c r="G624" s="19">
        <v>44198</v>
      </c>
      <c r="O624" s="1"/>
      <c r="P624" s="24">
        <f t="shared" si="39"/>
        <v>0</v>
      </c>
      <c r="T624" s="24">
        <f t="shared" si="37"/>
        <v>0</v>
      </c>
      <c r="U624" s="25">
        <f t="shared" si="38"/>
        <v>0</v>
      </c>
    </row>
    <row r="625" spans="1:21" ht="27" customHeight="1" x14ac:dyDescent="0.2">
      <c r="A625" s="18">
        <v>752</v>
      </c>
      <c r="B625" s="18" t="s">
        <v>106</v>
      </c>
      <c r="C625" s="19">
        <v>36474</v>
      </c>
      <c r="D625" s="20">
        <v>27712161801111</v>
      </c>
      <c r="F625" s="18" t="s">
        <v>86</v>
      </c>
      <c r="G625" s="19">
        <v>36514</v>
      </c>
      <c r="I625" s="21">
        <v>2650</v>
      </c>
      <c r="J625" s="22">
        <v>3602</v>
      </c>
      <c r="M625" s="23">
        <v>662.5</v>
      </c>
      <c r="O625" s="1">
        <v>1668</v>
      </c>
      <c r="P625" s="24">
        <f t="shared" si="39"/>
        <v>5932.5</v>
      </c>
      <c r="Q625" s="23">
        <v>291.5</v>
      </c>
      <c r="R625" s="23">
        <v>300</v>
      </c>
      <c r="S625" s="23">
        <v>9.64</v>
      </c>
      <c r="T625" s="24">
        <f t="shared" si="37"/>
        <v>601.14</v>
      </c>
      <c r="U625" s="25">
        <f t="shared" si="38"/>
        <v>5331.36</v>
      </c>
    </row>
    <row r="626" spans="1:21" ht="27" customHeight="1" x14ac:dyDescent="0.2">
      <c r="A626" s="18">
        <v>5502</v>
      </c>
      <c r="B626" s="18" t="s">
        <v>107</v>
      </c>
      <c r="C626" s="19">
        <v>38482</v>
      </c>
      <c r="D626" s="20">
        <v>27804060201831</v>
      </c>
      <c r="F626" s="18" t="s">
        <v>75</v>
      </c>
      <c r="G626" s="19">
        <v>38544</v>
      </c>
      <c r="I626" s="21">
        <v>3760</v>
      </c>
      <c r="J626" s="22">
        <v>6372.05</v>
      </c>
      <c r="M626" s="23">
        <v>940</v>
      </c>
      <c r="O626" s="1"/>
      <c r="P626" s="24">
        <f t="shared" si="39"/>
        <v>7312.05</v>
      </c>
      <c r="Q626" s="23">
        <v>413.6</v>
      </c>
      <c r="R626" s="23">
        <v>0</v>
      </c>
      <c r="S626" s="23">
        <v>1.51</v>
      </c>
      <c r="T626" s="24">
        <f t="shared" si="37"/>
        <v>415.11</v>
      </c>
      <c r="U626" s="25">
        <f t="shared" si="38"/>
        <v>6896.9400000000005</v>
      </c>
    </row>
    <row r="627" spans="1:21" ht="27" customHeight="1" x14ac:dyDescent="0.2">
      <c r="A627" s="18">
        <v>8149</v>
      </c>
      <c r="B627" s="18" t="s">
        <v>108</v>
      </c>
      <c r="C627" s="19">
        <v>39298</v>
      </c>
      <c r="D627" s="20">
        <v>27911070200419</v>
      </c>
      <c r="F627" s="18" t="s">
        <v>75</v>
      </c>
      <c r="G627" s="19">
        <v>39352</v>
      </c>
      <c r="I627" s="21">
        <v>2370</v>
      </c>
      <c r="J627" s="22">
        <v>3210.45</v>
      </c>
      <c r="M627" s="23">
        <v>592.5</v>
      </c>
      <c r="O627" s="1">
        <v>2221</v>
      </c>
      <c r="P627" s="24">
        <f t="shared" si="39"/>
        <v>6023.95</v>
      </c>
      <c r="Q627" s="23">
        <v>260.7</v>
      </c>
      <c r="R627" s="23">
        <v>0</v>
      </c>
      <c r="S627" s="23">
        <v>16.45</v>
      </c>
      <c r="T627" s="24">
        <f t="shared" si="37"/>
        <v>277.14999999999998</v>
      </c>
      <c r="U627" s="25">
        <f t="shared" si="38"/>
        <v>5746.8</v>
      </c>
    </row>
    <row r="628" spans="1:21" ht="27" customHeight="1" x14ac:dyDescent="0.2">
      <c r="A628" s="18">
        <v>8497</v>
      </c>
      <c r="B628" s="18" t="s">
        <v>109</v>
      </c>
      <c r="C628" s="19">
        <v>39417</v>
      </c>
      <c r="D628" s="20">
        <v>28505010201837</v>
      </c>
      <c r="F628" s="18" t="s">
        <v>75</v>
      </c>
      <c r="G628" s="19">
        <v>39461</v>
      </c>
      <c r="I628" s="21">
        <v>1700</v>
      </c>
      <c r="J628" s="22">
        <v>2673.4</v>
      </c>
      <c r="M628" s="23">
        <v>425</v>
      </c>
      <c r="O628" s="1">
        <v>1221</v>
      </c>
      <c r="P628" s="24">
        <f t="shared" si="39"/>
        <v>4319.3999999999996</v>
      </c>
      <c r="Q628" s="23">
        <v>187</v>
      </c>
      <c r="R628" s="23">
        <v>0</v>
      </c>
      <c r="S628" s="23">
        <v>0.22</v>
      </c>
      <c r="T628" s="24">
        <f t="shared" si="37"/>
        <v>187.22</v>
      </c>
      <c r="U628" s="25">
        <f t="shared" si="38"/>
        <v>4132.1799999999994</v>
      </c>
    </row>
    <row r="629" spans="1:21" ht="27" customHeight="1" x14ac:dyDescent="0.2">
      <c r="A629" s="18">
        <v>8500</v>
      </c>
      <c r="B629" s="18" t="s">
        <v>110</v>
      </c>
      <c r="C629" s="19">
        <v>39417</v>
      </c>
      <c r="D629" s="20">
        <v>28502100200938</v>
      </c>
      <c r="F629" s="18" t="s">
        <v>75</v>
      </c>
      <c r="G629" s="19">
        <v>39461</v>
      </c>
      <c r="I629" s="21">
        <v>1700</v>
      </c>
      <c r="J629" s="22">
        <v>2684.4</v>
      </c>
      <c r="M629" s="23">
        <v>425</v>
      </c>
      <c r="O629" s="1">
        <v>1223</v>
      </c>
      <c r="P629" s="24">
        <f t="shared" si="39"/>
        <v>4332.3999999999996</v>
      </c>
      <c r="Q629" s="23">
        <v>187</v>
      </c>
      <c r="R629" s="23">
        <v>0</v>
      </c>
      <c r="S629" s="23">
        <v>1.96</v>
      </c>
      <c r="T629" s="24">
        <f t="shared" si="37"/>
        <v>188.96</v>
      </c>
      <c r="U629" s="25">
        <f t="shared" si="38"/>
        <v>4143.4399999999996</v>
      </c>
    </row>
    <row r="630" spans="1:21" ht="27" customHeight="1" x14ac:dyDescent="0.2">
      <c r="A630" s="18">
        <v>13625</v>
      </c>
      <c r="B630" s="18" t="s">
        <v>111</v>
      </c>
      <c r="C630" s="19">
        <v>43374</v>
      </c>
      <c r="D630" s="20">
        <v>28007031802091</v>
      </c>
      <c r="F630" s="18" t="s">
        <v>75</v>
      </c>
      <c r="G630" s="19">
        <v>43466</v>
      </c>
      <c r="I630" s="21">
        <v>1770</v>
      </c>
      <c r="J630" s="22">
        <v>2393.4</v>
      </c>
      <c r="M630" s="23">
        <v>442.5</v>
      </c>
      <c r="O630" s="1">
        <v>839</v>
      </c>
      <c r="P630" s="24">
        <f t="shared" si="39"/>
        <v>3674.9</v>
      </c>
      <c r="Q630" s="23">
        <v>194.7</v>
      </c>
      <c r="R630" s="23">
        <v>0</v>
      </c>
      <c r="S630" s="23">
        <v>0.4</v>
      </c>
      <c r="T630" s="24">
        <f t="shared" si="37"/>
        <v>195.1</v>
      </c>
      <c r="U630" s="25">
        <f t="shared" si="38"/>
        <v>3479.8</v>
      </c>
    </row>
    <row r="631" spans="1:21" ht="27" customHeight="1" x14ac:dyDescent="0.2">
      <c r="A631" s="18">
        <v>13993</v>
      </c>
      <c r="B631" s="18" t="s">
        <v>112</v>
      </c>
      <c r="C631" s="19">
        <v>43741</v>
      </c>
      <c r="D631" s="20">
        <v>28910101803432</v>
      </c>
      <c r="F631" s="18" t="s">
        <v>75</v>
      </c>
      <c r="G631" s="19" t="s">
        <v>77</v>
      </c>
      <c r="I631" s="21">
        <v>0</v>
      </c>
      <c r="J631" s="22">
        <v>2215</v>
      </c>
      <c r="M631" s="23">
        <v>0</v>
      </c>
      <c r="O631" s="1">
        <v>443</v>
      </c>
      <c r="P631" s="24">
        <f t="shared" si="39"/>
        <v>2658</v>
      </c>
      <c r="Q631" s="23">
        <v>0</v>
      </c>
      <c r="R631" s="23">
        <v>0</v>
      </c>
      <c r="S631" s="23">
        <v>1.72</v>
      </c>
      <c r="T631" s="24">
        <f t="shared" si="37"/>
        <v>1.72</v>
      </c>
      <c r="U631" s="25">
        <f t="shared" si="38"/>
        <v>2656.28</v>
      </c>
    </row>
    <row r="632" spans="1:21" ht="27" customHeight="1" x14ac:dyDescent="0.2">
      <c r="A632" s="18">
        <v>14067</v>
      </c>
      <c r="B632" s="18" t="s">
        <v>113</v>
      </c>
      <c r="C632" s="19">
        <v>43859</v>
      </c>
      <c r="D632" s="20">
        <v>27802272600954</v>
      </c>
      <c r="F632" s="18" t="s">
        <v>75</v>
      </c>
      <c r="G632" s="19">
        <v>44013</v>
      </c>
      <c r="I632" s="21">
        <v>1700</v>
      </c>
      <c r="J632" s="22">
        <v>2088.9</v>
      </c>
      <c r="M632" s="23">
        <v>425</v>
      </c>
      <c r="O632" s="1">
        <v>983</v>
      </c>
      <c r="P632" s="24">
        <f t="shared" si="39"/>
        <v>3496.9</v>
      </c>
      <c r="Q632" s="23">
        <v>187</v>
      </c>
      <c r="R632" s="23">
        <v>0</v>
      </c>
      <c r="S632" s="23">
        <v>0.7</v>
      </c>
      <c r="T632" s="24">
        <f t="shared" si="37"/>
        <v>187.7</v>
      </c>
      <c r="U632" s="25">
        <f t="shared" si="38"/>
        <v>3309.2000000000003</v>
      </c>
    </row>
    <row r="633" spans="1:21" ht="27" customHeight="1" x14ac:dyDescent="0.2">
      <c r="A633" s="18">
        <v>1050</v>
      </c>
      <c r="B633" s="18" t="s">
        <v>114</v>
      </c>
      <c r="C633" s="19">
        <v>34486</v>
      </c>
      <c r="D633" s="20">
        <v>26504050200759</v>
      </c>
      <c r="F633" s="18" t="s">
        <v>86</v>
      </c>
      <c r="G633" s="19">
        <v>35043</v>
      </c>
      <c r="I633" s="21">
        <v>6710</v>
      </c>
      <c r="J633" s="22">
        <v>8312</v>
      </c>
      <c r="M633" s="23">
        <v>1677.5</v>
      </c>
      <c r="O633" s="1"/>
      <c r="P633" s="24">
        <f t="shared" si="39"/>
        <v>9989.5</v>
      </c>
      <c r="Q633" s="23">
        <v>738.1</v>
      </c>
      <c r="R633" s="23">
        <v>0</v>
      </c>
      <c r="S633" s="23">
        <v>27.33</v>
      </c>
      <c r="T633" s="24">
        <f t="shared" si="37"/>
        <v>765.43000000000006</v>
      </c>
      <c r="U633" s="25">
        <f t="shared" si="38"/>
        <v>9224.07</v>
      </c>
    </row>
    <row r="634" spans="1:21" ht="27" customHeight="1" x14ac:dyDescent="0.2">
      <c r="A634" s="18">
        <v>4103</v>
      </c>
      <c r="B634" s="18" t="s">
        <v>115</v>
      </c>
      <c r="C634" s="19">
        <v>37270</v>
      </c>
      <c r="D634" s="20">
        <v>27203071801373</v>
      </c>
      <c r="F634" s="18" t="s">
        <v>116</v>
      </c>
      <c r="G634" s="19">
        <v>37385</v>
      </c>
      <c r="I634" s="21">
        <v>7250</v>
      </c>
      <c r="J634" s="22">
        <v>8996</v>
      </c>
      <c r="M634" s="23">
        <v>1812.5</v>
      </c>
      <c r="N634" s="23">
        <v>750</v>
      </c>
      <c r="O634" s="1"/>
      <c r="P634" s="24">
        <f t="shared" si="39"/>
        <v>11558.5</v>
      </c>
      <c r="Q634" s="23">
        <v>797.5</v>
      </c>
      <c r="R634" s="23">
        <v>0</v>
      </c>
      <c r="S634" s="23">
        <v>0</v>
      </c>
      <c r="T634" s="24">
        <f t="shared" si="37"/>
        <v>797.5</v>
      </c>
      <c r="U634" s="25">
        <f t="shared" si="38"/>
        <v>10761</v>
      </c>
    </row>
    <row r="635" spans="1:21" ht="27" customHeight="1" x14ac:dyDescent="0.2">
      <c r="A635" s="18">
        <v>5898</v>
      </c>
      <c r="B635" s="18" t="s">
        <v>117</v>
      </c>
      <c r="C635" s="19">
        <v>38613</v>
      </c>
      <c r="D635" s="20">
        <v>27308050200732</v>
      </c>
      <c r="F635" s="18" t="s">
        <v>116</v>
      </c>
      <c r="G635" s="19">
        <v>38750</v>
      </c>
      <c r="I635" s="21">
        <v>4800</v>
      </c>
      <c r="J635" s="22">
        <v>5950</v>
      </c>
      <c r="M635" s="23">
        <v>1200</v>
      </c>
      <c r="N635" s="23">
        <v>150</v>
      </c>
      <c r="O635" s="1"/>
      <c r="P635" s="24">
        <f t="shared" si="39"/>
        <v>7300</v>
      </c>
      <c r="Q635" s="23">
        <v>528</v>
      </c>
      <c r="R635" s="23">
        <v>0</v>
      </c>
      <c r="S635" s="23">
        <v>3.47</v>
      </c>
      <c r="T635" s="24">
        <f t="shared" si="37"/>
        <v>531.47</v>
      </c>
      <c r="U635" s="25">
        <f t="shared" si="38"/>
        <v>6768.53</v>
      </c>
    </row>
    <row r="636" spans="1:21" ht="27" customHeight="1" x14ac:dyDescent="0.2">
      <c r="A636" s="18">
        <v>7611</v>
      </c>
      <c r="B636" s="18" t="s">
        <v>118</v>
      </c>
      <c r="C636" s="19">
        <v>39089</v>
      </c>
      <c r="D636" s="20">
        <v>28301011829851</v>
      </c>
      <c r="F636" s="18" t="s">
        <v>86</v>
      </c>
      <c r="G636" s="19">
        <v>39127</v>
      </c>
      <c r="I636" s="21">
        <v>2140</v>
      </c>
      <c r="J636" s="22">
        <v>2896.05</v>
      </c>
      <c r="M636" s="23">
        <v>535</v>
      </c>
      <c r="O636" s="1">
        <v>1685</v>
      </c>
      <c r="P636" s="24">
        <f t="shared" si="39"/>
        <v>5116.05</v>
      </c>
      <c r="Q636" s="23">
        <v>235.4</v>
      </c>
      <c r="R636" s="23">
        <v>300</v>
      </c>
      <c r="S636" s="23">
        <v>0</v>
      </c>
      <c r="T636" s="24">
        <f t="shared" si="37"/>
        <v>535.4</v>
      </c>
      <c r="U636" s="25">
        <f t="shared" si="38"/>
        <v>4580.6500000000005</v>
      </c>
    </row>
    <row r="637" spans="1:21" ht="27" customHeight="1" x14ac:dyDescent="0.2">
      <c r="A637" s="18">
        <v>8232</v>
      </c>
      <c r="B637" s="18" t="s">
        <v>119</v>
      </c>
      <c r="C637" s="19">
        <v>39440</v>
      </c>
      <c r="D637" s="20">
        <v>28509030201596</v>
      </c>
      <c r="F637" s="18" t="s">
        <v>86</v>
      </c>
      <c r="G637" s="19">
        <v>40301</v>
      </c>
      <c r="I637" s="21">
        <v>1840</v>
      </c>
      <c r="J637" s="22">
        <v>3095.9</v>
      </c>
      <c r="M637" s="23">
        <v>460</v>
      </c>
      <c r="O637" s="1"/>
      <c r="P637" s="24">
        <f t="shared" si="39"/>
        <v>3555.9</v>
      </c>
      <c r="Q637" s="23">
        <v>202.4</v>
      </c>
      <c r="R637" s="23">
        <v>0</v>
      </c>
      <c r="S637" s="23">
        <v>0</v>
      </c>
      <c r="T637" s="24">
        <f t="shared" si="37"/>
        <v>202.4</v>
      </c>
      <c r="U637" s="25">
        <f t="shared" si="38"/>
        <v>3353.5</v>
      </c>
    </row>
    <row r="638" spans="1:21" ht="27" customHeight="1" x14ac:dyDescent="0.2">
      <c r="A638" s="18">
        <v>12846</v>
      </c>
      <c r="B638" s="18" t="s">
        <v>120</v>
      </c>
      <c r="C638" s="19">
        <v>42500</v>
      </c>
      <c r="D638" s="20">
        <v>29107101803579</v>
      </c>
      <c r="F638" s="18" t="s">
        <v>116</v>
      </c>
      <c r="G638" s="19">
        <v>42635</v>
      </c>
      <c r="I638" s="21">
        <v>3070</v>
      </c>
      <c r="J638" s="22">
        <v>3795.3500000000004</v>
      </c>
      <c r="M638" s="23">
        <v>767.5</v>
      </c>
      <c r="N638" s="23">
        <v>1660</v>
      </c>
      <c r="O638" s="1"/>
      <c r="P638" s="24">
        <f t="shared" si="39"/>
        <v>6222.85</v>
      </c>
      <c r="Q638" s="23">
        <v>337.7</v>
      </c>
      <c r="R638" s="23">
        <v>0</v>
      </c>
      <c r="S638" s="23">
        <v>0</v>
      </c>
      <c r="T638" s="24">
        <f t="shared" si="37"/>
        <v>337.7</v>
      </c>
      <c r="U638" s="25">
        <f t="shared" si="38"/>
        <v>5885.1500000000005</v>
      </c>
    </row>
    <row r="639" spans="1:21" ht="27" customHeight="1" x14ac:dyDescent="0.2">
      <c r="A639" s="18">
        <v>13735</v>
      </c>
      <c r="B639" s="18" t="s">
        <v>121</v>
      </c>
      <c r="C639" s="19">
        <v>43478</v>
      </c>
      <c r="D639" s="20">
        <v>29304071802998</v>
      </c>
      <c r="F639" s="18" t="s">
        <v>116</v>
      </c>
      <c r="G639" s="19">
        <v>43527</v>
      </c>
      <c r="I639" s="21">
        <v>2630</v>
      </c>
      <c r="J639" s="22">
        <v>3246.9</v>
      </c>
      <c r="M639" s="23">
        <v>657.5</v>
      </c>
      <c r="N639" s="23">
        <v>1570</v>
      </c>
      <c r="O639" s="1"/>
      <c r="P639" s="24">
        <f t="shared" si="39"/>
        <v>5474.4</v>
      </c>
      <c r="Q639" s="23">
        <v>289.3</v>
      </c>
      <c r="R639" s="23">
        <v>0</v>
      </c>
      <c r="S639" s="23">
        <v>1.64</v>
      </c>
      <c r="T639" s="24">
        <f t="shared" si="37"/>
        <v>290.94</v>
      </c>
      <c r="U639" s="25">
        <f t="shared" si="38"/>
        <v>5183.46</v>
      </c>
    </row>
    <row r="640" spans="1:21" ht="27" customHeight="1" x14ac:dyDescent="0.2">
      <c r="A640" s="18">
        <v>14223</v>
      </c>
      <c r="B640" s="18" t="s">
        <v>122</v>
      </c>
      <c r="C640" s="19">
        <v>44206</v>
      </c>
      <c r="D640" s="20">
        <v>29506011806911</v>
      </c>
      <c r="F640" s="18" t="s">
        <v>116</v>
      </c>
      <c r="G640" s="19">
        <v>44228</v>
      </c>
      <c r="O640" s="1"/>
      <c r="P640" s="24">
        <f t="shared" si="39"/>
        <v>0</v>
      </c>
      <c r="T640" s="24">
        <f t="shared" si="37"/>
        <v>0</v>
      </c>
      <c r="U640" s="25">
        <f t="shared" si="38"/>
        <v>0</v>
      </c>
    </row>
    <row r="641" spans="1:21" ht="27" customHeight="1" x14ac:dyDescent="0.2">
      <c r="A641" s="18">
        <v>9591</v>
      </c>
      <c r="B641" s="18" t="s">
        <v>123</v>
      </c>
      <c r="C641" s="19">
        <v>40246</v>
      </c>
      <c r="D641" s="20">
        <v>28503231803235</v>
      </c>
      <c r="F641" s="18" t="s">
        <v>124</v>
      </c>
      <c r="G641" s="19">
        <v>40278</v>
      </c>
      <c r="I641" s="21">
        <v>6260</v>
      </c>
      <c r="J641" s="22">
        <v>7704.35</v>
      </c>
      <c r="M641" s="23">
        <v>1565</v>
      </c>
      <c r="O641" s="1"/>
      <c r="P641" s="24">
        <f t="shared" si="39"/>
        <v>9269.35</v>
      </c>
      <c r="Q641" s="23">
        <v>688.6</v>
      </c>
      <c r="R641" s="23">
        <v>0</v>
      </c>
      <c r="S641" s="23">
        <v>0</v>
      </c>
      <c r="T641" s="24">
        <f t="shared" si="37"/>
        <v>688.6</v>
      </c>
      <c r="U641" s="25">
        <f t="shared" si="38"/>
        <v>8580.75</v>
      </c>
    </row>
    <row r="642" spans="1:21" ht="27" customHeight="1" x14ac:dyDescent="0.2">
      <c r="A642" s="18">
        <v>13533</v>
      </c>
      <c r="B642" s="18" t="s">
        <v>125</v>
      </c>
      <c r="C642" s="19">
        <v>43318</v>
      </c>
      <c r="D642" s="20">
        <v>29501011864072</v>
      </c>
      <c r="F642" s="18" t="s">
        <v>124</v>
      </c>
      <c r="G642" s="19">
        <v>43466</v>
      </c>
      <c r="O642" s="1"/>
      <c r="P642" s="24">
        <f t="shared" si="39"/>
        <v>0</v>
      </c>
      <c r="T642" s="24">
        <f t="shared" si="37"/>
        <v>0</v>
      </c>
      <c r="U642" s="25">
        <f t="shared" si="38"/>
        <v>0</v>
      </c>
    </row>
    <row r="643" spans="1:21" ht="27" customHeight="1" x14ac:dyDescent="0.2">
      <c r="A643" s="18">
        <v>13628</v>
      </c>
      <c r="B643" s="18" t="s">
        <v>126</v>
      </c>
      <c r="C643" s="19">
        <v>43380</v>
      </c>
      <c r="D643" s="20">
        <v>29308190201116</v>
      </c>
      <c r="F643" s="18" t="s">
        <v>124</v>
      </c>
      <c r="G643" s="19">
        <v>43466</v>
      </c>
      <c r="O643" s="1"/>
      <c r="P643" s="24">
        <f t="shared" si="39"/>
        <v>0</v>
      </c>
      <c r="T643" s="24">
        <f t="shared" si="37"/>
        <v>0</v>
      </c>
      <c r="U643" s="25">
        <f t="shared" si="38"/>
        <v>0</v>
      </c>
    </row>
    <row r="644" spans="1:21" ht="27" customHeight="1" x14ac:dyDescent="0.2">
      <c r="A644" s="18">
        <v>13629</v>
      </c>
      <c r="B644" s="18" t="s">
        <v>127</v>
      </c>
      <c r="C644" s="19">
        <v>43380</v>
      </c>
      <c r="D644" s="20">
        <v>29505150201539</v>
      </c>
      <c r="F644" s="18" t="s">
        <v>124</v>
      </c>
      <c r="G644" s="19">
        <v>43466</v>
      </c>
      <c r="I644" s="21">
        <v>2650</v>
      </c>
      <c r="J644" s="22">
        <v>4389.8999999999996</v>
      </c>
      <c r="M644" s="23">
        <v>662.5</v>
      </c>
      <c r="O644" s="1"/>
      <c r="P644" s="24">
        <f t="shared" si="39"/>
        <v>5052.3999999999996</v>
      </c>
      <c r="Q644" s="23">
        <v>291.5</v>
      </c>
      <c r="R644" s="23">
        <v>0</v>
      </c>
      <c r="S644" s="23">
        <v>0</v>
      </c>
      <c r="T644" s="24">
        <f t="shared" si="37"/>
        <v>291.5</v>
      </c>
      <c r="U644" s="25">
        <f t="shared" si="38"/>
        <v>4760.8999999999996</v>
      </c>
    </row>
    <row r="645" spans="1:21" ht="27" customHeight="1" x14ac:dyDescent="0.2">
      <c r="A645" s="18">
        <v>13733</v>
      </c>
      <c r="B645" s="18" t="s">
        <v>128</v>
      </c>
      <c r="C645" s="19">
        <v>43480</v>
      </c>
      <c r="D645" s="20">
        <v>29304150202653</v>
      </c>
      <c r="F645" s="18" t="s">
        <v>124</v>
      </c>
      <c r="G645" s="19">
        <v>43497</v>
      </c>
      <c r="I645" s="21">
        <v>2650</v>
      </c>
      <c r="J645" s="22">
        <v>4598.25</v>
      </c>
      <c r="M645" s="23">
        <v>662.5</v>
      </c>
      <c r="O645" s="1"/>
      <c r="P645" s="24">
        <f t="shared" si="39"/>
        <v>5260.75</v>
      </c>
      <c r="Q645" s="23">
        <v>291.5</v>
      </c>
      <c r="R645" s="23">
        <v>0</v>
      </c>
      <c r="S645" s="23">
        <v>0.31</v>
      </c>
      <c r="T645" s="24">
        <f t="shared" si="37"/>
        <v>291.81</v>
      </c>
      <c r="U645" s="25">
        <f t="shared" si="38"/>
        <v>4968.9399999999996</v>
      </c>
    </row>
    <row r="646" spans="1:21" ht="27" customHeight="1" x14ac:dyDescent="0.2">
      <c r="A646" s="18">
        <v>913</v>
      </c>
      <c r="B646" s="18" t="s">
        <v>129</v>
      </c>
      <c r="C646" s="19">
        <v>34912</v>
      </c>
      <c r="D646" s="20">
        <v>27602030200596</v>
      </c>
      <c r="F646" s="18" t="s">
        <v>86</v>
      </c>
      <c r="G646" s="19">
        <v>34937</v>
      </c>
      <c r="I646" s="21">
        <v>5420</v>
      </c>
      <c r="J646" s="22">
        <v>7336</v>
      </c>
      <c r="M646" s="23">
        <v>1355</v>
      </c>
      <c r="N646" s="23">
        <v>720</v>
      </c>
      <c r="O646" s="1"/>
      <c r="P646" s="24">
        <f t="shared" si="39"/>
        <v>9411</v>
      </c>
      <c r="Q646" s="23">
        <v>596.20000000000005</v>
      </c>
      <c r="R646" s="23">
        <v>0</v>
      </c>
      <c r="S646" s="23">
        <v>3.58</v>
      </c>
      <c r="T646" s="24">
        <f t="shared" si="37"/>
        <v>599.78000000000009</v>
      </c>
      <c r="U646" s="25">
        <f t="shared" si="38"/>
        <v>8811.2199999999993</v>
      </c>
    </row>
    <row r="647" spans="1:21" ht="27" customHeight="1" x14ac:dyDescent="0.2">
      <c r="A647" s="18">
        <v>1055</v>
      </c>
      <c r="B647" s="18" t="s">
        <v>130</v>
      </c>
      <c r="C647" s="19">
        <v>35423</v>
      </c>
      <c r="D647" s="20">
        <v>27309010202291</v>
      </c>
      <c r="F647" s="18" t="s">
        <v>86</v>
      </c>
      <c r="G647" s="19">
        <v>35431</v>
      </c>
      <c r="I647" s="21">
        <v>2980</v>
      </c>
      <c r="J647" s="22">
        <v>4064.5</v>
      </c>
      <c r="M647" s="23">
        <v>745</v>
      </c>
      <c r="O647" s="1">
        <v>2355</v>
      </c>
      <c r="P647" s="24">
        <f t="shared" si="39"/>
        <v>7164.5</v>
      </c>
      <c r="Q647" s="23">
        <v>327.8</v>
      </c>
      <c r="R647" s="23">
        <v>0</v>
      </c>
      <c r="S647" s="23">
        <v>0</v>
      </c>
      <c r="T647" s="24">
        <f t="shared" si="37"/>
        <v>327.8</v>
      </c>
      <c r="U647" s="25">
        <f t="shared" si="38"/>
        <v>6836.7</v>
      </c>
    </row>
    <row r="648" spans="1:21" ht="27" customHeight="1" x14ac:dyDescent="0.2">
      <c r="A648" s="18">
        <v>6619</v>
      </c>
      <c r="B648" s="18" t="s">
        <v>131</v>
      </c>
      <c r="C648" s="19">
        <v>38694</v>
      </c>
      <c r="D648" s="20">
        <v>28701100201171</v>
      </c>
      <c r="F648" s="18" t="s">
        <v>86</v>
      </c>
      <c r="G648" s="19">
        <v>38762</v>
      </c>
      <c r="I648" s="21">
        <v>1880</v>
      </c>
      <c r="J648" s="22">
        <v>3172.7</v>
      </c>
      <c r="M648" s="23">
        <v>470</v>
      </c>
      <c r="N648" s="23">
        <v>100</v>
      </c>
      <c r="O648" s="1">
        <v>2139</v>
      </c>
      <c r="P648" s="24">
        <f t="shared" si="39"/>
        <v>5881.7</v>
      </c>
      <c r="Q648" s="23">
        <v>206.8</v>
      </c>
      <c r="R648" s="23">
        <v>0</v>
      </c>
      <c r="S648" s="23">
        <v>0</v>
      </c>
      <c r="T648" s="24">
        <f t="shared" si="37"/>
        <v>206.8</v>
      </c>
      <c r="U648" s="25">
        <f t="shared" si="38"/>
        <v>5674.9</v>
      </c>
    </row>
    <row r="649" spans="1:21" ht="27" customHeight="1" x14ac:dyDescent="0.2">
      <c r="A649" s="18">
        <v>9385</v>
      </c>
      <c r="B649" s="18" t="s">
        <v>132</v>
      </c>
      <c r="C649" s="19">
        <v>40112</v>
      </c>
      <c r="D649" s="20">
        <v>27901191500457</v>
      </c>
      <c r="F649" s="18" t="s">
        <v>86</v>
      </c>
      <c r="G649" s="19">
        <v>40148</v>
      </c>
      <c r="I649" s="21">
        <v>2220</v>
      </c>
      <c r="J649" s="22">
        <v>3009.3</v>
      </c>
      <c r="M649" s="23">
        <v>555</v>
      </c>
      <c r="N649" s="23">
        <v>100</v>
      </c>
      <c r="O649" s="1">
        <v>1759</v>
      </c>
      <c r="P649" s="24">
        <f t="shared" si="39"/>
        <v>5423.3</v>
      </c>
      <c r="Q649" s="23">
        <v>244.2</v>
      </c>
      <c r="R649" s="23">
        <v>0</v>
      </c>
      <c r="S649" s="23">
        <v>0</v>
      </c>
      <c r="T649" s="24">
        <f t="shared" si="37"/>
        <v>244.2</v>
      </c>
      <c r="U649" s="25">
        <f t="shared" si="38"/>
        <v>5179.1000000000004</v>
      </c>
    </row>
    <row r="650" spans="1:21" ht="27" customHeight="1" x14ac:dyDescent="0.2">
      <c r="A650" s="18">
        <v>12845</v>
      </c>
      <c r="B650" s="18" t="s">
        <v>133</v>
      </c>
      <c r="C650" s="19">
        <v>42507</v>
      </c>
      <c r="D650" s="20">
        <v>28909051803535</v>
      </c>
      <c r="F650" s="18" t="s">
        <v>116</v>
      </c>
      <c r="G650" s="19">
        <v>42597</v>
      </c>
      <c r="I650" s="21">
        <v>3190</v>
      </c>
      <c r="J650" s="22">
        <v>3933.3500000000004</v>
      </c>
      <c r="M650" s="23">
        <v>797.5</v>
      </c>
      <c r="N650" s="23">
        <v>650</v>
      </c>
      <c r="O650" s="1"/>
      <c r="P650" s="24">
        <f t="shared" si="39"/>
        <v>5380.85</v>
      </c>
      <c r="Q650" s="23">
        <v>350.9</v>
      </c>
      <c r="R650" s="23">
        <v>0</v>
      </c>
      <c r="S650" s="23">
        <v>0</v>
      </c>
      <c r="T650" s="24">
        <f t="shared" si="37"/>
        <v>350.9</v>
      </c>
      <c r="U650" s="25">
        <f t="shared" si="38"/>
        <v>5029.9500000000007</v>
      </c>
    </row>
    <row r="651" spans="1:21" ht="27" customHeight="1" x14ac:dyDescent="0.2">
      <c r="A651" s="18">
        <v>14152</v>
      </c>
      <c r="B651" s="18" t="s">
        <v>134</v>
      </c>
      <c r="C651" s="19">
        <v>44025</v>
      </c>
      <c r="D651" s="20">
        <v>28411070201173</v>
      </c>
      <c r="F651" s="18" t="s">
        <v>86</v>
      </c>
      <c r="G651" s="19">
        <v>44044</v>
      </c>
      <c r="O651" s="1"/>
      <c r="P651" s="24">
        <f t="shared" si="39"/>
        <v>0</v>
      </c>
      <c r="T651" s="24">
        <f t="shared" si="37"/>
        <v>0</v>
      </c>
      <c r="U651" s="25">
        <f t="shared" si="38"/>
        <v>0</v>
      </c>
    </row>
    <row r="652" spans="1:21" ht="27" customHeight="1" x14ac:dyDescent="0.2">
      <c r="A652" s="18">
        <v>7355</v>
      </c>
      <c r="B652" s="18" t="s">
        <v>135</v>
      </c>
      <c r="C652" s="19">
        <v>38981</v>
      </c>
      <c r="D652" s="20">
        <v>27009050200174</v>
      </c>
      <c r="F652" s="18" t="s">
        <v>86</v>
      </c>
      <c r="G652" s="19">
        <v>39032</v>
      </c>
      <c r="I652" s="21">
        <v>2350</v>
      </c>
      <c r="J652" s="22">
        <v>2909.2</v>
      </c>
      <c r="M652" s="23">
        <v>587.5</v>
      </c>
      <c r="O652" s="1">
        <v>685</v>
      </c>
      <c r="P652" s="24">
        <f t="shared" si="39"/>
        <v>4181.7</v>
      </c>
      <c r="Q652" s="23">
        <v>258.5</v>
      </c>
      <c r="R652" s="23">
        <v>0</v>
      </c>
      <c r="S652" s="23">
        <v>4.29</v>
      </c>
      <c r="T652" s="24">
        <f t="shared" si="37"/>
        <v>262.79000000000002</v>
      </c>
      <c r="U652" s="25">
        <f t="shared" si="38"/>
        <v>3918.91</v>
      </c>
    </row>
    <row r="653" spans="1:21" ht="27" customHeight="1" x14ac:dyDescent="0.2">
      <c r="A653" s="18">
        <v>927</v>
      </c>
      <c r="B653" s="18" t="s">
        <v>136</v>
      </c>
      <c r="C653" s="19">
        <v>35477</v>
      </c>
      <c r="D653" s="20">
        <v>26608060202911</v>
      </c>
      <c r="F653" s="18" t="s">
        <v>86</v>
      </c>
      <c r="G653" s="19">
        <v>35552</v>
      </c>
      <c r="I653" s="21">
        <v>3940</v>
      </c>
      <c r="J653" s="22">
        <v>4890.5</v>
      </c>
      <c r="M653" s="23">
        <v>985</v>
      </c>
      <c r="O653" s="1"/>
      <c r="P653" s="24">
        <f t="shared" si="39"/>
        <v>5875.5</v>
      </c>
      <c r="Q653" s="23">
        <v>433.4</v>
      </c>
      <c r="R653" s="23">
        <v>0</v>
      </c>
      <c r="S653" s="23">
        <v>0</v>
      </c>
      <c r="T653" s="24">
        <f t="shared" si="37"/>
        <v>433.4</v>
      </c>
      <c r="U653" s="25">
        <f t="shared" si="38"/>
        <v>5442.1</v>
      </c>
    </row>
    <row r="654" spans="1:21" ht="27" customHeight="1" x14ac:dyDescent="0.2">
      <c r="A654" s="18">
        <v>3875</v>
      </c>
      <c r="B654" s="18" t="s">
        <v>137</v>
      </c>
      <c r="C654" s="19">
        <v>37172</v>
      </c>
      <c r="D654" s="20">
        <v>27301190200495</v>
      </c>
      <c r="F654" s="18" t="s">
        <v>86</v>
      </c>
      <c r="G654" s="19">
        <v>37196</v>
      </c>
      <c r="I654" s="21">
        <v>3240</v>
      </c>
      <c r="J654" s="22">
        <v>4019</v>
      </c>
      <c r="M654" s="23">
        <v>810</v>
      </c>
      <c r="O654" s="1">
        <v>1891</v>
      </c>
      <c r="P654" s="24">
        <f t="shared" si="39"/>
        <v>6720</v>
      </c>
      <c r="Q654" s="23">
        <v>356.4</v>
      </c>
      <c r="R654" s="23">
        <v>25.5</v>
      </c>
      <c r="S654" s="23">
        <v>0</v>
      </c>
      <c r="T654" s="24">
        <f t="shared" si="37"/>
        <v>381.9</v>
      </c>
      <c r="U654" s="25">
        <f t="shared" si="38"/>
        <v>6338.1</v>
      </c>
    </row>
    <row r="655" spans="1:21" ht="27" customHeight="1" x14ac:dyDescent="0.2">
      <c r="A655" s="18">
        <v>754</v>
      </c>
      <c r="B655" s="18" t="s">
        <v>138</v>
      </c>
      <c r="C655" s="19">
        <v>34090</v>
      </c>
      <c r="D655" s="20">
        <v>26506081801656</v>
      </c>
      <c r="F655" s="18" t="s">
        <v>86</v>
      </c>
      <c r="G655" s="19">
        <v>35043</v>
      </c>
      <c r="I655" s="21">
        <v>5990</v>
      </c>
      <c r="J655" s="22">
        <v>7428</v>
      </c>
      <c r="M655" s="23">
        <v>1497.5</v>
      </c>
      <c r="N655" s="23">
        <v>400</v>
      </c>
      <c r="O655" s="1"/>
      <c r="P655" s="24">
        <f t="shared" si="39"/>
        <v>9325.5</v>
      </c>
      <c r="Q655" s="23">
        <v>658.9</v>
      </c>
      <c r="R655" s="23">
        <v>0</v>
      </c>
      <c r="S655" s="23">
        <v>0</v>
      </c>
      <c r="T655" s="24">
        <f t="shared" si="37"/>
        <v>658.9</v>
      </c>
      <c r="U655" s="25">
        <f t="shared" si="38"/>
        <v>8666.6</v>
      </c>
    </row>
    <row r="656" spans="1:21" ht="27" customHeight="1" x14ac:dyDescent="0.2">
      <c r="A656" s="18">
        <v>762</v>
      </c>
      <c r="B656" s="18" t="s">
        <v>139</v>
      </c>
      <c r="C656" s="19">
        <v>34578</v>
      </c>
      <c r="D656" s="20">
        <v>26803100200795</v>
      </c>
      <c r="F656" s="18" t="s">
        <v>86</v>
      </c>
      <c r="G656" s="19">
        <v>35043</v>
      </c>
      <c r="I656" s="21">
        <v>6010</v>
      </c>
      <c r="J656" s="22">
        <v>7444.5</v>
      </c>
      <c r="M656" s="23">
        <v>1502.5</v>
      </c>
      <c r="N656" s="23">
        <v>800</v>
      </c>
      <c r="O656" s="1"/>
      <c r="P656" s="24">
        <f t="shared" si="39"/>
        <v>9747</v>
      </c>
      <c r="Q656" s="23">
        <v>661.1</v>
      </c>
      <c r="R656" s="23">
        <v>0</v>
      </c>
      <c r="S656" s="23">
        <v>1.25</v>
      </c>
      <c r="T656" s="24">
        <f t="shared" si="37"/>
        <v>662.35</v>
      </c>
      <c r="U656" s="25">
        <f t="shared" si="38"/>
        <v>9084.65</v>
      </c>
    </row>
    <row r="657" spans="1:21" ht="27" customHeight="1" x14ac:dyDescent="0.2">
      <c r="A657" s="18">
        <v>776</v>
      </c>
      <c r="B657" s="18" t="s">
        <v>140</v>
      </c>
      <c r="C657" s="19">
        <v>35203</v>
      </c>
      <c r="D657" s="20">
        <v>27409020201531</v>
      </c>
      <c r="F657" s="18" t="s">
        <v>86</v>
      </c>
      <c r="G657" s="19">
        <v>35217</v>
      </c>
      <c r="I657" s="21">
        <v>3780</v>
      </c>
      <c r="J657" s="22">
        <v>6394</v>
      </c>
      <c r="M657" s="23">
        <v>945</v>
      </c>
      <c r="N657" s="23">
        <v>400</v>
      </c>
      <c r="O657" s="1"/>
      <c r="P657" s="24">
        <f t="shared" si="39"/>
        <v>7739</v>
      </c>
      <c r="Q657" s="23">
        <v>415.8</v>
      </c>
      <c r="R657" s="23">
        <v>730</v>
      </c>
      <c r="S657" s="23">
        <v>1.03</v>
      </c>
      <c r="T657" s="24">
        <f t="shared" si="37"/>
        <v>1146.83</v>
      </c>
      <c r="U657" s="25">
        <f t="shared" si="38"/>
        <v>6592.17</v>
      </c>
    </row>
    <row r="658" spans="1:21" ht="27" customHeight="1" x14ac:dyDescent="0.2">
      <c r="A658" s="18">
        <v>757</v>
      </c>
      <c r="B658" s="18" t="s">
        <v>141</v>
      </c>
      <c r="C658" s="19">
        <v>34881</v>
      </c>
      <c r="D658" s="20">
        <v>26702142700339</v>
      </c>
      <c r="F658" s="18" t="s">
        <v>86</v>
      </c>
      <c r="G658" s="19">
        <v>34911</v>
      </c>
      <c r="I658" s="21">
        <v>5680</v>
      </c>
      <c r="J658" s="22">
        <v>7053.5</v>
      </c>
      <c r="M658" s="23">
        <v>1420</v>
      </c>
      <c r="O658" s="1"/>
      <c r="P658" s="24">
        <f t="shared" si="39"/>
        <v>8473.5</v>
      </c>
      <c r="Q658" s="23">
        <v>624.79999999999995</v>
      </c>
      <c r="R658" s="23">
        <v>0</v>
      </c>
      <c r="S658" s="23">
        <v>0.59</v>
      </c>
      <c r="T658" s="24">
        <f t="shared" si="37"/>
        <v>625.39</v>
      </c>
      <c r="U658" s="25">
        <f t="shared" si="38"/>
        <v>7848.11</v>
      </c>
    </row>
    <row r="659" spans="1:21" ht="27" customHeight="1" x14ac:dyDescent="0.2">
      <c r="A659" s="18">
        <v>777</v>
      </c>
      <c r="B659" s="18" t="s">
        <v>142</v>
      </c>
      <c r="C659" s="19">
        <v>35225</v>
      </c>
      <c r="D659" s="20">
        <v>27106020201015</v>
      </c>
      <c r="F659" s="18" t="s">
        <v>86</v>
      </c>
      <c r="G659" s="19">
        <v>35247</v>
      </c>
      <c r="I659" s="21">
        <v>3080</v>
      </c>
      <c r="J659" s="22">
        <v>3816.5</v>
      </c>
      <c r="M659" s="23">
        <v>770</v>
      </c>
      <c r="N659" s="23">
        <v>150</v>
      </c>
      <c r="O659" s="1">
        <v>1808</v>
      </c>
      <c r="P659" s="24">
        <f t="shared" si="39"/>
        <v>6544.5</v>
      </c>
      <c r="Q659" s="23">
        <v>338.8</v>
      </c>
      <c r="R659" s="23">
        <v>0</v>
      </c>
      <c r="S659" s="23">
        <v>0.32</v>
      </c>
      <c r="T659" s="24">
        <f t="shared" si="37"/>
        <v>339.12</v>
      </c>
      <c r="U659" s="25">
        <f t="shared" si="38"/>
        <v>6205.38</v>
      </c>
    </row>
    <row r="660" spans="1:21" ht="27" customHeight="1" x14ac:dyDescent="0.2">
      <c r="A660" s="18">
        <v>780</v>
      </c>
      <c r="B660" s="18" t="s">
        <v>143</v>
      </c>
      <c r="C660" s="19">
        <v>36089</v>
      </c>
      <c r="D660" s="20">
        <v>26406020201856</v>
      </c>
      <c r="F660" s="18" t="s">
        <v>86</v>
      </c>
      <c r="G660" s="19">
        <v>36142</v>
      </c>
      <c r="I660" s="21">
        <v>2960</v>
      </c>
      <c r="J660" s="22">
        <v>3733.5</v>
      </c>
      <c r="M660" s="23">
        <v>740</v>
      </c>
      <c r="O660" s="1">
        <v>1735</v>
      </c>
      <c r="P660" s="24">
        <f t="shared" si="39"/>
        <v>6208.5</v>
      </c>
      <c r="Q660" s="23">
        <v>325.60000000000002</v>
      </c>
      <c r="R660" s="23">
        <v>0</v>
      </c>
      <c r="S660" s="23">
        <v>0</v>
      </c>
      <c r="T660" s="24">
        <f t="shared" si="37"/>
        <v>325.60000000000002</v>
      </c>
      <c r="U660" s="25">
        <f t="shared" si="38"/>
        <v>5882.9</v>
      </c>
    </row>
    <row r="661" spans="1:21" ht="27" customHeight="1" x14ac:dyDescent="0.2">
      <c r="A661" s="18">
        <v>783</v>
      </c>
      <c r="B661" s="18" t="s">
        <v>144</v>
      </c>
      <c r="C661" s="19">
        <v>35294</v>
      </c>
      <c r="D661" s="20">
        <v>26901190200898</v>
      </c>
      <c r="F661" s="18" t="s">
        <v>86</v>
      </c>
      <c r="G661" s="19">
        <v>35735</v>
      </c>
      <c r="I661" s="21">
        <v>3150</v>
      </c>
      <c r="J661" s="22">
        <v>3917</v>
      </c>
      <c r="M661" s="23">
        <v>787.5</v>
      </c>
      <c r="O661" s="1"/>
      <c r="P661" s="24">
        <f t="shared" si="39"/>
        <v>4704.5</v>
      </c>
      <c r="Q661" s="23">
        <v>346.5</v>
      </c>
      <c r="R661" s="23">
        <v>0</v>
      </c>
      <c r="S661" s="23">
        <v>2.57</v>
      </c>
      <c r="T661" s="24">
        <f t="shared" si="37"/>
        <v>349.07</v>
      </c>
      <c r="U661" s="25">
        <f t="shared" si="38"/>
        <v>4355.43</v>
      </c>
    </row>
    <row r="662" spans="1:21" ht="27" customHeight="1" x14ac:dyDescent="0.2">
      <c r="A662" s="18">
        <v>5267</v>
      </c>
      <c r="B662" s="18" t="s">
        <v>145</v>
      </c>
      <c r="C662" s="19">
        <v>38271</v>
      </c>
      <c r="D662" s="20">
        <v>26503061802916</v>
      </c>
      <c r="F662" s="18" t="s">
        <v>86</v>
      </c>
      <c r="G662" s="19">
        <v>38297</v>
      </c>
      <c r="I662" s="21">
        <v>2200</v>
      </c>
      <c r="J662" s="22">
        <v>2725.7</v>
      </c>
      <c r="M662" s="23">
        <v>550</v>
      </c>
      <c r="O662" s="1">
        <v>647</v>
      </c>
      <c r="P662" s="24">
        <f t="shared" si="39"/>
        <v>3922.7</v>
      </c>
      <c r="Q662" s="23">
        <v>242</v>
      </c>
      <c r="R662" s="23">
        <v>0</v>
      </c>
      <c r="S662" s="23">
        <v>0.46</v>
      </c>
      <c r="T662" s="24">
        <f t="shared" si="37"/>
        <v>242.46</v>
      </c>
      <c r="U662" s="25">
        <f t="shared" si="38"/>
        <v>3680.24</v>
      </c>
    </row>
    <row r="663" spans="1:21" ht="27" customHeight="1" x14ac:dyDescent="0.2">
      <c r="A663" s="18">
        <v>7228</v>
      </c>
      <c r="B663" s="18" t="s">
        <v>146</v>
      </c>
      <c r="C663" s="19">
        <v>38924</v>
      </c>
      <c r="D663" s="20">
        <v>27809070201254</v>
      </c>
      <c r="F663" s="18" t="s">
        <v>86</v>
      </c>
      <c r="G663" s="19">
        <v>38962</v>
      </c>
      <c r="I663" s="21">
        <v>2140</v>
      </c>
      <c r="J663" s="22">
        <v>2899.7</v>
      </c>
      <c r="M663" s="23">
        <v>535</v>
      </c>
      <c r="O663" s="1">
        <v>1350</v>
      </c>
      <c r="P663" s="24">
        <f t="shared" si="39"/>
        <v>4784.7</v>
      </c>
      <c r="Q663" s="23">
        <v>235.4</v>
      </c>
      <c r="R663" s="23">
        <v>0</v>
      </c>
      <c r="S663" s="23">
        <v>3.57</v>
      </c>
      <c r="T663" s="24">
        <f t="shared" si="37"/>
        <v>238.97</v>
      </c>
      <c r="U663" s="25">
        <f t="shared" si="38"/>
        <v>4545.7299999999996</v>
      </c>
    </row>
    <row r="664" spans="1:21" ht="27" customHeight="1" x14ac:dyDescent="0.2">
      <c r="A664" s="18">
        <v>8018</v>
      </c>
      <c r="B664" s="18" t="s">
        <v>147</v>
      </c>
      <c r="C664" s="19">
        <v>39270</v>
      </c>
      <c r="D664" s="20">
        <v>28702141804316</v>
      </c>
      <c r="F664" s="18" t="s">
        <v>86</v>
      </c>
      <c r="G664" s="19">
        <v>39280</v>
      </c>
      <c r="O664" s="1"/>
      <c r="P664" s="24">
        <f t="shared" si="39"/>
        <v>0</v>
      </c>
      <c r="T664" s="24">
        <f t="shared" si="37"/>
        <v>0</v>
      </c>
      <c r="U664" s="25">
        <f t="shared" si="38"/>
        <v>0</v>
      </c>
    </row>
    <row r="665" spans="1:21" ht="27" customHeight="1" x14ac:dyDescent="0.2">
      <c r="A665" s="18">
        <v>8154</v>
      </c>
      <c r="B665" s="18" t="s">
        <v>148</v>
      </c>
      <c r="C665" s="19">
        <v>39306</v>
      </c>
      <c r="D665" s="20">
        <v>28605132601199</v>
      </c>
      <c r="F665" s="18" t="s">
        <v>86</v>
      </c>
      <c r="G665" s="19">
        <v>39352</v>
      </c>
      <c r="I665" s="21">
        <v>1780</v>
      </c>
      <c r="J665" s="22">
        <v>2999.05</v>
      </c>
      <c r="M665" s="23">
        <v>445</v>
      </c>
      <c r="O665" s="1">
        <v>1351</v>
      </c>
      <c r="P665" s="24">
        <f t="shared" si="39"/>
        <v>4795.05</v>
      </c>
      <c r="Q665" s="23">
        <v>195.8</v>
      </c>
      <c r="R665" s="23">
        <v>0</v>
      </c>
      <c r="S665" s="23">
        <v>1.2</v>
      </c>
      <c r="T665" s="24">
        <f t="shared" si="37"/>
        <v>197</v>
      </c>
      <c r="U665" s="25">
        <f t="shared" si="38"/>
        <v>4598.05</v>
      </c>
    </row>
    <row r="666" spans="1:21" ht="27" customHeight="1" x14ac:dyDescent="0.2">
      <c r="A666" s="18">
        <v>9473</v>
      </c>
      <c r="B666" s="18" t="s">
        <v>149</v>
      </c>
      <c r="C666" s="19">
        <v>42274</v>
      </c>
      <c r="D666" s="20">
        <v>29205161802719</v>
      </c>
      <c r="F666" s="18" t="s">
        <v>86</v>
      </c>
      <c r="G666" s="19">
        <v>42290</v>
      </c>
      <c r="I666" s="21">
        <v>1700</v>
      </c>
      <c r="J666" s="22">
        <v>2263.35</v>
      </c>
      <c r="M666" s="23">
        <v>425</v>
      </c>
      <c r="N666" s="23">
        <v>150</v>
      </c>
      <c r="O666" s="1">
        <v>1059</v>
      </c>
      <c r="P666" s="24">
        <f t="shared" si="39"/>
        <v>3897.35</v>
      </c>
      <c r="Q666" s="23">
        <v>187</v>
      </c>
      <c r="R666" s="23">
        <v>0</v>
      </c>
      <c r="S666" s="23">
        <v>0</v>
      </c>
      <c r="T666" s="24">
        <f t="shared" si="37"/>
        <v>187</v>
      </c>
      <c r="U666" s="25">
        <f t="shared" si="38"/>
        <v>3710.35</v>
      </c>
    </row>
    <row r="667" spans="1:21" ht="27" customHeight="1" x14ac:dyDescent="0.2">
      <c r="A667" s="18">
        <v>12639</v>
      </c>
      <c r="B667" s="18" t="s">
        <v>150</v>
      </c>
      <c r="C667" s="19">
        <v>42266</v>
      </c>
      <c r="D667" s="20">
        <v>28211221802311</v>
      </c>
      <c r="F667" s="18" t="s">
        <v>86</v>
      </c>
      <c r="G667" s="19">
        <v>42561</v>
      </c>
      <c r="I667" s="21">
        <v>1700</v>
      </c>
      <c r="J667" s="22">
        <v>2266.35</v>
      </c>
      <c r="M667" s="23">
        <v>425</v>
      </c>
      <c r="O667" s="1">
        <v>795</v>
      </c>
      <c r="P667" s="24">
        <f t="shared" si="39"/>
        <v>3486.35</v>
      </c>
      <c r="Q667" s="23">
        <v>187</v>
      </c>
      <c r="R667" s="23">
        <v>0</v>
      </c>
      <c r="S667" s="23">
        <v>0.19</v>
      </c>
      <c r="T667" s="24">
        <f t="shared" si="37"/>
        <v>187.19</v>
      </c>
      <c r="U667" s="25">
        <f t="shared" si="38"/>
        <v>3299.16</v>
      </c>
    </row>
    <row r="668" spans="1:21" ht="27" customHeight="1" x14ac:dyDescent="0.2">
      <c r="A668" s="18">
        <v>13248</v>
      </c>
      <c r="B668" s="18" t="s">
        <v>151</v>
      </c>
      <c r="C668" s="19">
        <v>44007</v>
      </c>
      <c r="D668" s="20">
        <v>29306051804253</v>
      </c>
      <c r="F668" s="18" t="s">
        <v>86</v>
      </c>
      <c r="G668" s="19">
        <v>43497</v>
      </c>
      <c r="O668" s="1"/>
      <c r="P668" s="24">
        <f t="shared" si="39"/>
        <v>0</v>
      </c>
      <c r="T668" s="24">
        <f t="shared" si="37"/>
        <v>0</v>
      </c>
      <c r="U668" s="25">
        <f t="shared" si="38"/>
        <v>0</v>
      </c>
    </row>
    <row r="669" spans="1:21" ht="27" customHeight="1" x14ac:dyDescent="0.2">
      <c r="A669" s="18">
        <v>13742</v>
      </c>
      <c r="B669" s="18" t="s">
        <v>152</v>
      </c>
      <c r="C669" s="19">
        <v>43487</v>
      </c>
      <c r="D669" s="20">
        <v>30101011843919</v>
      </c>
      <c r="F669" s="18" t="s">
        <v>86</v>
      </c>
      <c r="G669" s="19">
        <v>43507</v>
      </c>
      <c r="I669" s="21">
        <v>1700</v>
      </c>
      <c r="J669" s="22">
        <v>2024.9</v>
      </c>
      <c r="M669" s="23">
        <v>425</v>
      </c>
      <c r="O669" s="1">
        <v>722</v>
      </c>
      <c r="P669" s="24">
        <f t="shared" si="39"/>
        <v>3171.9</v>
      </c>
      <c r="Q669" s="23">
        <v>187</v>
      </c>
      <c r="R669" s="23">
        <v>0</v>
      </c>
      <c r="S669" s="23">
        <v>0</v>
      </c>
      <c r="T669" s="24">
        <f t="shared" si="37"/>
        <v>187</v>
      </c>
      <c r="U669" s="25">
        <f t="shared" si="38"/>
        <v>2984.9</v>
      </c>
    </row>
    <row r="670" spans="1:21" ht="27" customHeight="1" x14ac:dyDescent="0.2">
      <c r="A670" s="18">
        <v>14074</v>
      </c>
      <c r="B670" s="18" t="s">
        <v>153</v>
      </c>
      <c r="C670" s="19">
        <v>43870</v>
      </c>
      <c r="D670" s="20">
        <v>29701213300137</v>
      </c>
      <c r="F670" s="18" t="s">
        <v>86</v>
      </c>
      <c r="G670" s="19">
        <v>43983</v>
      </c>
      <c r="I670" s="21">
        <v>1700</v>
      </c>
      <c r="J670" s="22">
        <v>1919.9</v>
      </c>
      <c r="M670" s="23">
        <v>425</v>
      </c>
      <c r="N670" s="23">
        <v>150</v>
      </c>
      <c r="O670" s="1">
        <v>689</v>
      </c>
      <c r="P670" s="24">
        <f t="shared" si="39"/>
        <v>3183.9</v>
      </c>
      <c r="Q670" s="23">
        <v>187</v>
      </c>
      <c r="R670" s="23">
        <v>200</v>
      </c>
      <c r="S670" s="23">
        <v>0</v>
      </c>
      <c r="T670" s="24">
        <f t="shared" si="37"/>
        <v>387</v>
      </c>
      <c r="U670" s="25">
        <f t="shared" si="38"/>
        <v>2796.9</v>
      </c>
    </row>
    <row r="671" spans="1:21" ht="27" customHeight="1" x14ac:dyDescent="0.2">
      <c r="A671" s="18">
        <v>794</v>
      </c>
      <c r="B671" s="18" t="s">
        <v>154</v>
      </c>
      <c r="C671" s="19">
        <v>35555</v>
      </c>
      <c r="D671" s="20">
        <v>27210090201952</v>
      </c>
      <c r="F671" s="18" t="s">
        <v>86</v>
      </c>
      <c r="G671" s="19">
        <v>35582</v>
      </c>
      <c r="I671" s="21">
        <v>3510</v>
      </c>
      <c r="J671" s="22">
        <v>4339.1000000000004</v>
      </c>
      <c r="M671" s="23">
        <v>877.5</v>
      </c>
      <c r="O671" s="1">
        <v>2057</v>
      </c>
      <c r="P671" s="24">
        <f t="shared" si="39"/>
        <v>7273.6</v>
      </c>
      <c r="Q671" s="23">
        <v>386.1</v>
      </c>
      <c r="R671" s="23">
        <v>0</v>
      </c>
      <c r="S671" s="23">
        <v>13.17</v>
      </c>
      <c r="T671" s="24">
        <f t="shared" si="37"/>
        <v>399.27000000000004</v>
      </c>
      <c r="U671" s="25">
        <f t="shared" si="38"/>
        <v>6874.33</v>
      </c>
    </row>
    <row r="672" spans="1:21" ht="27" customHeight="1" x14ac:dyDescent="0.2">
      <c r="A672" s="18">
        <v>5820</v>
      </c>
      <c r="B672" s="18" t="s">
        <v>155</v>
      </c>
      <c r="C672" s="19">
        <v>38577</v>
      </c>
      <c r="D672" s="20">
        <v>27704280201315</v>
      </c>
      <c r="F672" s="18" t="s">
        <v>116</v>
      </c>
      <c r="G672" s="19">
        <v>38634</v>
      </c>
      <c r="I672" s="21">
        <v>4950</v>
      </c>
      <c r="J672" s="22">
        <v>6102</v>
      </c>
      <c r="M672" s="23">
        <v>1237.5</v>
      </c>
      <c r="O672" s="1"/>
      <c r="P672" s="24">
        <f t="shared" si="39"/>
        <v>7339.5</v>
      </c>
      <c r="Q672" s="23">
        <v>544.5</v>
      </c>
      <c r="R672" s="23">
        <v>0</v>
      </c>
      <c r="S672" s="23">
        <v>0</v>
      </c>
      <c r="T672" s="24">
        <f t="shared" si="37"/>
        <v>544.5</v>
      </c>
      <c r="U672" s="25">
        <f t="shared" si="38"/>
        <v>6795</v>
      </c>
    </row>
    <row r="673" spans="1:21" ht="27" customHeight="1" x14ac:dyDescent="0.2">
      <c r="A673" s="18">
        <v>8223</v>
      </c>
      <c r="B673" s="18" t="s">
        <v>156</v>
      </c>
      <c r="C673" s="19">
        <v>39326</v>
      </c>
      <c r="D673" s="20">
        <v>28502040200534</v>
      </c>
      <c r="F673" s="18" t="s">
        <v>116</v>
      </c>
      <c r="G673" s="19">
        <v>39349</v>
      </c>
      <c r="I673" s="21">
        <v>4480</v>
      </c>
      <c r="J673" s="22">
        <v>5537.05</v>
      </c>
      <c r="M673" s="23">
        <v>1120</v>
      </c>
      <c r="O673" s="1"/>
      <c r="P673" s="24">
        <f t="shared" si="39"/>
        <v>6657.05</v>
      </c>
      <c r="Q673" s="23">
        <v>492.8</v>
      </c>
      <c r="R673" s="23">
        <v>0</v>
      </c>
      <c r="S673" s="23">
        <v>0.47</v>
      </c>
      <c r="T673" s="24">
        <f t="shared" si="37"/>
        <v>493.27000000000004</v>
      </c>
      <c r="U673" s="25">
        <f t="shared" si="38"/>
        <v>6163.78</v>
      </c>
    </row>
    <row r="674" spans="1:21" ht="27" customHeight="1" x14ac:dyDescent="0.2">
      <c r="A674" s="18">
        <v>8566</v>
      </c>
      <c r="B674" s="18" t="s">
        <v>157</v>
      </c>
      <c r="C674" s="19">
        <v>39475</v>
      </c>
      <c r="D674" s="20">
        <v>28001020200857</v>
      </c>
      <c r="F674" s="18" t="s">
        <v>86</v>
      </c>
      <c r="G674" s="19">
        <v>39508</v>
      </c>
      <c r="I674" s="21">
        <v>4440</v>
      </c>
      <c r="J674" s="22">
        <v>5486.05</v>
      </c>
      <c r="M674" s="23">
        <v>1110</v>
      </c>
      <c r="N674" s="23">
        <v>200</v>
      </c>
      <c r="O674" s="1"/>
      <c r="P674" s="24">
        <f t="shared" si="39"/>
        <v>6796.05</v>
      </c>
      <c r="Q674" s="23">
        <v>488.4</v>
      </c>
      <c r="R674" s="23">
        <v>0</v>
      </c>
      <c r="S674" s="23">
        <v>0.46</v>
      </c>
      <c r="T674" s="24">
        <f t="shared" si="37"/>
        <v>488.85999999999996</v>
      </c>
      <c r="U674" s="25">
        <f t="shared" si="38"/>
        <v>6307.1900000000005</v>
      </c>
    </row>
    <row r="675" spans="1:21" ht="27" customHeight="1" x14ac:dyDescent="0.2">
      <c r="A675" s="18">
        <v>283</v>
      </c>
      <c r="B675" s="18" t="s">
        <v>158</v>
      </c>
      <c r="C675" s="19">
        <v>35423</v>
      </c>
      <c r="D675" s="20">
        <v>26903160201256</v>
      </c>
      <c r="F675" s="18" t="s">
        <v>86</v>
      </c>
      <c r="G675" s="19">
        <v>35431</v>
      </c>
      <c r="I675" s="21">
        <v>2930</v>
      </c>
      <c r="J675" s="22">
        <v>3637</v>
      </c>
      <c r="M675" s="23">
        <v>732.5</v>
      </c>
      <c r="O675" s="1">
        <v>1709</v>
      </c>
      <c r="P675" s="24">
        <f t="shared" si="39"/>
        <v>6078.5</v>
      </c>
      <c r="Q675" s="23">
        <v>322.3</v>
      </c>
      <c r="R675" s="23">
        <v>0</v>
      </c>
      <c r="S675" s="23">
        <v>11.84</v>
      </c>
      <c r="T675" s="24">
        <f t="shared" si="37"/>
        <v>334.14</v>
      </c>
      <c r="U675" s="25">
        <f t="shared" si="38"/>
        <v>5744.36</v>
      </c>
    </row>
    <row r="676" spans="1:21" ht="27" customHeight="1" x14ac:dyDescent="0.2">
      <c r="A676" s="18">
        <v>572</v>
      </c>
      <c r="B676" s="18" t="s">
        <v>159</v>
      </c>
      <c r="C676" s="19">
        <v>34121</v>
      </c>
      <c r="D676" s="20">
        <v>26709241801672</v>
      </c>
      <c r="F676" s="18" t="s">
        <v>86</v>
      </c>
      <c r="G676" s="19">
        <v>35049</v>
      </c>
      <c r="I676" s="21">
        <v>5460</v>
      </c>
      <c r="J676" s="22">
        <v>6741</v>
      </c>
      <c r="M676" s="23">
        <v>1365</v>
      </c>
      <c r="O676" s="1">
        <v>2399</v>
      </c>
      <c r="P676" s="24">
        <f t="shared" si="39"/>
        <v>10505</v>
      </c>
      <c r="Q676" s="23">
        <v>600.6</v>
      </c>
      <c r="R676" s="23">
        <v>0</v>
      </c>
      <c r="S676" s="23">
        <v>0</v>
      </c>
      <c r="T676" s="24">
        <f t="shared" si="37"/>
        <v>600.6</v>
      </c>
      <c r="U676" s="25">
        <f t="shared" si="38"/>
        <v>9904.4</v>
      </c>
    </row>
    <row r="677" spans="1:21" ht="27" customHeight="1" x14ac:dyDescent="0.2">
      <c r="A677" s="18">
        <v>756</v>
      </c>
      <c r="B677" s="18" t="s">
        <v>160</v>
      </c>
      <c r="C677" s="19">
        <v>34683</v>
      </c>
      <c r="D677" s="20">
        <v>27205270201574</v>
      </c>
      <c r="F677" s="18" t="s">
        <v>86</v>
      </c>
      <c r="G677" s="19">
        <v>34911</v>
      </c>
      <c r="I677" s="21">
        <v>3870</v>
      </c>
      <c r="J677" s="22">
        <v>4782</v>
      </c>
      <c r="M677" s="23">
        <v>967.5</v>
      </c>
      <c r="O677" s="1">
        <v>2269</v>
      </c>
      <c r="P677" s="24">
        <f t="shared" si="39"/>
        <v>8018.5</v>
      </c>
      <c r="Q677" s="23">
        <v>425.7</v>
      </c>
      <c r="R677" s="23">
        <v>0</v>
      </c>
      <c r="S677" s="23">
        <v>0</v>
      </c>
      <c r="T677" s="24">
        <f t="shared" ref="T677:T740" si="40">SUM(Q677:S677)</f>
        <v>425.7</v>
      </c>
      <c r="U677" s="25">
        <f t="shared" ref="U677:U740" si="41">P677-T677</f>
        <v>7592.8</v>
      </c>
    </row>
    <row r="678" spans="1:21" ht="27" customHeight="1" x14ac:dyDescent="0.2">
      <c r="A678" s="18">
        <v>761</v>
      </c>
      <c r="B678" s="18" t="s">
        <v>161</v>
      </c>
      <c r="C678" s="19">
        <v>34583</v>
      </c>
      <c r="D678" s="20">
        <v>26601280202217</v>
      </c>
      <c r="F678" s="18" t="s">
        <v>86</v>
      </c>
      <c r="G678" s="19">
        <v>35049</v>
      </c>
      <c r="I678" s="21">
        <v>3600</v>
      </c>
      <c r="J678" s="22">
        <v>4497</v>
      </c>
      <c r="M678" s="23">
        <v>900</v>
      </c>
      <c r="O678" s="1"/>
      <c r="P678" s="24">
        <f t="shared" ref="P678:P741" si="42">SUM(J678:O678)</f>
        <v>5397</v>
      </c>
      <c r="Q678" s="23">
        <v>396</v>
      </c>
      <c r="R678" s="23">
        <v>0</v>
      </c>
      <c r="S678" s="23">
        <v>4.74</v>
      </c>
      <c r="T678" s="24">
        <f t="shared" si="40"/>
        <v>400.74</v>
      </c>
      <c r="U678" s="25">
        <f t="shared" si="41"/>
        <v>4996.26</v>
      </c>
    </row>
    <row r="679" spans="1:21" ht="27" customHeight="1" x14ac:dyDescent="0.2">
      <c r="A679" s="18">
        <v>906</v>
      </c>
      <c r="B679" s="18" t="s">
        <v>162</v>
      </c>
      <c r="C679" s="19">
        <v>34683</v>
      </c>
      <c r="D679" s="20">
        <v>26711020200873</v>
      </c>
      <c r="F679" s="18" t="s">
        <v>86</v>
      </c>
      <c r="G679" s="19">
        <v>34912</v>
      </c>
      <c r="I679" s="21">
        <v>3530</v>
      </c>
      <c r="J679" s="22">
        <v>4370</v>
      </c>
      <c r="M679" s="23">
        <v>882.5</v>
      </c>
      <c r="O679" s="1">
        <v>2066</v>
      </c>
      <c r="P679" s="24">
        <f t="shared" si="42"/>
        <v>7318.5</v>
      </c>
      <c r="Q679" s="23">
        <v>388.3</v>
      </c>
      <c r="R679" s="23">
        <v>0</v>
      </c>
      <c r="S679" s="23">
        <v>3.99</v>
      </c>
      <c r="T679" s="24">
        <f t="shared" si="40"/>
        <v>392.29</v>
      </c>
      <c r="U679" s="25">
        <f t="shared" si="41"/>
        <v>6926.21</v>
      </c>
    </row>
    <row r="680" spans="1:21" ht="27" customHeight="1" x14ac:dyDescent="0.2">
      <c r="A680" s="18">
        <v>910</v>
      </c>
      <c r="B680" s="18" t="s">
        <v>163</v>
      </c>
      <c r="C680" s="19">
        <v>34881</v>
      </c>
      <c r="D680" s="20">
        <v>27308270200318</v>
      </c>
      <c r="F680" s="18" t="s">
        <v>86</v>
      </c>
      <c r="G680" s="19">
        <v>34911</v>
      </c>
      <c r="I680" s="21">
        <v>3740</v>
      </c>
      <c r="J680" s="22">
        <v>5077.5</v>
      </c>
      <c r="M680" s="23">
        <v>935</v>
      </c>
      <c r="O680" s="1">
        <v>2360</v>
      </c>
      <c r="P680" s="24">
        <f t="shared" si="42"/>
        <v>8372.5</v>
      </c>
      <c r="Q680" s="23">
        <v>411.4</v>
      </c>
      <c r="R680" s="23">
        <v>17</v>
      </c>
      <c r="S680" s="23">
        <v>0</v>
      </c>
      <c r="T680" s="24">
        <f t="shared" si="40"/>
        <v>428.4</v>
      </c>
      <c r="U680" s="25">
        <f t="shared" si="41"/>
        <v>7944.1</v>
      </c>
    </row>
    <row r="681" spans="1:21" ht="27" customHeight="1" x14ac:dyDescent="0.2">
      <c r="A681" s="18">
        <v>922</v>
      </c>
      <c r="B681" s="18" t="s">
        <v>164</v>
      </c>
      <c r="C681" s="19">
        <v>35656</v>
      </c>
      <c r="D681" s="20">
        <v>27210162601799</v>
      </c>
      <c r="F681" s="18" t="s">
        <v>86</v>
      </c>
      <c r="G681" s="19">
        <v>35662</v>
      </c>
      <c r="I681" s="21">
        <v>3040</v>
      </c>
      <c r="J681" s="22">
        <v>3779.1000000000004</v>
      </c>
      <c r="M681" s="23">
        <v>760</v>
      </c>
      <c r="O681" s="1">
        <v>1776</v>
      </c>
      <c r="P681" s="24">
        <f t="shared" si="42"/>
        <v>6315.1</v>
      </c>
      <c r="Q681" s="23">
        <v>334.4</v>
      </c>
      <c r="R681" s="23">
        <v>0</v>
      </c>
      <c r="S681" s="23">
        <v>0</v>
      </c>
      <c r="T681" s="24">
        <f t="shared" si="40"/>
        <v>334.4</v>
      </c>
      <c r="U681" s="25">
        <f t="shared" si="41"/>
        <v>5980.7000000000007</v>
      </c>
    </row>
    <row r="682" spans="1:21" ht="27" customHeight="1" x14ac:dyDescent="0.2">
      <c r="A682" s="18">
        <v>925</v>
      </c>
      <c r="B682" s="18" t="s">
        <v>165</v>
      </c>
      <c r="C682" s="19">
        <v>38318</v>
      </c>
      <c r="D682" s="20">
        <v>27603250201271</v>
      </c>
      <c r="F682" s="18" t="s">
        <v>86</v>
      </c>
      <c r="G682" s="19">
        <v>38322</v>
      </c>
      <c r="I682" s="21">
        <v>3120</v>
      </c>
      <c r="J682" s="22">
        <v>4213.7</v>
      </c>
      <c r="M682" s="23">
        <v>780</v>
      </c>
      <c r="O682" s="1">
        <v>2959</v>
      </c>
      <c r="P682" s="24">
        <f t="shared" si="42"/>
        <v>7952.7</v>
      </c>
      <c r="Q682" s="23">
        <v>343.2</v>
      </c>
      <c r="R682" s="23">
        <v>0</v>
      </c>
      <c r="S682" s="23">
        <v>0.35</v>
      </c>
      <c r="T682" s="24">
        <f t="shared" si="40"/>
        <v>343.55</v>
      </c>
      <c r="U682" s="25">
        <f t="shared" si="41"/>
        <v>7609.15</v>
      </c>
    </row>
    <row r="683" spans="1:21" ht="27" customHeight="1" x14ac:dyDescent="0.2">
      <c r="A683" s="18">
        <v>926</v>
      </c>
      <c r="B683" s="18" t="s">
        <v>166</v>
      </c>
      <c r="C683" s="19">
        <v>34430</v>
      </c>
      <c r="D683" s="20">
        <v>26712231803139</v>
      </c>
      <c r="F683" s="18" t="s">
        <v>86</v>
      </c>
      <c r="G683" s="19">
        <v>34839</v>
      </c>
      <c r="I683" s="21">
        <v>3390</v>
      </c>
      <c r="J683" s="22">
        <v>4254</v>
      </c>
      <c r="M683" s="23">
        <v>847.5</v>
      </c>
      <c r="O683" s="1">
        <v>1995</v>
      </c>
      <c r="P683" s="24">
        <f t="shared" si="42"/>
        <v>7096.5</v>
      </c>
      <c r="Q683" s="23">
        <v>372.9</v>
      </c>
      <c r="R683" s="23">
        <v>0</v>
      </c>
      <c r="S683" s="23">
        <v>3.53</v>
      </c>
      <c r="T683" s="24">
        <f t="shared" si="40"/>
        <v>376.42999999999995</v>
      </c>
      <c r="U683" s="25">
        <f t="shared" si="41"/>
        <v>6720.07</v>
      </c>
    </row>
    <row r="684" spans="1:21" ht="27" customHeight="1" x14ac:dyDescent="0.2">
      <c r="A684" s="18">
        <v>931</v>
      </c>
      <c r="B684" s="18" t="s">
        <v>167</v>
      </c>
      <c r="C684" s="19">
        <v>35805</v>
      </c>
      <c r="D684" s="20">
        <v>27403160200714</v>
      </c>
      <c r="F684" s="18" t="s">
        <v>86</v>
      </c>
      <c r="G684" s="19">
        <v>35816</v>
      </c>
      <c r="I684" s="21">
        <v>2810</v>
      </c>
      <c r="J684" s="22">
        <v>3827</v>
      </c>
      <c r="M684" s="23">
        <v>702.5</v>
      </c>
      <c r="O684" s="1"/>
      <c r="P684" s="24">
        <f t="shared" si="42"/>
        <v>4529.5</v>
      </c>
      <c r="Q684" s="23">
        <v>309.10000000000002</v>
      </c>
      <c r="R684" s="23">
        <v>0</v>
      </c>
      <c r="S684" s="23">
        <v>5.65</v>
      </c>
      <c r="T684" s="24">
        <f t="shared" si="40"/>
        <v>314.75</v>
      </c>
      <c r="U684" s="25">
        <f t="shared" si="41"/>
        <v>4214.75</v>
      </c>
    </row>
    <row r="685" spans="1:21" ht="27" customHeight="1" x14ac:dyDescent="0.2">
      <c r="A685" s="18">
        <v>932</v>
      </c>
      <c r="B685" s="18" t="s">
        <v>168</v>
      </c>
      <c r="C685" s="19">
        <v>36388</v>
      </c>
      <c r="D685" s="20">
        <v>27608022502239</v>
      </c>
      <c r="F685" s="18" t="s">
        <v>86</v>
      </c>
      <c r="G685" s="19">
        <v>36397</v>
      </c>
      <c r="I685" s="21">
        <v>3000</v>
      </c>
      <c r="J685" s="22">
        <v>3723.33</v>
      </c>
      <c r="M685" s="23">
        <v>750</v>
      </c>
      <c r="O685" s="1">
        <v>1755</v>
      </c>
      <c r="P685" s="24">
        <f t="shared" si="42"/>
        <v>6228.33</v>
      </c>
      <c r="Q685" s="23">
        <v>330</v>
      </c>
      <c r="R685" s="23">
        <v>0</v>
      </c>
      <c r="S685" s="23">
        <v>0.62</v>
      </c>
      <c r="T685" s="24">
        <f t="shared" si="40"/>
        <v>330.62</v>
      </c>
      <c r="U685" s="25">
        <f t="shared" si="41"/>
        <v>5897.71</v>
      </c>
    </row>
    <row r="686" spans="1:21" ht="27" customHeight="1" x14ac:dyDescent="0.2">
      <c r="A686" s="18">
        <v>938</v>
      </c>
      <c r="B686" s="18" t="s">
        <v>169</v>
      </c>
      <c r="C686" s="19">
        <v>36067</v>
      </c>
      <c r="D686" s="20">
        <v>27102150201615</v>
      </c>
      <c r="F686" s="18" t="s">
        <v>86</v>
      </c>
      <c r="G686" s="19">
        <v>36067</v>
      </c>
      <c r="I686" s="21">
        <v>3280</v>
      </c>
      <c r="J686" s="22">
        <v>4073.5</v>
      </c>
      <c r="M686" s="23">
        <v>820</v>
      </c>
      <c r="N686" s="23">
        <v>200</v>
      </c>
      <c r="O686" s="1">
        <v>1446</v>
      </c>
      <c r="P686" s="24">
        <f t="shared" si="42"/>
        <v>6539.5</v>
      </c>
      <c r="Q686" s="23">
        <v>360.8</v>
      </c>
      <c r="R686" s="23">
        <v>0</v>
      </c>
      <c r="S686" s="23">
        <v>2.39</v>
      </c>
      <c r="T686" s="24">
        <f t="shared" si="40"/>
        <v>363.19</v>
      </c>
      <c r="U686" s="25">
        <f t="shared" si="41"/>
        <v>6176.31</v>
      </c>
    </row>
    <row r="687" spans="1:21" ht="27" customHeight="1" x14ac:dyDescent="0.2">
      <c r="A687" s="18">
        <v>1389</v>
      </c>
      <c r="B687" s="18" t="s">
        <v>170</v>
      </c>
      <c r="C687" s="19">
        <v>36254</v>
      </c>
      <c r="D687" s="20">
        <v>27510151800734</v>
      </c>
      <c r="F687" s="18" t="s">
        <v>86</v>
      </c>
      <c r="G687" s="19">
        <v>36271</v>
      </c>
      <c r="I687" s="21">
        <v>3540</v>
      </c>
      <c r="J687" s="22">
        <v>4799.5</v>
      </c>
      <c r="M687" s="23">
        <v>885</v>
      </c>
      <c r="O687" s="1">
        <v>2793</v>
      </c>
      <c r="P687" s="24">
        <f t="shared" si="42"/>
        <v>8477.5</v>
      </c>
      <c r="Q687" s="23">
        <v>389.4</v>
      </c>
      <c r="R687" s="23">
        <v>19.5</v>
      </c>
      <c r="S687" s="23">
        <v>0</v>
      </c>
      <c r="T687" s="24">
        <f t="shared" si="40"/>
        <v>408.9</v>
      </c>
      <c r="U687" s="25">
        <f t="shared" si="41"/>
        <v>8068.6</v>
      </c>
    </row>
    <row r="688" spans="1:21" ht="27" customHeight="1" x14ac:dyDescent="0.2">
      <c r="A688" s="18">
        <v>4239</v>
      </c>
      <c r="B688" s="18" t="s">
        <v>171</v>
      </c>
      <c r="C688" s="19">
        <v>37441</v>
      </c>
      <c r="D688" s="20">
        <v>27106200200238</v>
      </c>
      <c r="F688" s="18" t="s">
        <v>86</v>
      </c>
      <c r="G688" s="19">
        <v>37501</v>
      </c>
      <c r="I688" s="21">
        <v>2690</v>
      </c>
      <c r="J688" s="22">
        <v>3324.2</v>
      </c>
      <c r="M688" s="23">
        <v>672.5</v>
      </c>
      <c r="O688" s="1">
        <v>1971</v>
      </c>
      <c r="P688" s="24">
        <f t="shared" si="42"/>
        <v>5967.7</v>
      </c>
      <c r="Q688" s="23">
        <v>295.89999999999998</v>
      </c>
      <c r="R688" s="23">
        <v>0</v>
      </c>
      <c r="S688" s="23">
        <v>0</v>
      </c>
      <c r="T688" s="24">
        <f t="shared" si="40"/>
        <v>295.89999999999998</v>
      </c>
      <c r="U688" s="25">
        <f t="shared" si="41"/>
        <v>5671.8</v>
      </c>
    </row>
    <row r="689" spans="1:21" ht="27" customHeight="1" x14ac:dyDescent="0.2">
      <c r="A689" s="18">
        <v>5042</v>
      </c>
      <c r="B689" s="18" t="s">
        <v>172</v>
      </c>
      <c r="C689" s="19">
        <v>39495</v>
      </c>
      <c r="D689" s="20">
        <v>28002160202155</v>
      </c>
      <c r="F689" s="18" t="s">
        <v>86</v>
      </c>
      <c r="G689" s="19">
        <v>39539</v>
      </c>
      <c r="I689" s="21">
        <v>2270</v>
      </c>
      <c r="J689" s="22">
        <v>3077.55</v>
      </c>
      <c r="M689" s="23">
        <v>567.5</v>
      </c>
      <c r="O689" s="1">
        <v>1076</v>
      </c>
      <c r="P689" s="24">
        <f t="shared" si="42"/>
        <v>4721.05</v>
      </c>
      <c r="Q689" s="23">
        <v>249.7</v>
      </c>
      <c r="R689" s="23">
        <v>0</v>
      </c>
      <c r="S689" s="23">
        <v>2.2999999999999998</v>
      </c>
      <c r="T689" s="24">
        <f t="shared" si="40"/>
        <v>252</v>
      </c>
      <c r="U689" s="25">
        <f t="shared" si="41"/>
        <v>4469.05</v>
      </c>
    </row>
    <row r="690" spans="1:21" ht="27" customHeight="1" x14ac:dyDescent="0.2">
      <c r="A690" s="18">
        <v>5523</v>
      </c>
      <c r="B690" s="18" t="s">
        <v>173</v>
      </c>
      <c r="C690" s="19">
        <v>38493</v>
      </c>
      <c r="D690" s="20">
        <v>28211160200576</v>
      </c>
      <c r="F690" s="18" t="s">
        <v>86</v>
      </c>
      <c r="G690" s="19">
        <v>38544</v>
      </c>
      <c r="I690" s="21">
        <v>2710</v>
      </c>
      <c r="J690" s="22">
        <v>3654.55</v>
      </c>
      <c r="M690" s="23">
        <v>677.5</v>
      </c>
      <c r="N690" s="23">
        <v>200</v>
      </c>
      <c r="O690" s="1">
        <v>1279</v>
      </c>
      <c r="P690" s="24">
        <f t="shared" si="42"/>
        <v>5811.05</v>
      </c>
      <c r="Q690" s="23">
        <v>298.10000000000002</v>
      </c>
      <c r="R690" s="23">
        <v>0</v>
      </c>
      <c r="S690" s="23">
        <v>0.3</v>
      </c>
      <c r="T690" s="24">
        <f t="shared" si="40"/>
        <v>298.40000000000003</v>
      </c>
      <c r="U690" s="25">
        <f t="shared" si="41"/>
        <v>5512.6500000000005</v>
      </c>
    </row>
    <row r="691" spans="1:21" ht="27" customHeight="1" x14ac:dyDescent="0.2">
      <c r="A691" s="18">
        <v>5850</v>
      </c>
      <c r="B691" s="18" t="s">
        <v>174</v>
      </c>
      <c r="C691" s="19">
        <v>38593</v>
      </c>
      <c r="D691" s="20">
        <v>28506201801954</v>
      </c>
      <c r="F691" s="18" t="s">
        <v>86</v>
      </c>
      <c r="G691" s="19">
        <v>38634</v>
      </c>
      <c r="I691" s="21">
        <v>1960</v>
      </c>
      <c r="J691" s="22">
        <v>3298.05</v>
      </c>
      <c r="M691" s="23">
        <v>490</v>
      </c>
      <c r="O691" s="1">
        <v>2228</v>
      </c>
      <c r="P691" s="24">
        <f t="shared" si="42"/>
        <v>6016.05</v>
      </c>
      <c r="Q691" s="23">
        <v>215.6</v>
      </c>
      <c r="R691" s="23">
        <v>0</v>
      </c>
      <c r="S691" s="23">
        <v>0.27</v>
      </c>
      <c r="T691" s="24">
        <f t="shared" si="40"/>
        <v>215.87</v>
      </c>
      <c r="U691" s="25">
        <f t="shared" si="41"/>
        <v>5800.18</v>
      </c>
    </row>
    <row r="692" spans="1:21" ht="27" customHeight="1" x14ac:dyDescent="0.2">
      <c r="A692" s="18">
        <v>6937</v>
      </c>
      <c r="B692" s="18" t="s">
        <v>175</v>
      </c>
      <c r="C692" s="19">
        <v>38796</v>
      </c>
      <c r="D692" s="20">
        <v>28311061800337</v>
      </c>
      <c r="F692" s="18" t="s">
        <v>86</v>
      </c>
      <c r="G692" s="19">
        <v>38820</v>
      </c>
      <c r="O692" s="1"/>
      <c r="P692" s="24">
        <f t="shared" si="42"/>
        <v>0</v>
      </c>
      <c r="T692" s="24">
        <f t="shared" si="40"/>
        <v>0</v>
      </c>
      <c r="U692" s="25">
        <f t="shared" si="41"/>
        <v>0</v>
      </c>
    </row>
    <row r="693" spans="1:21" ht="27" customHeight="1" x14ac:dyDescent="0.2">
      <c r="A693" s="18">
        <v>7609</v>
      </c>
      <c r="B693" s="18" t="s">
        <v>176</v>
      </c>
      <c r="C693" s="19">
        <v>39091</v>
      </c>
      <c r="D693" s="20">
        <v>28001091804354</v>
      </c>
      <c r="F693" s="18" t="s">
        <v>86</v>
      </c>
      <c r="G693" s="19">
        <v>39127</v>
      </c>
      <c r="I693" s="21">
        <v>2290</v>
      </c>
      <c r="J693" s="22">
        <v>3102.55</v>
      </c>
      <c r="M693" s="23">
        <v>572.5</v>
      </c>
      <c r="O693" s="1">
        <v>1805</v>
      </c>
      <c r="P693" s="24">
        <f t="shared" si="42"/>
        <v>5480.05</v>
      </c>
      <c r="Q693" s="23">
        <v>251.9</v>
      </c>
      <c r="R693" s="23">
        <v>0</v>
      </c>
      <c r="S693" s="23">
        <v>1.8</v>
      </c>
      <c r="T693" s="24">
        <f t="shared" si="40"/>
        <v>253.70000000000002</v>
      </c>
      <c r="U693" s="25">
        <f t="shared" si="41"/>
        <v>5226.3500000000004</v>
      </c>
    </row>
    <row r="694" spans="1:21" ht="27" customHeight="1" x14ac:dyDescent="0.2">
      <c r="A694" s="18">
        <v>7665</v>
      </c>
      <c r="B694" s="18" t="s">
        <v>177</v>
      </c>
      <c r="C694" s="19">
        <v>39098</v>
      </c>
      <c r="D694" s="20">
        <v>26507161801874</v>
      </c>
      <c r="F694" s="18" t="s">
        <v>86</v>
      </c>
      <c r="G694" s="19">
        <v>39133</v>
      </c>
      <c r="I694" s="21">
        <v>2410</v>
      </c>
      <c r="J694" s="22">
        <v>3009.45</v>
      </c>
      <c r="M694" s="23">
        <v>602.5</v>
      </c>
      <c r="O694" s="1">
        <v>1767</v>
      </c>
      <c r="P694" s="24">
        <f t="shared" si="42"/>
        <v>5378.95</v>
      </c>
      <c r="Q694" s="23">
        <v>265.10000000000002</v>
      </c>
      <c r="R694" s="23">
        <v>0</v>
      </c>
      <c r="S694" s="23">
        <v>3.47</v>
      </c>
      <c r="T694" s="24">
        <f t="shared" si="40"/>
        <v>268.57000000000005</v>
      </c>
      <c r="U694" s="25">
        <f t="shared" si="41"/>
        <v>5110.38</v>
      </c>
    </row>
    <row r="695" spans="1:21" ht="27" customHeight="1" x14ac:dyDescent="0.2">
      <c r="A695" s="18">
        <v>8460</v>
      </c>
      <c r="B695" s="18" t="s">
        <v>178</v>
      </c>
      <c r="C695" s="19">
        <v>39420</v>
      </c>
      <c r="D695" s="20">
        <v>28301080201791</v>
      </c>
      <c r="F695" s="18" t="s">
        <v>86</v>
      </c>
      <c r="G695" s="19">
        <v>39448</v>
      </c>
      <c r="I695" s="21">
        <v>2290</v>
      </c>
      <c r="J695" s="22">
        <v>3096.65</v>
      </c>
      <c r="M695" s="23">
        <v>572.5</v>
      </c>
      <c r="O695" s="1">
        <v>719</v>
      </c>
      <c r="P695" s="24">
        <f t="shared" si="42"/>
        <v>4388.1499999999996</v>
      </c>
      <c r="Q695" s="23">
        <v>251.9</v>
      </c>
      <c r="R695" s="23">
        <v>0</v>
      </c>
      <c r="S695" s="23">
        <v>0.26</v>
      </c>
      <c r="T695" s="24">
        <f t="shared" si="40"/>
        <v>252.16</v>
      </c>
      <c r="U695" s="25">
        <f t="shared" si="41"/>
        <v>4135.99</v>
      </c>
    </row>
    <row r="696" spans="1:21" ht="27" customHeight="1" x14ac:dyDescent="0.2">
      <c r="A696" s="18">
        <v>9341</v>
      </c>
      <c r="B696" s="18" t="s">
        <v>179</v>
      </c>
      <c r="C696" s="19">
        <v>40089</v>
      </c>
      <c r="D696" s="20">
        <v>28103211803699</v>
      </c>
      <c r="F696" s="18" t="s">
        <v>86</v>
      </c>
      <c r="G696" s="19">
        <v>40104</v>
      </c>
      <c r="I696" s="21">
        <v>2420</v>
      </c>
      <c r="J696" s="22">
        <v>3268.7</v>
      </c>
      <c r="M696" s="23">
        <v>605</v>
      </c>
      <c r="O696" s="1">
        <v>760</v>
      </c>
      <c r="P696" s="24">
        <f t="shared" si="42"/>
        <v>4633.7</v>
      </c>
      <c r="Q696" s="23">
        <v>266.2</v>
      </c>
      <c r="R696" s="23">
        <v>10</v>
      </c>
      <c r="S696" s="23">
        <v>0</v>
      </c>
      <c r="T696" s="24">
        <f t="shared" si="40"/>
        <v>276.2</v>
      </c>
      <c r="U696" s="25">
        <f t="shared" si="41"/>
        <v>4357.5</v>
      </c>
    </row>
    <row r="697" spans="1:21" ht="27" customHeight="1" x14ac:dyDescent="0.2">
      <c r="A697" s="18">
        <v>9405</v>
      </c>
      <c r="B697" s="18" t="s">
        <v>180</v>
      </c>
      <c r="C697" s="19">
        <v>40122</v>
      </c>
      <c r="D697" s="20">
        <v>28401231806598</v>
      </c>
      <c r="F697" s="18" t="s">
        <v>86</v>
      </c>
      <c r="G697" s="19">
        <v>40148</v>
      </c>
      <c r="I697" s="21">
        <v>2240</v>
      </c>
      <c r="J697" s="22">
        <v>3030.05</v>
      </c>
      <c r="M697" s="23">
        <v>560</v>
      </c>
      <c r="O697" s="1">
        <v>1773</v>
      </c>
      <c r="P697" s="24">
        <f t="shared" si="42"/>
        <v>5363.05</v>
      </c>
      <c r="Q697" s="23">
        <v>246.4</v>
      </c>
      <c r="R697" s="23">
        <v>0</v>
      </c>
      <c r="S697" s="23">
        <v>0.5</v>
      </c>
      <c r="T697" s="24">
        <f t="shared" si="40"/>
        <v>246.9</v>
      </c>
      <c r="U697" s="25">
        <f t="shared" si="41"/>
        <v>5116.1500000000005</v>
      </c>
    </row>
    <row r="698" spans="1:21" ht="27" customHeight="1" x14ac:dyDescent="0.2">
      <c r="A698" s="18">
        <v>9520</v>
      </c>
      <c r="B698" s="18" t="s">
        <v>181</v>
      </c>
      <c r="C698" s="19">
        <v>40201</v>
      </c>
      <c r="D698" s="20">
        <v>28706021802153</v>
      </c>
      <c r="F698" s="18" t="s">
        <v>86</v>
      </c>
      <c r="G698" s="19">
        <v>40247</v>
      </c>
      <c r="I698" s="21">
        <v>1840</v>
      </c>
      <c r="J698" s="22">
        <v>3108.05</v>
      </c>
      <c r="M698" s="23">
        <v>460</v>
      </c>
      <c r="O698" s="1">
        <v>1762</v>
      </c>
      <c r="P698" s="24">
        <f t="shared" si="42"/>
        <v>5330.05</v>
      </c>
      <c r="Q698" s="23">
        <v>202.4</v>
      </c>
      <c r="R698" s="23">
        <v>0</v>
      </c>
      <c r="S698" s="23">
        <v>0.75</v>
      </c>
      <c r="T698" s="24">
        <f t="shared" si="40"/>
        <v>203.15</v>
      </c>
      <c r="U698" s="25">
        <f t="shared" si="41"/>
        <v>5126.9000000000005</v>
      </c>
    </row>
    <row r="699" spans="1:21" ht="27" customHeight="1" x14ac:dyDescent="0.2">
      <c r="A699" s="18">
        <v>9590</v>
      </c>
      <c r="B699" s="18" t="s">
        <v>182</v>
      </c>
      <c r="C699" s="19">
        <v>40245</v>
      </c>
      <c r="D699" s="20">
        <v>27401121800752</v>
      </c>
      <c r="F699" s="18" t="s">
        <v>86</v>
      </c>
      <c r="G699" s="19">
        <v>40278</v>
      </c>
      <c r="I699" s="21">
        <v>2350</v>
      </c>
      <c r="J699" s="22">
        <v>3181.7</v>
      </c>
      <c r="M699" s="23">
        <v>587.5</v>
      </c>
      <c r="O699" s="1">
        <v>1116</v>
      </c>
      <c r="P699" s="24">
        <f t="shared" si="42"/>
        <v>4885.2</v>
      </c>
      <c r="Q699" s="23">
        <v>258.5</v>
      </c>
      <c r="R699" s="23">
        <v>0</v>
      </c>
      <c r="S699" s="23">
        <v>0</v>
      </c>
      <c r="T699" s="24">
        <f t="shared" si="40"/>
        <v>258.5</v>
      </c>
      <c r="U699" s="25">
        <f t="shared" si="41"/>
        <v>4626.7</v>
      </c>
    </row>
    <row r="700" spans="1:21" ht="27" customHeight="1" x14ac:dyDescent="0.2">
      <c r="A700" s="18">
        <v>9608</v>
      </c>
      <c r="B700" s="18" t="s">
        <v>183</v>
      </c>
      <c r="C700" s="19">
        <v>40258</v>
      </c>
      <c r="D700" s="20">
        <v>28102250200091</v>
      </c>
      <c r="F700" s="18" t="s">
        <v>86</v>
      </c>
      <c r="G700" s="19">
        <v>40278</v>
      </c>
      <c r="I700" s="21">
        <v>1950</v>
      </c>
      <c r="J700" s="22">
        <v>2649.7</v>
      </c>
      <c r="M700" s="23">
        <v>487.5</v>
      </c>
      <c r="O700" s="1">
        <v>1544</v>
      </c>
      <c r="P700" s="24">
        <f t="shared" si="42"/>
        <v>4681.2</v>
      </c>
      <c r="Q700" s="23">
        <v>214.5</v>
      </c>
      <c r="R700" s="23">
        <v>0</v>
      </c>
      <c r="S700" s="23">
        <v>1.08</v>
      </c>
      <c r="T700" s="24">
        <f t="shared" si="40"/>
        <v>215.58</v>
      </c>
      <c r="U700" s="25">
        <f t="shared" si="41"/>
        <v>4465.62</v>
      </c>
    </row>
    <row r="701" spans="1:21" ht="27" customHeight="1" x14ac:dyDescent="0.2">
      <c r="A701" s="18">
        <v>9987</v>
      </c>
      <c r="B701" s="18" t="s">
        <v>184</v>
      </c>
      <c r="C701" s="19">
        <v>40409</v>
      </c>
      <c r="D701" s="20">
        <v>28912280200276</v>
      </c>
      <c r="F701" s="18" t="s">
        <v>86</v>
      </c>
      <c r="G701" s="19">
        <v>40415</v>
      </c>
      <c r="I701" s="21">
        <v>1880</v>
      </c>
      <c r="J701" s="22">
        <v>3161.2</v>
      </c>
      <c r="M701" s="23">
        <v>470</v>
      </c>
      <c r="O701" s="1">
        <v>1788</v>
      </c>
      <c r="P701" s="24">
        <f t="shared" si="42"/>
        <v>5419.2</v>
      </c>
      <c r="Q701" s="23">
        <v>206.8</v>
      </c>
      <c r="R701" s="23">
        <v>0</v>
      </c>
      <c r="S701" s="23">
        <v>2.29</v>
      </c>
      <c r="T701" s="24">
        <f t="shared" si="40"/>
        <v>209.09</v>
      </c>
      <c r="U701" s="25">
        <f t="shared" si="41"/>
        <v>5210.1099999999997</v>
      </c>
    </row>
    <row r="702" spans="1:21" ht="27" customHeight="1" x14ac:dyDescent="0.2">
      <c r="A702" s="18">
        <v>10003</v>
      </c>
      <c r="B702" s="18" t="s">
        <v>185</v>
      </c>
      <c r="C702" s="19">
        <v>40414</v>
      </c>
      <c r="D702" s="20">
        <v>28105180200497</v>
      </c>
      <c r="F702" s="18" t="s">
        <v>86</v>
      </c>
      <c r="G702" s="19">
        <v>40415</v>
      </c>
      <c r="I702" s="21">
        <v>2300</v>
      </c>
      <c r="J702" s="22">
        <v>3125.75</v>
      </c>
      <c r="M702" s="23">
        <v>575</v>
      </c>
      <c r="O702" s="1">
        <v>1455</v>
      </c>
      <c r="P702" s="24">
        <f t="shared" si="42"/>
        <v>5155.75</v>
      </c>
      <c r="Q702" s="23">
        <v>253</v>
      </c>
      <c r="R702" s="23">
        <v>0</v>
      </c>
      <c r="S702" s="23">
        <v>0.26</v>
      </c>
      <c r="T702" s="24">
        <f t="shared" si="40"/>
        <v>253.26</v>
      </c>
      <c r="U702" s="25">
        <f t="shared" si="41"/>
        <v>4902.49</v>
      </c>
    </row>
    <row r="703" spans="1:21" ht="27" customHeight="1" x14ac:dyDescent="0.2">
      <c r="A703" s="18">
        <v>10016</v>
      </c>
      <c r="B703" s="18" t="s">
        <v>186</v>
      </c>
      <c r="C703" s="19">
        <v>40416</v>
      </c>
      <c r="D703" s="20">
        <v>28210100200236</v>
      </c>
      <c r="F703" s="18" t="s">
        <v>86</v>
      </c>
      <c r="G703" s="19">
        <v>40439</v>
      </c>
      <c r="I703" s="21">
        <v>1930</v>
      </c>
      <c r="J703" s="22">
        <v>2616.6999999999998</v>
      </c>
      <c r="M703" s="23">
        <v>482.5</v>
      </c>
      <c r="O703" s="1">
        <v>1526</v>
      </c>
      <c r="P703" s="24">
        <f t="shared" si="42"/>
        <v>4625.2</v>
      </c>
      <c r="Q703" s="23">
        <v>212.3</v>
      </c>
      <c r="R703" s="23">
        <v>0</v>
      </c>
      <c r="S703" s="23">
        <v>3.41</v>
      </c>
      <c r="T703" s="24">
        <f t="shared" si="40"/>
        <v>215.71</v>
      </c>
      <c r="U703" s="25">
        <f t="shared" si="41"/>
        <v>4409.49</v>
      </c>
    </row>
    <row r="704" spans="1:21" ht="27" customHeight="1" x14ac:dyDescent="0.2">
      <c r="A704" s="18">
        <v>10704</v>
      </c>
      <c r="B704" s="18" t="s">
        <v>187</v>
      </c>
      <c r="C704" s="19">
        <v>40661</v>
      </c>
      <c r="D704" s="20">
        <v>27008010201333</v>
      </c>
      <c r="F704" s="18" t="s">
        <v>86</v>
      </c>
      <c r="G704" s="19">
        <v>40684</v>
      </c>
      <c r="I704" s="21">
        <v>2210</v>
      </c>
      <c r="J704" s="22">
        <v>2735.55</v>
      </c>
      <c r="M704" s="23">
        <v>552.5</v>
      </c>
      <c r="O704" s="1">
        <v>1291</v>
      </c>
      <c r="P704" s="24">
        <f t="shared" si="42"/>
        <v>4579.05</v>
      </c>
      <c r="Q704" s="23">
        <v>243.1</v>
      </c>
      <c r="R704" s="23">
        <v>0</v>
      </c>
      <c r="S704" s="23">
        <v>2.2999999999999998</v>
      </c>
      <c r="T704" s="24">
        <f t="shared" si="40"/>
        <v>245.4</v>
      </c>
      <c r="U704" s="25">
        <f t="shared" si="41"/>
        <v>4333.6500000000005</v>
      </c>
    </row>
    <row r="705" spans="1:21" ht="27" customHeight="1" x14ac:dyDescent="0.2">
      <c r="A705" s="18">
        <v>10887</v>
      </c>
      <c r="B705" s="18" t="s">
        <v>188</v>
      </c>
      <c r="C705" s="19">
        <v>40779</v>
      </c>
      <c r="D705" s="20">
        <v>26704161800959</v>
      </c>
      <c r="F705" s="18" t="s">
        <v>86</v>
      </c>
      <c r="G705" s="19">
        <v>40806</v>
      </c>
      <c r="I705" s="21">
        <v>2060</v>
      </c>
      <c r="J705" s="22">
        <v>3048.72</v>
      </c>
      <c r="M705" s="23">
        <v>515</v>
      </c>
      <c r="O705" s="1"/>
      <c r="P705" s="24">
        <f t="shared" si="42"/>
        <v>3563.72</v>
      </c>
      <c r="Q705" s="23">
        <v>226.6</v>
      </c>
      <c r="R705" s="23">
        <v>0</v>
      </c>
      <c r="S705" s="23">
        <v>79.42</v>
      </c>
      <c r="T705" s="24">
        <f t="shared" si="40"/>
        <v>306.02</v>
      </c>
      <c r="U705" s="25">
        <f t="shared" si="41"/>
        <v>3257.7</v>
      </c>
    </row>
    <row r="706" spans="1:21" ht="27" customHeight="1" x14ac:dyDescent="0.2">
      <c r="A706" s="18">
        <v>11419</v>
      </c>
      <c r="B706" s="18" t="s">
        <v>189</v>
      </c>
      <c r="C706" s="19">
        <v>41151</v>
      </c>
      <c r="D706" s="20">
        <v>27911101804318</v>
      </c>
      <c r="F706" s="18" t="s">
        <v>86</v>
      </c>
      <c r="G706" s="19">
        <v>41200</v>
      </c>
      <c r="I706" s="21">
        <v>1870</v>
      </c>
      <c r="J706" s="22">
        <v>2530.85</v>
      </c>
      <c r="M706" s="23">
        <v>467.5</v>
      </c>
      <c r="O706" s="1">
        <v>1478</v>
      </c>
      <c r="P706" s="24">
        <f t="shared" si="42"/>
        <v>4476.3500000000004</v>
      </c>
      <c r="Q706" s="23">
        <v>205.7</v>
      </c>
      <c r="R706" s="23">
        <v>0</v>
      </c>
      <c r="S706" s="23">
        <v>0</v>
      </c>
      <c r="T706" s="24">
        <f t="shared" si="40"/>
        <v>205.7</v>
      </c>
      <c r="U706" s="25">
        <f t="shared" si="41"/>
        <v>4270.6500000000005</v>
      </c>
    </row>
    <row r="707" spans="1:21" ht="27" customHeight="1" x14ac:dyDescent="0.2">
      <c r="A707" s="18">
        <v>12805</v>
      </c>
      <c r="B707" s="18" t="s">
        <v>190</v>
      </c>
      <c r="C707" s="19">
        <v>43365</v>
      </c>
      <c r="D707" s="20">
        <v>29103201805239</v>
      </c>
      <c r="F707" s="18" t="s">
        <v>86</v>
      </c>
      <c r="G707" s="19">
        <v>43497</v>
      </c>
      <c r="I707" s="21">
        <v>1700</v>
      </c>
      <c r="J707" s="22">
        <v>2271.4</v>
      </c>
      <c r="M707" s="23">
        <v>425</v>
      </c>
      <c r="O707" s="1">
        <v>1057</v>
      </c>
      <c r="P707" s="24">
        <f t="shared" si="42"/>
        <v>3753.4</v>
      </c>
      <c r="Q707" s="23">
        <v>187</v>
      </c>
      <c r="R707" s="23">
        <v>0</v>
      </c>
      <c r="S707" s="23">
        <v>3.32</v>
      </c>
      <c r="T707" s="24">
        <f t="shared" si="40"/>
        <v>190.32</v>
      </c>
      <c r="U707" s="25">
        <f t="shared" si="41"/>
        <v>3563.08</v>
      </c>
    </row>
    <row r="708" spans="1:21" ht="27" customHeight="1" x14ac:dyDescent="0.2">
      <c r="A708" s="18">
        <v>12960</v>
      </c>
      <c r="B708" s="18" t="s">
        <v>191</v>
      </c>
      <c r="C708" s="19">
        <v>43209</v>
      </c>
      <c r="D708" s="20">
        <v>29202241800874</v>
      </c>
      <c r="F708" s="18" t="s">
        <v>86</v>
      </c>
      <c r="G708" s="19">
        <v>43299</v>
      </c>
      <c r="O708" s="1"/>
      <c r="P708" s="24">
        <f t="shared" si="42"/>
        <v>0</v>
      </c>
      <c r="T708" s="24">
        <f t="shared" si="40"/>
        <v>0</v>
      </c>
      <c r="U708" s="25">
        <f t="shared" si="41"/>
        <v>0</v>
      </c>
    </row>
    <row r="709" spans="1:21" ht="27" customHeight="1" x14ac:dyDescent="0.2">
      <c r="A709" s="18">
        <v>12986</v>
      </c>
      <c r="B709" s="18" t="s">
        <v>192</v>
      </c>
      <c r="C709" s="19">
        <v>42689</v>
      </c>
      <c r="D709" s="20">
        <v>27901012613457</v>
      </c>
      <c r="F709" s="18" t="s">
        <v>86</v>
      </c>
      <c r="G709" s="19">
        <v>42705</v>
      </c>
      <c r="I709" s="21">
        <v>1700</v>
      </c>
      <c r="J709" s="22">
        <v>2251.35</v>
      </c>
      <c r="M709" s="23">
        <v>425</v>
      </c>
      <c r="O709" s="1">
        <v>785</v>
      </c>
      <c r="P709" s="24">
        <f t="shared" si="42"/>
        <v>3461.35</v>
      </c>
      <c r="Q709" s="23">
        <v>187</v>
      </c>
      <c r="R709" s="23">
        <v>0</v>
      </c>
      <c r="S709" s="23">
        <v>4.4800000000000004</v>
      </c>
      <c r="T709" s="24">
        <f t="shared" si="40"/>
        <v>191.48</v>
      </c>
      <c r="U709" s="25">
        <f t="shared" si="41"/>
        <v>3269.87</v>
      </c>
    </row>
    <row r="710" spans="1:21" ht="27" customHeight="1" x14ac:dyDescent="0.2">
      <c r="A710" s="18">
        <v>13020</v>
      </c>
      <c r="B710" s="18" t="s">
        <v>193</v>
      </c>
      <c r="C710" s="19">
        <v>42775</v>
      </c>
      <c r="D710" s="20">
        <v>29102181802398</v>
      </c>
      <c r="F710" s="18" t="s">
        <v>86</v>
      </c>
      <c r="G710" s="19">
        <v>42781</v>
      </c>
      <c r="I710" s="21">
        <v>1700</v>
      </c>
      <c r="J710" s="22">
        <v>2266.35</v>
      </c>
      <c r="M710" s="23">
        <v>425</v>
      </c>
      <c r="O710" s="1">
        <v>1586</v>
      </c>
      <c r="P710" s="24">
        <f t="shared" si="42"/>
        <v>4277.3500000000004</v>
      </c>
      <c r="Q710" s="23">
        <v>187</v>
      </c>
      <c r="R710" s="23">
        <v>0</v>
      </c>
      <c r="S710" s="23">
        <v>2.81</v>
      </c>
      <c r="T710" s="24">
        <f t="shared" si="40"/>
        <v>189.81</v>
      </c>
      <c r="U710" s="25">
        <f t="shared" si="41"/>
        <v>4087.5400000000004</v>
      </c>
    </row>
    <row r="711" spans="1:21" ht="27" customHeight="1" x14ac:dyDescent="0.2">
      <c r="A711" s="18">
        <v>13184</v>
      </c>
      <c r="B711" s="18" t="s">
        <v>194</v>
      </c>
      <c r="C711" s="19">
        <v>43019</v>
      </c>
      <c r="D711" s="20">
        <v>28401080202415</v>
      </c>
      <c r="F711" s="18" t="s">
        <v>86</v>
      </c>
      <c r="G711" s="19">
        <v>43046</v>
      </c>
      <c r="I711" s="21">
        <v>1700</v>
      </c>
      <c r="J711" s="22">
        <v>2321.35</v>
      </c>
      <c r="M711" s="23">
        <v>425</v>
      </c>
      <c r="O711" s="1">
        <v>1617</v>
      </c>
      <c r="P711" s="24">
        <f t="shared" si="42"/>
        <v>4363.3500000000004</v>
      </c>
      <c r="Q711" s="23">
        <v>187</v>
      </c>
      <c r="R711" s="23">
        <v>500</v>
      </c>
      <c r="S711" s="23">
        <v>7.09</v>
      </c>
      <c r="T711" s="24">
        <f t="shared" si="40"/>
        <v>694.09</v>
      </c>
      <c r="U711" s="25">
        <f t="shared" si="41"/>
        <v>3669.26</v>
      </c>
    </row>
    <row r="712" spans="1:21" ht="27" customHeight="1" x14ac:dyDescent="0.2">
      <c r="A712" s="18">
        <v>13709</v>
      </c>
      <c r="B712" s="18" t="s">
        <v>195</v>
      </c>
      <c r="C712" s="19">
        <v>43424</v>
      </c>
      <c r="D712" s="20">
        <v>28206191800993</v>
      </c>
      <c r="F712" s="18" t="s">
        <v>86</v>
      </c>
      <c r="G712" s="19">
        <v>43497</v>
      </c>
      <c r="I712" s="21">
        <v>1700</v>
      </c>
      <c r="J712" s="22">
        <v>2168</v>
      </c>
      <c r="M712" s="23">
        <v>425</v>
      </c>
      <c r="O712" s="1">
        <v>1036</v>
      </c>
      <c r="P712" s="24">
        <f t="shared" si="42"/>
        <v>3629</v>
      </c>
      <c r="Q712" s="23">
        <v>187</v>
      </c>
      <c r="R712" s="23">
        <v>0</v>
      </c>
      <c r="S712" s="23">
        <v>1.29</v>
      </c>
      <c r="T712" s="24">
        <f t="shared" si="40"/>
        <v>188.29</v>
      </c>
      <c r="U712" s="25">
        <f t="shared" si="41"/>
        <v>3440.71</v>
      </c>
    </row>
    <row r="713" spans="1:21" ht="27" customHeight="1" x14ac:dyDescent="0.2">
      <c r="A713" s="18">
        <v>13728</v>
      </c>
      <c r="B713" s="18" t="s">
        <v>196</v>
      </c>
      <c r="C713" s="19">
        <v>43433</v>
      </c>
      <c r="D713" s="20">
        <v>29512251800499</v>
      </c>
      <c r="F713" s="18" t="s">
        <v>86</v>
      </c>
      <c r="G713" s="19">
        <v>43497</v>
      </c>
      <c r="I713" s="21">
        <v>1700</v>
      </c>
      <c r="J713" s="22">
        <v>2168</v>
      </c>
      <c r="M713" s="23">
        <v>425</v>
      </c>
      <c r="O713" s="1">
        <v>776</v>
      </c>
      <c r="P713" s="24">
        <f t="shared" si="42"/>
        <v>3369</v>
      </c>
      <c r="Q713" s="23">
        <v>187</v>
      </c>
      <c r="R713" s="23">
        <v>0</v>
      </c>
      <c r="S713" s="23">
        <v>0.55000000000000004</v>
      </c>
      <c r="T713" s="24">
        <f t="shared" si="40"/>
        <v>187.55</v>
      </c>
      <c r="U713" s="25">
        <f t="shared" si="41"/>
        <v>3181.45</v>
      </c>
    </row>
    <row r="714" spans="1:21" ht="27" customHeight="1" x14ac:dyDescent="0.2">
      <c r="A714" s="18">
        <v>13776</v>
      </c>
      <c r="B714" s="18" t="s">
        <v>197</v>
      </c>
      <c r="C714" s="19">
        <v>43547</v>
      </c>
      <c r="D714" s="20">
        <v>29610010213357</v>
      </c>
      <c r="F714" s="18" t="s">
        <v>86</v>
      </c>
      <c r="G714" s="19">
        <v>43678</v>
      </c>
      <c r="I714" s="21">
        <v>1700</v>
      </c>
      <c r="J714" s="22">
        <v>2168</v>
      </c>
      <c r="M714" s="23">
        <v>425</v>
      </c>
      <c r="O714" s="1">
        <v>776</v>
      </c>
      <c r="P714" s="24">
        <f t="shared" si="42"/>
        <v>3369</v>
      </c>
      <c r="Q714" s="23">
        <v>187</v>
      </c>
      <c r="R714" s="23">
        <v>0</v>
      </c>
      <c r="S714" s="23">
        <v>5.74</v>
      </c>
      <c r="T714" s="24">
        <f t="shared" si="40"/>
        <v>192.74</v>
      </c>
      <c r="U714" s="25">
        <f t="shared" si="41"/>
        <v>3176.26</v>
      </c>
    </row>
    <row r="715" spans="1:21" ht="27" customHeight="1" x14ac:dyDescent="0.2">
      <c r="A715" s="18">
        <v>13936</v>
      </c>
      <c r="B715" s="18" t="s">
        <v>198</v>
      </c>
      <c r="C715" s="19">
        <v>43668</v>
      </c>
      <c r="D715" s="20">
        <v>28407231802311</v>
      </c>
      <c r="F715" s="18" t="s">
        <v>86</v>
      </c>
      <c r="G715" s="19">
        <v>43692</v>
      </c>
      <c r="I715" s="21">
        <v>1700</v>
      </c>
      <c r="J715" s="22">
        <v>2218</v>
      </c>
      <c r="M715" s="23">
        <v>425</v>
      </c>
      <c r="O715" s="1">
        <v>1034</v>
      </c>
      <c r="P715" s="24">
        <f t="shared" si="42"/>
        <v>3677</v>
      </c>
      <c r="Q715" s="23">
        <v>187</v>
      </c>
      <c r="R715" s="23">
        <v>0</v>
      </c>
      <c r="S715" s="23">
        <v>6.08</v>
      </c>
      <c r="T715" s="24">
        <f t="shared" si="40"/>
        <v>193.08</v>
      </c>
      <c r="U715" s="25">
        <f t="shared" si="41"/>
        <v>3483.92</v>
      </c>
    </row>
    <row r="716" spans="1:21" ht="27" customHeight="1" x14ac:dyDescent="0.2">
      <c r="A716" s="18">
        <v>13989</v>
      </c>
      <c r="B716" s="18" t="s">
        <v>199</v>
      </c>
      <c r="C716" s="19">
        <v>43739</v>
      </c>
      <c r="D716" s="20">
        <v>29609210209835</v>
      </c>
      <c r="F716" s="18" t="s">
        <v>86</v>
      </c>
      <c r="G716" s="19">
        <v>43739</v>
      </c>
      <c r="O716" s="1"/>
      <c r="P716" s="24">
        <f t="shared" si="42"/>
        <v>0</v>
      </c>
      <c r="T716" s="24">
        <f t="shared" si="40"/>
        <v>0</v>
      </c>
      <c r="U716" s="25">
        <f t="shared" si="41"/>
        <v>0</v>
      </c>
    </row>
    <row r="717" spans="1:21" ht="27" customHeight="1" x14ac:dyDescent="0.2">
      <c r="A717" s="18">
        <v>13998</v>
      </c>
      <c r="B717" s="18" t="s">
        <v>200</v>
      </c>
      <c r="C717" s="19">
        <v>43745</v>
      </c>
      <c r="D717" s="20">
        <v>2987260200852</v>
      </c>
      <c r="F717" s="18" t="s">
        <v>86</v>
      </c>
      <c r="G717" s="19">
        <v>43774</v>
      </c>
      <c r="O717" s="1"/>
      <c r="P717" s="24">
        <f t="shared" si="42"/>
        <v>0</v>
      </c>
      <c r="T717" s="24">
        <f t="shared" si="40"/>
        <v>0</v>
      </c>
      <c r="U717" s="25">
        <f t="shared" si="41"/>
        <v>0</v>
      </c>
    </row>
    <row r="718" spans="1:21" ht="27" customHeight="1" x14ac:dyDescent="0.2">
      <c r="A718" s="18">
        <v>14057</v>
      </c>
      <c r="B718" s="18" t="s">
        <v>201</v>
      </c>
      <c r="C718" s="19">
        <v>43838</v>
      </c>
      <c r="D718" s="20">
        <v>30108150200032</v>
      </c>
      <c r="F718" s="18" t="s">
        <v>86</v>
      </c>
      <c r="G718" s="19">
        <v>43983</v>
      </c>
      <c r="I718" s="21">
        <v>1700</v>
      </c>
      <c r="J718" s="22">
        <v>2168</v>
      </c>
      <c r="M718" s="23">
        <v>425</v>
      </c>
      <c r="O718" s="1">
        <v>774</v>
      </c>
      <c r="P718" s="24">
        <f t="shared" si="42"/>
        <v>3367</v>
      </c>
      <c r="Q718" s="23">
        <v>187</v>
      </c>
      <c r="R718" s="23">
        <v>0</v>
      </c>
      <c r="S718" s="23">
        <v>6.62</v>
      </c>
      <c r="T718" s="24">
        <f t="shared" si="40"/>
        <v>193.62</v>
      </c>
      <c r="U718" s="25">
        <f t="shared" si="41"/>
        <v>3173.38</v>
      </c>
    </row>
    <row r="719" spans="1:21" ht="27" customHeight="1" x14ac:dyDescent="0.2">
      <c r="A719" s="18">
        <v>14243</v>
      </c>
      <c r="B719" s="18" t="s">
        <v>202</v>
      </c>
      <c r="C719" s="19">
        <v>44245</v>
      </c>
      <c r="D719" s="20">
        <v>29009091804031</v>
      </c>
      <c r="F719" s="18" t="s">
        <v>86</v>
      </c>
      <c r="G719" s="19">
        <v>44245</v>
      </c>
      <c r="O719" s="1"/>
      <c r="P719" s="24">
        <f t="shared" si="42"/>
        <v>0</v>
      </c>
      <c r="T719" s="24">
        <f t="shared" si="40"/>
        <v>0</v>
      </c>
      <c r="U719" s="25">
        <f t="shared" si="41"/>
        <v>0</v>
      </c>
    </row>
    <row r="720" spans="1:21" ht="27" customHeight="1" x14ac:dyDescent="0.2">
      <c r="A720" s="18">
        <v>763</v>
      </c>
      <c r="B720" s="18" t="s">
        <v>203</v>
      </c>
      <c r="C720" s="19">
        <v>34608</v>
      </c>
      <c r="D720" s="20">
        <v>27011231800593</v>
      </c>
      <c r="F720" s="18" t="s">
        <v>86</v>
      </c>
      <c r="G720" s="19">
        <v>35217</v>
      </c>
      <c r="I720" s="21">
        <v>5550</v>
      </c>
      <c r="J720" s="22">
        <v>6859.5</v>
      </c>
      <c r="M720" s="23">
        <v>1387.5</v>
      </c>
      <c r="O720" s="1"/>
      <c r="P720" s="24">
        <f t="shared" si="42"/>
        <v>8247</v>
      </c>
      <c r="Q720" s="23">
        <v>610.5</v>
      </c>
      <c r="R720" s="23">
        <v>500</v>
      </c>
      <c r="S720" s="23">
        <v>2.85</v>
      </c>
      <c r="T720" s="24">
        <f t="shared" si="40"/>
        <v>1113.3499999999999</v>
      </c>
      <c r="U720" s="25">
        <f t="shared" si="41"/>
        <v>7133.65</v>
      </c>
    </row>
    <row r="721" spans="1:21" ht="27" customHeight="1" x14ac:dyDescent="0.2">
      <c r="A721" s="18">
        <v>902</v>
      </c>
      <c r="B721" s="18" t="s">
        <v>204</v>
      </c>
      <c r="C721" s="19">
        <v>34121</v>
      </c>
      <c r="D721" s="20">
        <v>27101010203875</v>
      </c>
      <c r="F721" s="18" t="s">
        <v>86</v>
      </c>
      <c r="G721" s="19">
        <v>35049</v>
      </c>
      <c r="I721" s="21">
        <v>3750</v>
      </c>
      <c r="J721" s="22">
        <v>4664</v>
      </c>
      <c r="M721" s="23">
        <v>937.5</v>
      </c>
      <c r="N721" s="23">
        <v>200</v>
      </c>
      <c r="O721" s="1">
        <v>2198</v>
      </c>
      <c r="P721" s="24">
        <f t="shared" si="42"/>
        <v>7999.5</v>
      </c>
      <c r="Q721" s="23">
        <v>412.5</v>
      </c>
      <c r="R721" s="23">
        <v>0</v>
      </c>
      <c r="S721" s="23">
        <v>0.78</v>
      </c>
      <c r="T721" s="24">
        <f t="shared" si="40"/>
        <v>413.28</v>
      </c>
      <c r="U721" s="25">
        <f t="shared" si="41"/>
        <v>7586.22</v>
      </c>
    </row>
    <row r="722" spans="1:21" ht="27" customHeight="1" x14ac:dyDescent="0.2">
      <c r="A722" s="18">
        <v>943</v>
      </c>
      <c r="B722" s="18" t="s">
        <v>207</v>
      </c>
      <c r="C722" s="19">
        <v>35617</v>
      </c>
      <c r="D722" s="20">
        <v>26810290202078</v>
      </c>
      <c r="F722" s="18" t="s">
        <v>86</v>
      </c>
      <c r="G722" s="19">
        <v>35662</v>
      </c>
      <c r="I722" s="21">
        <v>6910</v>
      </c>
      <c r="J722" s="22">
        <v>8540.5</v>
      </c>
      <c r="M722" s="23">
        <v>1727.5</v>
      </c>
      <c r="O722" s="1"/>
      <c r="P722" s="24">
        <f t="shared" si="42"/>
        <v>10268</v>
      </c>
      <c r="Q722" s="23">
        <v>760.1</v>
      </c>
      <c r="R722" s="23">
        <v>0</v>
      </c>
      <c r="S722" s="23">
        <v>19.05</v>
      </c>
      <c r="T722" s="24">
        <f t="shared" si="40"/>
        <v>779.15</v>
      </c>
      <c r="U722" s="25">
        <f t="shared" si="41"/>
        <v>9488.85</v>
      </c>
    </row>
    <row r="723" spans="1:21" ht="27" customHeight="1" x14ac:dyDescent="0.2">
      <c r="A723" s="18">
        <v>4961</v>
      </c>
      <c r="B723" s="18" t="s">
        <v>208</v>
      </c>
      <c r="C723" s="19">
        <v>38035</v>
      </c>
      <c r="D723" s="20">
        <v>27209290301252</v>
      </c>
      <c r="F723" s="18" t="s">
        <v>285</v>
      </c>
      <c r="G723" s="19">
        <v>38148</v>
      </c>
      <c r="I723" s="21">
        <v>2510</v>
      </c>
      <c r="J723" s="22">
        <v>4224.2</v>
      </c>
      <c r="M723" s="23">
        <v>627.5</v>
      </c>
      <c r="O723" s="1"/>
      <c r="P723" s="24">
        <f t="shared" si="42"/>
        <v>4851.7</v>
      </c>
      <c r="Q723" s="23">
        <v>276.10000000000002</v>
      </c>
      <c r="R723" s="23">
        <v>0</v>
      </c>
      <c r="S723" s="23">
        <v>0</v>
      </c>
      <c r="T723" s="24">
        <f t="shared" si="40"/>
        <v>276.10000000000002</v>
      </c>
      <c r="U723" s="25">
        <f t="shared" si="41"/>
        <v>4575.5999999999995</v>
      </c>
    </row>
    <row r="724" spans="1:21" ht="27" customHeight="1" x14ac:dyDescent="0.2">
      <c r="A724" s="18">
        <v>8148</v>
      </c>
      <c r="B724" s="18" t="s">
        <v>212</v>
      </c>
      <c r="C724" s="19">
        <v>39300</v>
      </c>
      <c r="D724" s="20">
        <v>27909150200997</v>
      </c>
      <c r="F724" s="18" t="s">
        <v>211</v>
      </c>
      <c r="G724" s="19">
        <v>39352</v>
      </c>
      <c r="I724" s="21">
        <v>2000</v>
      </c>
      <c r="J724" s="22">
        <v>3364.7</v>
      </c>
      <c r="M724" s="23">
        <v>500</v>
      </c>
      <c r="O724" s="1">
        <v>1379</v>
      </c>
      <c r="P724" s="24">
        <f t="shared" si="42"/>
        <v>5243.7</v>
      </c>
      <c r="Q724" s="23">
        <v>220</v>
      </c>
      <c r="R724" s="23">
        <v>0</v>
      </c>
      <c r="S724" s="23">
        <v>33</v>
      </c>
      <c r="T724" s="24">
        <f t="shared" si="40"/>
        <v>253</v>
      </c>
      <c r="U724" s="25">
        <f t="shared" si="41"/>
        <v>4990.7</v>
      </c>
    </row>
    <row r="725" spans="1:21" ht="27" customHeight="1" x14ac:dyDescent="0.2">
      <c r="A725" s="18">
        <v>12613</v>
      </c>
      <c r="B725" s="18" t="s">
        <v>213</v>
      </c>
      <c r="C725" s="19">
        <v>42227</v>
      </c>
      <c r="D725" s="20">
        <v>28003100200311</v>
      </c>
      <c r="F725" s="18" t="s">
        <v>214</v>
      </c>
      <c r="G725" s="19">
        <v>42260</v>
      </c>
      <c r="I725" s="21">
        <v>1700</v>
      </c>
      <c r="J725" s="22">
        <v>2564.35</v>
      </c>
      <c r="M725" s="23">
        <v>425</v>
      </c>
      <c r="O725" s="1">
        <v>1145</v>
      </c>
      <c r="P725" s="24">
        <f t="shared" si="42"/>
        <v>4134.3500000000004</v>
      </c>
      <c r="Q725" s="23">
        <v>187</v>
      </c>
      <c r="R725" s="23">
        <v>0</v>
      </c>
      <c r="S725" s="23">
        <v>72.36</v>
      </c>
      <c r="T725" s="24">
        <f t="shared" si="40"/>
        <v>259.36</v>
      </c>
      <c r="U725" s="25">
        <f t="shared" si="41"/>
        <v>3874.9900000000002</v>
      </c>
    </row>
    <row r="726" spans="1:21" ht="27" customHeight="1" x14ac:dyDescent="0.2">
      <c r="A726" s="18">
        <v>9851</v>
      </c>
      <c r="B726" s="18" t="s">
        <v>215</v>
      </c>
      <c r="C726" s="19">
        <v>37170</v>
      </c>
      <c r="D726" s="20">
        <v>28101010209711</v>
      </c>
      <c r="F726" s="18" t="s">
        <v>206</v>
      </c>
      <c r="G726" s="19">
        <v>40391</v>
      </c>
      <c r="I726" s="21">
        <v>3010</v>
      </c>
      <c r="J726" s="22">
        <v>5366.95</v>
      </c>
      <c r="M726" s="23">
        <v>752.5</v>
      </c>
      <c r="O726" s="1">
        <v>770</v>
      </c>
      <c r="P726" s="24">
        <f t="shared" si="42"/>
        <v>6889.45</v>
      </c>
      <c r="Q726" s="23">
        <v>331.1</v>
      </c>
      <c r="R726" s="23">
        <v>0</v>
      </c>
      <c r="S726" s="23">
        <v>0</v>
      </c>
      <c r="T726" s="24">
        <f t="shared" si="40"/>
        <v>331.1</v>
      </c>
      <c r="U726" s="25">
        <f t="shared" si="41"/>
        <v>6558.3499999999995</v>
      </c>
    </row>
    <row r="727" spans="1:21" ht="27" customHeight="1" x14ac:dyDescent="0.2">
      <c r="A727" s="18">
        <v>9854</v>
      </c>
      <c r="B727" s="18" t="s">
        <v>216</v>
      </c>
      <c r="C727" s="19">
        <v>38874</v>
      </c>
      <c r="D727" s="20">
        <v>28406110201127</v>
      </c>
      <c r="F727" s="18" t="s">
        <v>206</v>
      </c>
      <c r="G727" s="19">
        <v>40489</v>
      </c>
      <c r="I727" s="21">
        <v>2020</v>
      </c>
      <c r="J727" s="22">
        <v>3670.8999999999996</v>
      </c>
      <c r="M727" s="23">
        <v>505</v>
      </c>
      <c r="O727" s="1">
        <v>258</v>
      </c>
      <c r="P727" s="24">
        <f t="shared" si="42"/>
        <v>4433.8999999999996</v>
      </c>
      <c r="Q727" s="23">
        <v>222.2</v>
      </c>
      <c r="R727" s="23">
        <v>0</v>
      </c>
      <c r="S727" s="23">
        <v>0</v>
      </c>
      <c r="T727" s="24">
        <f t="shared" si="40"/>
        <v>222.2</v>
      </c>
      <c r="U727" s="25">
        <f t="shared" si="41"/>
        <v>4211.7</v>
      </c>
    </row>
    <row r="728" spans="1:21" ht="27" customHeight="1" x14ac:dyDescent="0.2">
      <c r="A728" s="18">
        <v>4637</v>
      </c>
      <c r="B728" s="18" t="s">
        <v>217</v>
      </c>
      <c r="C728" s="19">
        <v>37257</v>
      </c>
      <c r="D728" s="20">
        <v>27302031803231</v>
      </c>
      <c r="F728" s="18" t="s">
        <v>206</v>
      </c>
      <c r="G728" s="19">
        <v>40453</v>
      </c>
      <c r="I728" s="21">
        <v>2560</v>
      </c>
      <c r="J728" s="22">
        <v>3484.5</v>
      </c>
      <c r="M728" s="23">
        <v>640</v>
      </c>
      <c r="O728" s="1">
        <v>1119</v>
      </c>
      <c r="P728" s="24">
        <f t="shared" si="42"/>
        <v>5243.5</v>
      </c>
      <c r="Q728" s="23">
        <v>281.60000000000002</v>
      </c>
      <c r="R728" s="23">
        <v>0</v>
      </c>
      <c r="S728" s="23">
        <v>0</v>
      </c>
      <c r="T728" s="24">
        <f t="shared" si="40"/>
        <v>281.60000000000002</v>
      </c>
      <c r="U728" s="25">
        <f t="shared" si="41"/>
        <v>4961.8999999999996</v>
      </c>
    </row>
    <row r="729" spans="1:21" ht="27" customHeight="1" x14ac:dyDescent="0.2">
      <c r="A729" s="18">
        <v>10411</v>
      </c>
      <c r="B729" s="18" t="s">
        <v>218</v>
      </c>
      <c r="C729" s="19">
        <v>35425</v>
      </c>
      <c r="D729" s="20">
        <v>26810261600838</v>
      </c>
      <c r="F729" s="18" t="s">
        <v>211</v>
      </c>
      <c r="G729" s="19">
        <v>40453</v>
      </c>
      <c r="I729" s="21">
        <v>4030</v>
      </c>
      <c r="J729" s="22">
        <v>4966.8</v>
      </c>
      <c r="M729" s="23">
        <v>1007.5</v>
      </c>
      <c r="O729" s="1"/>
      <c r="P729" s="24">
        <f t="shared" si="42"/>
        <v>5974.3</v>
      </c>
      <c r="Q729" s="23">
        <v>443.3</v>
      </c>
      <c r="R729" s="23">
        <v>0</v>
      </c>
      <c r="S729" s="23">
        <v>6.16</v>
      </c>
      <c r="T729" s="24">
        <f t="shared" si="40"/>
        <v>449.46000000000004</v>
      </c>
      <c r="U729" s="25">
        <f t="shared" si="41"/>
        <v>5524.84</v>
      </c>
    </row>
    <row r="730" spans="1:21" ht="27" customHeight="1" x14ac:dyDescent="0.2">
      <c r="A730" s="18">
        <v>13724</v>
      </c>
      <c r="B730" s="18" t="s">
        <v>219</v>
      </c>
      <c r="C730" s="19">
        <v>43440</v>
      </c>
      <c r="D730" s="20">
        <v>27709270202439</v>
      </c>
      <c r="F730" s="18" t="s">
        <v>81</v>
      </c>
      <c r="G730" s="19">
        <v>43647</v>
      </c>
      <c r="I730" s="21">
        <v>4880</v>
      </c>
      <c r="J730" s="22">
        <v>6146.5</v>
      </c>
      <c r="M730" s="23">
        <v>1220</v>
      </c>
      <c r="N730" s="23">
        <v>550</v>
      </c>
      <c r="O730" s="1"/>
      <c r="P730" s="24">
        <f t="shared" si="42"/>
        <v>7916.5</v>
      </c>
      <c r="Q730" s="23">
        <v>536.79999999999995</v>
      </c>
      <c r="R730" s="23">
        <v>0</v>
      </c>
      <c r="S730" s="23">
        <v>2</v>
      </c>
      <c r="T730" s="24">
        <f t="shared" si="40"/>
        <v>538.79999999999995</v>
      </c>
      <c r="U730" s="25">
        <f t="shared" si="41"/>
        <v>7377.7</v>
      </c>
    </row>
    <row r="731" spans="1:21" ht="27" customHeight="1" x14ac:dyDescent="0.2">
      <c r="A731" s="18">
        <v>5371</v>
      </c>
      <c r="B731" s="18" t="s">
        <v>220</v>
      </c>
      <c r="C731" s="19">
        <v>38383</v>
      </c>
      <c r="D731" s="20">
        <v>27711260201617</v>
      </c>
      <c r="F731" s="18" t="s">
        <v>81</v>
      </c>
      <c r="G731" s="19">
        <v>38384</v>
      </c>
      <c r="I731" s="21">
        <v>4770</v>
      </c>
      <c r="J731" s="22">
        <v>8953.5</v>
      </c>
      <c r="M731" s="23">
        <v>1192.5</v>
      </c>
      <c r="O731" s="1"/>
      <c r="P731" s="24">
        <f t="shared" si="42"/>
        <v>10146</v>
      </c>
      <c r="Q731" s="23">
        <v>524.70000000000005</v>
      </c>
      <c r="R731" s="23">
        <v>25.5</v>
      </c>
      <c r="S731" s="23">
        <v>9.7899999999999991</v>
      </c>
      <c r="T731" s="24">
        <f t="shared" si="40"/>
        <v>559.99</v>
      </c>
      <c r="U731" s="25">
        <f t="shared" si="41"/>
        <v>9586.01</v>
      </c>
    </row>
    <row r="732" spans="1:21" ht="27" customHeight="1" x14ac:dyDescent="0.2">
      <c r="A732" s="18">
        <v>207</v>
      </c>
      <c r="B732" s="18" t="s">
        <v>221</v>
      </c>
      <c r="C732" s="19">
        <v>42461</v>
      </c>
      <c r="D732" s="20">
        <v>27109050202295</v>
      </c>
      <c r="F732" s="18" t="s">
        <v>81</v>
      </c>
      <c r="G732" s="19">
        <v>43922</v>
      </c>
      <c r="I732" s="21">
        <v>4310</v>
      </c>
      <c r="J732" s="22">
        <v>5301.9</v>
      </c>
      <c r="M732" s="23">
        <v>1077.5</v>
      </c>
      <c r="N732" s="23">
        <v>200</v>
      </c>
      <c r="O732" s="1"/>
      <c r="P732" s="24">
        <f t="shared" si="42"/>
        <v>6579.4</v>
      </c>
      <c r="Q732" s="23">
        <v>474.1</v>
      </c>
      <c r="R732" s="23">
        <v>0</v>
      </c>
      <c r="S732" s="23">
        <v>5.81</v>
      </c>
      <c r="T732" s="24">
        <f t="shared" si="40"/>
        <v>479.91</v>
      </c>
      <c r="U732" s="25">
        <f t="shared" si="41"/>
        <v>6099.49</v>
      </c>
    </row>
    <row r="733" spans="1:21" ht="27" customHeight="1" x14ac:dyDescent="0.2">
      <c r="A733" s="18">
        <v>371</v>
      </c>
      <c r="B733" s="18" t="s">
        <v>222</v>
      </c>
      <c r="C733" s="19">
        <v>35043</v>
      </c>
      <c r="D733" s="20">
        <v>26707141801796</v>
      </c>
      <c r="F733" s="18" t="s">
        <v>81</v>
      </c>
      <c r="G733" s="19">
        <v>35043</v>
      </c>
      <c r="I733" s="21">
        <v>5270</v>
      </c>
      <c r="J733" s="22">
        <v>6531.5</v>
      </c>
      <c r="M733" s="23">
        <v>1317.5</v>
      </c>
      <c r="N733" s="23">
        <v>200</v>
      </c>
      <c r="O733" s="1"/>
      <c r="P733" s="24">
        <f t="shared" si="42"/>
        <v>8049</v>
      </c>
      <c r="Q733" s="23">
        <v>579.70000000000005</v>
      </c>
      <c r="R733" s="23">
        <v>0</v>
      </c>
      <c r="S733" s="23">
        <v>3.84</v>
      </c>
      <c r="T733" s="24">
        <f t="shared" si="40"/>
        <v>583.54000000000008</v>
      </c>
      <c r="U733" s="25">
        <f t="shared" si="41"/>
        <v>7465.46</v>
      </c>
    </row>
    <row r="734" spans="1:21" ht="27" customHeight="1" x14ac:dyDescent="0.2">
      <c r="A734" s="18">
        <v>4038</v>
      </c>
      <c r="B734" s="18" t="s">
        <v>223</v>
      </c>
      <c r="C734" s="19">
        <v>37086</v>
      </c>
      <c r="D734" s="20">
        <v>27905180200295</v>
      </c>
      <c r="F734" s="18" t="s">
        <v>81</v>
      </c>
      <c r="G734" s="19">
        <v>37139</v>
      </c>
      <c r="O734" s="1"/>
      <c r="P734" s="24">
        <f t="shared" si="42"/>
        <v>0</v>
      </c>
      <c r="T734" s="24">
        <f t="shared" si="40"/>
        <v>0</v>
      </c>
      <c r="U734" s="25">
        <f t="shared" si="41"/>
        <v>0</v>
      </c>
    </row>
    <row r="735" spans="1:21" ht="27" customHeight="1" x14ac:dyDescent="0.2">
      <c r="A735" s="18">
        <v>5593</v>
      </c>
      <c r="B735" s="18" t="s">
        <v>224</v>
      </c>
      <c r="C735" s="19">
        <v>38517</v>
      </c>
      <c r="D735" s="20">
        <v>2830521200674</v>
      </c>
      <c r="F735" s="18" t="s">
        <v>75</v>
      </c>
      <c r="G735" s="19">
        <v>38544</v>
      </c>
      <c r="I735" s="21">
        <v>3520</v>
      </c>
      <c r="J735" s="22">
        <v>4327.7</v>
      </c>
      <c r="M735" s="23">
        <v>880</v>
      </c>
      <c r="O735" s="1"/>
      <c r="P735" s="24">
        <f t="shared" si="42"/>
        <v>5207.7</v>
      </c>
      <c r="Q735" s="23">
        <v>387.2</v>
      </c>
      <c r="R735" s="23">
        <v>500</v>
      </c>
      <c r="S735" s="23">
        <v>9.2899999999999991</v>
      </c>
      <c r="T735" s="24">
        <f t="shared" si="40"/>
        <v>896.49</v>
      </c>
      <c r="U735" s="25">
        <f t="shared" si="41"/>
        <v>4311.21</v>
      </c>
    </row>
    <row r="736" spans="1:21" ht="27" customHeight="1" x14ac:dyDescent="0.2">
      <c r="A736" s="18">
        <v>5641</v>
      </c>
      <c r="B736" s="18" t="s">
        <v>225</v>
      </c>
      <c r="C736" s="19">
        <v>38530</v>
      </c>
      <c r="D736" s="20">
        <v>28203011801017</v>
      </c>
      <c r="F736" s="18" t="s">
        <v>81</v>
      </c>
      <c r="G736" s="19">
        <v>38574</v>
      </c>
      <c r="I736" s="21">
        <v>1780</v>
      </c>
      <c r="J736" s="22">
        <v>3002.05</v>
      </c>
      <c r="M736" s="23">
        <v>445</v>
      </c>
      <c r="N736" s="23">
        <v>200</v>
      </c>
      <c r="O736" s="1">
        <v>2032</v>
      </c>
      <c r="P736" s="24">
        <f t="shared" si="42"/>
        <v>5679.05</v>
      </c>
      <c r="Q736" s="23">
        <v>195.8</v>
      </c>
      <c r="R736" s="23">
        <v>0</v>
      </c>
      <c r="S736" s="23">
        <v>0</v>
      </c>
      <c r="T736" s="24">
        <f t="shared" si="40"/>
        <v>195.8</v>
      </c>
      <c r="U736" s="25">
        <f t="shared" si="41"/>
        <v>5483.25</v>
      </c>
    </row>
    <row r="737" spans="1:21" ht="27" customHeight="1" x14ac:dyDescent="0.2">
      <c r="A737" s="18">
        <v>13503</v>
      </c>
      <c r="B737" s="18" t="s">
        <v>226</v>
      </c>
      <c r="C737" s="19">
        <v>43290</v>
      </c>
      <c r="D737" s="20">
        <v>28412261803455</v>
      </c>
      <c r="F737" s="18" t="s">
        <v>81</v>
      </c>
      <c r="G737" s="19">
        <v>43529</v>
      </c>
      <c r="I737" s="21">
        <v>3170</v>
      </c>
      <c r="J737" s="22">
        <v>3917.8999999999996</v>
      </c>
      <c r="M737" s="23">
        <v>792.5</v>
      </c>
      <c r="N737" s="23">
        <v>200</v>
      </c>
      <c r="O737" s="1"/>
      <c r="P737" s="24">
        <f t="shared" si="42"/>
        <v>4910.3999999999996</v>
      </c>
      <c r="Q737" s="23">
        <v>348.7</v>
      </c>
      <c r="R737" s="23">
        <v>0</v>
      </c>
      <c r="S737" s="23">
        <v>1.94</v>
      </c>
      <c r="T737" s="24">
        <f t="shared" si="40"/>
        <v>350.64</v>
      </c>
      <c r="U737" s="25">
        <f t="shared" si="41"/>
        <v>4559.7599999999993</v>
      </c>
    </row>
    <row r="738" spans="1:21" ht="27" customHeight="1" x14ac:dyDescent="0.2">
      <c r="A738" s="18">
        <v>115</v>
      </c>
      <c r="B738" s="18" t="s">
        <v>227</v>
      </c>
      <c r="C738" s="19">
        <v>35065</v>
      </c>
      <c r="D738" s="20">
        <v>26203010203232</v>
      </c>
      <c r="F738" s="18" t="s">
        <v>210</v>
      </c>
      <c r="G738" s="19">
        <v>38293</v>
      </c>
      <c r="I738" s="21">
        <v>0</v>
      </c>
      <c r="J738" s="22">
        <v>9079</v>
      </c>
      <c r="M738" s="23">
        <v>0</v>
      </c>
      <c r="O738" s="1"/>
      <c r="P738" s="24">
        <f t="shared" si="42"/>
        <v>9079</v>
      </c>
      <c r="Q738" s="23">
        <v>0</v>
      </c>
      <c r="R738" s="23">
        <v>0</v>
      </c>
      <c r="S738" s="23">
        <v>0</v>
      </c>
      <c r="T738" s="24">
        <f t="shared" si="40"/>
        <v>0</v>
      </c>
      <c r="U738" s="25">
        <f t="shared" si="41"/>
        <v>9079</v>
      </c>
    </row>
    <row r="739" spans="1:21" ht="27" customHeight="1" x14ac:dyDescent="0.2">
      <c r="A739" s="18">
        <v>9598</v>
      </c>
      <c r="B739" s="18" t="s">
        <v>228</v>
      </c>
      <c r="C739" s="19">
        <v>40254</v>
      </c>
      <c r="D739" s="20">
        <v>28510191802776</v>
      </c>
      <c r="F739" s="18" t="s">
        <v>229</v>
      </c>
      <c r="G739" s="19">
        <v>41791</v>
      </c>
      <c r="I739" s="21">
        <v>2160</v>
      </c>
      <c r="J739" s="22">
        <v>3663</v>
      </c>
      <c r="M739" s="23">
        <v>540</v>
      </c>
      <c r="O739" s="1"/>
      <c r="P739" s="24">
        <f t="shared" si="42"/>
        <v>4203</v>
      </c>
      <c r="Q739" s="23">
        <v>237.6</v>
      </c>
      <c r="R739" s="23">
        <v>0</v>
      </c>
      <c r="S739" s="23">
        <v>144</v>
      </c>
      <c r="T739" s="24">
        <f t="shared" si="40"/>
        <v>381.6</v>
      </c>
      <c r="U739" s="25">
        <f t="shared" si="41"/>
        <v>3821.4</v>
      </c>
    </row>
    <row r="740" spans="1:21" ht="27" customHeight="1" x14ac:dyDescent="0.2">
      <c r="A740" s="18">
        <v>9066</v>
      </c>
      <c r="B740" s="18" t="s">
        <v>230</v>
      </c>
      <c r="C740" s="19">
        <v>35065</v>
      </c>
      <c r="D740" s="20">
        <v>25310200200059</v>
      </c>
      <c r="F740" s="18" t="s">
        <v>231</v>
      </c>
      <c r="G740" s="19" t="s">
        <v>77</v>
      </c>
      <c r="I740" s="21">
        <v>0</v>
      </c>
      <c r="J740" s="22">
        <v>18895</v>
      </c>
      <c r="M740" s="23">
        <v>0</v>
      </c>
      <c r="N740" s="23">
        <v>1200</v>
      </c>
      <c r="O740" s="1"/>
      <c r="P740" s="24">
        <f t="shared" si="42"/>
        <v>20095</v>
      </c>
      <c r="Q740" s="23">
        <v>0</v>
      </c>
      <c r="R740" s="23">
        <v>0</v>
      </c>
      <c r="S740" s="23">
        <v>0</v>
      </c>
      <c r="T740" s="24">
        <f t="shared" si="40"/>
        <v>0</v>
      </c>
      <c r="U740" s="25">
        <f t="shared" si="41"/>
        <v>20095</v>
      </c>
    </row>
    <row r="741" spans="1:21" ht="27" customHeight="1" x14ac:dyDescent="0.2">
      <c r="A741" s="18">
        <v>10260</v>
      </c>
      <c r="B741" s="18" t="s">
        <v>232</v>
      </c>
      <c r="C741" s="19">
        <v>40464</v>
      </c>
      <c r="D741" s="20">
        <v>28311120201418</v>
      </c>
      <c r="F741" s="18" t="s">
        <v>231</v>
      </c>
      <c r="G741" s="19">
        <v>40489</v>
      </c>
      <c r="I741" s="21">
        <v>3970</v>
      </c>
      <c r="J741" s="22">
        <v>4898.3500000000004</v>
      </c>
      <c r="M741" s="23">
        <v>992.5</v>
      </c>
      <c r="O741" s="1"/>
      <c r="P741" s="24">
        <f t="shared" si="42"/>
        <v>5890.85</v>
      </c>
      <c r="Q741" s="23">
        <v>436.7</v>
      </c>
      <c r="R741" s="23">
        <v>0</v>
      </c>
      <c r="S741" s="23">
        <v>0</v>
      </c>
      <c r="T741" s="24">
        <f t="shared" ref="T741:T804" si="43">SUM(Q741:S741)</f>
        <v>436.7</v>
      </c>
      <c r="U741" s="25">
        <f t="shared" ref="U741:U804" si="44">P741-T741</f>
        <v>5454.1500000000005</v>
      </c>
    </row>
    <row r="742" spans="1:21" ht="27" customHeight="1" x14ac:dyDescent="0.2">
      <c r="A742" s="18">
        <v>5</v>
      </c>
      <c r="B742" s="18" t="s">
        <v>233</v>
      </c>
      <c r="C742" s="19">
        <v>35981</v>
      </c>
      <c r="D742" s="20">
        <v>26912090201236</v>
      </c>
      <c r="F742" s="18" t="s">
        <v>234</v>
      </c>
      <c r="G742" s="19">
        <v>36016</v>
      </c>
      <c r="I742" s="21">
        <v>8610</v>
      </c>
      <c r="J742" s="22">
        <v>10645</v>
      </c>
      <c r="M742" s="23">
        <v>2152.5</v>
      </c>
      <c r="O742" s="1"/>
      <c r="P742" s="24">
        <f t="shared" ref="P742:P805" si="45">SUM(J742:O742)</f>
        <v>12797.5</v>
      </c>
      <c r="Q742" s="23">
        <v>947.1</v>
      </c>
      <c r="R742" s="23">
        <v>500</v>
      </c>
      <c r="S742" s="23">
        <v>0</v>
      </c>
      <c r="T742" s="24">
        <f t="shared" si="43"/>
        <v>1447.1</v>
      </c>
      <c r="U742" s="25">
        <f t="shared" si="44"/>
        <v>11350.4</v>
      </c>
    </row>
    <row r="743" spans="1:21" ht="27" customHeight="1" x14ac:dyDescent="0.2">
      <c r="A743" s="18">
        <v>1387</v>
      </c>
      <c r="B743" s="18" t="s">
        <v>235</v>
      </c>
      <c r="C743" s="19">
        <v>35658</v>
      </c>
      <c r="D743" s="20">
        <v>27807290201571</v>
      </c>
      <c r="F743" s="18" t="s">
        <v>236</v>
      </c>
      <c r="G743" s="19">
        <v>35658</v>
      </c>
      <c r="I743" s="21">
        <v>2810</v>
      </c>
      <c r="J743" s="22">
        <v>3489.6000000000004</v>
      </c>
      <c r="M743" s="23">
        <v>702.5</v>
      </c>
      <c r="O743" s="1"/>
      <c r="P743" s="24">
        <f t="shared" si="45"/>
        <v>4192.1000000000004</v>
      </c>
      <c r="Q743" s="23">
        <v>309.10000000000002</v>
      </c>
      <c r="R743" s="23">
        <v>0</v>
      </c>
      <c r="S743" s="23">
        <v>0</v>
      </c>
      <c r="T743" s="24">
        <f t="shared" si="43"/>
        <v>309.10000000000002</v>
      </c>
      <c r="U743" s="25">
        <f t="shared" si="44"/>
        <v>3883.0000000000005</v>
      </c>
    </row>
    <row r="744" spans="1:21" ht="27" customHeight="1" x14ac:dyDescent="0.2">
      <c r="A744" s="18">
        <v>4629</v>
      </c>
      <c r="B744" s="18" t="s">
        <v>237</v>
      </c>
      <c r="C744" s="19">
        <v>35353</v>
      </c>
      <c r="D744" s="20">
        <v>27804220201451</v>
      </c>
      <c r="F744" s="18" t="s">
        <v>236</v>
      </c>
      <c r="G744" s="19">
        <v>38169</v>
      </c>
      <c r="I744" s="21">
        <v>4120</v>
      </c>
      <c r="J744" s="22">
        <v>5135</v>
      </c>
      <c r="M744" s="23">
        <v>1030</v>
      </c>
      <c r="O744" s="1"/>
      <c r="P744" s="24">
        <f t="shared" si="45"/>
        <v>6165</v>
      </c>
      <c r="Q744" s="23">
        <v>453.2</v>
      </c>
      <c r="R744" s="23">
        <v>0</v>
      </c>
      <c r="S744" s="23">
        <v>0</v>
      </c>
      <c r="T744" s="24">
        <f t="shared" si="43"/>
        <v>453.2</v>
      </c>
      <c r="U744" s="25">
        <f t="shared" si="44"/>
        <v>5711.8</v>
      </c>
    </row>
    <row r="745" spans="1:21" ht="27" customHeight="1" x14ac:dyDescent="0.2">
      <c r="A745" s="18">
        <v>102</v>
      </c>
      <c r="B745" s="18" t="s">
        <v>238</v>
      </c>
      <c r="C745" s="19">
        <v>44055</v>
      </c>
      <c r="D745" s="20">
        <v>27002050200536</v>
      </c>
      <c r="F745" s="18" t="s">
        <v>239</v>
      </c>
      <c r="G745" s="19">
        <v>44055</v>
      </c>
      <c r="I745" s="21">
        <v>10900</v>
      </c>
      <c r="J745" s="22">
        <v>13776.900000000001</v>
      </c>
      <c r="M745" s="23">
        <v>2725</v>
      </c>
      <c r="O745" s="1"/>
      <c r="P745" s="24">
        <f t="shared" si="45"/>
        <v>16501.900000000001</v>
      </c>
      <c r="Q745" s="23">
        <v>1199</v>
      </c>
      <c r="R745" s="23">
        <v>0</v>
      </c>
      <c r="S745" s="23">
        <v>0</v>
      </c>
      <c r="T745" s="24">
        <f t="shared" si="43"/>
        <v>1199</v>
      </c>
      <c r="U745" s="25">
        <f t="shared" si="44"/>
        <v>15302.900000000001</v>
      </c>
    </row>
    <row r="746" spans="1:21" ht="27" customHeight="1" x14ac:dyDescent="0.2">
      <c r="A746" s="18">
        <v>114</v>
      </c>
      <c r="B746" s="18" t="s">
        <v>240</v>
      </c>
      <c r="C746" s="19">
        <v>36561</v>
      </c>
      <c r="D746" s="20">
        <v>27710280200475</v>
      </c>
      <c r="F746" s="18" t="s">
        <v>210</v>
      </c>
      <c r="G746" s="19">
        <v>36617</v>
      </c>
      <c r="I746" s="21">
        <v>8300</v>
      </c>
      <c r="J746" s="22">
        <v>10276.5</v>
      </c>
      <c r="M746" s="23">
        <v>2075</v>
      </c>
      <c r="O746" s="1"/>
      <c r="P746" s="24">
        <f t="shared" si="45"/>
        <v>12351.5</v>
      </c>
      <c r="Q746" s="23">
        <v>913</v>
      </c>
      <c r="R746" s="23">
        <v>0</v>
      </c>
      <c r="S746" s="23">
        <v>0</v>
      </c>
      <c r="T746" s="24">
        <f t="shared" si="43"/>
        <v>913</v>
      </c>
      <c r="U746" s="25">
        <f t="shared" si="44"/>
        <v>11438.5</v>
      </c>
    </row>
    <row r="747" spans="1:21" ht="27" customHeight="1" x14ac:dyDescent="0.2">
      <c r="A747" s="18">
        <v>116</v>
      </c>
      <c r="B747" s="18" t="s">
        <v>241</v>
      </c>
      <c r="C747" s="19">
        <v>35845</v>
      </c>
      <c r="D747" s="20">
        <v>27001260200435</v>
      </c>
      <c r="F747" s="18" t="s">
        <v>210</v>
      </c>
      <c r="G747" s="19">
        <v>41009</v>
      </c>
      <c r="I747" s="21">
        <v>5240</v>
      </c>
      <c r="J747" s="22">
        <v>6520.5</v>
      </c>
      <c r="M747" s="23">
        <v>1310</v>
      </c>
      <c r="O747" s="1"/>
      <c r="P747" s="24">
        <f t="shared" si="45"/>
        <v>7830.5</v>
      </c>
      <c r="Q747" s="23">
        <v>576.4</v>
      </c>
      <c r="R747" s="23">
        <v>0</v>
      </c>
      <c r="S747" s="23">
        <v>0</v>
      </c>
      <c r="T747" s="24">
        <f t="shared" si="43"/>
        <v>576.4</v>
      </c>
      <c r="U747" s="25">
        <f t="shared" si="44"/>
        <v>7254.1</v>
      </c>
    </row>
    <row r="748" spans="1:21" ht="27" customHeight="1" x14ac:dyDescent="0.2">
      <c r="A748" s="18">
        <v>4555</v>
      </c>
      <c r="B748" s="18" t="s">
        <v>242</v>
      </c>
      <c r="C748" s="19">
        <v>37248</v>
      </c>
      <c r="D748" s="20">
        <v>27504270201296</v>
      </c>
      <c r="F748" s="18" t="s">
        <v>210</v>
      </c>
      <c r="G748" s="19">
        <v>38261</v>
      </c>
      <c r="I748" s="21">
        <v>2259.67</v>
      </c>
      <c r="J748" s="22">
        <v>2331.17</v>
      </c>
      <c r="M748" s="23">
        <v>0</v>
      </c>
      <c r="O748" s="1"/>
      <c r="P748" s="24">
        <f t="shared" si="45"/>
        <v>2331.17</v>
      </c>
      <c r="Q748" s="23">
        <v>390.5</v>
      </c>
      <c r="R748" s="23">
        <v>0</v>
      </c>
      <c r="S748" s="23">
        <v>0</v>
      </c>
      <c r="T748" s="24">
        <f t="shared" si="43"/>
        <v>390.5</v>
      </c>
      <c r="U748" s="25">
        <f t="shared" si="44"/>
        <v>1940.67</v>
      </c>
    </row>
    <row r="749" spans="1:21" ht="27" customHeight="1" x14ac:dyDescent="0.2">
      <c r="A749" s="18">
        <v>10438</v>
      </c>
      <c r="B749" s="18" t="s">
        <v>243</v>
      </c>
      <c r="C749" s="19">
        <v>40516</v>
      </c>
      <c r="D749" s="20">
        <v>28504030200857</v>
      </c>
      <c r="F749" s="18" t="s">
        <v>210</v>
      </c>
      <c r="G749" s="19">
        <v>40594</v>
      </c>
      <c r="I749" s="21">
        <v>3390</v>
      </c>
      <c r="J749" s="22">
        <v>4189</v>
      </c>
      <c r="M749" s="23">
        <v>847.5</v>
      </c>
      <c r="N749" s="23">
        <v>200</v>
      </c>
      <c r="O749" s="1"/>
      <c r="P749" s="24">
        <f t="shared" si="45"/>
        <v>5236.5</v>
      </c>
      <c r="Q749" s="23">
        <v>372.9</v>
      </c>
      <c r="R749" s="23">
        <v>0</v>
      </c>
      <c r="S749" s="23">
        <v>0.68</v>
      </c>
      <c r="T749" s="24">
        <f t="shared" si="43"/>
        <v>373.58</v>
      </c>
      <c r="U749" s="25">
        <f t="shared" si="44"/>
        <v>4862.92</v>
      </c>
    </row>
    <row r="750" spans="1:21" ht="27" customHeight="1" x14ac:dyDescent="0.2">
      <c r="A750" s="18">
        <v>10628</v>
      </c>
      <c r="B750" s="18" t="s">
        <v>244</v>
      </c>
      <c r="C750" s="19">
        <v>40643</v>
      </c>
      <c r="D750" s="20">
        <v>28510181600512</v>
      </c>
      <c r="F750" s="18" t="s">
        <v>210</v>
      </c>
      <c r="G750" s="19">
        <v>40668</v>
      </c>
      <c r="I750" s="21">
        <v>8900</v>
      </c>
      <c r="J750" s="22">
        <v>10929.5</v>
      </c>
      <c r="M750" s="23">
        <v>2225</v>
      </c>
      <c r="N750" s="23">
        <v>3723</v>
      </c>
      <c r="O750" s="1"/>
      <c r="P750" s="24">
        <f t="shared" si="45"/>
        <v>16877.5</v>
      </c>
      <c r="Q750" s="23">
        <v>979</v>
      </c>
      <c r="R750" s="23">
        <v>0</v>
      </c>
      <c r="S750" s="23">
        <v>4.5199999999999996</v>
      </c>
      <c r="T750" s="24">
        <f t="shared" si="43"/>
        <v>983.52</v>
      </c>
      <c r="U750" s="25">
        <f t="shared" si="44"/>
        <v>15893.98</v>
      </c>
    </row>
    <row r="751" spans="1:21" ht="27" customHeight="1" x14ac:dyDescent="0.2">
      <c r="A751" s="18">
        <v>14131</v>
      </c>
      <c r="B751" s="18" t="s">
        <v>245</v>
      </c>
      <c r="C751" s="19">
        <v>44007</v>
      </c>
      <c r="D751" s="20">
        <v>29405112701078</v>
      </c>
      <c r="F751" s="18" t="s">
        <v>210</v>
      </c>
      <c r="G751" s="19">
        <v>44013</v>
      </c>
      <c r="I751" s="21">
        <v>3130</v>
      </c>
      <c r="J751" s="22">
        <v>3817.5</v>
      </c>
      <c r="M751" s="23">
        <v>782.5</v>
      </c>
      <c r="N751" s="23">
        <v>650</v>
      </c>
      <c r="O751" s="1"/>
      <c r="P751" s="24">
        <f t="shared" si="45"/>
        <v>5250</v>
      </c>
      <c r="Q751" s="23">
        <v>344.3</v>
      </c>
      <c r="R751" s="23">
        <v>0</v>
      </c>
      <c r="S751" s="23">
        <v>1.92</v>
      </c>
      <c r="T751" s="24">
        <f t="shared" si="43"/>
        <v>346.22</v>
      </c>
      <c r="U751" s="25">
        <f t="shared" si="44"/>
        <v>4903.78</v>
      </c>
    </row>
    <row r="752" spans="1:21" ht="27" customHeight="1" x14ac:dyDescent="0.2">
      <c r="A752" s="18">
        <v>14202</v>
      </c>
      <c r="B752" s="18" t="s">
        <v>246</v>
      </c>
      <c r="C752" s="19">
        <v>44152</v>
      </c>
      <c r="D752" s="20">
        <v>28505210200517</v>
      </c>
      <c r="F752" s="18" t="s">
        <v>210</v>
      </c>
      <c r="G752" s="19">
        <v>44166</v>
      </c>
      <c r="I752" s="21">
        <v>3520</v>
      </c>
      <c r="J752" s="22">
        <v>4295</v>
      </c>
      <c r="M752" s="23">
        <v>880</v>
      </c>
      <c r="O752" s="1"/>
      <c r="P752" s="24">
        <f t="shared" si="45"/>
        <v>5175</v>
      </c>
      <c r="Q752" s="23">
        <v>387.2</v>
      </c>
      <c r="R752" s="23">
        <v>0</v>
      </c>
      <c r="S752" s="23">
        <v>7.91</v>
      </c>
      <c r="T752" s="24">
        <f t="shared" si="43"/>
        <v>395.11</v>
      </c>
      <c r="U752" s="25">
        <f t="shared" si="44"/>
        <v>4779.8900000000003</v>
      </c>
    </row>
    <row r="753" spans="1:21" ht="27" customHeight="1" x14ac:dyDescent="0.2">
      <c r="A753" s="18">
        <v>130</v>
      </c>
      <c r="B753" s="18" t="s">
        <v>247</v>
      </c>
      <c r="C753" s="19">
        <v>34515</v>
      </c>
      <c r="D753" s="20">
        <v>26701230202792</v>
      </c>
      <c r="F753" s="18" t="s">
        <v>210</v>
      </c>
      <c r="G753" s="19">
        <v>37469</v>
      </c>
      <c r="I753" s="21">
        <v>10900</v>
      </c>
      <c r="J753" s="22">
        <v>14946.5</v>
      </c>
      <c r="M753" s="23">
        <v>2725</v>
      </c>
      <c r="O753" s="1"/>
      <c r="P753" s="24">
        <f t="shared" si="45"/>
        <v>17671.5</v>
      </c>
      <c r="Q753" s="23">
        <v>1199</v>
      </c>
      <c r="R753" s="23">
        <v>0</v>
      </c>
      <c r="S753" s="23">
        <v>0</v>
      </c>
      <c r="T753" s="24">
        <f t="shared" si="43"/>
        <v>1199</v>
      </c>
      <c r="U753" s="25">
        <f t="shared" si="44"/>
        <v>16472.5</v>
      </c>
    </row>
    <row r="754" spans="1:21" ht="27" customHeight="1" x14ac:dyDescent="0.2">
      <c r="A754" s="18">
        <v>1545</v>
      </c>
      <c r="B754" s="18" t="s">
        <v>248</v>
      </c>
      <c r="C754" s="19">
        <v>36481</v>
      </c>
      <c r="D754" s="20">
        <v>27212190200271</v>
      </c>
      <c r="F754" s="18" t="s">
        <v>210</v>
      </c>
      <c r="G754" s="19">
        <v>36495</v>
      </c>
      <c r="I754" s="21">
        <v>3910</v>
      </c>
      <c r="J754" s="22">
        <v>4858</v>
      </c>
      <c r="M754" s="23">
        <v>977.5</v>
      </c>
      <c r="O754" s="1"/>
      <c r="P754" s="24">
        <f t="shared" si="45"/>
        <v>5835.5</v>
      </c>
      <c r="Q754" s="23">
        <v>430.1</v>
      </c>
      <c r="R754" s="23">
        <v>49</v>
      </c>
      <c r="S754" s="23">
        <v>0.79</v>
      </c>
      <c r="T754" s="24">
        <f t="shared" si="43"/>
        <v>479.89000000000004</v>
      </c>
      <c r="U754" s="25">
        <f t="shared" si="44"/>
        <v>5355.61</v>
      </c>
    </row>
    <row r="755" spans="1:21" ht="27" customHeight="1" x14ac:dyDescent="0.2">
      <c r="A755" s="18">
        <v>9986</v>
      </c>
      <c r="B755" s="18" t="s">
        <v>249</v>
      </c>
      <c r="C755" s="19">
        <v>35074</v>
      </c>
      <c r="D755" s="20">
        <v>25707100200954</v>
      </c>
      <c r="F755" s="18" t="s">
        <v>210</v>
      </c>
      <c r="G755" s="19" t="s">
        <v>77</v>
      </c>
      <c r="I755" s="21">
        <v>0</v>
      </c>
      <c r="J755" s="22">
        <v>4808</v>
      </c>
      <c r="M755" s="23">
        <v>0</v>
      </c>
      <c r="O755" s="1"/>
      <c r="P755" s="24">
        <f t="shared" si="45"/>
        <v>4808</v>
      </c>
      <c r="Q755" s="23">
        <v>0</v>
      </c>
      <c r="R755" s="23">
        <v>0</v>
      </c>
      <c r="S755" s="23">
        <v>0</v>
      </c>
      <c r="T755" s="24">
        <f t="shared" si="43"/>
        <v>0</v>
      </c>
      <c r="U755" s="25">
        <f t="shared" si="44"/>
        <v>4808</v>
      </c>
    </row>
    <row r="756" spans="1:21" ht="27" customHeight="1" x14ac:dyDescent="0.2">
      <c r="A756" s="18">
        <v>750</v>
      </c>
      <c r="B756" s="18" t="s">
        <v>250</v>
      </c>
      <c r="C756" s="19">
        <v>33639</v>
      </c>
      <c r="D756" s="20">
        <v>26508231400551</v>
      </c>
      <c r="F756" s="18" t="s">
        <v>251</v>
      </c>
      <c r="G756" s="19">
        <v>35049</v>
      </c>
      <c r="I756" s="21">
        <v>4950</v>
      </c>
      <c r="J756" s="22">
        <v>6155</v>
      </c>
      <c r="M756" s="23">
        <v>1237.5</v>
      </c>
      <c r="N756" s="23">
        <v>1000</v>
      </c>
      <c r="O756" s="1"/>
      <c r="P756" s="24">
        <f t="shared" si="45"/>
        <v>8392.5</v>
      </c>
      <c r="Q756" s="23">
        <v>544.5</v>
      </c>
      <c r="R756" s="23">
        <v>0</v>
      </c>
      <c r="S756" s="23">
        <v>1</v>
      </c>
      <c r="T756" s="24">
        <f t="shared" si="43"/>
        <v>545.5</v>
      </c>
      <c r="U756" s="25">
        <f t="shared" si="44"/>
        <v>7847</v>
      </c>
    </row>
    <row r="757" spans="1:21" ht="27" customHeight="1" x14ac:dyDescent="0.2">
      <c r="A757" s="18">
        <v>9313</v>
      </c>
      <c r="B757" s="18" t="s">
        <v>252</v>
      </c>
      <c r="C757" s="19">
        <v>40054</v>
      </c>
      <c r="D757" s="20">
        <v>28603130200976</v>
      </c>
      <c r="F757" s="18" t="s">
        <v>253</v>
      </c>
      <c r="G757" s="19">
        <v>40091</v>
      </c>
      <c r="I757" s="21">
        <v>5840</v>
      </c>
      <c r="J757" s="22">
        <v>7183.5</v>
      </c>
      <c r="M757" s="23">
        <v>1460</v>
      </c>
      <c r="O757" s="1"/>
      <c r="P757" s="24">
        <f t="shared" si="45"/>
        <v>8643.5</v>
      </c>
      <c r="Q757" s="23">
        <v>642.4</v>
      </c>
      <c r="R757" s="23">
        <v>0</v>
      </c>
      <c r="S757" s="23">
        <v>5.36</v>
      </c>
      <c r="T757" s="24">
        <f t="shared" si="43"/>
        <v>647.76</v>
      </c>
      <c r="U757" s="25">
        <f t="shared" si="44"/>
        <v>7995.74</v>
      </c>
    </row>
    <row r="758" spans="1:21" ht="27" customHeight="1" x14ac:dyDescent="0.2">
      <c r="A758" s="18">
        <v>14047</v>
      </c>
      <c r="B758" s="18" t="s">
        <v>254</v>
      </c>
      <c r="C758" s="19">
        <v>43816</v>
      </c>
      <c r="D758" s="20">
        <v>29701300200696</v>
      </c>
      <c r="F758" s="18" t="s">
        <v>251</v>
      </c>
      <c r="G758" s="19">
        <v>43891</v>
      </c>
      <c r="I758" s="21">
        <v>2280</v>
      </c>
      <c r="J758" s="22">
        <v>2780</v>
      </c>
      <c r="M758" s="23">
        <v>570</v>
      </c>
      <c r="N758" s="23">
        <v>300</v>
      </c>
      <c r="O758" s="1"/>
      <c r="P758" s="24">
        <f t="shared" si="45"/>
        <v>3650</v>
      </c>
      <c r="Q758" s="23">
        <v>250.8</v>
      </c>
      <c r="R758" s="23">
        <v>0</v>
      </c>
      <c r="S758" s="23">
        <v>1.17</v>
      </c>
      <c r="T758" s="24">
        <f t="shared" si="43"/>
        <v>251.97</v>
      </c>
      <c r="U758" s="25">
        <f t="shared" si="44"/>
        <v>3398.03</v>
      </c>
    </row>
    <row r="759" spans="1:21" ht="27" customHeight="1" x14ac:dyDescent="0.2">
      <c r="A759" s="18">
        <v>162</v>
      </c>
      <c r="B759" s="18" t="s">
        <v>255</v>
      </c>
      <c r="C759" s="19">
        <v>34881</v>
      </c>
      <c r="D759" s="20">
        <v>26901160200958</v>
      </c>
      <c r="F759" s="18" t="s">
        <v>210</v>
      </c>
      <c r="G759" s="19">
        <v>38297</v>
      </c>
      <c r="I759" s="21">
        <v>7740</v>
      </c>
      <c r="J759" s="22">
        <v>9573.5</v>
      </c>
      <c r="M759" s="23">
        <v>1935</v>
      </c>
      <c r="N759" s="23">
        <v>750</v>
      </c>
      <c r="O759" s="1"/>
      <c r="P759" s="24">
        <f t="shared" si="45"/>
        <v>12258.5</v>
      </c>
      <c r="Q759" s="23">
        <v>851.4</v>
      </c>
      <c r="R759" s="23">
        <v>0</v>
      </c>
      <c r="S759" s="23">
        <v>0</v>
      </c>
      <c r="T759" s="24">
        <f t="shared" si="43"/>
        <v>851.4</v>
      </c>
      <c r="U759" s="25">
        <f t="shared" si="44"/>
        <v>11407.1</v>
      </c>
    </row>
    <row r="760" spans="1:21" ht="27" customHeight="1" x14ac:dyDescent="0.2">
      <c r="A760" s="18">
        <v>165</v>
      </c>
      <c r="B760" s="18" t="s">
        <v>257</v>
      </c>
      <c r="C760" s="19">
        <v>35987</v>
      </c>
      <c r="D760" s="20">
        <v>27405310200575</v>
      </c>
      <c r="F760" s="18" t="s">
        <v>210</v>
      </c>
      <c r="G760" s="19">
        <v>38261</v>
      </c>
      <c r="I760" s="21">
        <v>6170</v>
      </c>
      <c r="J760" s="22">
        <v>7673</v>
      </c>
      <c r="M760" s="23">
        <v>1542.5</v>
      </c>
      <c r="O760" s="1"/>
      <c r="P760" s="24">
        <f t="shared" si="45"/>
        <v>9215.5</v>
      </c>
      <c r="Q760" s="23">
        <v>678.7</v>
      </c>
      <c r="R760" s="23">
        <v>0</v>
      </c>
      <c r="S760" s="23">
        <v>1.93</v>
      </c>
      <c r="T760" s="24">
        <f t="shared" si="43"/>
        <v>680.63</v>
      </c>
      <c r="U760" s="25">
        <f t="shared" si="44"/>
        <v>8534.8700000000008</v>
      </c>
    </row>
    <row r="761" spans="1:21" ht="27" customHeight="1" x14ac:dyDescent="0.2">
      <c r="A761" s="18">
        <v>1003</v>
      </c>
      <c r="B761" s="18" t="s">
        <v>258</v>
      </c>
      <c r="C761" s="19">
        <v>34702</v>
      </c>
      <c r="D761" s="20">
        <v>27305120200655</v>
      </c>
      <c r="F761" s="18" t="s">
        <v>81</v>
      </c>
      <c r="G761" s="19">
        <v>35808</v>
      </c>
      <c r="I761" s="21">
        <v>4380</v>
      </c>
      <c r="J761" s="22">
        <v>7380.5</v>
      </c>
      <c r="M761" s="23">
        <v>1095</v>
      </c>
      <c r="O761" s="1"/>
      <c r="P761" s="24">
        <f t="shared" si="45"/>
        <v>8475.5</v>
      </c>
      <c r="Q761" s="23">
        <v>481.8</v>
      </c>
      <c r="R761" s="23">
        <v>0</v>
      </c>
      <c r="S761" s="23">
        <v>0</v>
      </c>
      <c r="T761" s="24">
        <f t="shared" si="43"/>
        <v>481.8</v>
      </c>
      <c r="U761" s="25">
        <f t="shared" si="44"/>
        <v>7993.7</v>
      </c>
    </row>
    <row r="762" spans="1:21" ht="27" customHeight="1" x14ac:dyDescent="0.2">
      <c r="A762" s="18">
        <v>9067</v>
      </c>
      <c r="B762" s="18" t="s">
        <v>259</v>
      </c>
      <c r="C762" s="19">
        <v>36526</v>
      </c>
      <c r="D762" s="20">
        <v>25912060200339</v>
      </c>
      <c r="F762" s="18" t="s">
        <v>260</v>
      </c>
      <c r="G762" s="19" t="s">
        <v>77</v>
      </c>
      <c r="I762" s="21">
        <v>0</v>
      </c>
      <c r="J762" s="22">
        <v>22432</v>
      </c>
      <c r="M762" s="23">
        <v>0</v>
      </c>
      <c r="O762" s="1"/>
      <c r="P762" s="24">
        <f t="shared" si="45"/>
        <v>22432</v>
      </c>
      <c r="Q762" s="23">
        <v>0</v>
      </c>
      <c r="R762" s="23">
        <v>0</v>
      </c>
      <c r="S762" s="23">
        <v>0</v>
      </c>
      <c r="T762" s="24">
        <f t="shared" si="43"/>
        <v>0</v>
      </c>
      <c r="U762" s="25">
        <f t="shared" si="44"/>
        <v>22432</v>
      </c>
    </row>
    <row r="763" spans="1:21" ht="27" customHeight="1" x14ac:dyDescent="0.2">
      <c r="A763" s="18">
        <v>10972</v>
      </c>
      <c r="B763" s="18" t="s">
        <v>261</v>
      </c>
      <c r="C763" s="19">
        <v>40817</v>
      </c>
      <c r="D763" s="20">
        <v>26908180100229</v>
      </c>
      <c r="F763" s="18" t="s">
        <v>260</v>
      </c>
      <c r="G763" s="19">
        <v>40871</v>
      </c>
      <c r="I763" s="21">
        <v>2920</v>
      </c>
      <c r="J763" s="22">
        <v>3629.5</v>
      </c>
      <c r="M763" s="23">
        <v>730</v>
      </c>
      <c r="O763" s="1"/>
      <c r="P763" s="24">
        <f t="shared" si="45"/>
        <v>4359.5</v>
      </c>
      <c r="Q763" s="23">
        <v>321.2</v>
      </c>
      <c r="R763" s="23">
        <v>0</v>
      </c>
      <c r="S763" s="23">
        <v>0</v>
      </c>
      <c r="T763" s="24">
        <f t="shared" si="43"/>
        <v>321.2</v>
      </c>
      <c r="U763" s="25">
        <f t="shared" si="44"/>
        <v>4038.3</v>
      </c>
    </row>
    <row r="764" spans="1:21" ht="27" customHeight="1" x14ac:dyDescent="0.2">
      <c r="A764" s="18">
        <v>1300</v>
      </c>
      <c r="B764" s="18" t="s">
        <v>262</v>
      </c>
      <c r="C764" s="19">
        <v>39326</v>
      </c>
      <c r="D764" s="20">
        <v>27001010205156</v>
      </c>
      <c r="F764" s="18" t="s">
        <v>263</v>
      </c>
      <c r="G764" s="19">
        <v>39352</v>
      </c>
      <c r="I764" s="21">
        <v>9870</v>
      </c>
      <c r="J764" s="22">
        <v>11942.5</v>
      </c>
      <c r="M764" s="23">
        <v>2467.5</v>
      </c>
      <c r="N764" s="23">
        <v>1200</v>
      </c>
      <c r="O764" s="1"/>
      <c r="P764" s="24">
        <f t="shared" si="45"/>
        <v>15610</v>
      </c>
      <c r="Q764" s="23">
        <v>1085.7</v>
      </c>
      <c r="R764" s="23">
        <v>0</v>
      </c>
      <c r="S764" s="23">
        <v>0</v>
      </c>
      <c r="T764" s="24">
        <f t="shared" si="43"/>
        <v>1085.7</v>
      </c>
      <c r="U764" s="25">
        <f t="shared" si="44"/>
        <v>14524.3</v>
      </c>
    </row>
    <row r="765" spans="1:21" ht="27" customHeight="1" x14ac:dyDescent="0.2">
      <c r="A765" s="18">
        <v>1301</v>
      </c>
      <c r="B765" s="18" t="s">
        <v>264</v>
      </c>
      <c r="C765" s="19">
        <v>34714</v>
      </c>
      <c r="D765" s="20">
        <v>27110290200671</v>
      </c>
      <c r="F765" s="18" t="s">
        <v>263</v>
      </c>
      <c r="G765" s="19">
        <v>35225</v>
      </c>
      <c r="I765" s="21">
        <v>5780</v>
      </c>
      <c r="J765" s="22">
        <v>7161.5</v>
      </c>
      <c r="M765" s="23">
        <v>1445</v>
      </c>
      <c r="N765" s="23">
        <v>250</v>
      </c>
      <c r="O765" s="1"/>
      <c r="P765" s="24">
        <f t="shared" si="45"/>
        <v>8856.5</v>
      </c>
      <c r="Q765" s="23">
        <v>635.79999999999995</v>
      </c>
      <c r="R765" s="23">
        <v>0</v>
      </c>
      <c r="S765" s="23">
        <v>0</v>
      </c>
      <c r="T765" s="24">
        <f t="shared" si="43"/>
        <v>635.79999999999995</v>
      </c>
      <c r="U765" s="25">
        <f t="shared" si="44"/>
        <v>8220.7000000000007</v>
      </c>
    </row>
    <row r="766" spans="1:21" ht="27" customHeight="1" x14ac:dyDescent="0.2">
      <c r="A766" s="18">
        <v>1303</v>
      </c>
      <c r="B766" s="18" t="s">
        <v>265</v>
      </c>
      <c r="C766" s="19">
        <v>36831</v>
      </c>
      <c r="D766" s="20">
        <v>27108061800937</v>
      </c>
      <c r="F766" s="18" t="s">
        <v>263</v>
      </c>
      <c r="G766" s="19">
        <v>36900</v>
      </c>
      <c r="I766" s="21">
        <v>7680</v>
      </c>
      <c r="J766" s="22">
        <v>9511.5</v>
      </c>
      <c r="M766" s="23">
        <v>1920</v>
      </c>
      <c r="N766" s="23">
        <v>1100</v>
      </c>
      <c r="O766" s="1"/>
      <c r="P766" s="24">
        <f t="shared" si="45"/>
        <v>12531.5</v>
      </c>
      <c r="Q766" s="23">
        <v>844.8</v>
      </c>
      <c r="R766" s="23">
        <v>0</v>
      </c>
      <c r="S766" s="23">
        <v>0</v>
      </c>
      <c r="T766" s="24">
        <f t="shared" si="43"/>
        <v>844.8</v>
      </c>
      <c r="U766" s="25">
        <f t="shared" si="44"/>
        <v>11686.7</v>
      </c>
    </row>
    <row r="767" spans="1:21" ht="27" customHeight="1" x14ac:dyDescent="0.2">
      <c r="A767" s="18">
        <v>1304</v>
      </c>
      <c r="B767" s="18" t="s">
        <v>266</v>
      </c>
      <c r="C767" s="19">
        <v>36925</v>
      </c>
      <c r="D767" s="20">
        <v>26809020202094</v>
      </c>
      <c r="F767" s="18" t="s">
        <v>263</v>
      </c>
      <c r="G767" s="19">
        <v>36951</v>
      </c>
      <c r="I767" s="21">
        <v>10900</v>
      </c>
      <c r="J767" s="22">
        <v>12792.5</v>
      </c>
      <c r="M767" s="23">
        <v>2725</v>
      </c>
      <c r="O767" s="1"/>
      <c r="P767" s="24">
        <f t="shared" si="45"/>
        <v>15517.5</v>
      </c>
      <c r="Q767" s="23">
        <v>1199</v>
      </c>
      <c r="R767" s="23">
        <v>0</v>
      </c>
      <c r="S767" s="23">
        <v>0</v>
      </c>
      <c r="T767" s="24">
        <f t="shared" si="43"/>
        <v>1199</v>
      </c>
      <c r="U767" s="25">
        <f t="shared" si="44"/>
        <v>14318.5</v>
      </c>
    </row>
    <row r="768" spans="1:21" ht="27" customHeight="1" x14ac:dyDescent="0.2">
      <c r="A768" s="18">
        <v>11488</v>
      </c>
      <c r="B768" s="18" t="s">
        <v>267</v>
      </c>
      <c r="C768" s="19">
        <v>42686</v>
      </c>
      <c r="D768" s="20">
        <v>28712200202215</v>
      </c>
      <c r="F768" s="18" t="s">
        <v>263</v>
      </c>
      <c r="G768" s="19">
        <v>42736</v>
      </c>
      <c r="I768" s="21">
        <v>6750</v>
      </c>
      <c r="J768" s="22">
        <v>8321</v>
      </c>
      <c r="M768" s="23">
        <v>1687.5</v>
      </c>
      <c r="N768" s="23">
        <v>550</v>
      </c>
      <c r="O768" s="1"/>
      <c r="P768" s="24">
        <f t="shared" si="45"/>
        <v>10558.5</v>
      </c>
      <c r="Q768" s="23">
        <v>742.5</v>
      </c>
      <c r="R768" s="23">
        <v>0</v>
      </c>
      <c r="S768" s="23">
        <v>0</v>
      </c>
      <c r="T768" s="24">
        <f t="shared" si="43"/>
        <v>742.5</v>
      </c>
      <c r="U768" s="25">
        <f t="shared" si="44"/>
        <v>9816</v>
      </c>
    </row>
    <row r="769" spans="1:21" ht="27" customHeight="1" x14ac:dyDescent="0.2">
      <c r="A769" s="18">
        <v>1560</v>
      </c>
      <c r="B769" s="18" t="s">
        <v>268</v>
      </c>
      <c r="C769" s="19">
        <v>36142</v>
      </c>
      <c r="D769" s="20">
        <v>27410190201151</v>
      </c>
      <c r="F769" s="18" t="s">
        <v>269</v>
      </c>
      <c r="G769" s="19">
        <v>39218</v>
      </c>
      <c r="I769" s="21">
        <v>2340</v>
      </c>
      <c r="J769" s="22">
        <v>2901.45</v>
      </c>
      <c r="M769" s="23">
        <v>585</v>
      </c>
      <c r="O769" s="1"/>
      <c r="P769" s="24">
        <f t="shared" si="45"/>
        <v>3486.45</v>
      </c>
      <c r="Q769" s="23">
        <v>257.39999999999998</v>
      </c>
      <c r="R769" s="23">
        <v>0</v>
      </c>
      <c r="S769" s="23">
        <v>0</v>
      </c>
      <c r="T769" s="24">
        <f t="shared" si="43"/>
        <v>257.39999999999998</v>
      </c>
      <c r="U769" s="25">
        <f t="shared" si="44"/>
        <v>3229.0499999999997</v>
      </c>
    </row>
    <row r="770" spans="1:21" ht="27" customHeight="1" x14ac:dyDescent="0.2">
      <c r="A770" s="18">
        <v>5858</v>
      </c>
      <c r="B770" s="18" t="s">
        <v>270</v>
      </c>
      <c r="C770" s="19">
        <v>38599</v>
      </c>
      <c r="D770" s="20">
        <v>28001131803453</v>
      </c>
      <c r="F770" s="18" t="s">
        <v>269</v>
      </c>
      <c r="G770" s="19">
        <v>38634</v>
      </c>
      <c r="I770" s="21">
        <v>1870</v>
      </c>
      <c r="J770" s="22">
        <v>3366.75</v>
      </c>
      <c r="M770" s="23">
        <v>467.5</v>
      </c>
      <c r="N770" s="23">
        <v>200</v>
      </c>
      <c r="O770" s="1">
        <v>1863</v>
      </c>
      <c r="P770" s="24">
        <f t="shared" si="45"/>
        <v>5897.25</v>
      </c>
      <c r="Q770" s="23">
        <v>205.7</v>
      </c>
      <c r="R770" s="23">
        <v>11.5</v>
      </c>
      <c r="S770" s="23">
        <v>3.71</v>
      </c>
      <c r="T770" s="24">
        <f t="shared" si="43"/>
        <v>220.91</v>
      </c>
      <c r="U770" s="25">
        <f t="shared" si="44"/>
        <v>5676.34</v>
      </c>
    </row>
    <row r="771" spans="1:21" ht="27" customHeight="1" x14ac:dyDescent="0.2">
      <c r="A771" s="18">
        <v>6896</v>
      </c>
      <c r="B771" s="18" t="s">
        <v>271</v>
      </c>
      <c r="C771" s="19">
        <v>38783</v>
      </c>
      <c r="D771" s="20">
        <v>27608081802114</v>
      </c>
      <c r="F771" s="18" t="s">
        <v>206</v>
      </c>
      <c r="G771" s="19">
        <v>38812</v>
      </c>
      <c r="I771" s="21">
        <v>3230</v>
      </c>
      <c r="J771" s="22">
        <v>4035</v>
      </c>
      <c r="M771" s="23">
        <v>807.5</v>
      </c>
      <c r="O771" s="1"/>
      <c r="P771" s="24">
        <f t="shared" si="45"/>
        <v>4842.5</v>
      </c>
      <c r="Q771" s="23">
        <v>355.3</v>
      </c>
      <c r="R771" s="23">
        <v>0</v>
      </c>
      <c r="S771" s="23">
        <v>0</v>
      </c>
      <c r="T771" s="24">
        <f t="shared" si="43"/>
        <v>355.3</v>
      </c>
      <c r="U771" s="25">
        <f t="shared" si="44"/>
        <v>4487.2</v>
      </c>
    </row>
    <row r="772" spans="1:21" ht="27" customHeight="1" x14ac:dyDescent="0.2">
      <c r="A772" s="18">
        <v>14183</v>
      </c>
      <c r="B772" s="18" t="s">
        <v>272</v>
      </c>
      <c r="C772" s="19">
        <v>44094</v>
      </c>
      <c r="D772" s="20">
        <v>29604170200961</v>
      </c>
      <c r="F772" s="18" t="s">
        <v>234</v>
      </c>
      <c r="G772" s="19">
        <v>44105</v>
      </c>
      <c r="O772" s="1"/>
      <c r="P772" s="24">
        <f t="shared" si="45"/>
        <v>0</v>
      </c>
      <c r="T772" s="24">
        <f t="shared" si="43"/>
        <v>0</v>
      </c>
      <c r="U772" s="25">
        <f t="shared" si="44"/>
        <v>0</v>
      </c>
    </row>
    <row r="773" spans="1:21" ht="27" customHeight="1" x14ac:dyDescent="0.2">
      <c r="A773" s="18">
        <v>375</v>
      </c>
      <c r="B773" s="18" t="s">
        <v>273</v>
      </c>
      <c r="C773" s="19">
        <v>35252</v>
      </c>
      <c r="D773" s="20">
        <v>26909140200952</v>
      </c>
      <c r="F773" s="18" t="s">
        <v>229</v>
      </c>
      <c r="G773" s="19">
        <v>35302</v>
      </c>
      <c r="I773" s="21">
        <v>5420</v>
      </c>
      <c r="J773" s="22">
        <v>6501.5</v>
      </c>
      <c r="M773" s="23">
        <v>1355</v>
      </c>
      <c r="O773" s="1"/>
      <c r="P773" s="24">
        <f t="shared" si="45"/>
        <v>7856.5</v>
      </c>
      <c r="Q773" s="23">
        <v>596.20000000000005</v>
      </c>
      <c r="R773" s="23">
        <v>0</v>
      </c>
      <c r="S773" s="23">
        <v>367.97</v>
      </c>
      <c r="T773" s="24">
        <f t="shared" si="43"/>
        <v>964.17000000000007</v>
      </c>
      <c r="U773" s="25">
        <f t="shared" si="44"/>
        <v>6892.33</v>
      </c>
    </row>
    <row r="774" spans="1:21" ht="27" customHeight="1" x14ac:dyDescent="0.2">
      <c r="A774" s="18">
        <v>9793</v>
      </c>
      <c r="B774" s="18" t="s">
        <v>274</v>
      </c>
      <c r="C774" s="19">
        <v>40264</v>
      </c>
      <c r="D774" s="20">
        <v>28801011836451</v>
      </c>
      <c r="F774" s="18" t="s">
        <v>229</v>
      </c>
      <c r="G774" s="19">
        <v>40411</v>
      </c>
      <c r="I774" s="21">
        <v>1850</v>
      </c>
      <c r="J774" s="22">
        <v>3122.65</v>
      </c>
      <c r="M774" s="23">
        <v>462.5</v>
      </c>
      <c r="O774" s="1">
        <v>1059</v>
      </c>
      <c r="P774" s="24">
        <f t="shared" si="45"/>
        <v>4644.1499999999996</v>
      </c>
      <c r="Q774" s="23">
        <v>203.5</v>
      </c>
      <c r="R774" s="23">
        <v>0</v>
      </c>
      <c r="S774" s="23">
        <v>125.46</v>
      </c>
      <c r="T774" s="24">
        <f t="shared" si="43"/>
        <v>328.96</v>
      </c>
      <c r="U774" s="25">
        <f t="shared" si="44"/>
        <v>4315.1899999999996</v>
      </c>
    </row>
    <row r="775" spans="1:21" ht="27" customHeight="1" x14ac:dyDescent="0.2">
      <c r="A775" s="18">
        <v>9953</v>
      </c>
      <c r="B775" s="18" t="s">
        <v>275</v>
      </c>
      <c r="C775" s="19">
        <v>40404</v>
      </c>
      <c r="D775" s="20">
        <v>28404092701459</v>
      </c>
      <c r="F775" s="18" t="s">
        <v>229</v>
      </c>
      <c r="G775" s="19">
        <v>40415</v>
      </c>
      <c r="I775" s="21">
        <v>1800</v>
      </c>
      <c r="J775" s="22">
        <v>3041.9</v>
      </c>
      <c r="M775" s="23">
        <v>450</v>
      </c>
      <c r="O775" s="1">
        <v>690</v>
      </c>
      <c r="P775" s="24">
        <f t="shared" si="45"/>
        <v>4181.8999999999996</v>
      </c>
      <c r="Q775" s="23">
        <v>198</v>
      </c>
      <c r="R775" s="23">
        <v>0</v>
      </c>
      <c r="S775" s="23">
        <v>120</v>
      </c>
      <c r="T775" s="24">
        <f t="shared" si="43"/>
        <v>318</v>
      </c>
      <c r="U775" s="25">
        <f t="shared" si="44"/>
        <v>3863.8999999999996</v>
      </c>
    </row>
    <row r="776" spans="1:21" ht="27" customHeight="1" x14ac:dyDescent="0.2">
      <c r="A776" s="18">
        <v>140</v>
      </c>
      <c r="B776" s="18" t="s">
        <v>276</v>
      </c>
      <c r="C776" s="19">
        <v>36640</v>
      </c>
      <c r="D776" s="20">
        <v>26401300200373</v>
      </c>
      <c r="F776" s="18" t="s">
        <v>210</v>
      </c>
      <c r="G776" s="19">
        <v>36673</v>
      </c>
      <c r="I776" s="21">
        <v>9920</v>
      </c>
      <c r="J776" s="22">
        <v>10881.5</v>
      </c>
      <c r="M776" s="23">
        <v>2480</v>
      </c>
      <c r="O776" s="1"/>
      <c r="P776" s="24">
        <f t="shared" si="45"/>
        <v>13361.5</v>
      </c>
      <c r="Q776" s="23">
        <v>1091.2</v>
      </c>
      <c r="R776" s="23">
        <v>0</v>
      </c>
      <c r="S776" s="23">
        <v>0</v>
      </c>
      <c r="T776" s="24">
        <f t="shared" si="43"/>
        <v>1091.2</v>
      </c>
      <c r="U776" s="25">
        <f t="shared" si="44"/>
        <v>12270.3</v>
      </c>
    </row>
    <row r="777" spans="1:21" ht="27" customHeight="1" x14ac:dyDescent="0.2">
      <c r="A777" s="18">
        <v>7677</v>
      </c>
      <c r="B777" s="18" t="s">
        <v>277</v>
      </c>
      <c r="C777" s="19">
        <v>39105</v>
      </c>
      <c r="D777" s="20">
        <v>27503310200518</v>
      </c>
      <c r="F777" s="18" t="s">
        <v>229</v>
      </c>
      <c r="G777" s="19">
        <v>40685</v>
      </c>
      <c r="I777" s="21">
        <v>4390</v>
      </c>
      <c r="J777" s="22">
        <v>5456.5</v>
      </c>
      <c r="M777" s="23">
        <v>1097.5</v>
      </c>
      <c r="O777" s="1"/>
      <c r="P777" s="24">
        <f t="shared" si="45"/>
        <v>6554</v>
      </c>
      <c r="Q777" s="23">
        <v>482.9</v>
      </c>
      <c r="R777" s="23">
        <v>14.55</v>
      </c>
      <c r="S777" s="23">
        <v>295.69</v>
      </c>
      <c r="T777" s="24">
        <f t="shared" si="43"/>
        <v>793.14</v>
      </c>
      <c r="U777" s="25">
        <f t="shared" si="44"/>
        <v>5760.86</v>
      </c>
    </row>
    <row r="778" spans="1:21" ht="27" customHeight="1" x14ac:dyDescent="0.2">
      <c r="A778" s="18">
        <v>9332</v>
      </c>
      <c r="B778" s="18" t="s">
        <v>278</v>
      </c>
      <c r="C778" s="19">
        <v>40084</v>
      </c>
      <c r="D778" s="20">
        <v>28203260201038</v>
      </c>
      <c r="F778" s="18" t="s">
        <v>229</v>
      </c>
      <c r="G778" s="19">
        <v>40103</v>
      </c>
      <c r="I778" s="21">
        <v>1920</v>
      </c>
      <c r="J778" s="22">
        <v>3234.29</v>
      </c>
      <c r="M778" s="23">
        <v>480</v>
      </c>
      <c r="O778" s="1">
        <v>739</v>
      </c>
      <c r="P778" s="24">
        <f t="shared" si="45"/>
        <v>4453.29</v>
      </c>
      <c r="Q778" s="23">
        <v>211.2</v>
      </c>
      <c r="R778" s="23">
        <v>0</v>
      </c>
      <c r="S778" s="23">
        <v>128</v>
      </c>
      <c r="T778" s="24">
        <f t="shared" si="43"/>
        <v>339.2</v>
      </c>
      <c r="U778" s="25">
        <f t="shared" si="44"/>
        <v>4114.09</v>
      </c>
    </row>
    <row r="779" spans="1:21" ht="27" customHeight="1" x14ac:dyDescent="0.2">
      <c r="A779" s="18">
        <v>10289</v>
      </c>
      <c r="B779" s="18" t="s">
        <v>279</v>
      </c>
      <c r="C779" s="19">
        <v>40478</v>
      </c>
      <c r="D779" s="20">
        <v>28709140200811</v>
      </c>
      <c r="F779" s="18" t="s">
        <v>229</v>
      </c>
      <c r="G779" s="19">
        <v>40594</v>
      </c>
      <c r="I779" s="21">
        <v>2000</v>
      </c>
      <c r="J779" s="22">
        <v>3368.45</v>
      </c>
      <c r="M779" s="23">
        <v>500</v>
      </c>
      <c r="O779" s="1">
        <v>1153</v>
      </c>
      <c r="P779" s="24">
        <f t="shared" si="45"/>
        <v>5021.45</v>
      </c>
      <c r="Q779" s="23">
        <v>220</v>
      </c>
      <c r="R779" s="23">
        <v>0</v>
      </c>
      <c r="S779" s="23">
        <v>133</v>
      </c>
      <c r="T779" s="24">
        <f t="shared" si="43"/>
        <v>353</v>
      </c>
      <c r="U779" s="25">
        <f t="shared" si="44"/>
        <v>4668.45</v>
      </c>
    </row>
    <row r="780" spans="1:21" ht="27" customHeight="1" x14ac:dyDescent="0.2">
      <c r="A780" s="18">
        <v>12724</v>
      </c>
      <c r="B780" s="18" t="s">
        <v>280</v>
      </c>
      <c r="C780" s="19">
        <v>36333</v>
      </c>
      <c r="D780" s="20">
        <v>26411260400035</v>
      </c>
      <c r="F780" s="18" t="s">
        <v>281</v>
      </c>
      <c r="G780" s="19">
        <v>36411</v>
      </c>
      <c r="I780" s="21">
        <v>6940</v>
      </c>
      <c r="J780" s="22">
        <v>7635</v>
      </c>
      <c r="M780" s="23">
        <v>1735</v>
      </c>
      <c r="O780" s="1"/>
      <c r="P780" s="24">
        <f t="shared" si="45"/>
        <v>9370</v>
      </c>
      <c r="Q780" s="23">
        <v>763.4</v>
      </c>
      <c r="R780" s="23">
        <v>0</v>
      </c>
      <c r="S780" s="23">
        <v>0</v>
      </c>
      <c r="T780" s="24">
        <f t="shared" si="43"/>
        <v>763.4</v>
      </c>
      <c r="U780" s="25">
        <f t="shared" si="44"/>
        <v>8606.6</v>
      </c>
    </row>
    <row r="781" spans="1:21" ht="27" customHeight="1" x14ac:dyDescent="0.2">
      <c r="A781" s="18">
        <v>5791</v>
      </c>
      <c r="B781" s="18" t="s">
        <v>282</v>
      </c>
      <c r="C781" s="19">
        <v>38579</v>
      </c>
      <c r="D781" s="20">
        <v>26504180201862</v>
      </c>
      <c r="F781" s="18" t="s">
        <v>283</v>
      </c>
      <c r="G781" s="19">
        <v>38689</v>
      </c>
      <c r="I781" s="21">
        <v>2670</v>
      </c>
      <c r="J781" s="22">
        <v>3309.95</v>
      </c>
      <c r="M781" s="23">
        <v>667.5</v>
      </c>
      <c r="O781" s="1"/>
      <c r="P781" s="24">
        <f t="shared" si="45"/>
        <v>3977.45</v>
      </c>
      <c r="Q781" s="23">
        <v>293.7</v>
      </c>
      <c r="R781" s="23">
        <v>0</v>
      </c>
      <c r="S781" s="23">
        <v>0</v>
      </c>
      <c r="T781" s="24">
        <f t="shared" si="43"/>
        <v>293.7</v>
      </c>
      <c r="U781" s="25">
        <f t="shared" si="44"/>
        <v>3683.75</v>
      </c>
    </row>
    <row r="782" spans="1:21" ht="27" customHeight="1" x14ac:dyDescent="0.2">
      <c r="A782" s="18">
        <v>18</v>
      </c>
      <c r="B782" s="18" t="s">
        <v>284</v>
      </c>
      <c r="C782" s="19">
        <v>34876</v>
      </c>
      <c r="D782" s="20">
        <v>26601100201978</v>
      </c>
      <c r="F782" s="18" t="s">
        <v>285</v>
      </c>
      <c r="G782" s="19">
        <v>35043</v>
      </c>
      <c r="I782" s="21">
        <v>3940</v>
      </c>
      <c r="J782" s="22">
        <v>5377.5</v>
      </c>
      <c r="M782" s="23">
        <v>985</v>
      </c>
      <c r="O782" s="1">
        <v>417</v>
      </c>
      <c r="P782" s="24">
        <f t="shared" si="45"/>
        <v>6779.5</v>
      </c>
      <c r="Q782" s="23">
        <v>433.4</v>
      </c>
      <c r="R782" s="23">
        <v>0</v>
      </c>
      <c r="S782" s="23">
        <v>1.3</v>
      </c>
      <c r="T782" s="24">
        <f t="shared" si="43"/>
        <v>434.7</v>
      </c>
      <c r="U782" s="25">
        <f t="shared" si="44"/>
        <v>6344.8</v>
      </c>
    </row>
    <row r="783" spans="1:21" ht="27" customHeight="1" x14ac:dyDescent="0.2">
      <c r="A783" s="18">
        <v>6840</v>
      </c>
      <c r="B783" s="18" t="s">
        <v>286</v>
      </c>
      <c r="C783" s="19">
        <v>38768</v>
      </c>
      <c r="D783" s="20">
        <v>27102101701611</v>
      </c>
      <c r="F783" s="18" t="s">
        <v>285</v>
      </c>
      <c r="G783" s="19">
        <v>38812</v>
      </c>
      <c r="I783" s="21">
        <v>2760</v>
      </c>
      <c r="J783" s="22">
        <v>3407.7</v>
      </c>
      <c r="M783" s="23">
        <v>690</v>
      </c>
      <c r="O783" s="1">
        <v>304</v>
      </c>
      <c r="P783" s="24">
        <f t="shared" si="45"/>
        <v>4401.7</v>
      </c>
      <c r="Q783" s="23">
        <v>303.60000000000002</v>
      </c>
      <c r="R783" s="23">
        <v>0</v>
      </c>
      <c r="S783" s="23">
        <v>0</v>
      </c>
      <c r="T783" s="24">
        <f t="shared" si="43"/>
        <v>303.60000000000002</v>
      </c>
      <c r="U783" s="25">
        <f t="shared" si="44"/>
        <v>4098.0999999999995</v>
      </c>
    </row>
    <row r="784" spans="1:21" ht="27" customHeight="1" x14ac:dyDescent="0.2">
      <c r="A784" s="18">
        <v>6967</v>
      </c>
      <c r="B784" s="18" t="s">
        <v>287</v>
      </c>
      <c r="C784" s="19">
        <v>38808</v>
      </c>
      <c r="D784" s="20">
        <v>27303050201249</v>
      </c>
      <c r="F784" s="18" t="s">
        <v>285</v>
      </c>
      <c r="G784" s="19">
        <v>38820</v>
      </c>
      <c r="I784" s="21">
        <v>1700</v>
      </c>
      <c r="J784" s="22">
        <v>2479.4</v>
      </c>
      <c r="M784" s="23">
        <v>425</v>
      </c>
      <c r="O784" s="1"/>
      <c r="P784" s="24">
        <f t="shared" si="45"/>
        <v>2904.4</v>
      </c>
      <c r="Q784" s="23">
        <v>187</v>
      </c>
      <c r="R784" s="23">
        <v>0</v>
      </c>
      <c r="S784" s="23">
        <v>0</v>
      </c>
      <c r="T784" s="24">
        <f t="shared" si="43"/>
        <v>187</v>
      </c>
      <c r="U784" s="25">
        <f t="shared" si="44"/>
        <v>2717.4</v>
      </c>
    </row>
    <row r="785" spans="1:21" ht="27" customHeight="1" x14ac:dyDescent="0.2">
      <c r="A785" s="18">
        <v>7204</v>
      </c>
      <c r="B785" s="18" t="s">
        <v>288</v>
      </c>
      <c r="C785" s="19">
        <v>38914</v>
      </c>
      <c r="D785" s="20">
        <v>27712012503654</v>
      </c>
      <c r="F785" s="18" t="s">
        <v>285</v>
      </c>
      <c r="G785" s="19">
        <v>38962</v>
      </c>
      <c r="I785" s="21">
        <v>2100</v>
      </c>
      <c r="J785" s="22">
        <v>3540.3</v>
      </c>
      <c r="M785" s="23">
        <v>525</v>
      </c>
      <c r="O785" s="1"/>
      <c r="P785" s="24">
        <f t="shared" si="45"/>
        <v>4065.3</v>
      </c>
      <c r="Q785" s="23">
        <v>231</v>
      </c>
      <c r="R785" s="23">
        <v>0</v>
      </c>
      <c r="S785" s="23">
        <v>0</v>
      </c>
      <c r="T785" s="24">
        <f t="shared" si="43"/>
        <v>231</v>
      </c>
      <c r="U785" s="25">
        <f t="shared" si="44"/>
        <v>3834.3</v>
      </c>
    </row>
    <row r="786" spans="1:21" ht="27" customHeight="1" x14ac:dyDescent="0.2">
      <c r="A786" s="18">
        <v>7214</v>
      </c>
      <c r="B786" s="18" t="s">
        <v>289</v>
      </c>
      <c r="C786" s="19">
        <v>38912</v>
      </c>
      <c r="D786" s="20">
        <v>27012222501539</v>
      </c>
      <c r="F786" s="18" t="s">
        <v>285</v>
      </c>
      <c r="G786" s="19">
        <v>38962</v>
      </c>
      <c r="I786" s="21">
        <v>2740</v>
      </c>
      <c r="J786" s="22">
        <v>3380.3</v>
      </c>
      <c r="M786" s="23">
        <v>685</v>
      </c>
      <c r="O786" s="1">
        <v>268</v>
      </c>
      <c r="P786" s="24">
        <f t="shared" si="45"/>
        <v>4333.3</v>
      </c>
      <c r="Q786" s="23">
        <v>301.39999999999998</v>
      </c>
      <c r="R786" s="23">
        <v>0</v>
      </c>
      <c r="S786" s="23">
        <v>0</v>
      </c>
      <c r="T786" s="24">
        <f t="shared" si="43"/>
        <v>301.39999999999998</v>
      </c>
      <c r="U786" s="25">
        <f t="shared" si="44"/>
        <v>4031.9</v>
      </c>
    </row>
    <row r="787" spans="1:21" ht="27" customHeight="1" x14ac:dyDescent="0.2">
      <c r="A787" s="18">
        <v>7233</v>
      </c>
      <c r="B787" s="18" t="s">
        <v>290</v>
      </c>
      <c r="C787" s="19">
        <v>38931</v>
      </c>
      <c r="D787" s="20">
        <v>28609010211778</v>
      </c>
      <c r="F787" s="18" t="s">
        <v>285</v>
      </c>
      <c r="G787" s="19">
        <v>38962</v>
      </c>
      <c r="I787" s="21">
        <v>2170</v>
      </c>
      <c r="J787" s="22">
        <v>3660.1000000000004</v>
      </c>
      <c r="M787" s="23">
        <v>542.5</v>
      </c>
      <c r="O787" s="1">
        <v>277</v>
      </c>
      <c r="P787" s="24">
        <f t="shared" si="45"/>
        <v>4479.6000000000004</v>
      </c>
      <c r="Q787" s="23">
        <v>238.7</v>
      </c>
      <c r="R787" s="23">
        <v>0</v>
      </c>
      <c r="S787" s="23">
        <v>0</v>
      </c>
      <c r="T787" s="24">
        <f t="shared" si="43"/>
        <v>238.7</v>
      </c>
      <c r="U787" s="25">
        <f t="shared" si="44"/>
        <v>4240.9000000000005</v>
      </c>
    </row>
    <row r="788" spans="1:21" ht="27" customHeight="1" x14ac:dyDescent="0.2">
      <c r="A788" s="18">
        <v>7653</v>
      </c>
      <c r="B788" s="18" t="s">
        <v>291</v>
      </c>
      <c r="C788" s="19">
        <v>39095</v>
      </c>
      <c r="D788" s="20">
        <v>28304181801993</v>
      </c>
      <c r="F788" s="18" t="s">
        <v>285</v>
      </c>
      <c r="G788" s="19">
        <v>39127</v>
      </c>
      <c r="I788" s="21">
        <v>1950</v>
      </c>
      <c r="J788" s="22">
        <v>3307.2</v>
      </c>
      <c r="M788" s="23">
        <v>487.5</v>
      </c>
      <c r="O788" s="1"/>
      <c r="P788" s="24">
        <f t="shared" si="45"/>
        <v>3794.7</v>
      </c>
      <c r="Q788" s="23">
        <v>214.5</v>
      </c>
      <c r="R788" s="23">
        <v>0</v>
      </c>
      <c r="S788" s="23">
        <v>0</v>
      </c>
      <c r="T788" s="24">
        <f t="shared" si="43"/>
        <v>214.5</v>
      </c>
      <c r="U788" s="25">
        <f t="shared" si="44"/>
        <v>3580.2</v>
      </c>
    </row>
    <row r="789" spans="1:21" ht="27" customHeight="1" x14ac:dyDescent="0.2">
      <c r="A789" s="18">
        <v>7924</v>
      </c>
      <c r="B789" s="18" t="s">
        <v>292</v>
      </c>
      <c r="C789" s="19">
        <v>39209</v>
      </c>
      <c r="D789" s="20">
        <v>28204011808174</v>
      </c>
      <c r="F789" s="18" t="s">
        <v>285</v>
      </c>
      <c r="G789" s="19">
        <v>39238</v>
      </c>
      <c r="I789" s="21">
        <v>2110</v>
      </c>
      <c r="J789" s="22">
        <v>3558.2</v>
      </c>
      <c r="M789" s="23">
        <v>527.5</v>
      </c>
      <c r="O789" s="1">
        <v>303</v>
      </c>
      <c r="P789" s="24">
        <f t="shared" si="45"/>
        <v>4388.7</v>
      </c>
      <c r="Q789" s="23">
        <v>232.1</v>
      </c>
      <c r="R789" s="23">
        <v>0</v>
      </c>
      <c r="S789" s="23">
        <v>0</v>
      </c>
      <c r="T789" s="24">
        <f t="shared" si="43"/>
        <v>232.1</v>
      </c>
      <c r="U789" s="25">
        <f t="shared" si="44"/>
        <v>4156.5999999999995</v>
      </c>
    </row>
    <row r="790" spans="1:21" ht="27" customHeight="1" x14ac:dyDescent="0.2">
      <c r="A790" s="18">
        <v>8002</v>
      </c>
      <c r="B790" s="18" t="s">
        <v>293</v>
      </c>
      <c r="C790" s="19">
        <v>42690</v>
      </c>
      <c r="D790" s="20">
        <v>27304010200815</v>
      </c>
      <c r="F790" s="18" t="s">
        <v>285</v>
      </c>
      <c r="G790" s="19">
        <v>42705</v>
      </c>
      <c r="I790" s="21">
        <v>1860</v>
      </c>
      <c r="J790" s="22">
        <v>3126.15</v>
      </c>
      <c r="M790" s="23">
        <v>465</v>
      </c>
      <c r="O790" s="1">
        <v>237</v>
      </c>
      <c r="P790" s="24">
        <f t="shared" si="45"/>
        <v>3828.15</v>
      </c>
      <c r="Q790" s="23">
        <v>204.6</v>
      </c>
      <c r="R790" s="23">
        <v>0</v>
      </c>
      <c r="S790" s="23">
        <v>0</v>
      </c>
      <c r="T790" s="24">
        <f t="shared" si="43"/>
        <v>204.6</v>
      </c>
      <c r="U790" s="25">
        <f t="shared" si="44"/>
        <v>3623.55</v>
      </c>
    </row>
    <row r="791" spans="1:21" ht="27" customHeight="1" x14ac:dyDescent="0.2">
      <c r="A791" s="18">
        <v>8635</v>
      </c>
      <c r="B791" s="18" t="s">
        <v>294</v>
      </c>
      <c r="C791" s="19">
        <v>43022</v>
      </c>
      <c r="D791" s="20">
        <v>26901200200077</v>
      </c>
      <c r="F791" s="18" t="s">
        <v>285</v>
      </c>
      <c r="G791" s="19">
        <v>43046</v>
      </c>
      <c r="I791" s="21">
        <v>1880</v>
      </c>
      <c r="J791" s="22">
        <v>2332.35</v>
      </c>
      <c r="M791" s="23">
        <v>470</v>
      </c>
      <c r="O791" s="1">
        <v>185</v>
      </c>
      <c r="P791" s="24">
        <f t="shared" si="45"/>
        <v>2987.35</v>
      </c>
      <c r="Q791" s="23">
        <v>206.8</v>
      </c>
      <c r="R791" s="23">
        <v>0</v>
      </c>
      <c r="S791" s="23">
        <v>0</v>
      </c>
      <c r="T791" s="24">
        <f t="shared" si="43"/>
        <v>206.8</v>
      </c>
      <c r="U791" s="25">
        <f t="shared" si="44"/>
        <v>2780.5499999999997</v>
      </c>
    </row>
    <row r="792" spans="1:21" ht="27" customHeight="1" x14ac:dyDescent="0.2">
      <c r="A792" s="18">
        <v>8743</v>
      </c>
      <c r="B792" s="18" t="s">
        <v>295</v>
      </c>
      <c r="C792" s="19">
        <v>39578</v>
      </c>
      <c r="D792" s="20">
        <v>28106282501854</v>
      </c>
      <c r="F792" s="18" t="s">
        <v>285</v>
      </c>
      <c r="G792" s="19">
        <v>39607</v>
      </c>
      <c r="I792" s="21">
        <v>1910</v>
      </c>
      <c r="J792" s="22">
        <v>3211.3</v>
      </c>
      <c r="M792" s="23">
        <v>477.5</v>
      </c>
      <c r="O792" s="1">
        <v>244</v>
      </c>
      <c r="P792" s="24">
        <f t="shared" si="45"/>
        <v>3932.8</v>
      </c>
      <c r="Q792" s="23">
        <v>210.1</v>
      </c>
      <c r="R792" s="23">
        <v>0</v>
      </c>
      <c r="S792" s="23">
        <v>0</v>
      </c>
      <c r="T792" s="24">
        <f t="shared" si="43"/>
        <v>210.1</v>
      </c>
      <c r="U792" s="25">
        <f t="shared" si="44"/>
        <v>3722.7000000000003</v>
      </c>
    </row>
    <row r="793" spans="1:21" ht="27" customHeight="1" x14ac:dyDescent="0.2">
      <c r="A793" s="18">
        <v>10166</v>
      </c>
      <c r="B793" s="18" t="s">
        <v>296</v>
      </c>
      <c r="C793" s="19">
        <v>40456</v>
      </c>
      <c r="D793" s="20">
        <v>27302171803631</v>
      </c>
      <c r="F793" s="18" t="s">
        <v>285</v>
      </c>
      <c r="G793" s="19">
        <v>40468</v>
      </c>
      <c r="I793" s="21">
        <v>1890</v>
      </c>
      <c r="J793" s="22">
        <v>2562.4</v>
      </c>
      <c r="M793" s="23">
        <v>472.5</v>
      </c>
      <c r="O793" s="1">
        <v>225</v>
      </c>
      <c r="P793" s="24">
        <f t="shared" si="45"/>
        <v>3259.9</v>
      </c>
      <c r="Q793" s="23">
        <v>207.9</v>
      </c>
      <c r="R793" s="23">
        <v>0</v>
      </c>
      <c r="S793" s="23">
        <v>0</v>
      </c>
      <c r="T793" s="24">
        <f t="shared" si="43"/>
        <v>207.9</v>
      </c>
      <c r="U793" s="25">
        <f t="shared" si="44"/>
        <v>3052</v>
      </c>
    </row>
    <row r="794" spans="1:21" ht="27" customHeight="1" x14ac:dyDescent="0.2">
      <c r="A794" s="18">
        <v>10414</v>
      </c>
      <c r="B794" s="18" t="s">
        <v>297</v>
      </c>
      <c r="C794" s="19">
        <v>40518</v>
      </c>
      <c r="D794" s="20">
        <v>27205010201872</v>
      </c>
      <c r="F794" s="18" t="s">
        <v>285</v>
      </c>
      <c r="G794" s="19">
        <v>40544</v>
      </c>
      <c r="I794" s="21">
        <v>2690</v>
      </c>
      <c r="J794" s="22">
        <v>3638.3999999999996</v>
      </c>
      <c r="M794" s="23">
        <v>672.5</v>
      </c>
      <c r="O794" s="1">
        <v>321</v>
      </c>
      <c r="P794" s="24">
        <f t="shared" si="45"/>
        <v>4631.8999999999996</v>
      </c>
      <c r="Q794" s="23">
        <v>295.89999999999998</v>
      </c>
      <c r="R794" s="23">
        <v>0</v>
      </c>
      <c r="S794" s="23">
        <v>0</v>
      </c>
      <c r="T794" s="24">
        <f t="shared" si="43"/>
        <v>295.89999999999998</v>
      </c>
      <c r="U794" s="25">
        <f t="shared" si="44"/>
        <v>4336</v>
      </c>
    </row>
    <row r="795" spans="1:21" ht="27" customHeight="1" x14ac:dyDescent="0.2">
      <c r="A795" s="18">
        <v>11010</v>
      </c>
      <c r="B795" s="18" t="s">
        <v>298</v>
      </c>
      <c r="C795" s="19">
        <v>40867</v>
      </c>
      <c r="D795" s="20">
        <v>29008261801434</v>
      </c>
      <c r="F795" s="18" t="s">
        <v>285</v>
      </c>
      <c r="G795" s="19">
        <v>40950</v>
      </c>
      <c r="I795" s="21">
        <v>1700</v>
      </c>
      <c r="J795" s="22">
        <v>2273.35</v>
      </c>
      <c r="M795" s="23">
        <v>425</v>
      </c>
      <c r="O795" s="1">
        <v>178</v>
      </c>
      <c r="P795" s="24">
        <f t="shared" si="45"/>
        <v>2876.35</v>
      </c>
      <c r="Q795" s="23">
        <v>187</v>
      </c>
      <c r="R795" s="23">
        <v>0</v>
      </c>
      <c r="S795" s="23">
        <v>0</v>
      </c>
      <c r="T795" s="24">
        <f t="shared" si="43"/>
        <v>187</v>
      </c>
      <c r="U795" s="25">
        <f t="shared" si="44"/>
        <v>2689.35</v>
      </c>
    </row>
    <row r="796" spans="1:21" ht="27" customHeight="1" x14ac:dyDescent="0.2">
      <c r="A796" s="18">
        <v>11049</v>
      </c>
      <c r="B796" s="18" t="s">
        <v>299</v>
      </c>
      <c r="C796" s="19">
        <v>40891</v>
      </c>
      <c r="D796" s="20">
        <v>28408030201234</v>
      </c>
      <c r="F796" s="18" t="s">
        <v>285</v>
      </c>
      <c r="G796" s="19">
        <v>40923</v>
      </c>
      <c r="I796" s="21">
        <v>1700</v>
      </c>
      <c r="J796" s="22">
        <v>2441.35</v>
      </c>
      <c r="M796" s="23">
        <v>425</v>
      </c>
      <c r="O796" s="1">
        <v>189</v>
      </c>
      <c r="P796" s="24">
        <f t="shared" si="45"/>
        <v>3055.35</v>
      </c>
      <c r="Q796" s="23">
        <v>187</v>
      </c>
      <c r="R796" s="23">
        <v>0</v>
      </c>
      <c r="S796" s="23">
        <v>0</v>
      </c>
      <c r="T796" s="24">
        <f t="shared" si="43"/>
        <v>187</v>
      </c>
      <c r="U796" s="25">
        <f t="shared" si="44"/>
        <v>2868.35</v>
      </c>
    </row>
    <row r="797" spans="1:21" ht="27" customHeight="1" x14ac:dyDescent="0.2">
      <c r="A797" s="18">
        <v>11360</v>
      </c>
      <c r="B797" s="18" t="s">
        <v>300</v>
      </c>
      <c r="C797" s="19">
        <v>41130</v>
      </c>
      <c r="D797" s="20">
        <v>27903251803252</v>
      </c>
      <c r="F797" s="18" t="s">
        <v>285</v>
      </c>
      <c r="G797" s="19">
        <v>41186</v>
      </c>
      <c r="I797" s="21">
        <v>1700</v>
      </c>
      <c r="J797" s="22">
        <v>2270.35</v>
      </c>
      <c r="M797" s="23">
        <v>425</v>
      </c>
      <c r="O797" s="1">
        <v>177</v>
      </c>
      <c r="P797" s="24">
        <f t="shared" si="45"/>
        <v>2872.35</v>
      </c>
      <c r="Q797" s="23">
        <v>187</v>
      </c>
      <c r="R797" s="23">
        <v>0</v>
      </c>
      <c r="S797" s="23">
        <v>0</v>
      </c>
      <c r="T797" s="24">
        <f t="shared" si="43"/>
        <v>187</v>
      </c>
      <c r="U797" s="25">
        <f t="shared" si="44"/>
        <v>2685.35</v>
      </c>
    </row>
    <row r="798" spans="1:21" ht="27" customHeight="1" x14ac:dyDescent="0.2">
      <c r="A798" s="18">
        <v>12078</v>
      </c>
      <c r="B798" s="18" t="s">
        <v>301</v>
      </c>
      <c r="C798" s="19">
        <v>41610</v>
      </c>
      <c r="D798" s="20">
        <v>27507011800793</v>
      </c>
      <c r="F798" s="18" t="s">
        <v>285</v>
      </c>
      <c r="G798" s="19">
        <v>41654</v>
      </c>
      <c r="I798" s="21">
        <v>1700</v>
      </c>
      <c r="J798" s="22">
        <v>2270.35</v>
      </c>
      <c r="M798" s="23">
        <v>425</v>
      </c>
      <c r="O798" s="1">
        <v>200</v>
      </c>
      <c r="P798" s="24">
        <f t="shared" si="45"/>
        <v>2895.35</v>
      </c>
      <c r="Q798" s="23">
        <v>187</v>
      </c>
      <c r="R798" s="23">
        <v>0</v>
      </c>
      <c r="S798" s="23">
        <v>0</v>
      </c>
      <c r="T798" s="24">
        <f t="shared" si="43"/>
        <v>187</v>
      </c>
      <c r="U798" s="25">
        <f t="shared" si="44"/>
        <v>2708.35</v>
      </c>
    </row>
    <row r="799" spans="1:21" ht="27" customHeight="1" x14ac:dyDescent="0.2">
      <c r="A799" s="18">
        <v>14075</v>
      </c>
      <c r="B799" s="18" t="s">
        <v>302</v>
      </c>
      <c r="C799" s="19">
        <v>43870</v>
      </c>
      <c r="D799" s="20">
        <v>28110020201831</v>
      </c>
      <c r="F799" s="18" t="s">
        <v>285</v>
      </c>
      <c r="G799" s="19">
        <v>43983</v>
      </c>
      <c r="O799" s="1"/>
      <c r="P799" s="24">
        <f t="shared" si="45"/>
        <v>0</v>
      </c>
      <c r="T799" s="24">
        <f t="shared" si="43"/>
        <v>0</v>
      </c>
      <c r="U799" s="25">
        <f t="shared" si="44"/>
        <v>0</v>
      </c>
    </row>
    <row r="800" spans="1:21" ht="27" customHeight="1" x14ac:dyDescent="0.2">
      <c r="A800" s="18">
        <v>14100</v>
      </c>
      <c r="B800" s="18" t="s">
        <v>303</v>
      </c>
      <c r="C800" s="19">
        <v>43900</v>
      </c>
      <c r="D800" s="20">
        <v>28507010206556</v>
      </c>
      <c r="F800" s="18" t="s">
        <v>285</v>
      </c>
      <c r="G800" s="19">
        <v>44013</v>
      </c>
      <c r="I800" s="21">
        <v>1700</v>
      </c>
      <c r="J800" s="22">
        <v>1923.9</v>
      </c>
      <c r="M800" s="23">
        <v>425</v>
      </c>
      <c r="O800" s="1">
        <v>154</v>
      </c>
      <c r="P800" s="24">
        <f t="shared" si="45"/>
        <v>2502.9</v>
      </c>
      <c r="Q800" s="23">
        <v>187</v>
      </c>
      <c r="R800" s="23">
        <v>0</v>
      </c>
      <c r="S800" s="23">
        <v>0</v>
      </c>
      <c r="T800" s="24">
        <f t="shared" si="43"/>
        <v>187</v>
      </c>
      <c r="U800" s="25">
        <f t="shared" si="44"/>
        <v>2315.9</v>
      </c>
    </row>
    <row r="801" spans="1:21" ht="27" customHeight="1" x14ac:dyDescent="0.2">
      <c r="A801" s="18">
        <v>14157</v>
      </c>
      <c r="B801" s="18" t="s">
        <v>304</v>
      </c>
      <c r="C801" s="19">
        <v>44027</v>
      </c>
      <c r="D801" s="20">
        <v>27809070200673</v>
      </c>
      <c r="F801" s="18" t="s">
        <v>285</v>
      </c>
      <c r="G801" s="19">
        <v>44044</v>
      </c>
      <c r="I801" s="21">
        <v>1700</v>
      </c>
      <c r="J801" s="22">
        <v>1922.9</v>
      </c>
      <c r="M801" s="23">
        <v>425</v>
      </c>
      <c r="O801" s="1">
        <v>174</v>
      </c>
      <c r="P801" s="24">
        <f t="shared" si="45"/>
        <v>2521.9</v>
      </c>
      <c r="Q801" s="23">
        <v>187</v>
      </c>
      <c r="R801" s="23">
        <v>0</v>
      </c>
      <c r="S801" s="23">
        <v>0</v>
      </c>
      <c r="T801" s="24">
        <f t="shared" si="43"/>
        <v>187</v>
      </c>
      <c r="U801" s="25">
        <f t="shared" si="44"/>
        <v>2334.9</v>
      </c>
    </row>
    <row r="802" spans="1:21" ht="27" customHeight="1" x14ac:dyDescent="0.2">
      <c r="A802" s="18">
        <v>38</v>
      </c>
      <c r="B802" s="18" t="s">
        <v>305</v>
      </c>
      <c r="C802" s="19">
        <v>35431</v>
      </c>
      <c r="D802" s="20">
        <v>26603140200632</v>
      </c>
      <c r="F802" s="18" t="s">
        <v>306</v>
      </c>
      <c r="G802" s="19">
        <v>35521</v>
      </c>
      <c r="I802" s="21">
        <v>6000</v>
      </c>
      <c r="J802" s="22">
        <v>7426</v>
      </c>
      <c r="M802" s="23">
        <v>1500</v>
      </c>
      <c r="O802" s="1"/>
      <c r="P802" s="24">
        <f t="shared" si="45"/>
        <v>8926</v>
      </c>
      <c r="Q802" s="23">
        <v>660</v>
      </c>
      <c r="R802" s="23">
        <v>0</v>
      </c>
      <c r="S802" s="23">
        <v>0</v>
      </c>
      <c r="T802" s="24">
        <f t="shared" si="43"/>
        <v>660</v>
      </c>
      <c r="U802" s="25">
        <f t="shared" si="44"/>
        <v>8266</v>
      </c>
    </row>
    <row r="803" spans="1:21" ht="27" customHeight="1" x14ac:dyDescent="0.2">
      <c r="A803" s="18">
        <v>9586</v>
      </c>
      <c r="B803" s="18" t="s">
        <v>307</v>
      </c>
      <c r="C803" s="19">
        <v>35595</v>
      </c>
      <c r="D803" s="20">
        <v>26901010206231</v>
      </c>
      <c r="F803" s="18" t="s">
        <v>306</v>
      </c>
      <c r="G803" s="19">
        <v>40436</v>
      </c>
      <c r="I803" s="21">
        <v>5970</v>
      </c>
      <c r="J803" s="22">
        <v>7391.5</v>
      </c>
      <c r="M803" s="23">
        <v>1492.5</v>
      </c>
      <c r="O803" s="1">
        <v>478</v>
      </c>
      <c r="P803" s="24">
        <f t="shared" si="45"/>
        <v>9362</v>
      </c>
      <c r="Q803" s="23">
        <v>656.7</v>
      </c>
      <c r="R803" s="23">
        <v>0</v>
      </c>
      <c r="S803" s="23">
        <v>0</v>
      </c>
      <c r="T803" s="24">
        <f t="shared" si="43"/>
        <v>656.7</v>
      </c>
      <c r="U803" s="25">
        <f t="shared" si="44"/>
        <v>8705.2999999999993</v>
      </c>
    </row>
    <row r="804" spans="1:21" ht="27" customHeight="1" x14ac:dyDescent="0.2">
      <c r="A804" s="18">
        <v>12755</v>
      </c>
      <c r="B804" s="18" t="s">
        <v>308</v>
      </c>
      <c r="C804" s="19">
        <v>42389</v>
      </c>
      <c r="D804" s="20">
        <v>29002012503654</v>
      </c>
      <c r="F804" s="18" t="s">
        <v>306</v>
      </c>
      <c r="G804" s="19">
        <v>42389</v>
      </c>
      <c r="I804" s="21">
        <v>2520</v>
      </c>
      <c r="J804" s="22">
        <v>4252.95</v>
      </c>
      <c r="M804" s="23">
        <v>630</v>
      </c>
      <c r="O804" s="1">
        <v>381</v>
      </c>
      <c r="P804" s="24">
        <f t="shared" si="45"/>
        <v>5263.95</v>
      </c>
      <c r="Q804" s="23">
        <v>277.2</v>
      </c>
      <c r="R804" s="23">
        <v>0</v>
      </c>
      <c r="S804" s="23">
        <v>0</v>
      </c>
      <c r="T804" s="24">
        <f t="shared" si="43"/>
        <v>277.2</v>
      </c>
      <c r="U804" s="25">
        <f t="shared" si="44"/>
        <v>4986.75</v>
      </c>
    </row>
    <row r="805" spans="1:21" ht="27" customHeight="1" x14ac:dyDescent="0.2">
      <c r="A805" s="18">
        <v>12828</v>
      </c>
      <c r="B805" s="18" t="s">
        <v>309</v>
      </c>
      <c r="C805" s="19">
        <v>42400</v>
      </c>
      <c r="D805" s="20">
        <v>28104162602077</v>
      </c>
      <c r="F805" s="18" t="s">
        <v>306</v>
      </c>
      <c r="G805" s="19">
        <v>42400</v>
      </c>
      <c r="I805" s="21">
        <v>2500</v>
      </c>
      <c r="J805" s="22">
        <v>4218.95</v>
      </c>
      <c r="M805" s="23">
        <v>625</v>
      </c>
      <c r="O805" s="1">
        <v>270</v>
      </c>
      <c r="P805" s="24">
        <f t="shared" si="45"/>
        <v>5113.95</v>
      </c>
      <c r="Q805" s="23">
        <v>275</v>
      </c>
      <c r="R805" s="23">
        <v>0</v>
      </c>
      <c r="S805" s="23">
        <v>0</v>
      </c>
      <c r="T805" s="24">
        <f t="shared" ref="T805:T868" si="46">SUM(Q805:S805)</f>
        <v>275</v>
      </c>
      <c r="U805" s="25">
        <f t="shared" ref="U805:U868" si="47">P805-T805</f>
        <v>4838.95</v>
      </c>
    </row>
    <row r="806" spans="1:21" ht="27" customHeight="1" x14ac:dyDescent="0.2">
      <c r="A806" s="18">
        <v>13029</v>
      </c>
      <c r="B806" s="18" t="s">
        <v>310</v>
      </c>
      <c r="C806" s="19">
        <v>42814</v>
      </c>
      <c r="D806" s="20">
        <v>28509012309878</v>
      </c>
      <c r="F806" s="18" t="s">
        <v>306</v>
      </c>
      <c r="G806" s="19">
        <v>42814</v>
      </c>
      <c r="I806" s="21">
        <v>2060</v>
      </c>
      <c r="J806" s="22">
        <v>3473.2</v>
      </c>
      <c r="M806" s="23">
        <v>515</v>
      </c>
      <c r="O806" s="1">
        <v>842</v>
      </c>
      <c r="P806" s="24">
        <f t="shared" ref="P806:P869" si="48">SUM(J806:O806)</f>
        <v>4830.2</v>
      </c>
      <c r="Q806" s="23">
        <v>226.6</v>
      </c>
      <c r="R806" s="23">
        <v>0</v>
      </c>
      <c r="S806" s="23">
        <v>0.28000000000000003</v>
      </c>
      <c r="T806" s="24">
        <f t="shared" si="46"/>
        <v>226.88</v>
      </c>
      <c r="U806" s="25">
        <f t="shared" si="47"/>
        <v>4603.32</v>
      </c>
    </row>
    <row r="807" spans="1:21" ht="27" customHeight="1" x14ac:dyDescent="0.2">
      <c r="A807" s="18">
        <v>13624</v>
      </c>
      <c r="B807" s="18" t="s">
        <v>311</v>
      </c>
      <c r="C807" s="19">
        <v>43382</v>
      </c>
      <c r="D807" s="20">
        <v>28710011249054</v>
      </c>
      <c r="F807" s="18" t="s">
        <v>306</v>
      </c>
      <c r="G807" s="19">
        <v>43497</v>
      </c>
      <c r="I807" s="21">
        <v>1900</v>
      </c>
      <c r="J807" s="22">
        <v>3203.8</v>
      </c>
      <c r="M807" s="23">
        <v>475</v>
      </c>
      <c r="O807" s="1">
        <v>245</v>
      </c>
      <c r="P807" s="24">
        <f t="shared" si="48"/>
        <v>3923.8</v>
      </c>
      <c r="Q807" s="23">
        <v>209</v>
      </c>
      <c r="R807" s="23">
        <v>0</v>
      </c>
      <c r="S807" s="23">
        <v>0</v>
      </c>
      <c r="T807" s="24">
        <f t="shared" si="46"/>
        <v>209</v>
      </c>
      <c r="U807" s="25">
        <f t="shared" si="47"/>
        <v>3714.8</v>
      </c>
    </row>
    <row r="808" spans="1:21" ht="27" customHeight="1" x14ac:dyDescent="0.2">
      <c r="A808" s="18">
        <v>1670</v>
      </c>
      <c r="B808" s="18" t="s">
        <v>312</v>
      </c>
      <c r="C808" s="19">
        <v>35431</v>
      </c>
      <c r="D808" s="20">
        <v>27810150201431</v>
      </c>
      <c r="F808" s="18" t="s">
        <v>206</v>
      </c>
      <c r="G808" s="19">
        <v>37047</v>
      </c>
      <c r="I808" s="21">
        <v>3520</v>
      </c>
      <c r="J808" s="22">
        <v>4380.5</v>
      </c>
      <c r="M808" s="23">
        <v>880</v>
      </c>
      <c r="O808" s="1">
        <v>73</v>
      </c>
      <c r="P808" s="24">
        <f t="shared" si="48"/>
        <v>5333.5</v>
      </c>
      <c r="Q808" s="23">
        <v>387.2</v>
      </c>
      <c r="R808" s="23">
        <v>516.25</v>
      </c>
      <c r="S808" s="23">
        <v>0</v>
      </c>
      <c r="T808" s="24">
        <f t="shared" si="46"/>
        <v>903.45</v>
      </c>
      <c r="U808" s="25">
        <f t="shared" si="47"/>
        <v>4430.05</v>
      </c>
    </row>
    <row r="809" spans="1:21" ht="27" customHeight="1" x14ac:dyDescent="0.2">
      <c r="A809" s="18">
        <v>4043</v>
      </c>
      <c r="B809" s="18" t="s">
        <v>313</v>
      </c>
      <c r="C809" s="19">
        <v>38587</v>
      </c>
      <c r="D809" s="20">
        <v>27401010202091</v>
      </c>
      <c r="F809" s="18" t="s">
        <v>206</v>
      </c>
      <c r="G809" s="19">
        <v>40436</v>
      </c>
      <c r="I809" s="21">
        <v>1850</v>
      </c>
      <c r="J809" s="22">
        <v>3122.55</v>
      </c>
      <c r="M809" s="23">
        <v>462.5</v>
      </c>
      <c r="O809" s="1">
        <v>1287</v>
      </c>
      <c r="P809" s="24">
        <f t="shared" si="48"/>
        <v>4872.05</v>
      </c>
      <c r="Q809" s="23">
        <v>203.5</v>
      </c>
      <c r="R809" s="23">
        <v>0</v>
      </c>
      <c r="S809" s="23">
        <v>0.25</v>
      </c>
      <c r="T809" s="24">
        <f t="shared" si="46"/>
        <v>203.75</v>
      </c>
      <c r="U809" s="25">
        <f t="shared" si="47"/>
        <v>4668.3</v>
      </c>
    </row>
    <row r="810" spans="1:21" ht="27" customHeight="1" x14ac:dyDescent="0.2">
      <c r="A810" s="18">
        <v>4502</v>
      </c>
      <c r="B810" s="18" t="s">
        <v>314</v>
      </c>
      <c r="C810" s="19">
        <v>37635</v>
      </c>
      <c r="D810" s="20">
        <v>26306161501051</v>
      </c>
      <c r="F810" s="18" t="s">
        <v>206</v>
      </c>
      <c r="G810" s="19">
        <v>37695</v>
      </c>
      <c r="I810" s="21">
        <v>2090</v>
      </c>
      <c r="J810" s="22">
        <v>2863</v>
      </c>
      <c r="M810" s="23">
        <v>522.5</v>
      </c>
      <c r="O810" s="1">
        <v>2340</v>
      </c>
      <c r="P810" s="24">
        <f t="shared" si="48"/>
        <v>5725.5</v>
      </c>
      <c r="Q810" s="23">
        <v>229.9</v>
      </c>
      <c r="R810" s="23">
        <v>0</v>
      </c>
      <c r="S810" s="23">
        <v>0</v>
      </c>
      <c r="T810" s="24">
        <f t="shared" si="46"/>
        <v>229.9</v>
      </c>
      <c r="U810" s="25">
        <f t="shared" si="47"/>
        <v>5495.6</v>
      </c>
    </row>
    <row r="811" spans="1:21" ht="27" customHeight="1" x14ac:dyDescent="0.2">
      <c r="A811" s="18">
        <v>5261</v>
      </c>
      <c r="B811" s="18" t="s">
        <v>315</v>
      </c>
      <c r="C811" s="19">
        <v>37849</v>
      </c>
      <c r="D811" s="20">
        <v>28308010201993</v>
      </c>
      <c r="F811" s="18" t="s">
        <v>206</v>
      </c>
      <c r="G811" s="19">
        <v>40411</v>
      </c>
      <c r="I811" s="21">
        <v>2160</v>
      </c>
      <c r="J811" s="22">
        <v>3653.95</v>
      </c>
      <c r="M811" s="23">
        <v>540</v>
      </c>
      <c r="O811" s="1"/>
      <c r="P811" s="24">
        <f t="shared" si="48"/>
        <v>4193.95</v>
      </c>
      <c r="Q811" s="23">
        <v>237.6</v>
      </c>
      <c r="R811" s="23">
        <v>300</v>
      </c>
      <c r="S811" s="23">
        <v>0</v>
      </c>
      <c r="T811" s="24">
        <f t="shared" si="46"/>
        <v>537.6</v>
      </c>
      <c r="U811" s="25">
        <f t="shared" si="47"/>
        <v>3656.35</v>
      </c>
    </row>
    <row r="812" spans="1:21" ht="27" customHeight="1" x14ac:dyDescent="0.2">
      <c r="A812" s="18">
        <v>1360</v>
      </c>
      <c r="B812" s="18" t="s">
        <v>316</v>
      </c>
      <c r="C812" s="19">
        <v>41011</v>
      </c>
      <c r="D812" s="20">
        <v>25201250200439</v>
      </c>
      <c r="F812" s="18" t="s">
        <v>269</v>
      </c>
      <c r="G812" s="19" t="s">
        <v>77</v>
      </c>
      <c r="I812" s="21">
        <v>0</v>
      </c>
      <c r="J812" s="22">
        <v>6383</v>
      </c>
      <c r="M812" s="23">
        <v>0</v>
      </c>
      <c r="O812" s="1"/>
      <c r="P812" s="24">
        <f t="shared" si="48"/>
        <v>6383</v>
      </c>
      <c r="Q812" s="23">
        <v>0</v>
      </c>
      <c r="R812" s="23">
        <v>0</v>
      </c>
      <c r="S812" s="23">
        <v>0</v>
      </c>
      <c r="T812" s="24">
        <f t="shared" si="46"/>
        <v>0</v>
      </c>
      <c r="U812" s="25">
        <f t="shared" si="47"/>
        <v>6383</v>
      </c>
    </row>
    <row r="813" spans="1:21" ht="27" customHeight="1" x14ac:dyDescent="0.2">
      <c r="A813" s="18">
        <v>7015</v>
      </c>
      <c r="B813" s="18" t="s">
        <v>317</v>
      </c>
      <c r="C813" s="19">
        <v>38829</v>
      </c>
      <c r="D813" s="20">
        <v>28601111805074</v>
      </c>
      <c r="F813" s="18" t="s">
        <v>269</v>
      </c>
      <c r="G813" s="19">
        <v>38869</v>
      </c>
      <c r="I813" s="21">
        <v>1700</v>
      </c>
      <c r="J813" s="22">
        <v>2871.9</v>
      </c>
      <c r="M813" s="23">
        <v>425</v>
      </c>
      <c r="O813" s="1">
        <v>427</v>
      </c>
      <c r="P813" s="24">
        <f t="shared" si="48"/>
        <v>3723.9</v>
      </c>
      <c r="Q813" s="23">
        <v>187</v>
      </c>
      <c r="R813" s="23">
        <v>0</v>
      </c>
      <c r="S813" s="23">
        <v>4.84</v>
      </c>
      <c r="T813" s="24">
        <f t="shared" si="46"/>
        <v>191.84</v>
      </c>
      <c r="U813" s="25">
        <f t="shared" si="47"/>
        <v>3532.06</v>
      </c>
    </row>
    <row r="814" spans="1:21" ht="27" customHeight="1" x14ac:dyDescent="0.2">
      <c r="A814" s="18">
        <v>8412</v>
      </c>
      <c r="B814" s="18" t="s">
        <v>318</v>
      </c>
      <c r="C814" s="19">
        <v>39393</v>
      </c>
      <c r="D814" s="20">
        <v>29001011845491</v>
      </c>
      <c r="F814" s="18" t="s">
        <v>269</v>
      </c>
      <c r="G814" s="19">
        <v>39406</v>
      </c>
      <c r="I814" s="21">
        <v>1700</v>
      </c>
      <c r="J814" s="22">
        <v>2360.75</v>
      </c>
      <c r="M814" s="23">
        <v>425</v>
      </c>
      <c r="O814" s="1">
        <v>572</v>
      </c>
      <c r="P814" s="24">
        <f t="shared" si="48"/>
        <v>3357.75</v>
      </c>
      <c r="Q814" s="23">
        <v>187</v>
      </c>
      <c r="R814" s="23">
        <v>0</v>
      </c>
      <c r="S814" s="23">
        <v>2.9</v>
      </c>
      <c r="T814" s="24">
        <f t="shared" si="46"/>
        <v>189.9</v>
      </c>
      <c r="U814" s="25">
        <f t="shared" si="47"/>
        <v>3167.85</v>
      </c>
    </row>
    <row r="815" spans="1:21" ht="27" customHeight="1" x14ac:dyDescent="0.2">
      <c r="A815" s="18">
        <v>4548</v>
      </c>
      <c r="B815" s="18" t="s">
        <v>319</v>
      </c>
      <c r="C815" s="19">
        <v>36397</v>
      </c>
      <c r="D815" s="20">
        <v>26409172602359</v>
      </c>
      <c r="F815" s="18" t="s">
        <v>211</v>
      </c>
      <c r="G815" s="19">
        <v>36397</v>
      </c>
      <c r="I815" s="21">
        <v>1700</v>
      </c>
      <c r="J815" s="22">
        <v>1700</v>
      </c>
      <c r="M815" s="23">
        <v>0</v>
      </c>
      <c r="O815" s="1"/>
      <c r="P815" s="24">
        <f t="shared" si="48"/>
        <v>1700</v>
      </c>
      <c r="Q815" s="23">
        <v>187</v>
      </c>
      <c r="R815" s="23">
        <v>0</v>
      </c>
      <c r="S815" s="23">
        <v>0</v>
      </c>
      <c r="T815" s="24">
        <f t="shared" si="46"/>
        <v>187</v>
      </c>
      <c r="U815" s="25">
        <f t="shared" si="47"/>
        <v>1513</v>
      </c>
    </row>
    <row r="816" spans="1:21" ht="27" customHeight="1" x14ac:dyDescent="0.2">
      <c r="A816" s="18">
        <v>4550</v>
      </c>
      <c r="B816" s="18" t="s">
        <v>320</v>
      </c>
      <c r="C816" s="19">
        <v>36090</v>
      </c>
      <c r="D816" s="20">
        <v>27810282300871</v>
      </c>
      <c r="F816" s="18" t="s">
        <v>211</v>
      </c>
      <c r="G816" s="19">
        <v>36090</v>
      </c>
      <c r="I816" s="21">
        <v>1700</v>
      </c>
      <c r="J816" s="22">
        <v>1700</v>
      </c>
      <c r="M816" s="23">
        <v>0</v>
      </c>
      <c r="O816" s="1"/>
      <c r="P816" s="24">
        <f t="shared" si="48"/>
        <v>1700</v>
      </c>
      <c r="Q816" s="23">
        <v>187</v>
      </c>
      <c r="R816" s="23">
        <v>0</v>
      </c>
      <c r="S816" s="23">
        <v>0</v>
      </c>
      <c r="T816" s="24">
        <f t="shared" si="46"/>
        <v>187</v>
      </c>
      <c r="U816" s="25">
        <f t="shared" si="47"/>
        <v>1513</v>
      </c>
    </row>
    <row r="817" spans="1:21" ht="27" customHeight="1" x14ac:dyDescent="0.2">
      <c r="A817" s="18">
        <v>8517</v>
      </c>
      <c r="B817" s="18" t="s">
        <v>321</v>
      </c>
      <c r="C817" s="19">
        <v>39459</v>
      </c>
      <c r="D817" s="20">
        <v>29005051803991</v>
      </c>
      <c r="F817" s="18" t="s">
        <v>211</v>
      </c>
      <c r="G817" s="19">
        <v>39483</v>
      </c>
      <c r="I817" s="21">
        <v>1700</v>
      </c>
      <c r="J817" s="22">
        <v>2286.0500000000002</v>
      </c>
      <c r="M817" s="23">
        <v>425</v>
      </c>
      <c r="O817" s="1">
        <v>1592</v>
      </c>
      <c r="P817" s="24">
        <f t="shared" si="48"/>
        <v>4303.05</v>
      </c>
      <c r="Q817" s="23">
        <v>187</v>
      </c>
      <c r="R817" s="23">
        <v>0</v>
      </c>
      <c r="S817" s="23">
        <v>0</v>
      </c>
      <c r="T817" s="24">
        <f t="shared" si="46"/>
        <v>187</v>
      </c>
      <c r="U817" s="25">
        <f t="shared" si="47"/>
        <v>4116.05</v>
      </c>
    </row>
    <row r="818" spans="1:21" ht="27" customHeight="1" x14ac:dyDescent="0.2">
      <c r="A818" s="18">
        <v>13158</v>
      </c>
      <c r="B818" s="18" t="s">
        <v>322</v>
      </c>
      <c r="C818" s="19">
        <v>43008</v>
      </c>
      <c r="D818" s="20">
        <v>28911191800476</v>
      </c>
      <c r="F818" s="18" t="s">
        <v>211</v>
      </c>
      <c r="G818" s="19">
        <v>43023</v>
      </c>
      <c r="I818" s="21">
        <v>1700</v>
      </c>
      <c r="J818" s="22">
        <v>2232.35</v>
      </c>
      <c r="M818" s="23">
        <v>425</v>
      </c>
      <c r="N818" s="23">
        <v>50</v>
      </c>
      <c r="O818" s="1">
        <v>704</v>
      </c>
      <c r="P818" s="24">
        <f t="shared" si="48"/>
        <v>3411.35</v>
      </c>
      <c r="Q818" s="23">
        <v>187</v>
      </c>
      <c r="R818" s="23">
        <v>0</v>
      </c>
      <c r="S818" s="23">
        <v>2.5099999999999998</v>
      </c>
      <c r="T818" s="24">
        <f t="shared" si="46"/>
        <v>189.51</v>
      </c>
      <c r="U818" s="25">
        <f t="shared" si="47"/>
        <v>3221.84</v>
      </c>
    </row>
    <row r="819" spans="1:21" ht="27" customHeight="1" x14ac:dyDescent="0.2">
      <c r="A819" s="18">
        <v>13268</v>
      </c>
      <c r="B819" s="18" t="s">
        <v>323</v>
      </c>
      <c r="C819" s="19">
        <v>43116</v>
      </c>
      <c r="D819" s="20">
        <v>27709141800656</v>
      </c>
      <c r="F819" s="18" t="s">
        <v>214</v>
      </c>
      <c r="G819" s="19">
        <v>43138</v>
      </c>
      <c r="I819" s="21">
        <v>1700</v>
      </c>
      <c r="J819" s="22">
        <v>2035.9</v>
      </c>
      <c r="M819" s="23">
        <v>425</v>
      </c>
      <c r="O819" s="1">
        <v>484</v>
      </c>
      <c r="P819" s="24">
        <f t="shared" si="48"/>
        <v>2944.9</v>
      </c>
      <c r="Q819" s="23">
        <v>187</v>
      </c>
      <c r="R819" s="23">
        <v>0</v>
      </c>
      <c r="S819" s="23">
        <v>1.86</v>
      </c>
      <c r="T819" s="24">
        <f t="shared" si="46"/>
        <v>188.86</v>
      </c>
      <c r="U819" s="25">
        <f t="shared" si="47"/>
        <v>2756.04</v>
      </c>
    </row>
    <row r="820" spans="1:21" ht="27" customHeight="1" x14ac:dyDescent="0.2">
      <c r="A820" s="18">
        <v>253</v>
      </c>
      <c r="B820" s="18" t="s">
        <v>324</v>
      </c>
      <c r="C820" s="19">
        <v>34820</v>
      </c>
      <c r="D820" s="20">
        <v>27010050200938</v>
      </c>
      <c r="F820" s="18" t="s">
        <v>211</v>
      </c>
      <c r="G820" s="19">
        <v>34839</v>
      </c>
      <c r="I820" s="21">
        <v>4290</v>
      </c>
      <c r="J820" s="22">
        <v>5331.5</v>
      </c>
      <c r="M820" s="23">
        <v>1072.5</v>
      </c>
      <c r="O820" s="1"/>
      <c r="P820" s="24">
        <f t="shared" si="48"/>
        <v>6404</v>
      </c>
      <c r="Q820" s="23">
        <v>471.9</v>
      </c>
      <c r="R820" s="23">
        <v>0</v>
      </c>
      <c r="S820" s="23">
        <v>0</v>
      </c>
      <c r="T820" s="24">
        <f t="shared" si="46"/>
        <v>471.9</v>
      </c>
      <c r="U820" s="25">
        <f t="shared" si="47"/>
        <v>5932.1</v>
      </c>
    </row>
    <row r="821" spans="1:21" ht="27" customHeight="1" x14ac:dyDescent="0.2">
      <c r="A821" s="18">
        <v>7197</v>
      </c>
      <c r="B821" s="18" t="s">
        <v>325</v>
      </c>
      <c r="C821" s="19">
        <v>43065</v>
      </c>
      <c r="D821" s="20">
        <v>28509071803495</v>
      </c>
      <c r="F821" s="18" t="s">
        <v>211</v>
      </c>
      <c r="G821" s="19">
        <v>43082</v>
      </c>
      <c r="I821" s="21">
        <v>1700</v>
      </c>
      <c r="J821" s="22">
        <v>1959.52</v>
      </c>
      <c r="M821" s="23">
        <v>425</v>
      </c>
      <c r="O821" s="1"/>
      <c r="P821" s="24">
        <f t="shared" si="48"/>
        <v>2384.52</v>
      </c>
      <c r="Q821" s="23">
        <v>187</v>
      </c>
      <c r="R821" s="23">
        <v>0</v>
      </c>
      <c r="S821" s="23">
        <v>23.77</v>
      </c>
      <c r="T821" s="24">
        <f t="shared" si="46"/>
        <v>210.77</v>
      </c>
      <c r="U821" s="25">
        <f t="shared" si="47"/>
        <v>2173.75</v>
      </c>
    </row>
    <row r="822" spans="1:21" ht="27" customHeight="1" x14ac:dyDescent="0.2">
      <c r="A822" s="18">
        <v>7987</v>
      </c>
      <c r="B822" s="18" t="s">
        <v>326</v>
      </c>
      <c r="C822" s="19">
        <v>39259</v>
      </c>
      <c r="D822" s="20">
        <v>27611041802511</v>
      </c>
      <c r="F822" s="18" t="s">
        <v>211</v>
      </c>
      <c r="G822" s="19">
        <v>39267</v>
      </c>
      <c r="I822" s="21">
        <v>1700</v>
      </c>
      <c r="J822" s="22">
        <v>2289.75</v>
      </c>
      <c r="M822" s="23">
        <v>425</v>
      </c>
      <c r="O822" s="1"/>
      <c r="P822" s="24">
        <f t="shared" si="48"/>
        <v>2714.75</v>
      </c>
      <c r="Q822" s="23">
        <v>187</v>
      </c>
      <c r="R822" s="23">
        <v>0</v>
      </c>
      <c r="S822" s="23">
        <v>0</v>
      </c>
      <c r="T822" s="24">
        <f t="shared" si="46"/>
        <v>187</v>
      </c>
      <c r="U822" s="25">
        <f t="shared" si="47"/>
        <v>2527.75</v>
      </c>
    </row>
    <row r="823" spans="1:21" ht="27" customHeight="1" x14ac:dyDescent="0.2">
      <c r="A823" s="18">
        <v>7988</v>
      </c>
      <c r="B823" s="18" t="s">
        <v>327</v>
      </c>
      <c r="C823" s="19">
        <v>39245</v>
      </c>
      <c r="D823" s="20">
        <v>27502181803212</v>
      </c>
      <c r="F823" s="18" t="s">
        <v>211</v>
      </c>
      <c r="G823" s="19">
        <v>39306</v>
      </c>
      <c r="I823" s="21">
        <v>1700</v>
      </c>
      <c r="J823" s="22">
        <v>2702.75</v>
      </c>
      <c r="M823" s="23">
        <v>425</v>
      </c>
      <c r="N823" s="23">
        <v>100</v>
      </c>
      <c r="O823" s="1">
        <v>1185</v>
      </c>
      <c r="P823" s="24">
        <f t="shared" si="48"/>
        <v>4412.75</v>
      </c>
      <c r="Q823" s="23">
        <v>187</v>
      </c>
      <c r="R823" s="23">
        <v>0</v>
      </c>
      <c r="S823" s="23">
        <v>0.44</v>
      </c>
      <c r="T823" s="24">
        <f t="shared" si="46"/>
        <v>187.44</v>
      </c>
      <c r="U823" s="25">
        <f t="shared" si="47"/>
        <v>4225.3100000000004</v>
      </c>
    </row>
    <row r="824" spans="1:21" ht="27" customHeight="1" x14ac:dyDescent="0.2">
      <c r="A824" s="18">
        <v>8174</v>
      </c>
      <c r="B824" s="18" t="s">
        <v>328</v>
      </c>
      <c r="C824" s="19">
        <v>39310</v>
      </c>
      <c r="D824" s="20">
        <v>28402221801918</v>
      </c>
      <c r="F824" s="18" t="s">
        <v>211</v>
      </c>
      <c r="G824" s="19">
        <v>39349</v>
      </c>
      <c r="I824" s="21">
        <v>1700</v>
      </c>
      <c r="J824" s="22">
        <v>2267.75</v>
      </c>
      <c r="M824" s="23">
        <v>425</v>
      </c>
      <c r="O824" s="1"/>
      <c r="P824" s="24">
        <f t="shared" si="48"/>
        <v>2692.75</v>
      </c>
      <c r="Q824" s="23">
        <v>187</v>
      </c>
      <c r="R824" s="23">
        <v>0</v>
      </c>
      <c r="S824" s="23">
        <v>7.31</v>
      </c>
      <c r="T824" s="24">
        <f t="shared" si="46"/>
        <v>194.31</v>
      </c>
      <c r="U824" s="25">
        <f t="shared" si="47"/>
        <v>2498.44</v>
      </c>
    </row>
    <row r="825" spans="1:21" ht="27" customHeight="1" x14ac:dyDescent="0.2">
      <c r="A825" s="18">
        <v>9240</v>
      </c>
      <c r="B825" s="18" t="s">
        <v>329</v>
      </c>
      <c r="C825" s="19">
        <v>42669</v>
      </c>
      <c r="D825" s="20">
        <v>27801011820675</v>
      </c>
      <c r="F825" s="18" t="s">
        <v>211</v>
      </c>
      <c r="G825" s="19">
        <v>42736</v>
      </c>
      <c r="I825" s="21">
        <v>1700</v>
      </c>
      <c r="J825" s="22">
        <v>2127.35</v>
      </c>
      <c r="M825" s="23">
        <v>425</v>
      </c>
      <c r="O825" s="1">
        <v>1250</v>
      </c>
      <c r="P825" s="24">
        <f t="shared" si="48"/>
        <v>3802.35</v>
      </c>
      <c r="Q825" s="23">
        <v>187</v>
      </c>
      <c r="R825" s="23">
        <v>0</v>
      </c>
      <c r="S825" s="23">
        <v>6.25</v>
      </c>
      <c r="T825" s="24">
        <f t="shared" si="46"/>
        <v>193.25</v>
      </c>
      <c r="U825" s="25">
        <f t="shared" si="47"/>
        <v>3609.1</v>
      </c>
    </row>
    <row r="826" spans="1:21" ht="27" customHeight="1" x14ac:dyDescent="0.2">
      <c r="A826" s="18">
        <v>13528</v>
      </c>
      <c r="B826" s="18" t="s">
        <v>330</v>
      </c>
      <c r="C826" s="19">
        <v>43310</v>
      </c>
      <c r="D826" s="20">
        <v>27210291800251</v>
      </c>
      <c r="F826" s="18" t="s">
        <v>211</v>
      </c>
      <c r="G826" s="19">
        <v>43444</v>
      </c>
      <c r="I826" s="21">
        <v>1700</v>
      </c>
      <c r="J826" s="22">
        <v>2034.9</v>
      </c>
      <c r="M826" s="23">
        <v>425</v>
      </c>
      <c r="O826" s="1"/>
      <c r="P826" s="24">
        <f t="shared" si="48"/>
        <v>2459.9</v>
      </c>
      <c r="Q826" s="23">
        <v>187</v>
      </c>
      <c r="R826" s="23">
        <v>0</v>
      </c>
      <c r="S826" s="23">
        <v>0.17</v>
      </c>
      <c r="T826" s="24">
        <f t="shared" si="46"/>
        <v>187.17</v>
      </c>
      <c r="U826" s="25">
        <f t="shared" si="47"/>
        <v>2272.73</v>
      </c>
    </row>
    <row r="827" spans="1:21" ht="27" customHeight="1" x14ac:dyDescent="0.2">
      <c r="A827" s="18">
        <v>28</v>
      </c>
      <c r="B827" s="18" t="s">
        <v>331</v>
      </c>
      <c r="C827" s="19">
        <v>36093</v>
      </c>
      <c r="D827" s="20">
        <v>27008150201813</v>
      </c>
      <c r="F827" s="18" t="s">
        <v>285</v>
      </c>
      <c r="G827" s="19">
        <v>36142</v>
      </c>
      <c r="I827" s="21">
        <v>4990</v>
      </c>
      <c r="J827" s="22">
        <v>6193</v>
      </c>
      <c r="M827" s="23">
        <v>1247.5</v>
      </c>
      <c r="O827" s="1"/>
      <c r="P827" s="24">
        <f t="shared" si="48"/>
        <v>7440.5</v>
      </c>
      <c r="Q827" s="23">
        <v>548.9</v>
      </c>
      <c r="R827" s="23">
        <v>0</v>
      </c>
      <c r="S827" s="23">
        <v>0</v>
      </c>
      <c r="T827" s="24">
        <f t="shared" si="46"/>
        <v>548.9</v>
      </c>
      <c r="U827" s="25">
        <f t="shared" si="47"/>
        <v>6891.6</v>
      </c>
    </row>
    <row r="828" spans="1:21" ht="27" customHeight="1" x14ac:dyDescent="0.2">
      <c r="A828" s="18">
        <v>7925</v>
      </c>
      <c r="B828" s="18" t="s">
        <v>332</v>
      </c>
      <c r="C828" s="19">
        <v>40554</v>
      </c>
      <c r="D828" s="20">
        <v>26906240201191</v>
      </c>
      <c r="F828" s="18" t="s">
        <v>285</v>
      </c>
      <c r="G828" s="19">
        <v>40594</v>
      </c>
      <c r="I828" s="21">
        <v>2010</v>
      </c>
      <c r="J828" s="22">
        <v>2499.12</v>
      </c>
      <c r="M828" s="23">
        <v>502.5</v>
      </c>
      <c r="O828" s="1">
        <v>295</v>
      </c>
      <c r="P828" s="24">
        <f t="shared" si="48"/>
        <v>3296.62</v>
      </c>
      <c r="Q828" s="23">
        <v>221.1</v>
      </c>
      <c r="R828" s="23">
        <v>0</v>
      </c>
      <c r="S828" s="23">
        <v>7.78</v>
      </c>
      <c r="T828" s="24">
        <f t="shared" si="46"/>
        <v>228.88</v>
      </c>
      <c r="U828" s="25">
        <f t="shared" si="47"/>
        <v>3067.74</v>
      </c>
    </row>
    <row r="829" spans="1:21" ht="27" customHeight="1" x14ac:dyDescent="0.2">
      <c r="A829" s="18">
        <v>8734</v>
      </c>
      <c r="B829" s="18" t="s">
        <v>333</v>
      </c>
      <c r="C829" s="19">
        <v>39574</v>
      </c>
      <c r="D829" s="20">
        <v>26610241801757</v>
      </c>
      <c r="F829" s="18" t="s">
        <v>285</v>
      </c>
      <c r="G829" s="19">
        <v>39574</v>
      </c>
      <c r="I829" s="21">
        <v>2380</v>
      </c>
      <c r="J829" s="22">
        <v>2935.01</v>
      </c>
      <c r="M829" s="23">
        <v>595</v>
      </c>
      <c r="O829" s="1">
        <v>393</v>
      </c>
      <c r="P829" s="24">
        <f t="shared" si="48"/>
        <v>3923.01</v>
      </c>
      <c r="Q829" s="23">
        <v>261.8</v>
      </c>
      <c r="R829" s="23">
        <v>0</v>
      </c>
      <c r="S829" s="23">
        <v>0</v>
      </c>
      <c r="T829" s="24">
        <f t="shared" si="46"/>
        <v>261.8</v>
      </c>
      <c r="U829" s="25">
        <f t="shared" si="47"/>
        <v>3661.21</v>
      </c>
    </row>
    <row r="830" spans="1:21" ht="27" customHeight="1" x14ac:dyDescent="0.2">
      <c r="A830" s="18">
        <v>9095</v>
      </c>
      <c r="B830" s="18" t="s">
        <v>334</v>
      </c>
      <c r="C830" s="19">
        <v>39894</v>
      </c>
      <c r="D830" s="20">
        <v>27311250200878</v>
      </c>
      <c r="F830" s="18" t="s">
        <v>285</v>
      </c>
      <c r="G830" s="19">
        <v>39904</v>
      </c>
      <c r="I830" s="21">
        <v>1700</v>
      </c>
      <c r="J830" s="22">
        <v>2839.63</v>
      </c>
      <c r="M830" s="23">
        <v>425</v>
      </c>
      <c r="O830" s="1">
        <v>215</v>
      </c>
      <c r="P830" s="24">
        <f t="shared" si="48"/>
        <v>3479.63</v>
      </c>
      <c r="Q830" s="23">
        <v>187</v>
      </c>
      <c r="R830" s="23">
        <v>0</v>
      </c>
      <c r="S830" s="23">
        <v>0</v>
      </c>
      <c r="T830" s="24">
        <f t="shared" si="46"/>
        <v>187</v>
      </c>
      <c r="U830" s="25">
        <f t="shared" si="47"/>
        <v>3292.63</v>
      </c>
    </row>
    <row r="831" spans="1:21" ht="27" customHeight="1" x14ac:dyDescent="0.2">
      <c r="A831" s="18">
        <v>4034</v>
      </c>
      <c r="B831" s="18" t="s">
        <v>335</v>
      </c>
      <c r="C831" s="19">
        <v>37086</v>
      </c>
      <c r="D831" s="20">
        <v>27408101802532</v>
      </c>
      <c r="F831" s="18" t="s">
        <v>211</v>
      </c>
      <c r="G831" s="19">
        <v>37296</v>
      </c>
      <c r="I831" s="21">
        <v>1700</v>
      </c>
      <c r="J831" s="22">
        <v>2321.0700000000002</v>
      </c>
      <c r="M831" s="23">
        <v>425</v>
      </c>
      <c r="N831" s="23">
        <v>50</v>
      </c>
      <c r="O831" s="1"/>
      <c r="P831" s="24">
        <f t="shared" si="48"/>
        <v>2796.07</v>
      </c>
      <c r="Q831" s="23">
        <v>187</v>
      </c>
      <c r="R831" s="23">
        <v>0</v>
      </c>
      <c r="S831" s="23">
        <v>0.19</v>
      </c>
      <c r="T831" s="24">
        <f t="shared" si="46"/>
        <v>187.19</v>
      </c>
      <c r="U831" s="25">
        <f t="shared" si="47"/>
        <v>2608.88</v>
      </c>
    </row>
    <row r="832" spans="1:21" ht="27" customHeight="1" x14ac:dyDescent="0.2">
      <c r="A832" s="18">
        <v>6760</v>
      </c>
      <c r="B832" s="18" t="s">
        <v>336</v>
      </c>
      <c r="C832" s="19">
        <v>38879</v>
      </c>
      <c r="D832" s="20">
        <v>27311151803196</v>
      </c>
      <c r="F832" s="18" t="s">
        <v>211</v>
      </c>
      <c r="G832" s="19">
        <v>38930</v>
      </c>
      <c r="I832" s="21">
        <v>1700</v>
      </c>
      <c r="J832" s="22">
        <v>2275.1</v>
      </c>
      <c r="M832" s="23">
        <v>425</v>
      </c>
      <c r="O832" s="1">
        <v>804</v>
      </c>
      <c r="P832" s="24">
        <f t="shared" si="48"/>
        <v>3504.1</v>
      </c>
      <c r="Q832" s="23">
        <v>187</v>
      </c>
      <c r="R832" s="23">
        <v>0</v>
      </c>
      <c r="S832" s="23">
        <v>0</v>
      </c>
      <c r="T832" s="24">
        <f t="shared" si="46"/>
        <v>187</v>
      </c>
      <c r="U832" s="25">
        <f t="shared" si="47"/>
        <v>3317.1</v>
      </c>
    </row>
    <row r="833" spans="1:21" ht="27" customHeight="1" x14ac:dyDescent="0.2">
      <c r="A833" s="18">
        <v>258</v>
      </c>
      <c r="B833" s="18" t="s">
        <v>337</v>
      </c>
      <c r="C833" s="19">
        <v>35715</v>
      </c>
      <c r="D833" s="20">
        <v>26903290200731</v>
      </c>
      <c r="F833" s="18" t="s">
        <v>214</v>
      </c>
      <c r="G833" s="19">
        <v>35718</v>
      </c>
      <c r="I833" s="21">
        <v>3880</v>
      </c>
      <c r="J833" s="22">
        <v>4645</v>
      </c>
      <c r="M833" s="23">
        <v>970</v>
      </c>
      <c r="O833" s="1"/>
      <c r="P833" s="24">
        <f t="shared" si="48"/>
        <v>5615</v>
      </c>
      <c r="Q833" s="23">
        <v>426.8</v>
      </c>
      <c r="R833" s="23">
        <v>0</v>
      </c>
      <c r="S833" s="23">
        <v>40.380000000000003</v>
      </c>
      <c r="T833" s="24">
        <f t="shared" si="46"/>
        <v>467.18</v>
      </c>
      <c r="U833" s="25">
        <f t="shared" si="47"/>
        <v>5147.82</v>
      </c>
    </row>
    <row r="834" spans="1:21" ht="27" customHeight="1" x14ac:dyDescent="0.2">
      <c r="A834" s="18">
        <v>525</v>
      </c>
      <c r="B834" s="18" t="s">
        <v>338</v>
      </c>
      <c r="C834" s="19">
        <v>34881</v>
      </c>
      <c r="D834" s="20">
        <v>26208252501779</v>
      </c>
      <c r="F834" s="18" t="s">
        <v>256</v>
      </c>
      <c r="G834" s="19">
        <v>34911</v>
      </c>
      <c r="I834" s="21">
        <v>0</v>
      </c>
      <c r="J834" s="22">
        <v>4725</v>
      </c>
      <c r="M834" s="23">
        <v>0</v>
      </c>
      <c r="N834" s="23">
        <v>1200</v>
      </c>
      <c r="O834" s="1"/>
      <c r="P834" s="24">
        <f t="shared" si="48"/>
        <v>5925</v>
      </c>
      <c r="Q834" s="23">
        <v>0</v>
      </c>
      <c r="R834" s="23">
        <v>0</v>
      </c>
      <c r="S834" s="23">
        <v>0</v>
      </c>
      <c r="T834" s="24">
        <f t="shared" si="46"/>
        <v>0</v>
      </c>
      <c r="U834" s="25">
        <f t="shared" si="47"/>
        <v>5925</v>
      </c>
    </row>
    <row r="835" spans="1:21" ht="27" customHeight="1" x14ac:dyDescent="0.2">
      <c r="A835" s="18">
        <v>527</v>
      </c>
      <c r="B835" s="18" t="s">
        <v>339</v>
      </c>
      <c r="C835" s="19">
        <v>36093</v>
      </c>
      <c r="D835" s="20">
        <v>27210051801691</v>
      </c>
      <c r="F835" s="18" t="s">
        <v>214</v>
      </c>
      <c r="G835" s="19">
        <v>36100</v>
      </c>
      <c r="I835" s="21">
        <v>2460</v>
      </c>
      <c r="J835" s="22">
        <v>3344.5</v>
      </c>
      <c r="M835" s="23">
        <v>615</v>
      </c>
      <c r="N835" s="23">
        <v>100</v>
      </c>
      <c r="O835" s="1">
        <v>1195</v>
      </c>
      <c r="P835" s="24">
        <f t="shared" si="48"/>
        <v>5254.5</v>
      </c>
      <c r="Q835" s="23">
        <v>270.60000000000002</v>
      </c>
      <c r="R835" s="23">
        <v>0</v>
      </c>
      <c r="S835" s="23">
        <v>0</v>
      </c>
      <c r="T835" s="24">
        <f t="shared" si="46"/>
        <v>270.60000000000002</v>
      </c>
      <c r="U835" s="25">
        <f t="shared" si="47"/>
        <v>4983.8999999999996</v>
      </c>
    </row>
    <row r="836" spans="1:21" ht="27" customHeight="1" x14ac:dyDescent="0.2">
      <c r="A836" s="18">
        <v>1116</v>
      </c>
      <c r="B836" s="18" t="s">
        <v>340</v>
      </c>
      <c r="C836" s="19">
        <v>35557</v>
      </c>
      <c r="D836" s="20">
        <v>27702041801413</v>
      </c>
      <c r="F836" s="18" t="s">
        <v>214</v>
      </c>
      <c r="G836" s="19">
        <v>35582</v>
      </c>
      <c r="I836" s="21">
        <v>1910</v>
      </c>
      <c r="J836" s="22">
        <v>3432.95</v>
      </c>
      <c r="M836" s="23">
        <v>477.5</v>
      </c>
      <c r="N836" s="23">
        <v>1000</v>
      </c>
      <c r="O836" s="1">
        <v>729</v>
      </c>
      <c r="P836" s="24">
        <f t="shared" si="48"/>
        <v>5639.45</v>
      </c>
      <c r="Q836" s="23">
        <v>210.1</v>
      </c>
      <c r="R836" s="23">
        <v>0</v>
      </c>
      <c r="S836" s="23">
        <v>0</v>
      </c>
      <c r="T836" s="24">
        <f t="shared" si="46"/>
        <v>210.1</v>
      </c>
      <c r="U836" s="25">
        <f t="shared" si="47"/>
        <v>5429.3499999999995</v>
      </c>
    </row>
    <row r="837" spans="1:21" ht="27" customHeight="1" x14ac:dyDescent="0.2">
      <c r="A837" s="18">
        <v>4041</v>
      </c>
      <c r="B837" s="18" t="s">
        <v>341</v>
      </c>
      <c r="C837" s="19">
        <v>38788</v>
      </c>
      <c r="D837" s="20">
        <v>27712101805699</v>
      </c>
      <c r="F837" s="18" t="s">
        <v>211</v>
      </c>
      <c r="G837" s="19">
        <v>38820</v>
      </c>
      <c r="I837" s="21">
        <v>1730</v>
      </c>
      <c r="J837" s="22">
        <v>2908.9</v>
      </c>
      <c r="M837" s="23">
        <v>432.5</v>
      </c>
      <c r="O837" s="1"/>
      <c r="P837" s="24">
        <f t="shared" si="48"/>
        <v>3341.4</v>
      </c>
      <c r="Q837" s="23">
        <v>190.3</v>
      </c>
      <c r="R837" s="23">
        <v>250</v>
      </c>
      <c r="S837" s="23">
        <v>0</v>
      </c>
      <c r="T837" s="24">
        <f t="shared" si="46"/>
        <v>440.3</v>
      </c>
      <c r="U837" s="25">
        <f t="shared" si="47"/>
        <v>2901.1</v>
      </c>
    </row>
    <row r="838" spans="1:21" ht="27" customHeight="1" x14ac:dyDescent="0.2">
      <c r="A838" s="18">
        <v>7100</v>
      </c>
      <c r="B838" s="18" t="s">
        <v>342</v>
      </c>
      <c r="C838" s="19">
        <v>38845</v>
      </c>
      <c r="D838" s="20">
        <v>27210191801853</v>
      </c>
      <c r="F838" s="18" t="s">
        <v>214</v>
      </c>
      <c r="G838" s="19">
        <v>38869</v>
      </c>
      <c r="I838" s="21">
        <v>2030</v>
      </c>
      <c r="J838" s="22">
        <v>2753.05</v>
      </c>
      <c r="M838" s="23">
        <v>507.5</v>
      </c>
      <c r="N838" s="23">
        <v>100</v>
      </c>
      <c r="O838" s="1"/>
      <c r="P838" s="24">
        <f t="shared" si="48"/>
        <v>3360.55</v>
      </c>
      <c r="Q838" s="23">
        <v>223.3</v>
      </c>
      <c r="R838" s="23">
        <v>0</v>
      </c>
      <c r="S838" s="23">
        <v>3.58</v>
      </c>
      <c r="T838" s="24">
        <f t="shared" si="46"/>
        <v>226.88000000000002</v>
      </c>
      <c r="U838" s="25">
        <f t="shared" si="47"/>
        <v>3133.67</v>
      </c>
    </row>
    <row r="839" spans="1:21" ht="27" customHeight="1" x14ac:dyDescent="0.2">
      <c r="A839" s="18">
        <v>14233</v>
      </c>
      <c r="B839" s="18" t="s">
        <v>343</v>
      </c>
      <c r="C839" s="19">
        <v>44219</v>
      </c>
      <c r="D839" s="20">
        <v>30102111800717</v>
      </c>
      <c r="F839" s="18" t="s">
        <v>211</v>
      </c>
      <c r="G839" s="19">
        <v>44409</v>
      </c>
      <c r="I839" s="21">
        <v>1700</v>
      </c>
      <c r="J839" s="22">
        <v>1840</v>
      </c>
      <c r="M839" s="23">
        <v>425</v>
      </c>
      <c r="O839" s="1"/>
      <c r="P839" s="24">
        <f t="shared" si="48"/>
        <v>2265</v>
      </c>
      <c r="Q839" s="23">
        <v>187</v>
      </c>
      <c r="R839" s="23">
        <v>0</v>
      </c>
      <c r="S839" s="23">
        <v>7.18</v>
      </c>
      <c r="T839" s="24">
        <f t="shared" si="46"/>
        <v>194.18</v>
      </c>
      <c r="U839" s="25">
        <f t="shared" si="47"/>
        <v>2070.8200000000002</v>
      </c>
    </row>
    <row r="840" spans="1:21" ht="27" customHeight="1" x14ac:dyDescent="0.2">
      <c r="A840" s="18">
        <v>531</v>
      </c>
      <c r="B840" s="18" t="s">
        <v>344</v>
      </c>
      <c r="C840" s="19">
        <v>36255</v>
      </c>
      <c r="D840" s="20">
        <v>28103300201813</v>
      </c>
      <c r="F840" s="18" t="s">
        <v>256</v>
      </c>
      <c r="G840" s="19">
        <v>36271</v>
      </c>
      <c r="I840" s="21">
        <v>2610</v>
      </c>
      <c r="J840" s="22">
        <v>4401.1499999999996</v>
      </c>
      <c r="M840" s="23">
        <v>652.5</v>
      </c>
      <c r="N840" s="23">
        <v>100</v>
      </c>
      <c r="O840" s="1"/>
      <c r="P840" s="24">
        <f t="shared" si="48"/>
        <v>5153.6499999999996</v>
      </c>
      <c r="Q840" s="23">
        <v>287.10000000000002</v>
      </c>
      <c r="R840" s="23">
        <v>0</v>
      </c>
      <c r="S840" s="23">
        <v>0</v>
      </c>
      <c r="T840" s="24">
        <f t="shared" si="46"/>
        <v>287.10000000000002</v>
      </c>
      <c r="U840" s="25">
        <f t="shared" si="47"/>
        <v>4866.5499999999993</v>
      </c>
    </row>
    <row r="841" spans="1:21" ht="27" customHeight="1" x14ac:dyDescent="0.2">
      <c r="A841" s="18">
        <v>1548</v>
      </c>
      <c r="B841" s="18" t="s">
        <v>345</v>
      </c>
      <c r="C841" s="19">
        <v>36549</v>
      </c>
      <c r="D841" s="20">
        <v>27812200200892</v>
      </c>
      <c r="F841" s="18" t="s">
        <v>285</v>
      </c>
      <c r="G841" s="19">
        <v>36564</v>
      </c>
      <c r="I841" s="21">
        <v>2110</v>
      </c>
      <c r="J841" s="22">
        <v>3566.75</v>
      </c>
      <c r="M841" s="23">
        <v>527.5</v>
      </c>
      <c r="O841" s="1">
        <v>270</v>
      </c>
      <c r="P841" s="24">
        <f t="shared" si="48"/>
        <v>4364.25</v>
      </c>
      <c r="Q841" s="23">
        <v>232.1</v>
      </c>
      <c r="R841" s="23">
        <v>0</v>
      </c>
      <c r="S841" s="23">
        <v>0</v>
      </c>
      <c r="T841" s="24">
        <f t="shared" si="46"/>
        <v>232.1</v>
      </c>
      <c r="U841" s="25">
        <f t="shared" si="47"/>
        <v>4132.1499999999996</v>
      </c>
    </row>
    <row r="842" spans="1:21" ht="27" customHeight="1" x14ac:dyDescent="0.2">
      <c r="A842" s="18">
        <v>3920</v>
      </c>
      <c r="B842" s="18" t="s">
        <v>346</v>
      </c>
      <c r="C842" s="19">
        <v>37133</v>
      </c>
      <c r="D842" s="20">
        <v>26103031800716</v>
      </c>
      <c r="F842" s="18" t="s">
        <v>211</v>
      </c>
      <c r="G842" s="19">
        <v>37137</v>
      </c>
      <c r="I842" s="21">
        <v>0</v>
      </c>
      <c r="J842" s="22">
        <v>2100</v>
      </c>
      <c r="M842" s="23">
        <v>0</v>
      </c>
      <c r="O842" s="1"/>
      <c r="P842" s="24">
        <f t="shared" si="48"/>
        <v>2100</v>
      </c>
      <c r="Q842" s="23">
        <v>0</v>
      </c>
      <c r="R842" s="23">
        <v>0</v>
      </c>
      <c r="S842" s="23">
        <v>0.15</v>
      </c>
      <c r="T842" s="24">
        <f t="shared" si="46"/>
        <v>0.15</v>
      </c>
      <c r="U842" s="25">
        <f t="shared" si="47"/>
        <v>2099.85</v>
      </c>
    </row>
    <row r="843" spans="1:21" ht="27" customHeight="1" x14ac:dyDescent="0.2">
      <c r="A843" s="18">
        <v>10278</v>
      </c>
      <c r="B843" s="18" t="s">
        <v>347</v>
      </c>
      <c r="C843" s="19">
        <v>40471</v>
      </c>
      <c r="D843" s="20">
        <v>27907200201022</v>
      </c>
      <c r="F843" s="18" t="s">
        <v>214</v>
      </c>
      <c r="G843" s="19">
        <v>40489</v>
      </c>
      <c r="O843" s="1"/>
      <c r="P843" s="24">
        <f t="shared" si="48"/>
        <v>0</v>
      </c>
      <c r="T843" s="24">
        <f t="shared" si="46"/>
        <v>0</v>
      </c>
      <c r="U843" s="25">
        <f t="shared" si="47"/>
        <v>0</v>
      </c>
    </row>
    <row r="844" spans="1:21" ht="27" customHeight="1" x14ac:dyDescent="0.2">
      <c r="A844" s="18">
        <v>571</v>
      </c>
      <c r="B844" s="18" t="s">
        <v>348</v>
      </c>
      <c r="C844" s="19">
        <v>35105</v>
      </c>
      <c r="D844" s="20">
        <v>27201011802874</v>
      </c>
      <c r="F844" s="18" t="s">
        <v>214</v>
      </c>
      <c r="G844" s="19">
        <v>35139</v>
      </c>
      <c r="I844" s="21">
        <v>2970</v>
      </c>
      <c r="J844" s="22">
        <v>3693.6000000000004</v>
      </c>
      <c r="M844" s="23">
        <v>742.5</v>
      </c>
      <c r="N844" s="23">
        <v>100</v>
      </c>
      <c r="O844" s="1">
        <v>1594</v>
      </c>
      <c r="P844" s="24">
        <f t="shared" si="48"/>
        <v>6130.1</v>
      </c>
      <c r="Q844" s="23">
        <v>326.7</v>
      </c>
      <c r="R844" s="23">
        <v>0</v>
      </c>
      <c r="S844" s="23">
        <v>1.53</v>
      </c>
      <c r="T844" s="24">
        <f t="shared" si="46"/>
        <v>328.22999999999996</v>
      </c>
      <c r="U844" s="25">
        <f t="shared" si="47"/>
        <v>5801.8700000000008</v>
      </c>
    </row>
    <row r="845" spans="1:21" ht="27" customHeight="1" x14ac:dyDescent="0.2">
      <c r="A845" s="18">
        <v>1053</v>
      </c>
      <c r="B845" s="18" t="s">
        <v>349</v>
      </c>
      <c r="C845" s="19">
        <v>34912</v>
      </c>
      <c r="D845" s="20">
        <v>26503080200633</v>
      </c>
      <c r="F845" s="18" t="s">
        <v>256</v>
      </c>
      <c r="G845" s="19">
        <v>34912</v>
      </c>
      <c r="I845" s="21">
        <v>5900</v>
      </c>
      <c r="J845" s="22">
        <v>7322</v>
      </c>
      <c r="M845" s="23">
        <v>1475</v>
      </c>
      <c r="N845" s="23">
        <v>100</v>
      </c>
      <c r="O845" s="1"/>
      <c r="P845" s="24">
        <f t="shared" si="48"/>
        <v>8897</v>
      </c>
      <c r="Q845" s="23">
        <v>649</v>
      </c>
      <c r="R845" s="23">
        <v>0</v>
      </c>
      <c r="S845" s="23">
        <v>14.42</v>
      </c>
      <c r="T845" s="24">
        <f t="shared" si="46"/>
        <v>663.42</v>
      </c>
      <c r="U845" s="25">
        <f t="shared" si="47"/>
        <v>8233.58</v>
      </c>
    </row>
    <row r="846" spans="1:21" ht="27" customHeight="1" x14ac:dyDescent="0.2">
      <c r="A846" s="18">
        <v>1553</v>
      </c>
      <c r="B846" s="18" t="s">
        <v>350</v>
      </c>
      <c r="C846" s="19">
        <v>40969</v>
      </c>
      <c r="D846" s="20">
        <v>27404081803752</v>
      </c>
      <c r="F846" s="18" t="s">
        <v>256</v>
      </c>
      <c r="G846" s="19">
        <v>40973</v>
      </c>
      <c r="I846" s="21">
        <v>2820</v>
      </c>
      <c r="J846" s="22">
        <v>5049.7</v>
      </c>
      <c r="M846" s="23">
        <v>705</v>
      </c>
      <c r="N846" s="23">
        <v>200</v>
      </c>
      <c r="O846" s="1">
        <v>3242</v>
      </c>
      <c r="P846" s="24">
        <f t="shared" si="48"/>
        <v>9196.7000000000007</v>
      </c>
      <c r="Q846" s="23">
        <v>310.2</v>
      </c>
      <c r="R846" s="23">
        <v>750</v>
      </c>
      <c r="S846" s="23">
        <v>21.73</v>
      </c>
      <c r="T846" s="24">
        <f t="shared" si="46"/>
        <v>1081.93</v>
      </c>
      <c r="U846" s="25">
        <f t="shared" si="47"/>
        <v>8114.77</v>
      </c>
    </row>
    <row r="847" spans="1:21" ht="27" customHeight="1" x14ac:dyDescent="0.2">
      <c r="A847" s="18">
        <v>4795</v>
      </c>
      <c r="B847" s="18" t="s">
        <v>351</v>
      </c>
      <c r="C847" s="19">
        <v>37969</v>
      </c>
      <c r="D847" s="20">
        <v>27912241805019</v>
      </c>
      <c r="F847" s="18" t="s">
        <v>214</v>
      </c>
      <c r="G847" s="19">
        <v>38022</v>
      </c>
      <c r="I847" s="21">
        <v>1730</v>
      </c>
      <c r="J847" s="22">
        <v>2914.25</v>
      </c>
      <c r="M847" s="23">
        <v>432.5</v>
      </c>
      <c r="N847" s="23">
        <v>100</v>
      </c>
      <c r="O847" s="1">
        <v>1621</v>
      </c>
      <c r="P847" s="24">
        <f t="shared" si="48"/>
        <v>5067.75</v>
      </c>
      <c r="Q847" s="23">
        <v>190.3</v>
      </c>
      <c r="R847" s="23">
        <v>0</v>
      </c>
      <c r="S847" s="23">
        <v>0.7</v>
      </c>
      <c r="T847" s="24">
        <f t="shared" si="46"/>
        <v>191</v>
      </c>
      <c r="U847" s="25">
        <f t="shared" si="47"/>
        <v>4876.75</v>
      </c>
    </row>
    <row r="848" spans="1:21" ht="27" customHeight="1" x14ac:dyDescent="0.2">
      <c r="A848" s="18">
        <v>7542</v>
      </c>
      <c r="B848" s="18" t="s">
        <v>352</v>
      </c>
      <c r="C848" s="19">
        <v>39052</v>
      </c>
      <c r="D848" s="20">
        <v>27811011806538</v>
      </c>
      <c r="F848" s="18" t="s">
        <v>214</v>
      </c>
      <c r="G848" s="19">
        <v>39090</v>
      </c>
      <c r="I848" s="21">
        <v>1700</v>
      </c>
      <c r="J848" s="22">
        <v>2696.75</v>
      </c>
      <c r="M848" s="23">
        <v>425</v>
      </c>
      <c r="N848" s="23">
        <v>100</v>
      </c>
      <c r="O848" s="1">
        <v>1232</v>
      </c>
      <c r="P848" s="24">
        <f t="shared" si="48"/>
        <v>4453.75</v>
      </c>
      <c r="Q848" s="23">
        <v>187</v>
      </c>
      <c r="R848" s="23">
        <v>0</v>
      </c>
      <c r="S848" s="23">
        <v>0</v>
      </c>
      <c r="T848" s="24">
        <f t="shared" si="46"/>
        <v>187</v>
      </c>
      <c r="U848" s="25">
        <f t="shared" si="47"/>
        <v>4266.75</v>
      </c>
    </row>
    <row r="849" spans="1:21" ht="27" customHeight="1" x14ac:dyDescent="0.2">
      <c r="A849" s="18">
        <v>13710</v>
      </c>
      <c r="B849" s="18" t="s">
        <v>353</v>
      </c>
      <c r="C849" s="19">
        <v>43409</v>
      </c>
      <c r="D849" s="20">
        <v>28901010207251</v>
      </c>
      <c r="F849" s="18" t="s">
        <v>214</v>
      </c>
      <c r="G849" s="19">
        <v>43485</v>
      </c>
      <c r="O849" s="1"/>
      <c r="P849" s="24">
        <f t="shared" si="48"/>
        <v>0</v>
      </c>
      <c r="T849" s="24">
        <f t="shared" si="46"/>
        <v>0</v>
      </c>
      <c r="U849" s="25">
        <f t="shared" si="47"/>
        <v>0</v>
      </c>
    </row>
    <row r="850" spans="1:21" ht="27" customHeight="1" x14ac:dyDescent="0.2">
      <c r="A850" s="18">
        <v>13732</v>
      </c>
      <c r="B850" s="18" t="s">
        <v>354</v>
      </c>
      <c r="C850" s="19">
        <v>43459</v>
      </c>
      <c r="D850" s="20">
        <v>27704151801438</v>
      </c>
      <c r="F850" s="18" t="s">
        <v>214</v>
      </c>
      <c r="G850" s="19">
        <v>43525</v>
      </c>
      <c r="O850" s="1"/>
      <c r="P850" s="24">
        <f t="shared" si="48"/>
        <v>0</v>
      </c>
      <c r="T850" s="24">
        <f t="shared" si="46"/>
        <v>0</v>
      </c>
      <c r="U850" s="25">
        <f t="shared" si="47"/>
        <v>0</v>
      </c>
    </row>
    <row r="851" spans="1:21" ht="27" customHeight="1" x14ac:dyDescent="0.2">
      <c r="A851" s="18">
        <v>13766</v>
      </c>
      <c r="B851" s="18" t="s">
        <v>355</v>
      </c>
      <c r="C851" s="19">
        <v>43522</v>
      </c>
      <c r="D851" s="20">
        <v>29201011807792</v>
      </c>
      <c r="F851" s="18" t="s">
        <v>214</v>
      </c>
      <c r="G851" s="19">
        <v>43527</v>
      </c>
      <c r="I851" s="21">
        <v>1700</v>
      </c>
      <c r="J851" s="22">
        <v>2432.5</v>
      </c>
      <c r="M851" s="23">
        <v>425</v>
      </c>
      <c r="N851" s="23">
        <v>170</v>
      </c>
      <c r="O851" s="1">
        <v>976</v>
      </c>
      <c r="P851" s="24">
        <f t="shared" si="48"/>
        <v>4003.5</v>
      </c>
      <c r="Q851" s="23">
        <v>187</v>
      </c>
      <c r="R851" s="23">
        <v>0</v>
      </c>
      <c r="S851" s="23">
        <v>0.52</v>
      </c>
      <c r="T851" s="24">
        <f t="shared" si="46"/>
        <v>187.52</v>
      </c>
      <c r="U851" s="25">
        <f t="shared" si="47"/>
        <v>3815.98</v>
      </c>
    </row>
    <row r="852" spans="1:21" ht="27" customHeight="1" x14ac:dyDescent="0.2">
      <c r="A852" s="18">
        <v>13969</v>
      </c>
      <c r="B852" s="18" t="s">
        <v>356</v>
      </c>
      <c r="C852" s="19">
        <v>43712</v>
      </c>
      <c r="D852" s="20">
        <v>29201011807776</v>
      </c>
      <c r="F852" s="18" t="s">
        <v>214</v>
      </c>
      <c r="G852" s="19">
        <v>43773</v>
      </c>
      <c r="I852" s="21">
        <v>1700</v>
      </c>
      <c r="J852" s="22">
        <v>2007</v>
      </c>
      <c r="M852" s="23">
        <v>425</v>
      </c>
      <c r="N852" s="23">
        <v>100</v>
      </c>
      <c r="O852" s="1">
        <v>956</v>
      </c>
      <c r="P852" s="24">
        <f t="shared" si="48"/>
        <v>3488</v>
      </c>
      <c r="Q852" s="23">
        <v>187</v>
      </c>
      <c r="R852" s="23">
        <v>0</v>
      </c>
      <c r="S852" s="23">
        <v>0.82</v>
      </c>
      <c r="T852" s="24">
        <f t="shared" si="46"/>
        <v>187.82</v>
      </c>
      <c r="U852" s="25">
        <f t="shared" si="47"/>
        <v>3300.18</v>
      </c>
    </row>
    <row r="853" spans="1:21" ht="27" customHeight="1" x14ac:dyDescent="0.2">
      <c r="A853" s="18">
        <v>14217</v>
      </c>
      <c r="B853" s="18" t="s">
        <v>357</v>
      </c>
      <c r="C853" s="19">
        <v>44186</v>
      </c>
      <c r="D853" s="20">
        <v>28501011846097</v>
      </c>
      <c r="F853" s="18" t="s">
        <v>214</v>
      </c>
      <c r="G853" s="19">
        <v>44228</v>
      </c>
      <c r="O853" s="1"/>
      <c r="P853" s="24">
        <f t="shared" si="48"/>
        <v>0</v>
      </c>
      <c r="T853" s="24">
        <f t="shared" si="46"/>
        <v>0</v>
      </c>
      <c r="U853" s="25">
        <f t="shared" si="47"/>
        <v>0</v>
      </c>
    </row>
    <row r="854" spans="1:21" ht="27" customHeight="1" x14ac:dyDescent="0.2">
      <c r="A854" s="18">
        <v>530</v>
      </c>
      <c r="B854" s="18" t="s">
        <v>358</v>
      </c>
      <c r="C854" s="19">
        <v>36479</v>
      </c>
      <c r="D854" s="20">
        <v>27709241800955</v>
      </c>
      <c r="F854" s="18" t="s">
        <v>214</v>
      </c>
      <c r="G854" s="19">
        <v>36495</v>
      </c>
      <c r="I854" s="21">
        <v>2610</v>
      </c>
      <c r="J854" s="22">
        <v>4399.3999999999996</v>
      </c>
      <c r="M854" s="23">
        <v>652.5</v>
      </c>
      <c r="N854" s="23">
        <v>150</v>
      </c>
      <c r="O854" s="1">
        <v>993</v>
      </c>
      <c r="P854" s="24">
        <f t="shared" si="48"/>
        <v>6194.9</v>
      </c>
      <c r="Q854" s="23">
        <v>287.10000000000002</v>
      </c>
      <c r="R854" s="23">
        <v>0</v>
      </c>
      <c r="S854" s="23">
        <v>2.44</v>
      </c>
      <c r="T854" s="24">
        <f t="shared" si="46"/>
        <v>289.54000000000002</v>
      </c>
      <c r="U854" s="25">
        <f t="shared" si="47"/>
        <v>5905.36</v>
      </c>
    </row>
    <row r="855" spans="1:21" ht="27" customHeight="1" x14ac:dyDescent="0.2">
      <c r="A855" s="18">
        <v>550</v>
      </c>
      <c r="B855" s="18" t="s">
        <v>359</v>
      </c>
      <c r="C855" s="19">
        <v>34462</v>
      </c>
      <c r="D855" s="20">
        <v>26508210201396</v>
      </c>
      <c r="F855" s="18" t="s">
        <v>256</v>
      </c>
      <c r="G855" s="19">
        <v>36281</v>
      </c>
      <c r="I855" s="21">
        <v>5500</v>
      </c>
      <c r="J855" s="22">
        <v>6592.5</v>
      </c>
      <c r="M855" s="23">
        <v>1375</v>
      </c>
      <c r="N855" s="23">
        <v>150</v>
      </c>
      <c r="O855" s="1"/>
      <c r="P855" s="24">
        <f t="shared" si="48"/>
        <v>8117.5</v>
      </c>
      <c r="Q855" s="23">
        <v>605</v>
      </c>
      <c r="R855" s="23">
        <v>0</v>
      </c>
      <c r="S855" s="23">
        <v>0</v>
      </c>
      <c r="T855" s="24">
        <f t="shared" si="46"/>
        <v>605</v>
      </c>
      <c r="U855" s="25">
        <f t="shared" si="47"/>
        <v>7512.5</v>
      </c>
    </row>
    <row r="856" spans="1:21" ht="27" customHeight="1" x14ac:dyDescent="0.2">
      <c r="A856" s="18">
        <v>582</v>
      </c>
      <c r="B856" s="18" t="s">
        <v>360</v>
      </c>
      <c r="C856" s="19">
        <v>36516</v>
      </c>
      <c r="D856" s="20">
        <v>27503271802335</v>
      </c>
      <c r="F856" s="18" t="s">
        <v>214</v>
      </c>
      <c r="G856" s="19">
        <v>36548</v>
      </c>
      <c r="I856" s="21">
        <v>2010</v>
      </c>
      <c r="J856" s="22">
        <v>3376.45</v>
      </c>
      <c r="M856" s="23">
        <v>502.5</v>
      </c>
      <c r="N856" s="23">
        <v>100</v>
      </c>
      <c r="O856" s="1"/>
      <c r="P856" s="24">
        <f t="shared" si="48"/>
        <v>3978.95</v>
      </c>
      <c r="Q856" s="23">
        <v>221.1</v>
      </c>
      <c r="R856" s="23">
        <v>0</v>
      </c>
      <c r="S856" s="23">
        <v>0</v>
      </c>
      <c r="T856" s="24">
        <f t="shared" si="46"/>
        <v>221.1</v>
      </c>
      <c r="U856" s="25">
        <f t="shared" si="47"/>
        <v>3757.85</v>
      </c>
    </row>
    <row r="857" spans="1:21" ht="27" customHeight="1" x14ac:dyDescent="0.2">
      <c r="A857" s="18">
        <v>641</v>
      </c>
      <c r="B857" s="18" t="s">
        <v>361</v>
      </c>
      <c r="C857" s="19">
        <v>36607</v>
      </c>
      <c r="D857" s="20">
        <v>27611161802752</v>
      </c>
      <c r="F857" s="18" t="s">
        <v>214</v>
      </c>
      <c r="G857" s="19">
        <v>36618</v>
      </c>
      <c r="I857" s="21">
        <v>1740</v>
      </c>
      <c r="J857" s="22">
        <v>2938.8</v>
      </c>
      <c r="M857" s="23">
        <v>435</v>
      </c>
      <c r="N857" s="23">
        <v>100</v>
      </c>
      <c r="O857" s="1">
        <v>1249</v>
      </c>
      <c r="P857" s="24">
        <f t="shared" si="48"/>
        <v>4722.8</v>
      </c>
      <c r="Q857" s="23">
        <v>191.4</v>
      </c>
      <c r="R857" s="23">
        <v>0</v>
      </c>
      <c r="S857" s="23">
        <v>0</v>
      </c>
      <c r="T857" s="24">
        <f t="shared" si="46"/>
        <v>191.4</v>
      </c>
      <c r="U857" s="25">
        <f t="shared" si="47"/>
        <v>4531.4000000000005</v>
      </c>
    </row>
    <row r="858" spans="1:21" ht="27" customHeight="1" x14ac:dyDescent="0.2">
      <c r="A858" s="18">
        <v>787</v>
      </c>
      <c r="B858" s="18" t="s">
        <v>362</v>
      </c>
      <c r="C858" s="19">
        <v>36809</v>
      </c>
      <c r="D858" s="20">
        <v>27401071804212</v>
      </c>
      <c r="F858" s="18" t="s">
        <v>214</v>
      </c>
      <c r="G858" s="19">
        <v>36837</v>
      </c>
      <c r="I858" s="21">
        <v>2260</v>
      </c>
      <c r="J858" s="22">
        <v>3807.6499999999996</v>
      </c>
      <c r="M858" s="23">
        <v>565</v>
      </c>
      <c r="N858" s="23">
        <v>100</v>
      </c>
      <c r="O858" s="1"/>
      <c r="P858" s="24">
        <f t="shared" si="48"/>
        <v>4472.6499999999996</v>
      </c>
      <c r="Q858" s="23">
        <v>248.6</v>
      </c>
      <c r="R858" s="23">
        <v>0</v>
      </c>
      <c r="S858" s="23">
        <v>75.31</v>
      </c>
      <c r="T858" s="24">
        <f t="shared" si="46"/>
        <v>323.90999999999997</v>
      </c>
      <c r="U858" s="25">
        <f t="shared" si="47"/>
        <v>4148.74</v>
      </c>
    </row>
    <row r="859" spans="1:21" ht="27" customHeight="1" x14ac:dyDescent="0.2">
      <c r="A859" s="18">
        <v>9358</v>
      </c>
      <c r="B859" s="18" t="s">
        <v>363</v>
      </c>
      <c r="C859" s="19">
        <v>40068</v>
      </c>
      <c r="D859" s="20">
        <v>27405081802116</v>
      </c>
      <c r="F859" s="18" t="s">
        <v>256</v>
      </c>
      <c r="G859" s="19">
        <v>40104</v>
      </c>
      <c r="I859" s="21">
        <v>2460</v>
      </c>
      <c r="J859" s="22">
        <v>4159.3500000000004</v>
      </c>
      <c r="M859" s="23">
        <v>615</v>
      </c>
      <c r="N859" s="23">
        <v>150</v>
      </c>
      <c r="O859" s="1">
        <v>1769</v>
      </c>
      <c r="P859" s="24">
        <f t="shared" si="48"/>
        <v>6693.35</v>
      </c>
      <c r="Q859" s="23">
        <v>270.60000000000002</v>
      </c>
      <c r="R859" s="23">
        <v>0</v>
      </c>
      <c r="S859" s="23">
        <v>2.61</v>
      </c>
      <c r="T859" s="24">
        <f t="shared" si="46"/>
        <v>273.21000000000004</v>
      </c>
      <c r="U859" s="25">
        <f t="shared" si="47"/>
        <v>6420.14</v>
      </c>
    </row>
    <row r="860" spans="1:21" ht="27" customHeight="1" x14ac:dyDescent="0.2">
      <c r="A860" s="18">
        <v>10151</v>
      </c>
      <c r="B860" s="18" t="s">
        <v>364</v>
      </c>
      <c r="C860" s="19">
        <v>40457</v>
      </c>
      <c r="D860" s="20">
        <v>27610060202154</v>
      </c>
      <c r="F860" s="18" t="s">
        <v>214</v>
      </c>
      <c r="G860" s="19">
        <v>40633</v>
      </c>
      <c r="I860" s="21">
        <v>1870</v>
      </c>
      <c r="J860" s="22">
        <v>3148.55</v>
      </c>
      <c r="M860" s="23">
        <v>467.5</v>
      </c>
      <c r="N860" s="23">
        <v>100</v>
      </c>
      <c r="O860" s="1">
        <v>394</v>
      </c>
      <c r="P860" s="24">
        <f t="shared" si="48"/>
        <v>4110.05</v>
      </c>
      <c r="Q860" s="23">
        <v>205.7</v>
      </c>
      <c r="R860" s="23">
        <v>0</v>
      </c>
      <c r="S860" s="23">
        <v>0.51</v>
      </c>
      <c r="T860" s="24">
        <f t="shared" si="46"/>
        <v>206.20999999999998</v>
      </c>
      <c r="U860" s="25">
        <f t="shared" si="47"/>
        <v>3903.84</v>
      </c>
    </row>
    <row r="861" spans="1:21" ht="27" customHeight="1" x14ac:dyDescent="0.2">
      <c r="A861" s="18">
        <v>10364</v>
      </c>
      <c r="B861" s="18" t="s">
        <v>365</v>
      </c>
      <c r="C861" s="19">
        <v>40504</v>
      </c>
      <c r="D861" s="20">
        <v>27411191800178</v>
      </c>
      <c r="F861" s="18" t="s">
        <v>214</v>
      </c>
      <c r="G861" s="19">
        <v>40516</v>
      </c>
      <c r="I861" s="21">
        <v>1700</v>
      </c>
      <c r="J861" s="22">
        <v>2595.35</v>
      </c>
      <c r="M861" s="23">
        <v>425</v>
      </c>
      <c r="N861" s="23">
        <v>150</v>
      </c>
      <c r="O861" s="1">
        <v>1586</v>
      </c>
      <c r="P861" s="24">
        <f t="shared" si="48"/>
        <v>4756.3500000000004</v>
      </c>
      <c r="Q861" s="23">
        <v>187</v>
      </c>
      <c r="R861" s="23">
        <v>0</v>
      </c>
      <c r="S861" s="23">
        <v>0.21</v>
      </c>
      <c r="T861" s="24">
        <f t="shared" si="46"/>
        <v>187.21</v>
      </c>
      <c r="U861" s="25">
        <f t="shared" si="47"/>
        <v>4569.1400000000003</v>
      </c>
    </row>
    <row r="862" spans="1:21" ht="27" customHeight="1" x14ac:dyDescent="0.2">
      <c r="A862" s="18">
        <v>10460</v>
      </c>
      <c r="B862" s="18" t="s">
        <v>366</v>
      </c>
      <c r="C862" s="19">
        <v>40552</v>
      </c>
      <c r="D862" s="20">
        <v>28503101800714</v>
      </c>
      <c r="F862" s="18" t="s">
        <v>214</v>
      </c>
      <c r="G862" s="19">
        <v>40594</v>
      </c>
      <c r="O862" s="1"/>
      <c r="P862" s="24">
        <f t="shared" si="48"/>
        <v>0</v>
      </c>
      <c r="T862" s="24">
        <f t="shared" si="46"/>
        <v>0</v>
      </c>
      <c r="U862" s="25">
        <f t="shared" si="47"/>
        <v>0</v>
      </c>
    </row>
    <row r="863" spans="1:21" ht="27" customHeight="1" x14ac:dyDescent="0.2">
      <c r="A863" s="18">
        <v>10501</v>
      </c>
      <c r="B863" s="18" t="s">
        <v>367</v>
      </c>
      <c r="C863" s="19">
        <v>40581</v>
      </c>
      <c r="D863" s="20">
        <v>28708011808938</v>
      </c>
      <c r="F863" s="18" t="s">
        <v>214</v>
      </c>
      <c r="G863" s="19">
        <v>40594</v>
      </c>
      <c r="I863" s="21">
        <v>1700</v>
      </c>
      <c r="J863" s="22">
        <v>2396.4499999999998</v>
      </c>
      <c r="M863" s="23">
        <v>425</v>
      </c>
      <c r="N863" s="23">
        <v>100</v>
      </c>
      <c r="O863" s="1">
        <v>706</v>
      </c>
      <c r="P863" s="24">
        <f t="shared" si="48"/>
        <v>3627.45</v>
      </c>
      <c r="Q863" s="23">
        <v>187</v>
      </c>
      <c r="R863" s="23">
        <v>0</v>
      </c>
      <c r="S863" s="23">
        <v>1.17</v>
      </c>
      <c r="T863" s="24">
        <f t="shared" si="46"/>
        <v>188.17</v>
      </c>
      <c r="U863" s="25">
        <f t="shared" si="47"/>
        <v>3439.2799999999997</v>
      </c>
    </row>
    <row r="864" spans="1:21" ht="27" customHeight="1" x14ac:dyDescent="0.2">
      <c r="A864" s="18">
        <v>13405</v>
      </c>
      <c r="B864" s="18" t="s">
        <v>368</v>
      </c>
      <c r="C864" s="19">
        <v>43272</v>
      </c>
      <c r="D864" s="20">
        <v>29304250201557</v>
      </c>
      <c r="F864" s="18" t="s">
        <v>214</v>
      </c>
      <c r="G864" s="19">
        <v>43299</v>
      </c>
      <c r="O864" s="1"/>
      <c r="P864" s="24">
        <f t="shared" si="48"/>
        <v>0</v>
      </c>
      <c r="T864" s="24">
        <f t="shared" si="46"/>
        <v>0</v>
      </c>
      <c r="U864" s="25">
        <f t="shared" si="47"/>
        <v>0</v>
      </c>
    </row>
    <row r="865" spans="1:21" ht="27" customHeight="1" x14ac:dyDescent="0.2">
      <c r="A865" s="18">
        <v>13615</v>
      </c>
      <c r="B865" s="18" t="s">
        <v>369</v>
      </c>
      <c r="C865" s="19">
        <v>43376</v>
      </c>
      <c r="D865" s="20">
        <v>30006100202436</v>
      </c>
      <c r="F865" s="18" t="s">
        <v>214</v>
      </c>
      <c r="G865" s="19">
        <v>43678</v>
      </c>
      <c r="I865" s="21">
        <v>1700</v>
      </c>
      <c r="J865" s="22">
        <v>2067</v>
      </c>
      <c r="M865" s="23">
        <v>425</v>
      </c>
      <c r="N865" s="23">
        <v>100</v>
      </c>
      <c r="O865" s="1">
        <v>163</v>
      </c>
      <c r="P865" s="24">
        <f t="shared" si="48"/>
        <v>2755</v>
      </c>
      <c r="Q865" s="23">
        <v>187</v>
      </c>
      <c r="R865" s="23">
        <v>0</v>
      </c>
      <c r="S865" s="23">
        <v>1.7</v>
      </c>
      <c r="T865" s="24">
        <f t="shared" si="46"/>
        <v>188.7</v>
      </c>
      <c r="U865" s="25">
        <f t="shared" si="47"/>
        <v>2566.3000000000002</v>
      </c>
    </row>
    <row r="866" spans="1:21" ht="27" customHeight="1" x14ac:dyDescent="0.2">
      <c r="A866" s="18">
        <v>13616</v>
      </c>
      <c r="B866" s="18" t="s">
        <v>370</v>
      </c>
      <c r="C866" s="19">
        <v>43369</v>
      </c>
      <c r="D866" s="20">
        <v>28712201806777</v>
      </c>
      <c r="F866" s="18" t="s">
        <v>214</v>
      </c>
      <c r="G866" s="19">
        <v>43497</v>
      </c>
      <c r="I866" s="21">
        <v>1700</v>
      </c>
      <c r="J866" s="22">
        <v>2045.9</v>
      </c>
      <c r="M866" s="23">
        <v>425</v>
      </c>
      <c r="N866" s="23">
        <v>100</v>
      </c>
      <c r="O866" s="1">
        <v>644</v>
      </c>
      <c r="P866" s="24">
        <f t="shared" si="48"/>
        <v>3214.9</v>
      </c>
      <c r="Q866" s="23">
        <v>187</v>
      </c>
      <c r="R866" s="23">
        <v>0</v>
      </c>
      <c r="S866" s="23">
        <v>0</v>
      </c>
      <c r="T866" s="24">
        <f t="shared" si="46"/>
        <v>187</v>
      </c>
      <c r="U866" s="25">
        <f t="shared" si="47"/>
        <v>3027.9</v>
      </c>
    </row>
    <row r="867" spans="1:21" ht="27" customHeight="1" x14ac:dyDescent="0.2">
      <c r="A867" s="18">
        <v>13894</v>
      </c>
      <c r="B867" s="18" t="s">
        <v>371</v>
      </c>
      <c r="C867" s="19">
        <v>43578</v>
      </c>
      <c r="D867" s="20">
        <v>27707240202016</v>
      </c>
      <c r="F867" s="18" t="s">
        <v>214</v>
      </c>
      <c r="G867" s="19">
        <v>43678</v>
      </c>
      <c r="O867" s="1"/>
      <c r="P867" s="24">
        <f t="shared" si="48"/>
        <v>0</v>
      </c>
      <c r="T867" s="24">
        <f t="shared" si="46"/>
        <v>0</v>
      </c>
      <c r="U867" s="25">
        <f t="shared" si="47"/>
        <v>0</v>
      </c>
    </row>
    <row r="868" spans="1:21" ht="27" customHeight="1" x14ac:dyDescent="0.2">
      <c r="A868" s="18">
        <v>13896</v>
      </c>
      <c r="B868" s="18" t="s">
        <v>372</v>
      </c>
      <c r="C868" s="19">
        <v>43587</v>
      </c>
      <c r="D868" s="20">
        <v>28808020202192</v>
      </c>
      <c r="F868" s="18" t="s">
        <v>214</v>
      </c>
      <c r="G868" s="19">
        <v>43678</v>
      </c>
      <c r="I868" s="21">
        <v>1700</v>
      </c>
      <c r="J868" s="22">
        <v>2275</v>
      </c>
      <c r="M868" s="23">
        <v>425</v>
      </c>
      <c r="O868" s="1"/>
      <c r="P868" s="24">
        <f t="shared" si="48"/>
        <v>2700</v>
      </c>
      <c r="Q868" s="23">
        <v>187</v>
      </c>
      <c r="R868" s="23">
        <v>0</v>
      </c>
      <c r="S868" s="23">
        <v>4.59</v>
      </c>
      <c r="T868" s="24">
        <f t="shared" si="46"/>
        <v>191.59</v>
      </c>
      <c r="U868" s="25">
        <f t="shared" si="47"/>
        <v>2508.41</v>
      </c>
    </row>
    <row r="869" spans="1:21" ht="27" customHeight="1" x14ac:dyDescent="0.2">
      <c r="A869" s="18">
        <v>13971</v>
      </c>
      <c r="B869" s="18" t="s">
        <v>373</v>
      </c>
      <c r="C869" s="19">
        <v>43711</v>
      </c>
      <c r="D869" s="20">
        <v>29509101805238</v>
      </c>
      <c r="F869" s="18" t="s">
        <v>25</v>
      </c>
      <c r="G869" s="19">
        <v>43711</v>
      </c>
      <c r="O869" s="1"/>
      <c r="P869" s="24">
        <f t="shared" si="48"/>
        <v>0</v>
      </c>
      <c r="T869" s="24">
        <f t="shared" ref="T869:T932" si="49">SUM(Q869:S869)</f>
        <v>0</v>
      </c>
      <c r="U869" s="25">
        <f t="shared" ref="U869:U932" si="50">P869-T869</f>
        <v>0</v>
      </c>
    </row>
    <row r="870" spans="1:21" ht="27" customHeight="1" x14ac:dyDescent="0.2">
      <c r="A870" s="18">
        <v>14027</v>
      </c>
      <c r="B870" s="18" t="s">
        <v>374</v>
      </c>
      <c r="C870" s="19">
        <v>43793</v>
      </c>
      <c r="D870" s="20">
        <v>28002201803011</v>
      </c>
      <c r="F870" s="18" t="s">
        <v>214</v>
      </c>
      <c r="G870" s="19">
        <v>43793</v>
      </c>
      <c r="I870" s="21">
        <v>1700</v>
      </c>
      <c r="J870" s="22">
        <v>1997</v>
      </c>
      <c r="M870" s="23">
        <v>425</v>
      </c>
      <c r="N870" s="23">
        <v>100</v>
      </c>
      <c r="O870" s="1">
        <v>178</v>
      </c>
      <c r="P870" s="24">
        <f t="shared" ref="P870:P933" si="51">SUM(J870:O870)</f>
        <v>2700</v>
      </c>
      <c r="Q870" s="23">
        <v>187</v>
      </c>
      <c r="R870" s="23">
        <v>0</v>
      </c>
      <c r="S870" s="23">
        <v>0</v>
      </c>
      <c r="T870" s="24">
        <f t="shared" si="49"/>
        <v>187</v>
      </c>
      <c r="U870" s="25">
        <f t="shared" si="50"/>
        <v>2513</v>
      </c>
    </row>
    <row r="871" spans="1:21" ht="27" customHeight="1" x14ac:dyDescent="0.2">
      <c r="A871" s="18">
        <v>560</v>
      </c>
      <c r="B871" s="18" t="s">
        <v>375</v>
      </c>
      <c r="C871" s="19">
        <v>36739</v>
      </c>
      <c r="D871" s="20">
        <v>2711020200693</v>
      </c>
      <c r="F871" s="18" t="s">
        <v>214</v>
      </c>
      <c r="G871" s="19">
        <v>36778</v>
      </c>
      <c r="I871" s="21">
        <v>3940</v>
      </c>
      <c r="J871" s="22">
        <v>4879</v>
      </c>
      <c r="M871" s="23">
        <v>985</v>
      </c>
      <c r="N871" s="23">
        <v>150</v>
      </c>
      <c r="O871" s="1">
        <v>2498</v>
      </c>
      <c r="P871" s="24">
        <f t="shared" si="51"/>
        <v>8512</v>
      </c>
      <c r="Q871" s="23">
        <v>433.4</v>
      </c>
      <c r="R871" s="23">
        <v>1000</v>
      </c>
      <c r="S871" s="23">
        <v>0</v>
      </c>
      <c r="T871" s="24">
        <f t="shared" si="49"/>
        <v>1433.4</v>
      </c>
      <c r="U871" s="25">
        <f t="shared" si="50"/>
        <v>7078.6</v>
      </c>
    </row>
    <row r="872" spans="1:21" ht="27" customHeight="1" x14ac:dyDescent="0.2">
      <c r="A872" s="18">
        <v>661</v>
      </c>
      <c r="B872" s="18" t="s">
        <v>376</v>
      </c>
      <c r="C872" s="19">
        <v>35695</v>
      </c>
      <c r="D872" s="20">
        <v>27912140200779</v>
      </c>
      <c r="F872" s="18" t="s">
        <v>214</v>
      </c>
      <c r="G872" s="19">
        <v>35841</v>
      </c>
      <c r="I872" s="21">
        <v>2040</v>
      </c>
      <c r="J872" s="22">
        <v>3440.5</v>
      </c>
      <c r="M872" s="23">
        <v>510</v>
      </c>
      <c r="N872" s="23">
        <v>150</v>
      </c>
      <c r="O872" s="1">
        <v>1552</v>
      </c>
      <c r="P872" s="24">
        <f t="shared" si="51"/>
        <v>5652.5</v>
      </c>
      <c r="Q872" s="23">
        <v>224.4</v>
      </c>
      <c r="R872" s="23">
        <v>0</v>
      </c>
      <c r="S872" s="23">
        <v>0.55000000000000004</v>
      </c>
      <c r="T872" s="24">
        <f t="shared" si="49"/>
        <v>224.95000000000002</v>
      </c>
      <c r="U872" s="25">
        <f t="shared" si="50"/>
        <v>5427.55</v>
      </c>
    </row>
    <row r="873" spans="1:21" ht="27" customHeight="1" x14ac:dyDescent="0.2">
      <c r="A873" s="18">
        <v>901</v>
      </c>
      <c r="B873" s="18" t="s">
        <v>377</v>
      </c>
      <c r="C873" s="19">
        <v>34135</v>
      </c>
      <c r="D873" s="20">
        <v>26506110201795</v>
      </c>
      <c r="F873" s="18" t="s">
        <v>211</v>
      </c>
      <c r="G873" s="19">
        <v>35217</v>
      </c>
      <c r="I873" s="21">
        <v>4850</v>
      </c>
      <c r="J873" s="22">
        <v>6008.5</v>
      </c>
      <c r="M873" s="23">
        <v>1212.5</v>
      </c>
      <c r="O873" s="1"/>
      <c r="P873" s="24">
        <f t="shared" si="51"/>
        <v>7221</v>
      </c>
      <c r="Q873" s="23">
        <v>533.5</v>
      </c>
      <c r="R873" s="23">
        <v>0</v>
      </c>
      <c r="S873" s="23">
        <v>0</v>
      </c>
      <c r="T873" s="24">
        <f t="shared" si="49"/>
        <v>533.5</v>
      </c>
      <c r="U873" s="25">
        <f t="shared" si="50"/>
        <v>6687.5</v>
      </c>
    </row>
    <row r="874" spans="1:21" ht="27" customHeight="1" x14ac:dyDescent="0.2">
      <c r="A874" s="18">
        <v>3802</v>
      </c>
      <c r="B874" s="18" t="s">
        <v>378</v>
      </c>
      <c r="C874" s="19">
        <v>37219</v>
      </c>
      <c r="D874" s="20">
        <v>27701011817858</v>
      </c>
      <c r="F874" s="18" t="s">
        <v>206</v>
      </c>
      <c r="G874" s="19">
        <v>37270</v>
      </c>
      <c r="I874" s="21">
        <v>2740</v>
      </c>
      <c r="J874" s="22">
        <v>4627.95</v>
      </c>
      <c r="M874" s="23">
        <v>685</v>
      </c>
      <c r="N874" s="23">
        <v>150</v>
      </c>
      <c r="O874" s="1"/>
      <c r="P874" s="24">
        <f t="shared" si="51"/>
        <v>5462.95</v>
      </c>
      <c r="Q874" s="23">
        <v>301.39999999999998</v>
      </c>
      <c r="R874" s="23">
        <v>16</v>
      </c>
      <c r="S874" s="23">
        <v>0.37</v>
      </c>
      <c r="T874" s="24">
        <f t="shared" si="49"/>
        <v>317.77</v>
      </c>
      <c r="U874" s="25">
        <f t="shared" si="50"/>
        <v>5145.18</v>
      </c>
    </row>
    <row r="875" spans="1:21" ht="27" customHeight="1" x14ac:dyDescent="0.2">
      <c r="A875" s="18">
        <v>6620</v>
      </c>
      <c r="B875" s="18" t="s">
        <v>379</v>
      </c>
      <c r="C875" s="19">
        <v>38691</v>
      </c>
      <c r="D875" s="20">
        <v>28502010204411</v>
      </c>
      <c r="F875" s="18" t="s">
        <v>214</v>
      </c>
      <c r="G875" s="19">
        <v>38762</v>
      </c>
      <c r="I875" s="21">
        <v>1720</v>
      </c>
      <c r="J875" s="22">
        <v>2892.4</v>
      </c>
      <c r="M875" s="23">
        <v>430</v>
      </c>
      <c r="N875" s="23">
        <v>100</v>
      </c>
      <c r="O875" s="1">
        <v>465</v>
      </c>
      <c r="P875" s="24">
        <f t="shared" si="51"/>
        <v>3887.4</v>
      </c>
      <c r="Q875" s="23">
        <v>189.2</v>
      </c>
      <c r="R875" s="23">
        <v>200</v>
      </c>
      <c r="S875" s="23">
        <v>0</v>
      </c>
      <c r="T875" s="24">
        <f t="shared" si="49"/>
        <v>389.2</v>
      </c>
      <c r="U875" s="25">
        <f t="shared" si="50"/>
        <v>3498.2000000000003</v>
      </c>
    </row>
    <row r="876" spans="1:21" ht="27" customHeight="1" x14ac:dyDescent="0.2">
      <c r="A876" s="18">
        <v>7213</v>
      </c>
      <c r="B876" s="18" t="s">
        <v>380</v>
      </c>
      <c r="C876" s="19">
        <v>38923</v>
      </c>
      <c r="D876" s="20">
        <v>27703290201252</v>
      </c>
      <c r="F876" s="18" t="s">
        <v>214</v>
      </c>
      <c r="G876" s="19">
        <v>39023</v>
      </c>
      <c r="I876" s="21">
        <v>1700</v>
      </c>
      <c r="J876" s="22">
        <v>2718.9</v>
      </c>
      <c r="M876" s="23">
        <v>425</v>
      </c>
      <c r="N876" s="23">
        <v>100</v>
      </c>
      <c r="O876" s="1"/>
      <c r="P876" s="24">
        <f t="shared" si="51"/>
        <v>3243.9</v>
      </c>
      <c r="Q876" s="23">
        <v>187</v>
      </c>
      <c r="R876" s="23">
        <v>0</v>
      </c>
      <c r="S876" s="23">
        <v>0.66</v>
      </c>
      <c r="T876" s="24">
        <f t="shared" si="49"/>
        <v>187.66</v>
      </c>
      <c r="U876" s="25">
        <f t="shared" si="50"/>
        <v>3056.2400000000002</v>
      </c>
    </row>
    <row r="877" spans="1:21" ht="27" customHeight="1" x14ac:dyDescent="0.2">
      <c r="A877" s="18">
        <v>13554</v>
      </c>
      <c r="B877" s="18" t="s">
        <v>381</v>
      </c>
      <c r="C877" s="19">
        <v>43346</v>
      </c>
      <c r="D877" s="20">
        <v>29503062600056</v>
      </c>
      <c r="F877" s="18" t="s">
        <v>214</v>
      </c>
      <c r="G877" s="19">
        <v>43497</v>
      </c>
      <c r="I877" s="21">
        <v>1700</v>
      </c>
      <c r="J877" s="22">
        <v>2051.9</v>
      </c>
      <c r="M877" s="23">
        <v>425</v>
      </c>
      <c r="N877" s="23">
        <v>100</v>
      </c>
      <c r="O877" s="1"/>
      <c r="P877" s="24">
        <f t="shared" si="51"/>
        <v>2576.9</v>
      </c>
      <c r="Q877" s="23">
        <v>187</v>
      </c>
      <c r="R877" s="23">
        <v>0</v>
      </c>
      <c r="S877" s="23">
        <v>57.86</v>
      </c>
      <c r="T877" s="24">
        <f t="shared" si="49"/>
        <v>244.86</v>
      </c>
      <c r="U877" s="25">
        <f t="shared" si="50"/>
        <v>2332.04</v>
      </c>
    </row>
    <row r="878" spans="1:21" ht="27" customHeight="1" x14ac:dyDescent="0.2">
      <c r="A878" s="18">
        <v>13649</v>
      </c>
      <c r="B878" s="18" t="s">
        <v>382</v>
      </c>
      <c r="C878" s="19">
        <v>43391</v>
      </c>
      <c r="D878" s="20">
        <v>27808280202095</v>
      </c>
      <c r="F878" s="18" t="s">
        <v>214</v>
      </c>
      <c r="G878" s="19">
        <v>44228</v>
      </c>
      <c r="I878" s="21">
        <v>1700</v>
      </c>
      <c r="J878" s="22">
        <v>1969</v>
      </c>
      <c r="M878" s="23">
        <v>425</v>
      </c>
      <c r="O878" s="1">
        <v>479</v>
      </c>
      <c r="P878" s="24">
        <f t="shared" si="51"/>
        <v>2873</v>
      </c>
      <c r="Q878" s="23">
        <v>187</v>
      </c>
      <c r="R878" s="23">
        <v>0</v>
      </c>
      <c r="S878" s="23">
        <v>0.17</v>
      </c>
      <c r="T878" s="24">
        <f t="shared" si="49"/>
        <v>187.17</v>
      </c>
      <c r="U878" s="25">
        <f t="shared" si="50"/>
        <v>2685.83</v>
      </c>
    </row>
    <row r="879" spans="1:21" ht="27" customHeight="1" x14ac:dyDescent="0.2">
      <c r="A879" s="18">
        <v>13714</v>
      </c>
      <c r="B879" s="18" t="s">
        <v>383</v>
      </c>
      <c r="C879" s="19">
        <v>43418</v>
      </c>
      <c r="D879" s="20">
        <v>27202241802497</v>
      </c>
      <c r="F879" s="18" t="s">
        <v>214</v>
      </c>
      <c r="G879" s="19">
        <v>43506</v>
      </c>
      <c r="I879" s="21">
        <v>1700</v>
      </c>
      <c r="J879" s="22">
        <v>2045.9</v>
      </c>
      <c r="M879" s="23">
        <v>425</v>
      </c>
      <c r="O879" s="1"/>
      <c r="P879" s="24">
        <f t="shared" si="51"/>
        <v>2470.9</v>
      </c>
      <c r="Q879" s="23">
        <v>187</v>
      </c>
      <c r="R879" s="23">
        <v>100</v>
      </c>
      <c r="S879" s="23">
        <v>1.52</v>
      </c>
      <c r="T879" s="24">
        <f t="shared" si="49"/>
        <v>288.52</v>
      </c>
      <c r="U879" s="25">
        <f t="shared" si="50"/>
        <v>2182.38</v>
      </c>
    </row>
    <row r="880" spans="1:21" ht="27" customHeight="1" x14ac:dyDescent="0.2">
      <c r="A880" s="18">
        <v>632</v>
      </c>
      <c r="B880" s="18" t="s">
        <v>384</v>
      </c>
      <c r="C880" s="19">
        <v>36311</v>
      </c>
      <c r="D880" s="20">
        <v>27809261802291</v>
      </c>
      <c r="F880" s="18" t="s">
        <v>214</v>
      </c>
      <c r="G880" s="19">
        <v>36333</v>
      </c>
      <c r="O880" s="1"/>
      <c r="P880" s="24">
        <f t="shared" si="51"/>
        <v>0</v>
      </c>
      <c r="T880" s="24">
        <f t="shared" si="49"/>
        <v>0</v>
      </c>
      <c r="U880" s="25">
        <f t="shared" si="50"/>
        <v>0</v>
      </c>
    </row>
    <row r="881" spans="1:21" ht="27" customHeight="1" x14ac:dyDescent="0.2">
      <c r="A881" s="18">
        <v>13917</v>
      </c>
      <c r="B881" s="18" t="s">
        <v>385</v>
      </c>
      <c r="C881" s="19">
        <v>43639</v>
      </c>
      <c r="D881" s="20">
        <v>29611150202432</v>
      </c>
      <c r="F881" s="18" t="s">
        <v>214</v>
      </c>
      <c r="G881" s="19">
        <v>43678</v>
      </c>
      <c r="I881" s="21">
        <v>1700</v>
      </c>
      <c r="J881" s="22">
        <v>2144</v>
      </c>
      <c r="M881" s="23">
        <v>425</v>
      </c>
      <c r="N881" s="23">
        <v>250</v>
      </c>
      <c r="O881" s="1">
        <v>1671</v>
      </c>
      <c r="P881" s="24">
        <f t="shared" si="51"/>
        <v>4490</v>
      </c>
      <c r="Q881" s="23">
        <v>187</v>
      </c>
      <c r="R881" s="23">
        <v>0</v>
      </c>
      <c r="S881" s="23">
        <v>57.17</v>
      </c>
      <c r="T881" s="24">
        <f t="shared" si="49"/>
        <v>244.17000000000002</v>
      </c>
      <c r="U881" s="25">
        <f t="shared" si="50"/>
        <v>4245.83</v>
      </c>
    </row>
    <row r="882" spans="1:21" ht="27" customHeight="1" x14ac:dyDescent="0.2">
      <c r="A882" s="18">
        <v>166</v>
      </c>
      <c r="B882" s="18" t="s">
        <v>386</v>
      </c>
      <c r="C882" s="19">
        <v>40567</v>
      </c>
      <c r="D882" s="20">
        <v>27212200200399</v>
      </c>
      <c r="F882" s="18" t="s">
        <v>81</v>
      </c>
      <c r="G882" s="19">
        <v>40567</v>
      </c>
      <c r="I882" s="21">
        <v>3090</v>
      </c>
      <c r="J882" s="22">
        <v>4420.55</v>
      </c>
      <c r="M882" s="23">
        <v>772.5</v>
      </c>
      <c r="O882" s="1">
        <v>1028</v>
      </c>
      <c r="P882" s="24">
        <f t="shared" si="51"/>
        <v>6221.05</v>
      </c>
      <c r="Q882" s="23">
        <v>339.9</v>
      </c>
      <c r="R882" s="23">
        <v>0</v>
      </c>
      <c r="S882" s="23">
        <v>0</v>
      </c>
      <c r="T882" s="24">
        <f t="shared" si="49"/>
        <v>339.9</v>
      </c>
      <c r="U882" s="25">
        <f t="shared" si="50"/>
        <v>5881.1500000000005</v>
      </c>
    </row>
    <row r="883" spans="1:21" ht="27" customHeight="1" x14ac:dyDescent="0.2">
      <c r="A883" s="18">
        <v>339</v>
      </c>
      <c r="B883" s="18" t="s">
        <v>387</v>
      </c>
      <c r="C883" s="19">
        <v>38112</v>
      </c>
      <c r="D883" s="20">
        <v>27007130200474</v>
      </c>
      <c r="F883" s="18" t="s">
        <v>285</v>
      </c>
      <c r="G883" s="19">
        <v>38262</v>
      </c>
      <c r="I883" s="21">
        <v>1990</v>
      </c>
      <c r="J883" s="22">
        <v>2727.5</v>
      </c>
      <c r="M883" s="23">
        <v>497.5</v>
      </c>
      <c r="O883" s="1">
        <v>237</v>
      </c>
      <c r="P883" s="24">
        <f t="shared" si="51"/>
        <v>3462</v>
      </c>
      <c r="Q883" s="23">
        <v>218.9</v>
      </c>
      <c r="R883" s="23">
        <v>0</v>
      </c>
      <c r="S883" s="23">
        <v>0</v>
      </c>
      <c r="T883" s="24">
        <f t="shared" si="49"/>
        <v>218.9</v>
      </c>
      <c r="U883" s="25">
        <f t="shared" si="50"/>
        <v>3243.1</v>
      </c>
    </row>
    <row r="884" spans="1:21" ht="27" customHeight="1" x14ac:dyDescent="0.2">
      <c r="A884" s="18">
        <v>552</v>
      </c>
      <c r="B884" s="18" t="s">
        <v>388</v>
      </c>
      <c r="C884" s="19">
        <v>35994</v>
      </c>
      <c r="D884" s="20">
        <v>26601011805274</v>
      </c>
      <c r="F884" s="18" t="s">
        <v>214</v>
      </c>
      <c r="G884" s="19">
        <v>36026</v>
      </c>
      <c r="I884" s="21">
        <v>3070</v>
      </c>
      <c r="J884" s="22">
        <v>4169</v>
      </c>
      <c r="M884" s="23">
        <v>767.5</v>
      </c>
      <c r="N884" s="23">
        <v>100</v>
      </c>
      <c r="O884" s="1">
        <v>1604</v>
      </c>
      <c r="P884" s="24">
        <f t="shared" si="51"/>
        <v>6640.5</v>
      </c>
      <c r="Q884" s="23">
        <v>337.7</v>
      </c>
      <c r="R884" s="23">
        <v>0</v>
      </c>
      <c r="S884" s="23">
        <v>0</v>
      </c>
      <c r="T884" s="24">
        <f t="shared" si="49"/>
        <v>337.7</v>
      </c>
      <c r="U884" s="25">
        <f t="shared" si="50"/>
        <v>6302.8</v>
      </c>
    </row>
    <row r="885" spans="1:21" ht="27" customHeight="1" x14ac:dyDescent="0.2">
      <c r="A885" s="18">
        <v>561</v>
      </c>
      <c r="B885" s="18" t="s">
        <v>389</v>
      </c>
      <c r="C885" s="19">
        <v>36186</v>
      </c>
      <c r="D885" s="20">
        <v>27312020202339</v>
      </c>
      <c r="F885" s="18" t="s">
        <v>256</v>
      </c>
      <c r="G885" s="19">
        <v>36253</v>
      </c>
      <c r="I885" s="21">
        <v>3410</v>
      </c>
      <c r="J885" s="22">
        <v>4223</v>
      </c>
      <c r="M885" s="23">
        <v>852.5</v>
      </c>
      <c r="N885" s="23">
        <v>150</v>
      </c>
      <c r="O885" s="1"/>
      <c r="P885" s="24">
        <f t="shared" si="51"/>
        <v>5225.5</v>
      </c>
      <c r="Q885" s="23">
        <v>375.1</v>
      </c>
      <c r="R885" s="23">
        <v>0</v>
      </c>
      <c r="S885" s="23">
        <v>0</v>
      </c>
      <c r="T885" s="24">
        <f t="shared" si="49"/>
        <v>375.1</v>
      </c>
      <c r="U885" s="25">
        <f t="shared" si="50"/>
        <v>4850.3999999999996</v>
      </c>
    </row>
    <row r="886" spans="1:21" ht="27" customHeight="1" x14ac:dyDescent="0.2">
      <c r="A886" s="18">
        <v>2601</v>
      </c>
      <c r="B886" s="18" t="s">
        <v>390</v>
      </c>
      <c r="C886" s="19">
        <v>37562</v>
      </c>
      <c r="D886" s="20">
        <v>27501220200338</v>
      </c>
      <c r="F886" s="18" t="s">
        <v>214</v>
      </c>
      <c r="G886" s="19">
        <v>40436</v>
      </c>
      <c r="I886" s="21">
        <v>4730</v>
      </c>
      <c r="J886" s="22">
        <v>6792</v>
      </c>
      <c r="M886" s="23">
        <v>1182.5</v>
      </c>
      <c r="N886" s="23">
        <v>150</v>
      </c>
      <c r="O886" s="1"/>
      <c r="P886" s="24">
        <f t="shared" si="51"/>
        <v>8124.5</v>
      </c>
      <c r="Q886" s="23">
        <v>520.29999999999995</v>
      </c>
      <c r="R886" s="23">
        <v>0</v>
      </c>
      <c r="S886" s="23">
        <v>0</v>
      </c>
      <c r="T886" s="24">
        <f t="shared" si="49"/>
        <v>520.29999999999995</v>
      </c>
      <c r="U886" s="25">
        <f t="shared" si="50"/>
        <v>7604.2</v>
      </c>
    </row>
    <row r="887" spans="1:21" ht="27" customHeight="1" x14ac:dyDescent="0.2">
      <c r="A887" s="18">
        <v>4491</v>
      </c>
      <c r="B887" s="18" t="s">
        <v>391</v>
      </c>
      <c r="C887" s="19">
        <v>38272</v>
      </c>
      <c r="D887" s="20">
        <v>27308051802078</v>
      </c>
      <c r="F887" s="18" t="s">
        <v>75</v>
      </c>
      <c r="G887" s="19">
        <v>38297</v>
      </c>
      <c r="I887" s="21">
        <v>2420</v>
      </c>
      <c r="J887" s="22">
        <v>3271.7</v>
      </c>
      <c r="M887" s="23">
        <v>605</v>
      </c>
      <c r="O887" s="1">
        <v>1863</v>
      </c>
      <c r="P887" s="24">
        <f t="shared" si="51"/>
        <v>5739.7</v>
      </c>
      <c r="Q887" s="23">
        <v>266.2</v>
      </c>
      <c r="R887" s="23">
        <v>0</v>
      </c>
      <c r="S887" s="23">
        <v>20</v>
      </c>
      <c r="T887" s="24">
        <f t="shared" si="49"/>
        <v>286.2</v>
      </c>
      <c r="U887" s="25">
        <f t="shared" si="50"/>
        <v>5453.5</v>
      </c>
    </row>
    <row r="888" spans="1:21" ht="27" customHeight="1" x14ac:dyDescent="0.2">
      <c r="A888" s="18">
        <v>5789</v>
      </c>
      <c r="B888" s="18" t="s">
        <v>392</v>
      </c>
      <c r="C888" s="19">
        <v>38578</v>
      </c>
      <c r="D888" s="20">
        <v>27502021802813</v>
      </c>
      <c r="F888" s="18" t="s">
        <v>86</v>
      </c>
      <c r="G888" s="19">
        <v>38634</v>
      </c>
      <c r="I888" s="21">
        <v>2020</v>
      </c>
      <c r="J888" s="22">
        <v>2731</v>
      </c>
      <c r="M888" s="23">
        <v>505</v>
      </c>
      <c r="O888" s="1">
        <v>1902</v>
      </c>
      <c r="P888" s="24">
        <f t="shared" si="51"/>
        <v>5138</v>
      </c>
      <c r="Q888" s="23">
        <v>222.2</v>
      </c>
      <c r="R888" s="23">
        <v>0</v>
      </c>
      <c r="S888" s="23">
        <v>0</v>
      </c>
      <c r="T888" s="24">
        <f t="shared" si="49"/>
        <v>222.2</v>
      </c>
      <c r="U888" s="25">
        <f t="shared" si="50"/>
        <v>4915.8</v>
      </c>
    </row>
    <row r="889" spans="1:21" ht="27" customHeight="1" x14ac:dyDescent="0.2">
      <c r="A889" s="18">
        <v>7790</v>
      </c>
      <c r="B889" s="18" t="s">
        <v>393</v>
      </c>
      <c r="C889" s="19">
        <v>39140</v>
      </c>
      <c r="D889" s="20">
        <v>28701180200715</v>
      </c>
      <c r="F889" s="18" t="s">
        <v>211</v>
      </c>
      <c r="G889" s="19">
        <v>39140</v>
      </c>
      <c r="I889" s="21">
        <v>1700</v>
      </c>
      <c r="J889" s="22">
        <v>2661.75</v>
      </c>
      <c r="M889" s="23">
        <v>425</v>
      </c>
      <c r="O889" s="1"/>
      <c r="P889" s="24">
        <f t="shared" si="51"/>
        <v>3086.75</v>
      </c>
      <c r="Q889" s="23">
        <v>187</v>
      </c>
      <c r="R889" s="23">
        <v>0</v>
      </c>
      <c r="S889" s="23">
        <v>0</v>
      </c>
      <c r="T889" s="24">
        <f t="shared" si="49"/>
        <v>187</v>
      </c>
      <c r="U889" s="25">
        <f t="shared" si="50"/>
        <v>2899.75</v>
      </c>
    </row>
    <row r="890" spans="1:21" ht="27" customHeight="1" x14ac:dyDescent="0.2">
      <c r="A890" s="18">
        <v>9505</v>
      </c>
      <c r="B890" s="18" t="s">
        <v>394</v>
      </c>
      <c r="C890" s="19">
        <v>40196</v>
      </c>
      <c r="D890" s="20">
        <v>28411061802351</v>
      </c>
      <c r="F890" s="18" t="s">
        <v>214</v>
      </c>
      <c r="G890" s="19">
        <v>40247</v>
      </c>
      <c r="I890" s="21">
        <v>1700</v>
      </c>
      <c r="J890" s="22">
        <v>2711.35</v>
      </c>
      <c r="M890" s="23">
        <v>425</v>
      </c>
      <c r="N890" s="23">
        <v>100</v>
      </c>
      <c r="O890" s="1">
        <v>945</v>
      </c>
      <c r="P890" s="24">
        <f t="shared" si="51"/>
        <v>4181.3500000000004</v>
      </c>
      <c r="Q890" s="23">
        <v>187</v>
      </c>
      <c r="R890" s="23">
        <v>0</v>
      </c>
      <c r="S890" s="23">
        <v>1.75</v>
      </c>
      <c r="T890" s="24">
        <f t="shared" si="49"/>
        <v>188.75</v>
      </c>
      <c r="U890" s="25">
        <f t="shared" si="50"/>
        <v>3992.6000000000004</v>
      </c>
    </row>
    <row r="891" spans="1:21" ht="27" customHeight="1" x14ac:dyDescent="0.2">
      <c r="A891" s="18">
        <v>10115</v>
      </c>
      <c r="B891" s="18" t="s">
        <v>395</v>
      </c>
      <c r="C891" s="19">
        <v>40385</v>
      </c>
      <c r="D891" s="20">
        <v>28302231803612</v>
      </c>
      <c r="F891" s="18" t="s">
        <v>214</v>
      </c>
      <c r="G891" s="19">
        <v>40489</v>
      </c>
      <c r="I891" s="21">
        <v>1700</v>
      </c>
      <c r="J891" s="22">
        <v>2403.35</v>
      </c>
      <c r="M891" s="23">
        <v>425</v>
      </c>
      <c r="N891" s="23">
        <v>100</v>
      </c>
      <c r="O891" s="1"/>
      <c r="P891" s="24">
        <f t="shared" si="51"/>
        <v>2928.35</v>
      </c>
      <c r="Q891" s="23">
        <v>187</v>
      </c>
      <c r="R891" s="23">
        <v>0</v>
      </c>
      <c r="S891" s="23">
        <v>0</v>
      </c>
      <c r="T891" s="24">
        <f t="shared" si="49"/>
        <v>187</v>
      </c>
      <c r="U891" s="25">
        <f t="shared" si="50"/>
        <v>2741.35</v>
      </c>
    </row>
    <row r="892" spans="1:21" ht="27" customHeight="1" x14ac:dyDescent="0.2">
      <c r="A892" s="18">
        <v>13395</v>
      </c>
      <c r="B892" s="18" t="s">
        <v>396</v>
      </c>
      <c r="C892" s="19">
        <v>43256</v>
      </c>
      <c r="D892" s="20">
        <v>30201151806295</v>
      </c>
      <c r="F892" s="18" t="s">
        <v>75</v>
      </c>
      <c r="G892" s="19">
        <v>43299</v>
      </c>
      <c r="I892" s="21">
        <v>1700</v>
      </c>
      <c r="J892" s="22">
        <v>2031.9</v>
      </c>
      <c r="M892" s="23">
        <v>425</v>
      </c>
      <c r="O892" s="1"/>
      <c r="P892" s="24">
        <f t="shared" si="51"/>
        <v>2456.9</v>
      </c>
      <c r="Q892" s="23">
        <v>187</v>
      </c>
      <c r="R892" s="23">
        <v>0</v>
      </c>
      <c r="S892" s="23">
        <v>95.16</v>
      </c>
      <c r="T892" s="24">
        <f t="shared" si="49"/>
        <v>282.15999999999997</v>
      </c>
      <c r="U892" s="25">
        <f t="shared" si="50"/>
        <v>2174.7400000000002</v>
      </c>
    </row>
    <row r="893" spans="1:21" ht="27" customHeight="1" x14ac:dyDescent="0.2">
      <c r="A893" s="18">
        <v>13758</v>
      </c>
      <c r="B893" s="18" t="s">
        <v>397</v>
      </c>
      <c r="C893" s="19">
        <v>43512</v>
      </c>
      <c r="D893" s="20">
        <v>27504091802791</v>
      </c>
      <c r="F893" s="18" t="s">
        <v>75</v>
      </c>
      <c r="G893" s="19">
        <v>43647</v>
      </c>
      <c r="I893" s="21">
        <v>1700</v>
      </c>
      <c r="J893" s="22">
        <v>2017</v>
      </c>
      <c r="M893" s="23">
        <v>425</v>
      </c>
      <c r="O893" s="1">
        <v>1551</v>
      </c>
      <c r="P893" s="24">
        <f t="shared" si="51"/>
        <v>3993</v>
      </c>
      <c r="Q893" s="23">
        <v>187</v>
      </c>
      <c r="R893" s="23">
        <v>0</v>
      </c>
      <c r="S893" s="23">
        <v>3.51</v>
      </c>
      <c r="T893" s="24">
        <f t="shared" si="49"/>
        <v>190.51</v>
      </c>
      <c r="U893" s="25">
        <f t="shared" si="50"/>
        <v>3802.49</v>
      </c>
    </row>
    <row r="894" spans="1:21" ht="27" customHeight="1" x14ac:dyDescent="0.2">
      <c r="A894" s="18">
        <v>13907</v>
      </c>
      <c r="B894" s="18" t="s">
        <v>398</v>
      </c>
      <c r="C894" s="19">
        <v>43633</v>
      </c>
      <c r="D894" s="20">
        <v>29510081802332</v>
      </c>
      <c r="F894" s="18" t="s">
        <v>214</v>
      </c>
      <c r="G894" s="19">
        <v>43678</v>
      </c>
      <c r="I894" s="21">
        <v>1700</v>
      </c>
      <c r="J894" s="22">
        <v>2072</v>
      </c>
      <c r="M894" s="23">
        <v>425</v>
      </c>
      <c r="N894" s="23">
        <v>100</v>
      </c>
      <c r="O894" s="1">
        <v>489</v>
      </c>
      <c r="P894" s="24">
        <f t="shared" si="51"/>
        <v>3086</v>
      </c>
      <c r="Q894" s="23">
        <v>187</v>
      </c>
      <c r="R894" s="23">
        <v>0</v>
      </c>
      <c r="S894" s="23">
        <v>0.68</v>
      </c>
      <c r="T894" s="24">
        <f t="shared" si="49"/>
        <v>187.68</v>
      </c>
      <c r="U894" s="25">
        <f t="shared" si="50"/>
        <v>2898.32</v>
      </c>
    </row>
    <row r="895" spans="1:21" ht="27" customHeight="1" x14ac:dyDescent="0.2">
      <c r="A895" s="18">
        <v>13976</v>
      </c>
      <c r="B895" s="18" t="s">
        <v>399</v>
      </c>
      <c r="C895" s="19">
        <v>43715</v>
      </c>
      <c r="D895" s="20">
        <v>28501090202639</v>
      </c>
      <c r="F895" s="18" t="s">
        <v>214</v>
      </c>
      <c r="G895" s="19">
        <v>43891</v>
      </c>
      <c r="I895" s="21">
        <v>1700</v>
      </c>
      <c r="J895" s="22">
        <v>2021.4</v>
      </c>
      <c r="M895" s="23">
        <v>425</v>
      </c>
      <c r="N895" s="23">
        <v>100</v>
      </c>
      <c r="O895" s="1">
        <v>626</v>
      </c>
      <c r="P895" s="24">
        <f t="shared" si="51"/>
        <v>3172.4</v>
      </c>
      <c r="Q895" s="23">
        <v>187</v>
      </c>
      <c r="R895" s="23">
        <v>0</v>
      </c>
      <c r="S895" s="23">
        <v>4.8499999999999996</v>
      </c>
      <c r="T895" s="24">
        <f t="shared" si="49"/>
        <v>191.85</v>
      </c>
      <c r="U895" s="25">
        <f t="shared" si="50"/>
        <v>2980.55</v>
      </c>
    </row>
    <row r="896" spans="1:21" ht="27" customHeight="1" x14ac:dyDescent="0.2">
      <c r="A896" s="18">
        <v>5217</v>
      </c>
      <c r="B896" s="18" t="s">
        <v>400</v>
      </c>
      <c r="C896" s="19">
        <v>38165</v>
      </c>
      <c r="D896" s="20">
        <v>27905150200614</v>
      </c>
      <c r="F896" s="18" t="s">
        <v>256</v>
      </c>
      <c r="G896" s="19">
        <v>38200</v>
      </c>
      <c r="I896" s="21">
        <v>1930</v>
      </c>
      <c r="J896" s="22">
        <v>3248.5</v>
      </c>
      <c r="M896" s="23">
        <v>482.5</v>
      </c>
      <c r="N896" s="23">
        <v>150</v>
      </c>
      <c r="O896" s="1">
        <v>944</v>
      </c>
      <c r="P896" s="24">
        <f t="shared" si="51"/>
        <v>4825</v>
      </c>
      <c r="Q896" s="23">
        <v>212.3</v>
      </c>
      <c r="R896" s="23">
        <v>0</v>
      </c>
      <c r="S896" s="23">
        <v>0</v>
      </c>
      <c r="T896" s="24">
        <f t="shared" si="49"/>
        <v>212.3</v>
      </c>
      <c r="U896" s="25">
        <f t="shared" si="50"/>
        <v>4612.7</v>
      </c>
    </row>
    <row r="897" spans="1:21" ht="27" customHeight="1" x14ac:dyDescent="0.2">
      <c r="A897" s="18">
        <v>13901</v>
      </c>
      <c r="B897" s="18" t="s">
        <v>401</v>
      </c>
      <c r="C897" s="19">
        <v>43601</v>
      </c>
      <c r="D897" s="20">
        <v>29504021802295</v>
      </c>
      <c r="F897" s="18" t="s">
        <v>214</v>
      </c>
      <c r="G897" s="19">
        <v>43709</v>
      </c>
      <c r="I897" s="21">
        <v>1700</v>
      </c>
      <c r="J897" s="22">
        <v>2076</v>
      </c>
      <c r="M897" s="23">
        <v>425</v>
      </c>
      <c r="N897" s="23">
        <v>150</v>
      </c>
      <c r="O897" s="1">
        <v>818</v>
      </c>
      <c r="P897" s="24">
        <f t="shared" si="51"/>
        <v>3469</v>
      </c>
      <c r="Q897" s="23">
        <v>187</v>
      </c>
      <c r="R897" s="23">
        <v>0</v>
      </c>
      <c r="S897" s="23">
        <v>0.34</v>
      </c>
      <c r="T897" s="24">
        <f t="shared" si="49"/>
        <v>187.34</v>
      </c>
      <c r="U897" s="25">
        <f t="shared" si="50"/>
        <v>3281.66</v>
      </c>
    </row>
    <row r="898" spans="1:21" ht="27" customHeight="1" x14ac:dyDescent="0.2">
      <c r="A898" s="18">
        <v>5107</v>
      </c>
      <c r="B898" s="18" t="s">
        <v>402</v>
      </c>
      <c r="C898" s="19">
        <v>38487</v>
      </c>
      <c r="D898" s="20">
        <v>27304071802753</v>
      </c>
      <c r="F898" s="18" t="s">
        <v>214</v>
      </c>
      <c r="G898" s="19">
        <v>38487</v>
      </c>
      <c r="I898" s="21">
        <v>1700</v>
      </c>
      <c r="J898" s="22">
        <v>2871.05</v>
      </c>
      <c r="M898" s="23">
        <v>425</v>
      </c>
      <c r="N898" s="23">
        <v>100</v>
      </c>
      <c r="O898" s="1">
        <v>996</v>
      </c>
      <c r="P898" s="24">
        <f t="shared" si="51"/>
        <v>4392.05</v>
      </c>
      <c r="Q898" s="23">
        <v>187</v>
      </c>
      <c r="R898" s="23">
        <v>0</v>
      </c>
      <c r="S898" s="23">
        <v>0.23</v>
      </c>
      <c r="T898" s="24">
        <f t="shared" si="49"/>
        <v>187.23</v>
      </c>
      <c r="U898" s="25">
        <f t="shared" si="50"/>
        <v>4204.8200000000006</v>
      </c>
    </row>
    <row r="899" spans="1:21" ht="27" customHeight="1" x14ac:dyDescent="0.2">
      <c r="A899" s="18">
        <v>6924</v>
      </c>
      <c r="B899" s="18" t="s">
        <v>403</v>
      </c>
      <c r="C899" s="19">
        <v>38781</v>
      </c>
      <c r="D899" s="20">
        <v>27603071800553</v>
      </c>
      <c r="F899" s="18" t="s">
        <v>214</v>
      </c>
      <c r="G899" s="19">
        <v>38820</v>
      </c>
      <c r="I899" s="21">
        <v>1700</v>
      </c>
      <c r="J899" s="22">
        <v>2855.4</v>
      </c>
      <c r="M899" s="23">
        <v>425</v>
      </c>
      <c r="N899" s="23">
        <v>100</v>
      </c>
      <c r="O899" s="1">
        <v>991</v>
      </c>
      <c r="P899" s="24">
        <f t="shared" si="51"/>
        <v>4371.3999999999996</v>
      </c>
      <c r="Q899" s="23">
        <v>187</v>
      </c>
      <c r="R899" s="23">
        <v>0</v>
      </c>
      <c r="S899" s="23">
        <v>0</v>
      </c>
      <c r="T899" s="24">
        <f t="shared" si="49"/>
        <v>187</v>
      </c>
      <c r="U899" s="25">
        <f t="shared" si="50"/>
        <v>4184.3999999999996</v>
      </c>
    </row>
    <row r="900" spans="1:21" ht="27" customHeight="1" x14ac:dyDescent="0.2">
      <c r="A900" s="18">
        <v>2046</v>
      </c>
      <c r="B900" s="18" t="s">
        <v>404</v>
      </c>
      <c r="C900" s="19">
        <v>34001</v>
      </c>
      <c r="D900" s="20">
        <v>26811192600223</v>
      </c>
      <c r="F900" s="18" t="s">
        <v>214</v>
      </c>
      <c r="G900" s="19">
        <v>42186</v>
      </c>
      <c r="I900" s="21">
        <v>2810</v>
      </c>
      <c r="J900" s="22">
        <v>3808.95</v>
      </c>
      <c r="M900" s="23">
        <v>702.5</v>
      </c>
      <c r="N900" s="23">
        <v>100</v>
      </c>
      <c r="O900" s="1"/>
      <c r="P900" s="24">
        <f t="shared" si="51"/>
        <v>4611.45</v>
      </c>
      <c r="Q900" s="23">
        <v>309.10000000000002</v>
      </c>
      <c r="R900" s="23">
        <v>200</v>
      </c>
      <c r="S900" s="23">
        <v>0</v>
      </c>
      <c r="T900" s="24">
        <f t="shared" si="49"/>
        <v>509.1</v>
      </c>
      <c r="U900" s="25">
        <f t="shared" si="50"/>
        <v>4102.3499999999995</v>
      </c>
    </row>
    <row r="901" spans="1:21" ht="27" customHeight="1" x14ac:dyDescent="0.2">
      <c r="A901" s="18">
        <v>12155</v>
      </c>
      <c r="B901" s="18" t="s">
        <v>405</v>
      </c>
      <c r="C901" s="19">
        <v>41647</v>
      </c>
      <c r="D901" s="20">
        <v>27601300200376</v>
      </c>
      <c r="F901" s="18" t="s">
        <v>214</v>
      </c>
      <c r="G901" s="19">
        <v>41690</v>
      </c>
      <c r="I901" s="21">
        <v>1700</v>
      </c>
      <c r="J901" s="22">
        <v>2097.35</v>
      </c>
      <c r="M901" s="23">
        <v>425</v>
      </c>
      <c r="O901" s="1"/>
      <c r="P901" s="24">
        <f t="shared" si="51"/>
        <v>2522.35</v>
      </c>
      <c r="Q901" s="23">
        <v>187</v>
      </c>
      <c r="R901" s="23">
        <v>0</v>
      </c>
      <c r="S901" s="23">
        <v>0.7</v>
      </c>
      <c r="T901" s="24">
        <f t="shared" si="49"/>
        <v>187.7</v>
      </c>
      <c r="U901" s="25">
        <f t="shared" si="50"/>
        <v>2334.65</v>
      </c>
    </row>
    <row r="902" spans="1:21" ht="27" customHeight="1" x14ac:dyDescent="0.2">
      <c r="A902" s="18">
        <v>7138</v>
      </c>
      <c r="B902" s="18" t="s">
        <v>406</v>
      </c>
      <c r="C902" s="19">
        <v>38871</v>
      </c>
      <c r="D902" s="20">
        <v>28205220201739</v>
      </c>
      <c r="F902" s="18" t="s">
        <v>25</v>
      </c>
      <c r="G902" s="19">
        <v>38930</v>
      </c>
      <c r="I902" s="21">
        <v>2120</v>
      </c>
      <c r="J902" s="22">
        <v>2877.01</v>
      </c>
      <c r="M902" s="23">
        <v>530</v>
      </c>
      <c r="O902" s="1">
        <v>2175</v>
      </c>
      <c r="P902" s="24">
        <f t="shared" si="51"/>
        <v>5582.01</v>
      </c>
      <c r="Q902" s="23">
        <v>233.2</v>
      </c>
      <c r="R902" s="23">
        <v>0</v>
      </c>
      <c r="S902" s="23">
        <v>1.18</v>
      </c>
      <c r="T902" s="24">
        <f t="shared" si="49"/>
        <v>234.38</v>
      </c>
      <c r="U902" s="25">
        <f t="shared" si="50"/>
        <v>5347.63</v>
      </c>
    </row>
    <row r="903" spans="1:21" ht="27" customHeight="1" x14ac:dyDescent="0.2">
      <c r="A903" s="18">
        <v>11426</v>
      </c>
      <c r="B903" s="18" t="s">
        <v>407</v>
      </c>
      <c r="C903" s="19">
        <v>41165</v>
      </c>
      <c r="D903" s="20">
        <v>28907060200891</v>
      </c>
      <c r="F903" s="18" t="s">
        <v>214</v>
      </c>
      <c r="G903" s="19">
        <v>41248</v>
      </c>
      <c r="I903" s="21">
        <v>1700</v>
      </c>
      <c r="J903" s="22">
        <v>2294.35</v>
      </c>
      <c r="M903" s="23">
        <v>425</v>
      </c>
      <c r="N903" s="23">
        <v>100</v>
      </c>
      <c r="O903" s="1">
        <v>474</v>
      </c>
      <c r="P903" s="24">
        <f t="shared" si="51"/>
        <v>3293.35</v>
      </c>
      <c r="Q903" s="23">
        <v>187</v>
      </c>
      <c r="R903" s="23">
        <v>0</v>
      </c>
      <c r="S903" s="23">
        <v>3.16</v>
      </c>
      <c r="T903" s="24">
        <f t="shared" si="49"/>
        <v>190.16</v>
      </c>
      <c r="U903" s="25">
        <f t="shared" si="50"/>
        <v>3103.19</v>
      </c>
    </row>
    <row r="904" spans="1:21" ht="27" customHeight="1" x14ac:dyDescent="0.2">
      <c r="A904" s="18">
        <v>13321</v>
      </c>
      <c r="B904" s="18" t="s">
        <v>408</v>
      </c>
      <c r="C904" s="19">
        <v>29221</v>
      </c>
      <c r="D904" s="20">
        <v>27706120201851</v>
      </c>
      <c r="F904" s="18" t="s">
        <v>285</v>
      </c>
      <c r="G904" s="19" t="s">
        <v>77</v>
      </c>
      <c r="I904" s="21">
        <v>0</v>
      </c>
      <c r="J904" s="22">
        <v>2000</v>
      </c>
      <c r="M904" s="23">
        <v>0</v>
      </c>
      <c r="O904" s="1"/>
      <c r="P904" s="24">
        <f t="shared" si="51"/>
        <v>2000</v>
      </c>
      <c r="Q904" s="23">
        <v>0</v>
      </c>
      <c r="R904" s="23">
        <v>0</v>
      </c>
      <c r="S904" s="23">
        <v>0</v>
      </c>
      <c r="T904" s="24">
        <f t="shared" si="49"/>
        <v>0</v>
      </c>
      <c r="U904" s="25">
        <f t="shared" si="50"/>
        <v>2000</v>
      </c>
    </row>
    <row r="905" spans="1:21" ht="27" customHeight="1" x14ac:dyDescent="0.2">
      <c r="A905" s="18">
        <v>13322</v>
      </c>
      <c r="B905" s="18" t="s">
        <v>409</v>
      </c>
      <c r="C905" s="19">
        <v>43246</v>
      </c>
      <c r="D905" s="20">
        <v>27810260102579</v>
      </c>
      <c r="F905" s="18" t="s">
        <v>124</v>
      </c>
      <c r="G905" s="19" t="s">
        <v>77</v>
      </c>
      <c r="I905" s="21">
        <v>0</v>
      </c>
      <c r="J905" s="22">
        <v>29592</v>
      </c>
      <c r="M905" s="23">
        <v>0</v>
      </c>
      <c r="O905" s="1"/>
      <c r="P905" s="24">
        <f t="shared" si="51"/>
        <v>29592</v>
      </c>
      <c r="Q905" s="23">
        <v>0</v>
      </c>
      <c r="R905" s="23">
        <v>1023</v>
      </c>
      <c r="S905" s="23">
        <v>0</v>
      </c>
      <c r="T905" s="24">
        <f t="shared" si="49"/>
        <v>1023</v>
      </c>
      <c r="U905" s="25">
        <f t="shared" si="50"/>
        <v>28569</v>
      </c>
    </row>
    <row r="906" spans="1:21" ht="27" customHeight="1" x14ac:dyDescent="0.2">
      <c r="A906" s="18">
        <v>13325</v>
      </c>
      <c r="B906" s="18" t="s">
        <v>410</v>
      </c>
      <c r="C906" s="19">
        <v>43246</v>
      </c>
      <c r="D906" s="20">
        <v>27907051301614</v>
      </c>
      <c r="F906" s="18" t="s">
        <v>116</v>
      </c>
      <c r="G906" s="19" t="s">
        <v>77</v>
      </c>
      <c r="I906" s="21">
        <v>0</v>
      </c>
      <c r="J906" s="22">
        <v>21721</v>
      </c>
      <c r="M906" s="23">
        <v>0</v>
      </c>
      <c r="O906" s="1"/>
      <c r="P906" s="24">
        <f t="shared" si="51"/>
        <v>21721</v>
      </c>
      <c r="Q906" s="23">
        <v>0</v>
      </c>
      <c r="R906" s="23">
        <v>1023</v>
      </c>
      <c r="S906" s="23">
        <v>0</v>
      </c>
      <c r="T906" s="24">
        <f t="shared" si="49"/>
        <v>1023</v>
      </c>
      <c r="U906" s="25">
        <f t="shared" si="50"/>
        <v>20698</v>
      </c>
    </row>
    <row r="907" spans="1:21" ht="27" customHeight="1" x14ac:dyDescent="0.2">
      <c r="A907" s="18">
        <v>4076</v>
      </c>
      <c r="B907" s="18" t="s">
        <v>411</v>
      </c>
      <c r="C907" s="19">
        <v>35146</v>
      </c>
      <c r="D907" s="20">
        <v>27803220201438</v>
      </c>
      <c r="F907" s="18" t="s">
        <v>63</v>
      </c>
      <c r="G907" s="19">
        <v>35146</v>
      </c>
      <c r="I907" s="21">
        <v>2230</v>
      </c>
      <c r="J907" s="22">
        <v>4036.6000000000004</v>
      </c>
      <c r="M907" s="23">
        <v>557.5</v>
      </c>
      <c r="N907" s="23">
        <v>1250</v>
      </c>
      <c r="O907" s="1">
        <v>1478</v>
      </c>
      <c r="P907" s="24">
        <f t="shared" si="51"/>
        <v>7322.1</v>
      </c>
      <c r="Q907" s="23">
        <v>245.3</v>
      </c>
      <c r="R907" s="23">
        <v>0</v>
      </c>
      <c r="S907" s="23">
        <v>0</v>
      </c>
      <c r="T907" s="24">
        <f t="shared" si="49"/>
        <v>245.3</v>
      </c>
      <c r="U907" s="25">
        <f t="shared" si="50"/>
        <v>7076.8</v>
      </c>
    </row>
    <row r="908" spans="1:21" ht="27" customHeight="1" x14ac:dyDescent="0.2">
      <c r="A908" s="18">
        <v>4954</v>
      </c>
      <c r="B908" s="18" t="s">
        <v>412</v>
      </c>
      <c r="C908" s="19">
        <v>38033</v>
      </c>
      <c r="D908" s="20">
        <v>27301070202526</v>
      </c>
      <c r="F908" s="18" t="s">
        <v>63</v>
      </c>
      <c r="G908" s="19">
        <v>38081</v>
      </c>
      <c r="I908" s="21">
        <v>2520</v>
      </c>
      <c r="J908" s="22">
        <v>3622.8500000000004</v>
      </c>
      <c r="M908" s="23">
        <v>630</v>
      </c>
      <c r="N908" s="23">
        <v>900</v>
      </c>
      <c r="O908" s="1">
        <v>1982</v>
      </c>
      <c r="P908" s="24">
        <f t="shared" si="51"/>
        <v>7134.85</v>
      </c>
      <c r="Q908" s="23">
        <v>277.2</v>
      </c>
      <c r="R908" s="23">
        <v>0</v>
      </c>
      <c r="S908" s="23">
        <v>0.83</v>
      </c>
      <c r="T908" s="24">
        <f t="shared" si="49"/>
        <v>278.02999999999997</v>
      </c>
      <c r="U908" s="25">
        <f t="shared" si="50"/>
        <v>6856.8200000000006</v>
      </c>
    </row>
    <row r="909" spans="1:21" ht="27" customHeight="1" x14ac:dyDescent="0.2">
      <c r="A909" s="18">
        <v>764</v>
      </c>
      <c r="B909" s="18" t="s">
        <v>413</v>
      </c>
      <c r="C909" s="19">
        <v>34669</v>
      </c>
      <c r="D909" s="20">
        <v>26508251801811</v>
      </c>
      <c r="F909" s="18" t="s">
        <v>63</v>
      </c>
      <c r="G909" s="19">
        <v>34911</v>
      </c>
      <c r="I909" s="21">
        <v>3540</v>
      </c>
      <c r="J909" s="22">
        <v>4390.5</v>
      </c>
      <c r="M909" s="23">
        <v>885</v>
      </c>
      <c r="O909" s="1">
        <v>2314</v>
      </c>
      <c r="P909" s="24">
        <f t="shared" si="51"/>
        <v>7589.5</v>
      </c>
      <c r="Q909" s="23">
        <v>389.4</v>
      </c>
      <c r="R909" s="23">
        <v>0</v>
      </c>
      <c r="S909" s="23">
        <v>1.45</v>
      </c>
      <c r="T909" s="24">
        <f t="shared" si="49"/>
        <v>390.84999999999997</v>
      </c>
      <c r="U909" s="25">
        <f t="shared" si="50"/>
        <v>7198.65</v>
      </c>
    </row>
    <row r="910" spans="1:21" ht="27" customHeight="1" x14ac:dyDescent="0.2">
      <c r="A910" s="18">
        <v>765</v>
      </c>
      <c r="B910" s="18" t="s">
        <v>414</v>
      </c>
      <c r="C910" s="19">
        <v>35791</v>
      </c>
      <c r="D910" s="20">
        <v>27209270201391</v>
      </c>
      <c r="F910" s="18" t="s">
        <v>63</v>
      </c>
      <c r="G910" s="19">
        <v>35796</v>
      </c>
      <c r="I910" s="21">
        <v>3140</v>
      </c>
      <c r="J910" s="22">
        <v>4514.5</v>
      </c>
      <c r="M910" s="23">
        <v>785</v>
      </c>
      <c r="O910" s="1">
        <v>1562</v>
      </c>
      <c r="P910" s="24">
        <f t="shared" si="51"/>
        <v>6861.5</v>
      </c>
      <c r="Q910" s="23">
        <v>345.4</v>
      </c>
      <c r="R910" s="23">
        <v>0</v>
      </c>
      <c r="S910" s="23">
        <v>1.46</v>
      </c>
      <c r="T910" s="24">
        <f t="shared" si="49"/>
        <v>346.85999999999996</v>
      </c>
      <c r="U910" s="25">
        <f t="shared" si="50"/>
        <v>6514.64</v>
      </c>
    </row>
    <row r="911" spans="1:21" ht="27" customHeight="1" x14ac:dyDescent="0.2">
      <c r="A911" s="18">
        <v>771</v>
      </c>
      <c r="B911" s="18" t="s">
        <v>415</v>
      </c>
      <c r="C911" s="19">
        <v>35102</v>
      </c>
      <c r="D911" s="20">
        <v>26511161800859</v>
      </c>
      <c r="F911" s="18" t="s">
        <v>63</v>
      </c>
      <c r="G911" s="19">
        <v>35400</v>
      </c>
      <c r="I911" s="21">
        <v>2940</v>
      </c>
      <c r="J911" s="22">
        <v>3989.5</v>
      </c>
      <c r="M911" s="23">
        <v>735</v>
      </c>
      <c r="O911" s="1">
        <v>2938</v>
      </c>
      <c r="P911" s="24">
        <f t="shared" si="51"/>
        <v>7662.5</v>
      </c>
      <c r="Q911" s="23">
        <v>323.39999999999998</v>
      </c>
      <c r="R911" s="23">
        <v>0</v>
      </c>
      <c r="S911" s="23">
        <v>0</v>
      </c>
      <c r="T911" s="24">
        <f t="shared" si="49"/>
        <v>323.39999999999998</v>
      </c>
      <c r="U911" s="25">
        <f t="shared" si="50"/>
        <v>7339.1</v>
      </c>
    </row>
    <row r="912" spans="1:21" ht="27" customHeight="1" x14ac:dyDescent="0.2">
      <c r="A912" s="18">
        <v>270</v>
      </c>
      <c r="B912" s="18" t="s">
        <v>416</v>
      </c>
      <c r="C912" s="19">
        <v>35560</v>
      </c>
      <c r="D912" s="20">
        <v>26607290201276</v>
      </c>
      <c r="F912" s="18" t="s">
        <v>25</v>
      </c>
      <c r="G912" s="19">
        <v>35585</v>
      </c>
      <c r="I912" s="21">
        <v>3650</v>
      </c>
      <c r="J912" s="22">
        <v>4560</v>
      </c>
      <c r="M912" s="23">
        <v>912.5</v>
      </c>
      <c r="O912" s="1">
        <v>536</v>
      </c>
      <c r="P912" s="24">
        <f t="shared" si="51"/>
        <v>6008.5</v>
      </c>
      <c r="Q912" s="23">
        <v>401.5</v>
      </c>
      <c r="R912" s="23">
        <v>0</v>
      </c>
      <c r="S912" s="23">
        <v>5.56</v>
      </c>
      <c r="T912" s="24">
        <f t="shared" si="49"/>
        <v>407.06</v>
      </c>
      <c r="U912" s="25">
        <f t="shared" si="50"/>
        <v>5601.44</v>
      </c>
    </row>
    <row r="913" spans="1:21" ht="27" customHeight="1" x14ac:dyDescent="0.2">
      <c r="A913" s="18">
        <v>1101</v>
      </c>
      <c r="B913" s="18" t="s">
        <v>417</v>
      </c>
      <c r="C913" s="19">
        <v>35034</v>
      </c>
      <c r="D913" s="20">
        <v>26308110201217</v>
      </c>
      <c r="F913" s="18" t="s">
        <v>63</v>
      </c>
      <c r="G913" s="19">
        <v>35049</v>
      </c>
      <c r="I913" s="21">
        <v>3800</v>
      </c>
      <c r="J913" s="22">
        <v>5172.5</v>
      </c>
      <c r="M913" s="23">
        <v>950</v>
      </c>
      <c r="O913" s="1">
        <v>1202</v>
      </c>
      <c r="P913" s="24">
        <f t="shared" si="51"/>
        <v>7324.5</v>
      </c>
      <c r="Q913" s="23">
        <v>418</v>
      </c>
      <c r="R913" s="23">
        <v>0</v>
      </c>
      <c r="S913" s="23">
        <v>1.25</v>
      </c>
      <c r="T913" s="24">
        <f t="shared" si="49"/>
        <v>419.25</v>
      </c>
      <c r="U913" s="25">
        <f t="shared" si="50"/>
        <v>6905.25</v>
      </c>
    </row>
    <row r="914" spans="1:21" ht="27" customHeight="1" x14ac:dyDescent="0.2">
      <c r="A914" s="18">
        <v>3681</v>
      </c>
      <c r="B914" s="18" t="s">
        <v>418</v>
      </c>
      <c r="C914" s="19">
        <v>37297</v>
      </c>
      <c r="D914" s="20">
        <v>6001070301695</v>
      </c>
      <c r="F914" s="18" t="s">
        <v>63</v>
      </c>
      <c r="I914" s="21">
        <v>0</v>
      </c>
      <c r="J914" s="22">
        <v>2100</v>
      </c>
      <c r="M914" s="23">
        <v>0</v>
      </c>
      <c r="O914" s="1">
        <v>624</v>
      </c>
      <c r="P914" s="24">
        <f t="shared" si="51"/>
        <v>2724</v>
      </c>
      <c r="Q914" s="23">
        <v>0</v>
      </c>
      <c r="R914" s="23">
        <v>0</v>
      </c>
      <c r="S914" s="23">
        <v>2.19</v>
      </c>
      <c r="T914" s="24">
        <f t="shared" si="49"/>
        <v>2.19</v>
      </c>
      <c r="U914" s="25">
        <f t="shared" si="50"/>
        <v>2721.81</v>
      </c>
    </row>
    <row r="915" spans="1:21" ht="27" customHeight="1" x14ac:dyDescent="0.2">
      <c r="A915" s="18">
        <v>1151</v>
      </c>
      <c r="B915" s="18" t="s">
        <v>419</v>
      </c>
      <c r="C915" s="19">
        <v>34881</v>
      </c>
      <c r="D915" s="20">
        <v>27210070200534</v>
      </c>
      <c r="F915" s="18" t="s">
        <v>63</v>
      </c>
      <c r="G915" s="19">
        <v>35943</v>
      </c>
      <c r="I915" s="21">
        <v>5940</v>
      </c>
      <c r="J915" s="22">
        <v>8060</v>
      </c>
      <c r="M915" s="23">
        <v>1485</v>
      </c>
      <c r="N915" s="23">
        <v>2150</v>
      </c>
      <c r="O915" s="1">
        <v>1541</v>
      </c>
      <c r="P915" s="24">
        <f t="shared" si="51"/>
        <v>13236</v>
      </c>
      <c r="Q915" s="23">
        <v>653.4</v>
      </c>
      <c r="R915" s="23">
        <v>0</v>
      </c>
      <c r="S915" s="23">
        <v>0</v>
      </c>
      <c r="T915" s="24">
        <f t="shared" si="49"/>
        <v>653.4</v>
      </c>
      <c r="U915" s="25">
        <f t="shared" si="50"/>
        <v>12582.6</v>
      </c>
    </row>
    <row r="916" spans="1:21" ht="27" customHeight="1" x14ac:dyDescent="0.2">
      <c r="A916" s="18">
        <v>1154</v>
      </c>
      <c r="B916" s="18" t="s">
        <v>420</v>
      </c>
      <c r="C916" s="19">
        <v>35249</v>
      </c>
      <c r="D916" s="20">
        <v>27302250202693</v>
      </c>
      <c r="F916" s="18" t="s">
        <v>63</v>
      </c>
      <c r="G916" s="19">
        <v>35353</v>
      </c>
      <c r="I916" s="21">
        <v>5060</v>
      </c>
      <c r="J916" s="22">
        <v>7281.5</v>
      </c>
      <c r="M916" s="23">
        <v>1265</v>
      </c>
      <c r="N916" s="23">
        <v>800</v>
      </c>
      <c r="O916" s="1">
        <v>4348</v>
      </c>
      <c r="P916" s="24">
        <f t="shared" si="51"/>
        <v>13694.5</v>
      </c>
      <c r="Q916" s="23">
        <v>556.6</v>
      </c>
      <c r="R916" s="23">
        <v>0</v>
      </c>
      <c r="S916" s="23">
        <v>0</v>
      </c>
      <c r="T916" s="24">
        <f t="shared" si="49"/>
        <v>556.6</v>
      </c>
      <c r="U916" s="25">
        <f t="shared" si="50"/>
        <v>13137.9</v>
      </c>
    </row>
    <row r="917" spans="1:21" ht="27" customHeight="1" x14ac:dyDescent="0.2">
      <c r="A917" s="18">
        <v>1157</v>
      </c>
      <c r="B917" s="18" t="s">
        <v>421</v>
      </c>
      <c r="C917" s="19">
        <v>42792</v>
      </c>
      <c r="D917" s="20">
        <v>27601190200677</v>
      </c>
      <c r="F917" s="18" t="s">
        <v>63</v>
      </c>
      <c r="G917" s="19">
        <v>42819</v>
      </c>
      <c r="I917" s="21">
        <v>2140</v>
      </c>
      <c r="J917" s="22">
        <v>3062.15</v>
      </c>
      <c r="M917" s="23">
        <v>535</v>
      </c>
      <c r="N917" s="23">
        <v>1400</v>
      </c>
      <c r="O917" s="1">
        <v>2493</v>
      </c>
      <c r="P917" s="24">
        <f t="shared" si="51"/>
        <v>7490.15</v>
      </c>
      <c r="Q917" s="23">
        <v>235.4</v>
      </c>
      <c r="R917" s="23">
        <v>0</v>
      </c>
      <c r="S917" s="23">
        <v>0</v>
      </c>
      <c r="T917" s="24">
        <f t="shared" si="49"/>
        <v>235.4</v>
      </c>
      <c r="U917" s="25">
        <f t="shared" si="50"/>
        <v>7254.75</v>
      </c>
    </row>
    <row r="918" spans="1:21" ht="27" customHeight="1" x14ac:dyDescent="0.2">
      <c r="A918" s="18">
        <v>4840</v>
      </c>
      <c r="B918" s="18" t="s">
        <v>422</v>
      </c>
      <c r="C918" s="19">
        <v>37971</v>
      </c>
      <c r="D918" s="20">
        <v>26804170201051</v>
      </c>
      <c r="F918" s="18" t="s">
        <v>63</v>
      </c>
      <c r="G918" s="19">
        <v>38081</v>
      </c>
      <c r="I918" s="21">
        <v>2560</v>
      </c>
      <c r="J918" s="22">
        <v>3163.55</v>
      </c>
      <c r="M918" s="23">
        <v>640</v>
      </c>
      <c r="N918" s="23">
        <v>500</v>
      </c>
      <c r="O918" s="1">
        <v>1671</v>
      </c>
      <c r="P918" s="24">
        <f t="shared" si="51"/>
        <v>5974.55</v>
      </c>
      <c r="Q918" s="23">
        <v>281.60000000000002</v>
      </c>
      <c r="R918" s="23">
        <v>0</v>
      </c>
      <c r="S918" s="23">
        <v>0</v>
      </c>
      <c r="T918" s="24">
        <f t="shared" si="49"/>
        <v>281.60000000000002</v>
      </c>
      <c r="U918" s="25">
        <f t="shared" si="50"/>
        <v>5692.95</v>
      </c>
    </row>
    <row r="919" spans="1:21" ht="27" customHeight="1" x14ac:dyDescent="0.2">
      <c r="A919" s="18">
        <v>5329</v>
      </c>
      <c r="B919" s="18" t="s">
        <v>423</v>
      </c>
      <c r="C919" s="19">
        <v>38333</v>
      </c>
      <c r="D919" s="20">
        <v>27505270200377</v>
      </c>
      <c r="F919" s="18" t="s">
        <v>63</v>
      </c>
      <c r="G919" s="19">
        <v>38384</v>
      </c>
      <c r="I919" s="21">
        <v>2120</v>
      </c>
      <c r="J919" s="22">
        <v>3042.7</v>
      </c>
      <c r="M919" s="23">
        <v>530</v>
      </c>
      <c r="O919" s="1">
        <v>1051</v>
      </c>
      <c r="P919" s="24">
        <f t="shared" si="51"/>
        <v>4623.7</v>
      </c>
      <c r="Q919" s="23">
        <v>233.2</v>
      </c>
      <c r="R919" s="23">
        <v>0</v>
      </c>
      <c r="S919" s="23">
        <v>8.07</v>
      </c>
      <c r="T919" s="24">
        <f t="shared" si="49"/>
        <v>241.26999999999998</v>
      </c>
      <c r="U919" s="25">
        <f t="shared" si="50"/>
        <v>4382.43</v>
      </c>
    </row>
    <row r="920" spans="1:21" ht="27" customHeight="1" x14ac:dyDescent="0.2">
      <c r="A920" s="18">
        <v>5404</v>
      </c>
      <c r="B920" s="18" t="s">
        <v>424</v>
      </c>
      <c r="C920" s="19">
        <v>38419</v>
      </c>
      <c r="D920" s="20">
        <v>28111260202334</v>
      </c>
      <c r="F920" s="18" t="s">
        <v>63</v>
      </c>
      <c r="G920" s="19">
        <v>38448</v>
      </c>
      <c r="I920" s="21">
        <v>2260</v>
      </c>
      <c r="J920" s="22">
        <v>3819.1000000000004</v>
      </c>
      <c r="M920" s="23">
        <v>565</v>
      </c>
      <c r="O920" s="1">
        <v>1283</v>
      </c>
      <c r="P920" s="24">
        <f t="shared" si="51"/>
        <v>5667.1</v>
      </c>
      <c r="Q920" s="23">
        <v>248.6</v>
      </c>
      <c r="R920" s="23">
        <v>250</v>
      </c>
      <c r="S920" s="23">
        <v>13.18</v>
      </c>
      <c r="T920" s="24">
        <f t="shared" si="49"/>
        <v>511.78000000000003</v>
      </c>
      <c r="U920" s="25">
        <f t="shared" si="50"/>
        <v>5155.3200000000006</v>
      </c>
    </row>
    <row r="921" spans="1:21" ht="27" customHeight="1" x14ac:dyDescent="0.2">
      <c r="A921" s="18">
        <v>9526</v>
      </c>
      <c r="B921" s="18" t="s">
        <v>425</v>
      </c>
      <c r="C921" s="19">
        <v>40201</v>
      </c>
      <c r="D921" s="20">
        <v>27403100201797</v>
      </c>
      <c r="F921" s="18" t="s">
        <v>63</v>
      </c>
      <c r="G921" s="19">
        <v>40278</v>
      </c>
      <c r="I921" s="21">
        <v>2740</v>
      </c>
      <c r="J921" s="22">
        <v>3924.1499999999996</v>
      </c>
      <c r="M921" s="23">
        <v>685</v>
      </c>
      <c r="O921" s="1">
        <v>2280</v>
      </c>
      <c r="P921" s="24">
        <f t="shared" si="51"/>
        <v>6889.15</v>
      </c>
      <c r="Q921" s="23">
        <v>301.39999999999998</v>
      </c>
      <c r="R921" s="23">
        <v>0</v>
      </c>
      <c r="S921" s="23">
        <v>0</v>
      </c>
      <c r="T921" s="24">
        <f t="shared" si="49"/>
        <v>301.39999999999998</v>
      </c>
      <c r="U921" s="25">
        <f t="shared" si="50"/>
        <v>6587.75</v>
      </c>
    </row>
    <row r="922" spans="1:21" ht="27" customHeight="1" x14ac:dyDescent="0.2">
      <c r="A922" s="18">
        <v>13773</v>
      </c>
      <c r="B922" s="18" t="s">
        <v>426</v>
      </c>
      <c r="C922" s="19">
        <v>43541</v>
      </c>
      <c r="D922" s="20">
        <v>28708230200139</v>
      </c>
      <c r="F922" s="18" t="s">
        <v>63</v>
      </c>
      <c r="G922" s="19">
        <v>43678</v>
      </c>
      <c r="I922" s="21">
        <v>1700</v>
      </c>
      <c r="J922" s="22">
        <v>2508</v>
      </c>
      <c r="M922" s="23">
        <v>425</v>
      </c>
      <c r="N922" s="23">
        <v>875</v>
      </c>
      <c r="O922" s="1">
        <v>772</v>
      </c>
      <c r="P922" s="24">
        <f t="shared" si="51"/>
        <v>4580</v>
      </c>
      <c r="Q922" s="23">
        <v>187</v>
      </c>
      <c r="R922" s="23">
        <v>0</v>
      </c>
      <c r="S922" s="23">
        <v>0</v>
      </c>
      <c r="T922" s="24">
        <f t="shared" si="49"/>
        <v>187</v>
      </c>
      <c r="U922" s="25">
        <f t="shared" si="50"/>
        <v>4393</v>
      </c>
    </row>
    <row r="923" spans="1:21" ht="27" customHeight="1" x14ac:dyDescent="0.2">
      <c r="A923" s="18">
        <v>1106</v>
      </c>
      <c r="B923" s="18" t="s">
        <v>427</v>
      </c>
      <c r="C923" s="19">
        <v>33390</v>
      </c>
      <c r="D923" s="20">
        <v>27512180201052</v>
      </c>
      <c r="F923" s="18" t="s">
        <v>63</v>
      </c>
      <c r="G923" s="19">
        <v>34847</v>
      </c>
      <c r="I923" s="21">
        <v>3180</v>
      </c>
      <c r="J923" s="22">
        <v>4590.5</v>
      </c>
      <c r="M923" s="23">
        <v>795</v>
      </c>
      <c r="N923" s="23">
        <v>1250</v>
      </c>
      <c r="O923" s="1"/>
      <c r="P923" s="24">
        <f t="shared" si="51"/>
        <v>6635.5</v>
      </c>
      <c r="Q923" s="23">
        <v>349.8</v>
      </c>
      <c r="R923" s="23">
        <v>0</v>
      </c>
      <c r="S923" s="23">
        <v>4.0599999999999996</v>
      </c>
      <c r="T923" s="24">
        <f t="shared" si="49"/>
        <v>353.86</v>
      </c>
      <c r="U923" s="25">
        <f t="shared" si="50"/>
        <v>6281.64</v>
      </c>
    </row>
    <row r="924" spans="1:21" ht="27" customHeight="1" x14ac:dyDescent="0.2">
      <c r="A924" s="18">
        <v>1109</v>
      </c>
      <c r="B924" s="18" t="s">
        <v>428</v>
      </c>
      <c r="C924" s="19">
        <v>35211</v>
      </c>
      <c r="D924" s="20">
        <v>27510060201978</v>
      </c>
      <c r="F924" s="18" t="s">
        <v>63</v>
      </c>
      <c r="G924" s="19">
        <v>35247</v>
      </c>
      <c r="I924" s="21">
        <v>5050</v>
      </c>
      <c r="J924" s="22">
        <v>7244</v>
      </c>
      <c r="M924" s="23">
        <v>1262.5</v>
      </c>
      <c r="N924" s="23">
        <v>900</v>
      </c>
      <c r="O924" s="1"/>
      <c r="P924" s="24">
        <f t="shared" si="51"/>
        <v>9406.5</v>
      </c>
      <c r="Q924" s="23">
        <v>555.5</v>
      </c>
      <c r="R924" s="23">
        <v>0</v>
      </c>
      <c r="S924" s="23">
        <v>3.5</v>
      </c>
      <c r="T924" s="24">
        <f t="shared" si="49"/>
        <v>559</v>
      </c>
      <c r="U924" s="25">
        <f t="shared" si="50"/>
        <v>8847.5</v>
      </c>
    </row>
    <row r="925" spans="1:21" ht="27" customHeight="1" x14ac:dyDescent="0.2">
      <c r="A925" s="18">
        <v>1113</v>
      </c>
      <c r="B925" s="18" t="s">
        <v>429</v>
      </c>
      <c r="C925" s="19">
        <v>35497</v>
      </c>
      <c r="D925" s="20">
        <v>27310050201458</v>
      </c>
      <c r="F925" s="18" t="s">
        <v>63</v>
      </c>
      <c r="G925" s="19">
        <v>35541</v>
      </c>
      <c r="I925" s="21">
        <v>3640</v>
      </c>
      <c r="J925" s="22">
        <v>5243.5</v>
      </c>
      <c r="M925" s="23">
        <v>910</v>
      </c>
      <c r="N925" s="23">
        <v>1250</v>
      </c>
      <c r="O925" s="1"/>
      <c r="P925" s="24">
        <f t="shared" si="51"/>
        <v>7403.5</v>
      </c>
      <c r="Q925" s="23">
        <v>400.4</v>
      </c>
      <c r="R925" s="23">
        <v>0</v>
      </c>
      <c r="S925" s="23">
        <v>3.38</v>
      </c>
      <c r="T925" s="24">
        <f t="shared" si="49"/>
        <v>403.78</v>
      </c>
      <c r="U925" s="25">
        <f t="shared" si="50"/>
        <v>6999.72</v>
      </c>
    </row>
    <row r="926" spans="1:21" ht="27" customHeight="1" x14ac:dyDescent="0.2">
      <c r="A926" s="18">
        <v>1115</v>
      </c>
      <c r="B926" s="18" t="s">
        <v>430</v>
      </c>
      <c r="C926" s="19">
        <v>36223</v>
      </c>
      <c r="D926" s="20">
        <v>28003010203958</v>
      </c>
      <c r="F926" s="18" t="s">
        <v>63</v>
      </c>
      <c r="G926" s="19">
        <v>36258</v>
      </c>
      <c r="I926" s="21">
        <v>2510</v>
      </c>
      <c r="J926" s="22">
        <v>3609.25</v>
      </c>
      <c r="M926" s="23">
        <v>627.5</v>
      </c>
      <c r="N926" s="23">
        <v>400</v>
      </c>
      <c r="O926" s="1">
        <v>198</v>
      </c>
      <c r="P926" s="24">
        <f t="shared" si="51"/>
        <v>4834.75</v>
      </c>
      <c r="Q926" s="23">
        <v>276.10000000000002</v>
      </c>
      <c r="R926" s="23">
        <v>0</v>
      </c>
      <c r="S926" s="23">
        <v>0</v>
      </c>
      <c r="T926" s="24">
        <f t="shared" si="49"/>
        <v>276.10000000000002</v>
      </c>
      <c r="U926" s="25">
        <f t="shared" si="50"/>
        <v>4558.6499999999996</v>
      </c>
    </row>
    <row r="927" spans="1:21" ht="27" customHeight="1" x14ac:dyDescent="0.2">
      <c r="A927" s="18">
        <v>1117</v>
      </c>
      <c r="B927" s="18" t="s">
        <v>431</v>
      </c>
      <c r="C927" s="19">
        <v>36012</v>
      </c>
      <c r="D927" s="20">
        <v>27303300200693</v>
      </c>
      <c r="F927" s="18" t="s">
        <v>63</v>
      </c>
      <c r="G927" s="19">
        <v>36031</v>
      </c>
      <c r="I927" s="21">
        <v>5040</v>
      </c>
      <c r="J927" s="22">
        <v>7248</v>
      </c>
      <c r="M927" s="23">
        <v>1260</v>
      </c>
      <c r="N927" s="23">
        <v>2100</v>
      </c>
      <c r="O927" s="1"/>
      <c r="P927" s="24">
        <f t="shared" si="51"/>
        <v>10608</v>
      </c>
      <c r="Q927" s="23">
        <v>554.4</v>
      </c>
      <c r="R927" s="23">
        <v>0</v>
      </c>
      <c r="S927" s="23">
        <v>27.4</v>
      </c>
      <c r="T927" s="24">
        <f t="shared" si="49"/>
        <v>581.79999999999995</v>
      </c>
      <c r="U927" s="25">
        <f t="shared" si="50"/>
        <v>10026.200000000001</v>
      </c>
    </row>
    <row r="928" spans="1:21" ht="27" customHeight="1" x14ac:dyDescent="0.2">
      <c r="A928" s="18">
        <v>6729</v>
      </c>
      <c r="B928" s="18" t="s">
        <v>432</v>
      </c>
      <c r="C928" s="19">
        <v>38731</v>
      </c>
      <c r="D928" s="20">
        <v>27809290201417</v>
      </c>
      <c r="F928" s="18" t="s">
        <v>63</v>
      </c>
      <c r="G928" s="19">
        <v>38812</v>
      </c>
      <c r="I928" s="21">
        <v>2590</v>
      </c>
      <c r="J928" s="22">
        <v>4207.3500000000004</v>
      </c>
      <c r="M928" s="23">
        <v>647.5</v>
      </c>
      <c r="O928" s="1"/>
      <c r="P928" s="24">
        <f t="shared" si="51"/>
        <v>4854.8500000000004</v>
      </c>
      <c r="Q928" s="23">
        <v>284.89999999999998</v>
      </c>
      <c r="R928" s="23">
        <v>0</v>
      </c>
      <c r="S928" s="23">
        <v>1.49</v>
      </c>
      <c r="T928" s="24">
        <f t="shared" si="49"/>
        <v>286.39</v>
      </c>
      <c r="U928" s="25">
        <f t="shared" si="50"/>
        <v>4568.46</v>
      </c>
    </row>
    <row r="929" spans="1:21" ht="27" customHeight="1" x14ac:dyDescent="0.2">
      <c r="A929" s="18">
        <v>8438</v>
      </c>
      <c r="B929" s="18" t="s">
        <v>433</v>
      </c>
      <c r="C929" s="19">
        <v>39412</v>
      </c>
      <c r="D929" s="20">
        <v>27412070201753</v>
      </c>
      <c r="F929" s="18" t="s">
        <v>63</v>
      </c>
      <c r="G929" s="19">
        <v>39439</v>
      </c>
      <c r="I929" s="21">
        <v>3270</v>
      </c>
      <c r="J929" s="22">
        <v>5211</v>
      </c>
      <c r="M929" s="23">
        <v>817.5</v>
      </c>
      <c r="N929" s="23">
        <v>1600</v>
      </c>
      <c r="O929" s="1"/>
      <c r="P929" s="24">
        <f t="shared" si="51"/>
        <v>7628.5</v>
      </c>
      <c r="Q929" s="23">
        <v>359.7</v>
      </c>
      <c r="R929" s="23">
        <v>0</v>
      </c>
      <c r="S929" s="23">
        <v>23.03</v>
      </c>
      <c r="T929" s="24">
        <f t="shared" si="49"/>
        <v>382.73</v>
      </c>
      <c r="U929" s="25">
        <f t="shared" si="50"/>
        <v>7245.77</v>
      </c>
    </row>
    <row r="930" spans="1:21" ht="27" customHeight="1" x14ac:dyDescent="0.2">
      <c r="A930" s="18">
        <v>13495</v>
      </c>
      <c r="B930" s="18" t="s">
        <v>434</v>
      </c>
      <c r="C930" s="19">
        <v>43291</v>
      </c>
      <c r="D930" s="20">
        <v>30009280203116</v>
      </c>
      <c r="F930" s="18" t="s">
        <v>63</v>
      </c>
      <c r="G930" s="19">
        <v>43299</v>
      </c>
      <c r="I930" s="21">
        <v>1700</v>
      </c>
      <c r="J930" s="22">
        <v>1775.6999999999998</v>
      </c>
      <c r="M930" s="23">
        <v>425</v>
      </c>
      <c r="N930" s="23">
        <v>200</v>
      </c>
      <c r="O930" s="1">
        <v>243</v>
      </c>
      <c r="P930" s="24">
        <f t="shared" si="51"/>
        <v>2643.7</v>
      </c>
      <c r="Q930" s="23">
        <v>187</v>
      </c>
      <c r="R930" s="23">
        <v>0</v>
      </c>
      <c r="S930" s="23">
        <v>284.73</v>
      </c>
      <c r="T930" s="24">
        <f t="shared" si="49"/>
        <v>471.73</v>
      </c>
      <c r="U930" s="25">
        <f t="shared" si="50"/>
        <v>2171.9699999999998</v>
      </c>
    </row>
    <row r="931" spans="1:21" ht="27" customHeight="1" x14ac:dyDescent="0.2">
      <c r="A931" s="18">
        <v>13595</v>
      </c>
      <c r="B931" s="18" t="s">
        <v>435</v>
      </c>
      <c r="C931" s="19">
        <v>43361</v>
      </c>
      <c r="D931" s="20">
        <v>29809260200138</v>
      </c>
      <c r="F931" s="18" t="s">
        <v>63</v>
      </c>
      <c r="G931" s="19">
        <v>43497</v>
      </c>
      <c r="O931" s="1"/>
      <c r="P931" s="24">
        <f t="shared" si="51"/>
        <v>0</v>
      </c>
      <c r="T931" s="24">
        <f t="shared" si="49"/>
        <v>0</v>
      </c>
      <c r="U931" s="25">
        <f t="shared" si="50"/>
        <v>0</v>
      </c>
    </row>
    <row r="932" spans="1:21" ht="27" customHeight="1" x14ac:dyDescent="0.2">
      <c r="A932" s="18">
        <v>13750</v>
      </c>
      <c r="B932" s="18" t="s">
        <v>436</v>
      </c>
      <c r="C932" s="19">
        <v>43506</v>
      </c>
      <c r="D932" s="20">
        <v>29805260200655</v>
      </c>
      <c r="F932" s="18" t="s">
        <v>63</v>
      </c>
      <c r="G932" s="19">
        <v>43617</v>
      </c>
      <c r="O932" s="1"/>
      <c r="P932" s="24">
        <f t="shared" si="51"/>
        <v>0</v>
      </c>
      <c r="T932" s="24">
        <f t="shared" si="49"/>
        <v>0</v>
      </c>
      <c r="U932" s="25">
        <f t="shared" si="50"/>
        <v>0</v>
      </c>
    </row>
    <row r="933" spans="1:21" ht="27" customHeight="1" x14ac:dyDescent="0.2">
      <c r="A933" s="18">
        <v>13598</v>
      </c>
      <c r="B933" s="18" t="s">
        <v>437</v>
      </c>
      <c r="C933" s="19">
        <v>43365</v>
      </c>
      <c r="D933" s="20">
        <v>28009030200678</v>
      </c>
      <c r="F933" s="18" t="s">
        <v>438</v>
      </c>
      <c r="G933" s="19">
        <v>43466</v>
      </c>
      <c r="I933" s="21">
        <v>10900</v>
      </c>
      <c r="J933" s="22">
        <v>13596</v>
      </c>
      <c r="M933" s="23">
        <v>2725</v>
      </c>
      <c r="N933" s="23">
        <v>4500</v>
      </c>
      <c r="O933" s="1"/>
      <c r="P933" s="24">
        <f t="shared" si="51"/>
        <v>20821</v>
      </c>
      <c r="Q933" s="23">
        <v>1199</v>
      </c>
      <c r="R933" s="23">
        <v>0</v>
      </c>
      <c r="S933" s="23">
        <v>0</v>
      </c>
      <c r="T933" s="24">
        <f t="shared" ref="T933:T996" si="52">SUM(Q933:S933)</f>
        <v>1199</v>
      </c>
      <c r="U933" s="25">
        <f t="shared" ref="U933:U996" si="53">P933-T933</f>
        <v>19622</v>
      </c>
    </row>
    <row r="934" spans="1:21" ht="27" customHeight="1" x14ac:dyDescent="0.2">
      <c r="A934" s="18">
        <v>13719</v>
      </c>
      <c r="B934" s="18" t="s">
        <v>439</v>
      </c>
      <c r="C934" s="19">
        <v>44024</v>
      </c>
      <c r="D934" s="20">
        <v>29304041804155</v>
      </c>
      <c r="F934" s="18" t="s">
        <v>440</v>
      </c>
      <c r="G934" s="19">
        <v>44044</v>
      </c>
      <c r="I934" s="21">
        <v>3760</v>
      </c>
      <c r="J934" s="22">
        <v>5128.8999999999996</v>
      </c>
      <c r="M934" s="23">
        <v>940</v>
      </c>
      <c r="N934" s="23">
        <v>2100</v>
      </c>
      <c r="O934" s="1"/>
      <c r="P934" s="24">
        <f t="shared" ref="P934:P997" si="54">SUM(J934:O934)</f>
        <v>8168.9</v>
      </c>
      <c r="Q934" s="23">
        <v>413.6</v>
      </c>
      <c r="R934" s="23">
        <v>0</v>
      </c>
      <c r="S934" s="23">
        <v>0.39</v>
      </c>
      <c r="T934" s="24">
        <f t="shared" si="52"/>
        <v>413.99</v>
      </c>
      <c r="U934" s="25">
        <f t="shared" si="53"/>
        <v>7754.91</v>
      </c>
    </row>
    <row r="935" spans="1:21" ht="27" customHeight="1" x14ac:dyDescent="0.2">
      <c r="A935" s="18">
        <v>1105</v>
      </c>
      <c r="B935" s="18" t="s">
        <v>441</v>
      </c>
      <c r="C935" s="19">
        <v>33786</v>
      </c>
      <c r="D935" s="20">
        <v>26311140200739</v>
      </c>
      <c r="F935" s="18" t="s">
        <v>63</v>
      </c>
      <c r="G935" s="19">
        <v>34719</v>
      </c>
      <c r="I935" s="21">
        <v>5720</v>
      </c>
      <c r="J935" s="22">
        <v>7095.5</v>
      </c>
      <c r="M935" s="23">
        <v>1430</v>
      </c>
      <c r="N935" s="23">
        <v>1900</v>
      </c>
      <c r="O935" s="1">
        <v>182</v>
      </c>
      <c r="P935" s="24">
        <f t="shared" si="54"/>
        <v>10607.5</v>
      </c>
      <c r="Q935" s="23">
        <v>629.20000000000005</v>
      </c>
      <c r="R935" s="23">
        <v>0</v>
      </c>
      <c r="S935" s="23">
        <v>19.239999999999998</v>
      </c>
      <c r="T935" s="24">
        <f t="shared" si="52"/>
        <v>648.44000000000005</v>
      </c>
      <c r="U935" s="25">
        <f t="shared" si="53"/>
        <v>9959.06</v>
      </c>
    </row>
    <row r="936" spans="1:21" ht="27" customHeight="1" x14ac:dyDescent="0.2">
      <c r="A936" s="18">
        <v>1107</v>
      </c>
      <c r="B936" s="18" t="s">
        <v>442</v>
      </c>
      <c r="C936" s="19">
        <v>33725</v>
      </c>
      <c r="D936" s="20">
        <v>27811090200836</v>
      </c>
      <c r="F936" s="18" t="s">
        <v>63</v>
      </c>
      <c r="G936" s="19">
        <v>35043</v>
      </c>
      <c r="I936" s="21">
        <v>5280</v>
      </c>
      <c r="J936" s="22">
        <v>7160</v>
      </c>
      <c r="M936" s="23">
        <v>1320</v>
      </c>
      <c r="N936" s="23">
        <v>400</v>
      </c>
      <c r="O936" s="1">
        <v>1618</v>
      </c>
      <c r="P936" s="24">
        <f t="shared" si="54"/>
        <v>10498</v>
      </c>
      <c r="Q936" s="23">
        <v>580.79999999999995</v>
      </c>
      <c r="R936" s="23">
        <v>0</v>
      </c>
      <c r="S936" s="23">
        <v>7.01</v>
      </c>
      <c r="T936" s="24">
        <f t="shared" si="52"/>
        <v>587.80999999999995</v>
      </c>
      <c r="U936" s="25">
        <f t="shared" si="53"/>
        <v>9910.19</v>
      </c>
    </row>
    <row r="937" spans="1:21" ht="27" customHeight="1" x14ac:dyDescent="0.2">
      <c r="A937" s="18">
        <v>1110</v>
      </c>
      <c r="B937" s="18" t="s">
        <v>443</v>
      </c>
      <c r="C937" s="19">
        <v>35247</v>
      </c>
      <c r="D937" s="20">
        <v>27501200202318</v>
      </c>
      <c r="F937" s="18" t="s">
        <v>63</v>
      </c>
      <c r="G937" s="19">
        <v>35551</v>
      </c>
      <c r="I937" s="21">
        <v>3480</v>
      </c>
      <c r="J937" s="22">
        <v>5030.5</v>
      </c>
      <c r="M937" s="23">
        <v>870</v>
      </c>
      <c r="N937" s="23">
        <v>700</v>
      </c>
      <c r="O937" s="1">
        <v>1744</v>
      </c>
      <c r="P937" s="24">
        <f t="shared" si="54"/>
        <v>8344.5</v>
      </c>
      <c r="Q937" s="23">
        <v>382.8</v>
      </c>
      <c r="R937" s="23">
        <v>0</v>
      </c>
      <c r="S937" s="23">
        <v>20.12</v>
      </c>
      <c r="T937" s="24">
        <f t="shared" si="52"/>
        <v>402.92</v>
      </c>
      <c r="U937" s="25">
        <f t="shared" si="53"/>
        <v>7941.58</v>
      </c>
    </row>
    <row r="938" spans="1:21" ht="27" customHeight="1" x14ac:dyDescent="0.2">
      <c r="A938" s="18">
        <v>4942</v>
      </c>
      <c r="B938" s="18" t="s">
        <v>444</v>
      </c>
      <c r="C938" s="19">
        <v>38026</v>
      </c>
      <c r="D938" s="20">
        <v>28403280200339</v>
      </c>
      <c r="F938" s="18" t="s">
        <v>63</v>
      </c>
      <c r="G938" s="19">
        <v>38839</v>
      </c>
      <c r="I938" s="21">
        <v>1820</v>
      </c>
      <c r="J938" s="22">
        <v>3075.05</v>
      </c>
      <c r="M938" s="23">
        <v>455</v>
      </c>
      <c r="N938" s="23">
        <v>350</v>
      </c>
      <c r="O938" s="1">
        <v>1944</v>
      </c>
      <c r="P938" s="24">
        <f t="shared" si="54"/>
        <v>5824.05</v>
      </c>
      <c r="Q938" s="23">
        <v>200.2</v>
      </c>
      <c r="R938" s="23">
        <v>0</v>
      </c>
      <c r="S938" s="23">
        <v>0.73</v>
      </c>
      <c r="T938" s="24">
        <f t="shared" si="52"/>
        <v>200.92999999999998</v>
      </c>
      <c r="U938" s="25">
        <f t="shared" si="53"/>
        <v>5623.12</v>
      </c>
    </row>
    <row r="939" spans="1:21" ht="27" customHeight="1" x14ac:dyDescent="0.2">
      <c r="A939" s="18">
        <v>5904</v>
      </c>
      <c r="B939" s="18" t="s">
        <v>445</v>
      </c>
      <c r="C939" s="19">
        <v>38614</v>
      </c>
      <c r="D939" s="20">
        <v>26701020200894</v>
      </c>
      <c r="F939" s="18" t="s">
        <v>63</v>
      </c>
      <c r="G939" s="19">
        <v>38820</v>
      </c>
      <c r="I939" s="21">
        <v>2430</v>
      </c>
      <c r="J939" s="22">
        <v>3012.3</v>
      </c>
      <c r="M939" s="23">
        <v>607.5</v>
      </c>
      <c r="N939" s="23">
        <v>400</v>
      </c>
      <c r="O939" s="1"/>
      <c r="P939" s="24">
        <f t="shared" si="54"/>
        <v>4019.8</v>
      </c>
      <c r="Q939" s="23">
        <v>267.3</v>
      </c>
      <c r="R939" s="23">
        <v>100</v>
      </c>
      <c r="S939" s="23">
        <v>2.4700000000000002</v>
      </c>
      <c r="T939" s="24">
        <f t="shared" si="52"/>
        <v>369.77000000000004</v>
      </c>
      <c r="U939" s="25">
        <f t="shared" si="53"/>
        <v>3650.03</v>
      </c>
    </row>
    <row r="940" spans="1:21" ht="27" customHeight="1" x14ac:dyDescent="0.2">
      <c r="A940" s="18">
        <v>6066</v>
      </c>
      <c r="B940" s="18" t="s">
        <v>446</v>
      </c>
      <c r="C940" s="19">
        <v>38654</v>
      </c>
      <c r="D940" s="20">
        <v>27808030201319</v>
      </c>
      <c r="F940" s="18" t="s">
        <v>63</v>
      </c>
      <c r="G940" s="19">
        <v>38750</v>
      </c>
      <c r="I940" s="21">
        <v>2230</v>
      </c>
      <c r="J940" s="22">
        <v>3214.15</v>
      </c>
      <c r="M940" s="23">
        <v>557.5</v>
      </c>
      <c r="N940" s="23">
        <v>1375</v>
      </c>
      <c r="O940" s="1">
        <v>2329</v>
      </c>
      <c r="P940" s="24">
        <f t="shared" si="54"/>
        <v>7475.65</v>
      </c>
      <c r="Q940" s="23">
        <v>245.3</v>
      </c>
      <c r="R940" s="23">
        <v>0</v>
      </c>
      <c r="S940" s="23">
        <v>0</v>
      </c>
      <c r="T940" s="24">
        <f t="shared" si="52"/>
        <v>245.3</v>
      </c>
      <c r="U940" s="25">
        <f t="shared" si="53"/>
        <v>7230.3499999999995</v>
      </c>
    </row>
    <row r="941" spans="1:21" ht="27" customHeight="1" x14ac:dyDescent="0.2">
      <c r="A941" s="18">
        <v>6067</v>
      </c>
      <c r="B941" s="18" t="s">
        <v>447</v>
      </c>
      <c r="C941" s="19">
        <v>38656</v>
      </c>
      <c r="D941" s="20">
        <v>27910230200856</v>
      </c>
      <c r="F941" s="18" t="s">
        <v>63</v>
      </c>
      <c r="G941" s="19">
        <v>38762</v>
      </c>
      <c r="I941" s="21">
        <v>1990</v>
      </c>
      <c r="J941" s="22">
        <v>2875.85</v>
      </c>
      <c r="M941" s="23">
        <v>497.5</v>
      </c>
      <c r="N941" s="23">
        <v>400</v>
      </c>
      <c r="O941" s="1"/>
      <c r="P941" s="24">
        <f t="shared" si="54"/>
        <v>3773.35</v>
      </c>
      <c r="Q941" s="23">
        <v>218.9</v>
      </c>
      <c r="R941" s="23">
        <v>0</v>
      </c>
      <c r="S941" s="23">
        <v>0</v>
      </c>
      <c r="T941" s="24">
        <f t="shared" si="52"/>
        <v>218.9</v>
      </c>
      <c r="U941" s="25">
        <f t="shared" si="53"/>
        <v>3554.45</v>
      </c>
    </row>
    <row r="942" spans="1:21" ht="27" customHeight="1" x14ac:dyDescent="0.2">
      <c r="A942" s="18">
        <v>6281</v>
      </c>
      <c r="B942" s="18" t="s">
        <v>448</v>
      </c>
      <c r="C942" s="19">
        <v>38682</v>
      </c>
      <c r="D942" s="20">
        <v>28107252702614</v>
      </c>
      <c r="F942" s="18" t="s">
        <v>63</v>
      </c>
      <c r="G942" s="19">
        <v>38762</v>
      </c>
      <c r="I942" s="21">
        <v>2230</v>
      </c>
      <c r="J942" s="22">
        <v>3214.85</v>
      </c>
      <c r="M942" s="23">
        <v>557.5</v>
      </c>
      <c r="N942" s="23">
        <v>1175</v>
      </c>
      <c r="O942" s="1">
        <v>2462</v>
      </c>
      <c r="P942" s="24">
        <f t="shared" si="54"/>
        <v>7409.35</v>
      </c>
      <c r="Q942" s="23">
        <v>245.3</v>
      </c>
      <c r="R942" s="23">
        <v>0</v>
      </c>
      <c r="S942" s="23">
        <v>0.77</v>
      </c>
      <c r="T942" s="24">
        <f t="shared" si="52"/>
        <v>246.07000000000002</v>
      </c>
      <c r="U942" s="25">
        <f t="shared" si="53"/>
        <v>7163.2800000000007</v>
      </c>
    </row>
    <row r="943" spans="1:21" ht="27" customHeight="1" x14ac:dyDescent="0.2">
      <c r="A943" s="18">
        <v>1108</v>
      </c>
      <c r="B943" s="18" t="s">
        <v>449</v>
      </c>
      <c r="C943" s="19">
        <v>36570</v>
      </c>
      <c r="D943" s="20">
        <v>27701112801057</v>
      </c>
      <c r="F943" s="18" t="s">
        <v>63</v>
      </c>
      <c r="G943" s="19">
        <v>36596</v>
      </c>
      <c r="I943" s="21">
        <v>5740</v>
      </c>
      <c r="J943" s="22">
        <v>8730</v>
      </c>
      <c r="M943" s="23">
        <v>1435</v>
      </c>
      <c r="N943" s="23">
        <v>2200</v>
      </c>
      <c r="O943" s="1"/>
      <c r="P943" s="24">
        <f t="shared" si="54"/>
        <v>12365</v>
      </c>
      <c r="Q943" s="23">
        <v>631.4</v>
      </c>
      <c r="R943" s="23">
        <v>0</v>
      </c>
      <c r="S943" s="23">
        <v>192.99</v>
      </c>
      <c r="T943" s="24">
        <f t="shared" si="52"/>
        <v>824.39</v>
      </c>
      <c r="U943" s="25">
        <f t="shared" si="53"/>
        <v>11540.61</v>
      </c>
    </row>
    <row r="944" spans="1:21" ht="27" customHeight="1" x14ac:dyDescent="0.2">
      <c r="A944" s="18">
        <v>1153</v>
      </c>
      <c r="B944" s="18" t="s">
        <v>450</v>
      </c>
      <c r="C944" s="19">
        <v>34881</v>
      </c>
      <c r="D944" s="20">
        <v>26901140200099</v>
      </c>
      <c r="F944" s="18" t="s">
        <v>63</v>
      </c>
      <c r="G944" s="19">
        <v>34881</v>
      </c>
      <c r="I944" s="21">
        <v>7240</v>
      </c>
      <c r="J944" s="22">
        <v>8952</v>
      </c>
      <c r="M944" s="23">
        <v>1810</v>
      </c>
      <c r="N944" s="23">
        <v>1300</v>
      </c>
      <c r="O944" s="1">
        <v>157</v>
      </c>
      <c r="P944" s="24">
        <f t="shared" si="54"/>
        <v>12219</v>
      </c>
      <c r="Q944" s="23">
        <v>796.4</v>
      </c>
      <c r="R944" s="23">
        <v>0</v>
      </c>
      <c r="S944" s="23">
        <v>241</v>
      </c>
      <c r="T944" s="24">
        <f t="shared" si="52"/>
        <v>1037.4000000000001</v>
      </c>
      <c r="U944" s="25">
        <f t="shared" si="53"/>
        <v>11181.6</v>
      </c>
    </row>
    <row r="945" spans="1:21" ht="27" customHeight="1" x14ac:dyDescent="0.2">
      <c r="A945" s="18">
        <v>9633</v>
      </c>
      <c r="B945" s="18" t="s">
        <v>451</v>
      </c>
      <c r="C945" s="19">
        <v>40275</v>
      </c>
      <c r="D945" s="20">
        <v>27308160200657</v>
      </c>
      <c r="F945" s="18" t="s">
        <v>63</v>
      </c>
      <c r="G945" s="19">
        <v>40288</v>
      </c>
      <c r="I945" s="21">
        <v>4890</v>
      </c>
      <c r="J945" s="22">
        <v>8732.5</v>
      </c>
      <c r="M945" s="23">
        <v>1222.5</v>
      </c>
      <c r="N945" s="23">
        <v>3000</v>
      </c>
      <c r="O945" s="1">
        <v>2700</v>
      </c>
      <c r="P945" s="24">
        <f t="shared" si="54"/>
        <v>15655</v>
      </c>
      <c r="Q945" s="23">
        <v>537.9</v>
      </c>
      <c r="R945" s="23">
        <v>0</v>
      </c>
      <c r="S945" s="23">
        <v>0</v>
      </c>
      <c r="T945" s="24">
        <f t="shared" si="52"/>
        <v>537.9</v>
      </c>
      <c r="U945" s="25">
        <f t="shared" si="53"/>
        <v>15117.1</v>
      </c>
    </row>
    <row r="946" spans="1:21" ht="27" customHeight="1" x14ac:dyDescent="0.2">
      <c r="A946" s="18">
        <v>16004</v>
      </c>
      <c r="B946" s="18" t="s">
        <v>452</v>
      </c>
      <c r="C946" s="19" t="s">
        <v>453</v>
      </c>
      <c r="D946" s="20" t="s">
        <v>454</v>
      </c>
      <c r="F946" s="18" t="s">
        <v>256</v>
      </c>
      <c r="G946" s="19" t="s">
        <v>455</v>
      </c>
      <c r="O946" s="1"/>
      <c r="P946" s="24">
        <f t="shared" si="54"/>
        <v>0</v>
      </c>
      <c r="T946" s="24">
        <f t="shared" si="52"/>
        <v>0</v>
      </c>
      <c r="U946" s="25">
        <f t="shared" si="53"/>
        <v>0</v>
      </c>
    </row>
    <row r="947" spans="1:21" ht="27" customHeight="1" x14ac:dyDescent="0.2">
      <c r="A947" s="18">
        <v>16025</v>
      </c>
      <c r="B947" s="18" t="s">
        <v>456</v>
      </c>
      <c r="C947" s="19" t="s">
        <v>457</v>
      </c>
      <c r="D947" s="20" t="s">
        <v>458</v>
      </c>
      <c r="F947" s="18" t="s">
        <v>75</v>
      </c>
      <c r="G947" s="19" t="s">
        <v>459</v>
      </c>
      <c r="O947" s="1"/>
      <c r="P947" s="24">
        <f t="shared" si="54"/>
        <v>0</v>
      </c>
      <c r="T947" s="24">
        <f t="shared" si="52"/>
        <v>0</v>
      </c>
      <c r="U947" s="25">
        <f t="shared" si="53"/>
        <v>0</v>
      </c>
    </row>
    <row r="948" spans="1:21" ht="27" customHeight="1" x14ac:dyDescent="0.2">
      <c r="A948" s="18">
        <v>16029</v>
      </c>
      <c r="B948" s="18" t="s">
        <v>460</v>
      </c>
      <c r="C948" s="19" t="s">
        <v>461</v>
      </c>
      <c r="D948" s="20" t="s">
        <v>462</v>
      </c>
      <c r="F948" s="18" t="s">
        <v>463</v>
      </c>
      <c r="G948" s="19" t="s">
        <v>464</v>
      </c>
      <c r="O948" s="1"/>
      <c r="P948" s="24">
        <f t="shared" si="54"/>
        <v>0</v>
      </c>
      <c r="T948" s="24">
        <f t="shared" si="52"/>
        <v>0</v>
      </c>
      <c r="U948" s="25">
        <f t="shared" si="53"/>
        <v>0</v>
      </c>
    </row>
    <row r="949" spans="1:21" ht="27" customHeight="1" x14ac:dyDescent="0.2">
      <c r="A949" s="18">
        <v>16035</v>
      </c>
      <c r="B949" s="18" t="s">
        <v>465</v>
      </c>
      <c r="C949" s="19" t="s">
        <v>466</v>
      </c>
      <c r="D949" s="20" t="s">
        <v>467</v>
      </c>
      <c r="F949" s="18" t="s">
        <v>463</v>
      </c>
      <c r="G949" s="19" t="s">
        <v>468</v>
      </c>
      <c r="O949" s="1"/>
      <c r="P949" s="24">
        <f t="shared" si="54"/>
        <v>0</v>
      </c>
      <c r="T949" s="24">
        <f t="shared" si="52"/>
        <v>0</v>
      </c>
      <c r="U949" s="25">
        <f t="shared" si="53"/>
        <v>0</v>
      </c>
    </row>
    <row r="950" spans="1:21" ht="27" customHeight="1" x14ac:dyDescent="0.2">
      <c r="A950" s="18">
        <v>16039</v>
      </c>
      <c r="B950" s="18" t="s">
        <v>469</v>
      </c>
      <c r="C950" s="19" t="s">
        <v>470</v>
      </c>
      <c r="D950" s="20" t="s">
        <v>471</v>
      </c>
      <c r="F950" s="18" t="s">
        <v>463</v>
      </c>
      <c r="G950" s="19" t="s">
        <v>472</v>
      </c>
      <c r="O950" s="1"/>
      <c r="P950" s="24">
        <f t="shared" si="54"/>
        <v>0</v>
      </c>
      <c r="T950" s="24">
        <f t="shared" si="52"/>
        <v>0</v>
      </c>
      <c r="U950" s="25">
        <f t="shared" si="53"/>
        <v>0</v>
      </c>
    </row>
    <row r="951" spans="1:21" ht="27" customHeight="1" x14ac:dyDescent="0.2">
      <c r="A951" s="18">
        <v>11651</v>
      </c>
      <c r="B951" s="18" t="s">
        <v>473</v>
      </c>
      <c r="C951" s="19" t="s">
        <v>474</v>
      </c>
      <c r="D951" s="20" t="s">
        <v>475</v>
      </c>
      <c r="F951" s="18" t="s">
        <v>463</v>
      </c>
      <c r="G951" s="19" t="s">
        <v>476</v>
      </c>
      <c r="O951" s="1"/>
      <c r="P951" s="24">
        <f t="shared" si="54"/>
        <v>0</v>
      </c>
      <c r="T951" s="24">
        <f t="shared" si="52"/>
        <v>0</v>
      </c>
      <c r="U951" s="25">
        <f t="shared" si="53"/>
        <v>0</v>
      </c>
    </row>
    <row r="952" spans="1:21" ht="27" customHeight="1" x14ac:dyDescent="0.2">
      <c r="A952" s="18">
        <v>16009</v>
      </c>
      <c r="B952" s="18" t="s">
        <v>477</v>
      </c>
      <c r="C952" s="19" t="s">
        <v>478</v>
      </c>
      <c r="D952" s="20" t="s">
        <v>479</v>
      </c>
      <c r="F952" s="18" t="s">
        <v>463</v>
      </c>
      <c r="G952" s="19" t="s">
        <v>480</v>
      </c>
      <c r="O952" s="1"/>
      <c r="P952" s="24">
        <f t="shared" si="54"/>
        <v>0</v>
      </c>
      <c r="T952" s="24">
        <f t="shared" si="52"/>
        <v>0</v>
      </c>
      <c r="U952" s="25">
        <f t="shared" si="53"/>
        <v>0</v>
      </c>
    </row>
    <row r="953" spans="1:21" ht="27" customHeight="1" x14ac:dyDescent="0.2">
      <c r="A953" s="18">
        <v>16002</v>
      </c>
      <c r="B953" s="18" t="s">
        <v>481</v>
      </c>
      <c r="C953" s="19" t="s">
        <v>482</v>
      </c>
      <c r="D953" s="20" t="s">
        <v>483</v>
      </c>
      <c r="F953" s="18" t="s">
        <v>463</v>
      </c>
      <c r="G953" s="19" t="s">
        <v>484</v>
      </c>
      <c r="O953" s="1"/>
      <c r="P953" s="24">
        <f t="shared" si="54"/>
        <v>0</v>
      </c>
      <c r="T953" s="24">
        <f t="shared" si="52"/>
        <v>0</v>
      </c>
      <c r="U953" s="25">
        <f t="shared" si="53"/>
        <v>0</v>
      </c>
    </row>
    <row r="954" spans="1:21" ht="27" customHeight="1" x14ac:dyDescent="0.2">
      <c r="A954" s="18">
        <v>16003</v>
      </c>
      <c r="B954" s="18" t="s">
        <v>485</v>
      </c>
      <c r="C954" s="19" t="s">
        <v>486</v>
      </c>
      <c r="D954" s="20" t="s">
        <v>487</v>
      </c>
      <c r="F954" s="18" t="s">
        <v>463</v>
      </c>
      <c r="G954" s="19" t="s">
        <v>488</v>
      </c>
      <c r="O954" s="1"/>
      <c r="P954" s="24">
        <f t="shared" si="54"/>
        <v>0</v>
      </c>
      <c r="T954" s="24">
        <f t="shared" si="52"/>
        <v>0</v>
      </c>
      <c r="U954" s="25">
        <f t="shared" si="53"/>
        <v>0</v>
      </c>
    </row>
    <row r="955" spans="1:21" ht="27" customHeight="1" x14ac:dyDescent="0.2">
      <c r="A955" s="18">
        <v>16006</v>
      </c>
      <c r="B955" s="18" t="s">
        <v>489</v>
      </c>
      <c r="C955" s="19" t="s">
        <v>490</v>
      </c>
      <c r="D955" s="20" t="s">
        <v>491</v>
      </c>
      <c r="F955" s="18" t="s">
        <v>463</v>
      </c>
      <c r="G955" s="19" t="s">
        <v>492</v>
      </c>
      <c r="O955" s="1"/>
      <c r="P955" s="24">
        <f t="shared" si="54"/>
        <v>0</v>
      </c>
      <c r="T955" s="24">
        <f t="shared" si="52"/>
        <v>0</v>
      </c>
      <c r="U955" s="25">
        <f t="shared" si="53"/>
        <v>0</v>
      </c>
    </row>
    <row r="956" spans="1:21" ht="27" customHeight="1" x14ac:dyDescent="0.2">
      <c r="A956" s="18">
        <v>16007</v>
      </c>
      <c r="B956" s="18" t="s">
        <v>493</v>
      </c>
      <c r="C956" s="19" t="s">
        <v>494</v>
      </c>
      <c r="D956" s="20" t="s">
        <v>495</v>
      </c>
      <c r="F956" s="18" t="s">
        <v>463</v>
      </c>
      <c r="G956" s="19" t="s">
        <v>496</v>
      </c>
      <c r="O956" s="1"/>
      <c r="P956" s="24">
        <f t="shared" si="54"/>
        <v>0</v>
      </c>
      <c r="T956" s="24">
        <f t="shared" si="52"/>
        <v>0</v>
      </c>
      <c r="U956" s="25">
        <f t="shared" si="53"/>
        <v>0</v>
      </c>
    </row>
    <row r="957" spans="1:21" ht="27" customHeight="1" x14ac:dyDescent="0.2">
      <c r="A957" s="18">
        <v>16017</v>
      </c>
      <c r="B957" s="18" t="s">
        <v>497</v>
      </c>
      <c r="C957" s="19" t="s">
        <v>498</v>
      </c>
      <c r="D957" s="20" t="s">
        <v>499</v>
      </c>
      <c r="F957" s="18" t="s">
        <v>463</v>
      </c>
      <c r="G957" s="19" t="s">
        <v>500</v>
      </c>
      <c r="O957" s="1"/>
      <c r="P957" s="24">
        <f t="shared" si="54"/>
        <v>0</v>
      </c>
      <c r="T957" s="24">
        <f t="shared" si="52"/>
        <v>0</v>
      </c>
      <c r="U957" s="25">
        <f t="shared" si="53"/>
        <v>0</v>
      </c>
    </row>
    <row r="958" spans="1:21" ht="27" customHeight="1" x14ac:dyDescent="0.2">
      <c r="A958" s="18">
        <v>16019</v>
      </c>
      <c r="B958" s="18" t="s">
        <v>501</v>
      </c>
      <c r="C958" s="19">
        <v>38981</v>
      </c>
      <c r="D958" s="20">
        <v>27412090200133</v>
      </c>
      <c r="F958" s="18" t="s">
        <v>463</v>
      </c>
      <c r="G958" s="19">
        <v>40043</v>
      </c>
      <c r="O958" s="1"/>
      <c r="P958" s="24">
        <f t="shared" si="54"/>
        <v>0</v>
      </c>
      <c r="T958" s="24">
        <f t="shared" si="52"/>
        <v>0</v>
      </c>
      <c r="U958" s="25">
        <f t="shared" si="53"/>
        <v>0</v>
      </c>
    </row>
    <row r="959" spans="1:21" ht="27" customHeight="1" x14ac:dyDescent="0.2">
      <c r="A959" s="18">
        <v>16023</v>
      </c>
      <c r="B959" s="18" t="s">
        <v>502</v>
      </c>
      <c r="C959" s="19" t="s">
        <v>503</v>
      </c>
      <c r="D959" s="20" t="s">
        <v>504</v>
      </c>
      <c r="F959" s="18" t="s">
        <v>463</v>
      </c>
      <c r="G959" s="19" t="s">
        <v>505</v>
      </c>
      <c r="O959" s="1"/>
      <c r="P959" s="24">
        <f t="shared" si="54"/>
        <v>0</v>
      </c>
      <c r="T959" s="24">
        <f t="shared" si="52"/>
        <v>0</v>
      </c>
      <c r="U959" s="25">
        <f t="shared" si="53"/>
        <v>0</v>
      </c>
    </row>
    <row r="960" spans="1:21" ht="27" customHeight="1" x14ac:dyDescent="0.2">
      <c r="A960" s="18">
        <v>16015</v>
      </c>
      <c r="B960" s="18" t="s">
        <v>506</v>
      </c>
      <c r="C960" s="19" t="s">
        <v>507</v>
      </c>
      <c r="D960" s="20" t="s">
        <v>508</v>
      </c>
      <c r="F960" s="18" t="s">
        <v>463</v>
      </c>
      <c r="G960" s="19" t="s">
        <v>509</v>
      </c>
      <c r="O960" s="1"/>
      <c r="P960" s="24">
        <f t="shared" si="54"/>
        <v>0</v>
      </c>
      <c r="T960" s="24">
        <f t="shared" si="52"/>
        <v>0</v>
      </c>
      <c r="U960" s="25">
        <f t="shared" si="53"/>
        <v>0</v>
      </c>
    </row>
    <row r="961" spans="1:21" ht="27" customHeight="1" x14ac:dyDescent="0.2">
      <c r="A961" s="18">
        <v>16016</v>
      </c>
      <c r="B961" s="18" t="s">
        <v>510</v>
      </c>
      <c r="C961" s="19" t="s">
        <v>511</v>
      </c>
      <c r="D961" s="20" t="s">
        <v>512</v>
      </c>
      <c r="F961" s="18" t="s">
        <v>463</v>
      </c>
      <c r="G961" s="19" t="s">
        <v>513</v>
      </c>
      <c r="O961" s="1"/>
      <c r="P961" s="24">
        <f t="shared" si="54"/>
        <v>0</v>
      </c>
      <c r="T961" s="24">
        <f t="shared" si="52"/>
        <v>0</v>
      </c>
      <c r="U961" s="25">
        <f t="shared" si="53"/>
        <v>0</v>
      </c>
    </row>
    <row r="962" spans="1:21" ht="27" customHeight="1" x14ac:dyDescent="0.2">
      <c r="A962" s="18">
        <v>16018</v>
      </c>
      <c r="B962" s="18" t="s">
        <v>514</v>
      </c>
      <c r="C962" s="19" t="s">
        <v>515</v>
      </c>
      <c r="D962" s="20" t="s">
        <v>516</v>
      </c>
      <c r="F962" s="18" t="s">
        <v>463</v>
      </c>
      <c r="G962" s="19" t="s">
        <v>517</v>
      </c>
      <c r="O962" s="1"/>
      <c r="P962" s="24">
        <f t="shared" si="54"/>
        <v>0</v>
      </c>
      <c r="T962" s="24">
        <f t="shared" si="52"/>
        <v>0</v>
      </c>
      <c r="U962" s="25">
        <f t="shared" si="53"/>
        <v>0</v>
      </c>
    </row>
    <row r="963" spans="1:21" ht="27" customHeight="1" x14ac:dyDescent="0.2">
      <c r="A963" s="18">
        <v>16022</v>
      </c>
      <c r="B963" s="18" t="s">
        <v>518</v>
      </c>
      <c r="C963" s="19" t="s">
        <v>519</v>
      </c>
      <c r="D963" s="20" t="s">
        <v>520</v>
      </c>
      <c r="F963" s="18" t="s">
        <v>463</v>
      </c>
      <c r="G963" s="19" t="s">
        <v>521</v>
      </c>
      <c r="O963" s="1"/>
      <c r="P963" s="24">
        <f t="shared" si="54"/>
        <v>0</v>
      </c>
      <c r="T963" s="24">
        <f t="shared" si="52"/>
        <v>0</v>
      </c>
      <c r="U963" s="25">
        <f t="shared" si="53"/>
        <v>0</v>
      </c>
    </row>
    <row r="964" spans="1:21" ht="27" customHeight="1" x14ac:dyDescent="0.2">
      <c r="A964" s="18">
        <v>16024</v>
      </c>
      <c r="B964" s="18" t="s">
        <v>522</v>
      </c>
      <c r="C964" s="19" t="s">
        <v>523</v>
      </c>
      <c r="D964" s="20" t="s">
        <v>524</v>
      </c>
      <c r="F964" s="18" t="s">
        <v>463</v>
      </c>
      <c r="G964" s="19" t="s">
        <v>525</v>
      </c>
      <c r="O964" s="1"/>
      <c r="P964" s="24">
        <f t="shared" si="54"/>
        <v>0</v>
      </c>
      <c r="T964" s="24">
        <f t="shared" si="52"/>
        <v>0</v>
      </c>
      <c r="U964" s="25">
        <f t="shared" si="53"/>
        <v>0</v>
      </c>
    </row>
    <row r="965" spans="1:21" ht="27" customHeight="1" x14ac:dyDescent="0.2">
      <c r="A965" s="18">
        <v>16013</v>
      </c>
      <c r="B965" s="18" t="s">
        <v>526</v>
      </c>
      <c r="C965" s="19" t="s">
        <v>527</v>
      </c>
      <c r="D965" s="20" t="s">
        <v>528</v>
      </c>
      <c r="F965" s="18" t="s">
        <v>529</v>
      </c>
      <c r="G965" s="19" t="s">
        <v>530</v>
      </c>
      <c r="O965" s="1"/>
      <c r="P965" s="24">
        <f t="shared" si="54"/>
        <v>0</v>
      </c>
      <c r="T965" s="24">
        <f t="shared" si="52"/>
        <v>0</v>
      </c>
      <c r="U965" s="25">
        <f t="shared" si="53"/>
        <v>0</v>
      </c>
    </row>
    <row r="966" spans="1:21" ht="27" customHeight="1" x14ac:dyDescent="0.2">
      <c r="A966" s="18">
        <v>16011</v>
      </c>
      <c r="B966" s="18" t="s">
        <v>531</v>
      </c>
      <c r="C966" s="19" t="s">
        <v>532</v>
      </c>
      <c r="D966" s="20" t="s">
        <v>533</v>
      </c>
      <c r="F966" s="18" t="s">
        <v>463</v>
      </c>
      <c r="G966" s="19" t="s">
        <v>534</v>
      </c>
      <c r="O966" s="1"/>
      <c r="P966" s="24">
        <f t="shared" si="54"/>
        <v>0</v>
      </c>
      <c r="T966" s="24">
        <f t="shared" si="52"/>
        <v>0</v>
      </c>
      <c r="U966" s="25">
        <f t="shared" si="53"/>
        <v>0</v>
      </c>
    </row>
    <row r="967" spans="1:21" ht="27" customHeight="1" x14ac:dyDescent="0.2">
      <c r="A967" s="18">
        <v>16014</v>
      </c>
      <c r="B967" s="18" t="s">
        <v>535</v>
      </c>
      <c r="C967" s="19" t="s">
        <v>536</v>
      </c>
      <c r="D967" s="20" t="s">
        <v>537</v>
      </c>
      <c r="F967" s="18" t="s">
        <v>463</v>
      </c>
      <c r="G967" s="19" t="s">
        <v>538</v>
      </c>
      <c r="O967" s="1"/>
      <c r="P967" s="24">
        <f t="shared" si="54"/>
        <v>0</v>
      </c>
      <c r="T967" s="24">
        <f t="shared" si="52"/>
        <v>0</v>
      </c>
      <c r="U967" s="25">
        <f t="shared" si="53"/>
        <v>0</v>
      </c>
    </row>
    <row r="968" spans="1:21" ht="27" customHeight="1" x14ac:dyDescent="0.2">
      <c r="A968" s="18">
        <v>16027</v>
      </c>
      <c r="B968" s="18" t="s">
        <v>539</v>
      </c>
      <c r="C968" s="19" t="s">
        <v>540</v>
      </c>
      <c r="D968" s="20" t="s">
        <v>541</v>
      </c>
      <c r="F968" s="18" t="s">
        <v>463</v>
      </c>
      <c r="G968" s="19" t="s">
        <v>540</v>
      </c>
      <c r="O968" s="1"/>
      <c r="P968" s="24">
        <f t="shared" si="54"/>
        <v>0</v>
      </c>
      <c r="T968" s="24">
        <f t="shared" si="52"/>
        <v>0</v>
      </c>
      <c r="U968" s="25">
        <f t="shared" si="53"/>
        <v>0</v>
      </c>
    </row>
    <row r="969" spans="1:21" ht="27" customHeight="1" x14ac:dyDescent="0.2">
      <c r="A969" s="18">
        <v>16030</v>
      </c>
      <c r="B969" s="18" t="s">
        <v>542</v>
      </c>
      <c r="C969" s="19" t="s">
        <v>543</v>
      </c>
      <c r="D969" s="20" t="s">
        <v>544</v>
      </c>
      <c r="F969" s="18" t="s">
        <v>463</v>
      </c>
      <c r="G969" s="19" t="s">
        <v>545</v>
      </c>
      <c r="O969" s="1"/>
      <c r="P969" s="24">
        <f t="shared" si="54"/>
        <v>0</v>
      </c>
      <c r="T969" s="24">
        <f t="shared" si="52"/>
        <v>0</v>
      </c>
      <c r="U969" s="25">
        <f t="shared" si="53"/>
        <v>0</v>
      </c>
    </row>
    <row r="970" spans="1:21" ht="27" customHeight="1" x14ac:dyDescent="0.2">
      <c r="A970" s="18">
        <v>11768</v>
      </c>
      <c r="B970" s="18" t="s">
        <v>546</v>
      </c>
      <c r="C970" s="19" t="s">
        <v>547</v>
      </c>
      <c r="D970" s="20" t="s">
        <v>548</v>
      </c>
      <c r="F970" s="18" t="s">
        <v>463</v>
      </c>
      <c r="G970" s="19" t="s">
        <v>534</v>
      </c>
      <c r="O970" s="1"/>
      <c r="P970" s="24">
        <f t="shared" si="54"/>
        <v>0</v>
      </c>
      <c r="T970" s="24">
        <f t="shared" si="52"/>
        <v>0</v>
      </c>
      <c r="U970" s="25">
        <f t="shared" si="53"/>
        <v>0</v>
      </c>
    </row>
    <row r="971" spans="1:21" ht="27" customHeight="1" x14ac:dyDescent="0.2">
      <c r="A971" s="18">
        <v>16005</v>
      </c>
      <c r="B971" s="18" t="s">
        <v>549</v>
      </c>
      <c r="C971" s="19" t="s">
        <v>550</v>
      </c>
      <c r="D971" s="20" t="s">
        <v>551</v>
      </c>
      <c r="F971" s="18" t="s">
        <v>463</v>
      </c>
      <c r="G971" s="19" t="s">
        <v>550</v>
      </c>
      <c r="O971" s="1"/>
      <c r="P971" s="24">
        <f t="shared" si="54"/>
        <v>0</v>
      </c>
      <c r="T971" s="24">
        <f t="shared" si="52"/>
        <v>0</v>
      </c>
      <c r="U971" s="25">
        <f t="shared" si="53"/>
        <v>0</v>
      </c>
    </row>
    <row r="972" spans="1:21" ht="27" customHeight="1" x14ac:dyDescent="0.2">
      <c r="A972" s="18">
        <v>16008</v>
      </c>
      <c r="B972" s="18" t="s">
        <v>552</v>
      </c>
      <c r="C972" s="19" t="s">
        <v>553</v>
      </c>
      <c r="D972" s="20" t="s">
        <v>554</v>
      </c>
      <c r="F972" s="18" t="s">
        <v>463</v>
      </c>
      <c r="G972" s="19" t="s">
        <v>555</v>
      </c>
      <c r="O972" s="1"/>
      <c r="P972" s="24">
        <f t="shared" si="54"/>
        <v>0</v>
      </c>
      <c r="T972" s="24">
        <f t="shared" si="52"/>
        <v>0</v>
      </c>
      <c r="U972" s="25">
        <f t="shared" si="53"/>
        <v>0</v>
      </c>
    </row>
    <row r="973" spans="1:21" ht="27" customHeight="1" x14ac:dyDescent="0.2">
      <c r="A973" s="18">
        <v>16012</v>
      </c>
      <c r="B973" s="18" t="s">
        <v>556</v>
      </c>
      <c r="C973" s="19" t="s">
        <v>557</v>
      </c>
      <c r="D973" s="20" t="s">
        <v>558</v>
      </c>
      <c r="F973" s="18" t="s">
        <v>463</v>
      </c>
      <c r="G973" s="19" t="s">
        <v>559</v>
      </c>
      <c r="O973" s="1"/>
      <c r="P973" s="24">
        <f t="shared" si="54"/>
        <v>0</v>
      </c>
      <c r="T973" s="24">
        <f t="shared" si="52"/>
        <v>0</v>
      </c>
      <c r="U973" s="25">
        <f t="shared" si="53"/>
        <v>0</v>
      </c>
    </row>
    <row r="974" spans="1:21" ht="27" customHeight="1" x14ac:dyDescent="0.2">
      <c r="A974" s="18">
        <v>16036</v>
      </c>
      <c r="B974" s="18" t="s">
        <v>560</v>
      </c>
      <c r="C974" s="19" t="s">
        <v>561</v>
      </c>
      <c r="D974" s="20" t="s">
        <v>562</v>
      </c>
      <c r="F974" s="18" t="s">
        <v>463</v>
      </c>
      <c r="G974" s="19" t="s">
        <v>563</v>
      </c>
      <c r="O974" s="1"/>
      <c r="P974" s="24">
        <f t="shared" si="54"/>
        <v>0</v>
      </c>
      <c r="T974" s="24">
        <f t="shared" si="52"/>
        <v>0</v>
      </c>
      <c r="U974" s="25">
        <f t="shared" si="53"/>
        <v>0</v>
      </c>
    </row>
    <row r="975" spans="1:21" ht="27" customHeight="1" x14ac:dyDescent="0.2">
      <c r="A975" s="18">
        <v>16020</v>
      </c>
      <c r="B975" s="18" t="s">
        <v>564</v>
      </c>
      <c r="C975" s="19" t="s">
        <v>565</v>
      </c>
      <c r="D975" s="20" t="s">
        <v>566</v>
      </c>
      <c r="F975" s="18" t="s">
        <v>209</v>
      </c>
      <c r="G975" s="19" t="s">
        <v>565</v>
      </c>
      <c r="O975" s="1"/>
      <c r="P975" s="24">
        <f t="shared" si="54"/>
        <v>0</v>
      </c>
      <c r="T975" s="24">
        <f t="shared" si="52"/>
        <v>0</v>
      </c>
      <c r="U975" s="25">
        <f t="shared" si="53"/>
        <v>0</v>
      </c>
    </row>
    <row r="976" spans="1:21" ht="27" customHeight="1" x14ac:dyDescent="0.2">
      <c r="A976" s="18">
        <v>14271</v>
      </c>
      <c r="B976" s="18" t="s">
        <v>567</v>
      </c>
      <c r="C976" s="19">
        <v>44342</v>
      </c>
      <c r="D976" s="20">
        <v>26905292800933</v>
      </c>
      <c r="F976" s="18" t="s">
        <v>63</v>
      </c>
      <c r="G976" s="19">
        <v>44593</v>
      </c>
      <c r="I976" s="21">
        <v>1720</v>
      </c>
      <c r="J976" s="22">
        <v>2327</v>
      </c>
      <c r="M976" s="23">
        <v>430</v>
      </c>
      <c r="O976" s="1">
        <v>354</v>
      </c>
      <c r="P976" s="24">
        <f t="shared" si="54"/>
        <v>3111</v>
      </c>
      <c r="Q976" s="23">
        <v>189.2</v>
      </c>
      <c r="R976" s="23">
        <v>0</v>
      </c>
      <c r="S976" s="23">
        <v>0.35</v>
      </c>
      <c r="T976" s="24">
        <f t="shared" si="52"/>
        <v>189.54999999999998</v>
      </c>
      <c r="U976" s="25">
        <f t="shared" si="53"/>
        <v>2921.45</v>
      </c>
    </row>
    <row r="977" spans="1:21" ht="27" customHeight="1" x14ac:dyDescent="0.2">
      <c r="A977" s="18">
        <v>14268</v>
      </c>
      <c r="B977" s="18" t="s">
        <v>568</v>
      </c>
      <c r="C977" s="19">
        <v>44339</v>
      </c>
      <c r="D977" s="20">
        <v>28501260202337</v>
      </c>
      <c r="F977" s="18" t="s">
        <v>306</v>
      </c>
      <c r="G977" s="19">
        <v>44409</v>
      </c>
      <c r="O977" s="1"/>
      <c r="P977" s="24">
        <f t="shared" si="54"/>
        <v>0</v>
      </c>
      <c r="T977" s="24">
        <f t="shared" si="52"/>
        <v>0</v>
      </c>
      <c r="U977" s="25">
        <f t="shared" si="53"/>
        <v>0</v>
      </c>
    </row>
    <row r="978" spans="1:21" ht="27" customHeight="1" x14ac:dyDescent="0.2">
      <c r="A978" s="18">
        <v>14279</v>
      </c>
      <c r="B978" s="18" t="s">
        <v>569</v>
      </c>
      <c r="C978" s="19">
        <v>44359</v>
      </c>
      <c r="D978" s="20">
        <v>29902020200254</v>
      </c>
      <c r="F978" s="18" t="s">
        <v>75</v>
      </c>
      <c r="G978" s="19">
        <v>44409</v>
      </c>
      <c r="I978" s="21">
        <v>1780</v>
      </c>
      <c r="J978" s="22">
        <v>2005</v>
      </c>
      <c r="M978" s="23">
        <v>445</v>
      </c>
      <c r="O978" s="1">
        <v>734</v>
      </c>
      <c r="P978" s="24">
        <f t="shared" si="54"/>
        <v>3184</v>
      </c>
      <c r="Q978" s="23">
        <v>195.8</v>
      </c>
      <c r="R978" s="23">
        <v>0</v>
      </c>
      <c r="S978" s="23">
        <v>0</v>
      </c>
      <c r="T978" s="24">
        <f t="shared" si="52"/>
        <v>195.8</v>
      </c>
      <c r="U978" s="25">
        <f t="shared" si="53"/>
        <v>2988.2</v>
      </c>
    </row>
    <row r="979" spans="1:21" ht="27" customHeight="1" x14ac:dyDescent="0.2">
      <c r="A979" s="18">
        <v>14260</v>
      </c>
      <c r="B979" s="18" t="s">
        <v>570</v>
      </c>
      <c r="C979" s="19">
        <v>44275</v>
      </c>
      <c r="D979" s="20">
        <v>29010011804891</v>
      </c>
      <c r="F979" s="18" t="s">
        <v>210</v>
      </c>
      <c r="G979" s="19">
        <v>44409</v>
      </c>
      <c r="I979" s="21">
        <v>4580</v>
      </c>
      <c r="J979" s="22">
        <v>5583</v>
      </c>
      <c r="M979" s="23">
        <v>1145</v>
      </c>
      <c r="O979" s="1"/>
      <c r="P979" s="24">
        <f t="shared" si="54"/>
        <v>6728</v>
      </c>
      <c r="Q979" s="23">
        <v>503.8</v>
      </c>
      <c r="R979" s="23">
        <v>0</v>
      </c>
      <c r="S979" s="23">
        <v>16.850000000000001</v>
      </c>
      <c r="T979" s="24">
        <f t="shared" si="52"/>
        <v>520.65</v>
      </c>
      <c r="U979" s="25">
        <f t="shared" si="53"/>
        <v>6207.35</v>
      </c>
    </row>
    <row r="980" spans="1:21" ht="27" customHeight="1" x14ac:dyDescent="0.2">
      <c r="A980" s="18">
        <v>0</v>
      </c>
      <c r="B980" s="18" t="s">
        <v>571</v>
      </c>
      <c r="C980" s="19">
        <v>44354</v>
      </c>
      <c r="D980" s="20">
        <v>28112260201211</v>
      </c>
      <c r="F980" s="18" t="s">
        <v>25</v>
      </c>
      <c r="G980" s="19" t="s">
        <v>77</v>
      </c>
      <c r="J980" s="22">
        <f>2520</f>
        <v>2520</v>
      </c>
      <c r="O980" s="1"/>
      <c r="P980" s="24">
        <f t="shared" si="54"/>
        <v>2520</v>
      </c>
      <c r="T980" s="24">
        <f t="shared" si="52"/>
        <v>0</v>
      </c>
      <c r="U980" s="25">
        <f t="shared" si="53"/>
        <v>2520</v>
      </c>
    </row>
    <row r="981" spans="1:21" ht="27" customHeight="1" x14ac:dyDescent="0.2">
      <c r="A981" s="18">
        <v>0</v>
      </c>
      <c r="B981" s="18" t="s">
        <v>572</v>
      </c>
      <c r="C981" s="19">
        <v>44360</v>
      </c>
      <c r="D981" s="20">
        <v>29702230200533</v>
      </c>
      <c r="F981" s="18" t="s">
        <v>25</v>
      </c>
      <c r="G981" s="19" t="s">
        <v>77</v>
      </c>
      <c r="O981" s="1"/>
      <c r="P981" s="24">
        <f t="shared" si="54"/>
        <v>0</v>
      </c>
      <c r="T981" s="24">
        <f t="shared" si="52"/>
        <v>0</v>
      </c>
      <c r="U981" s="25">
        <f t="shared" si="53"/>
        <v>0</v>
      </c>
    </row>
    <row r="982" spans="1:21" ht="27" customHeight="1" x14ac:dyDescent="0.2">
      <c r="A982" s="18">
        <v>0</v>
      </c>
      <c r="B982" s="18" t="s">
        <v>573</v>
      </c>
      <c r="C982" s="19">
        <v>44361</v>
      </c>
      <c r="D982" s="20">
        <v>28801290200791</v>
      </c>
      <c r="F982" s="18" t="s">
        <v>25</v>
      </c>
      <c r="G982" s="19" t="s">
        <v>77</v>
      </c>
      <c r="J982" s="22">
        <f>1380</f>
        <v>1380</v>
      </c>
      <c r="O982" s="1"/>
      <c r="P982" s="24">
        <f t="shared" si="54"/>
        <v>1380</v>
      </c>
      <c r="T982" s="24">
        <f t="shared" si="52"/>
        <v>0</v>
      </c>
      <c r="U982" s="25">
        <f t="shared" si="53"/>
        <v>1380</v>
      </c>
    </row>
    <row r="983" spans="1:21" ht="27" customHeight="1" x14ac:dyDescent="0.2">
      <c r="A983" s="18">
        <v>0</v>
      </c>
      <c r="B983" s="18" t="s">
        <v>638</v>
      </c>
      <c r="C983" s="19">
        <v>44621</v>
      </c>
      <c r="D983" s="20">
        <v>28404010200112</v>
      </c>
      <c r="F983" s="18" t="s">
        <v>25</v>
      </c>
      <c r="G983" s="19" t="s">
        <v>77</v>
      </c>
      <c r="O983" s="1"/>
      <c r="P983" s="24">
        <f t="shared" si="54"/>
        <v>0</v>
      </c>
      <c r="T983" s="24">
        <f t="shared" si="52"/>
        <v>0</v>
      </c>
      <c r="U983" s="25">
        <f t="shared" si="53"/>
        <v>0</v>
      </c>
    </row>
    <row r="984" spans="1:21" ht="27" customHeight="1" x14ac:dyDescent="0.2">
      <c r="A984" s="18">
        <v>14304</v>
      </c>
      <c r="B984" s="18" t="s">
        <v>574</v>
      </c>
      <c r="C984" s="19">
        <v>44391</v>
      </c>
      <c r="D984" s="20" t="s">
        <v>575</v>
      </c>
      <c r="F984" s="18" t="s">
        <v>86</v>
      </c>
      <c r="G984" s="19">
        <v>44471</v>
      </c>
      <c r="O984" s="1"/>
      <c r="P984" s="24">
        <f t="shared" si="54"/>
        <v>0</v>
      </c>
      <c r="T984" s="24">
        <f t="shared" si="52"/>
        <v>0</v>
      </c>
      <c r="U984" s="25">
        <f t="shared" si="53"/>
        <v>0</v>
      </c>
    </row>
    <row r="985" spans="1:21" ht="27" customHeight="1" x14ac:dyDescent="0.2">
      <c r="A985" s="18">
        <v>14307</v>
      </c>
      <c r="B985" s="18" t="s">
        <v>576</v>
      </c>
      <c r="C985" s="19">
        <v>44402</v>
      </c>
      <c r="D985" s="20">
        <v>27308120103594</v>
      </c>
      <c r="F985" s="18" t="s">
        <v>577</v>
      </c>
      <c r="G985" s="19">
        <v>44501</v>
      </c>
      <c r="I985" s="21">
        <v>10900</v>
      </c>
      <c r="J985" s="22">
        <v>23275</v>
      </c>
      <c r="M985" s="23">
        <v>2725</v>
      </c>
      <c r="O985" s="1"/>
      <c r="P985" s="24">
        <f t="shared" si="54"/>
        <v>26000</v>
      </c>
      <c r="Q985" s="23">
        <v>1199</v>
      </c>
      <c r="R985" s="23">
        <v>0</v>
      </c>
      <c r="S985" s="23">
        <v>0</v>
      </c>
      <c r="T985" s="24">
        <f t="shared" si="52"/>
        <v>1199</v>
      </c>
      <c r="U985" s="25">
        <f t="shared" si="53"/>
        <v>24801</v>
      </c>
    </row>
    <row r="986" spans="1:21" ht="27" customHeight="1" x14ac:dyDescent="0.2">
      <c r="A986" s="18">
        <v>0</v>
      </c>
      <c r="B986" s="18" t="s">
        <v>578</v>
      </c>
      <c r="C986" s="19">
        <v>44562</v>
      </c>
      <c r="D986" s="20">
        <v>27309230202756</v>
      </c>
      <c r="F986" s="18" t="s">
        <v>25</v>
      </c>
      <c r="G986" s="19" t="s">
        <v>77</v>
      </c>
      <c r="J986" s="22">
        <v>1740</v>
      </c>
      <c r="O986" s="1"/>
      <c r="P986" s="24">
        <f t="shared" si="54"/>
        <v>1740</v>
      </c>
      <c r="T986" s="24">
        <f t="shared" si="52"/>
        <v>0</v>
      </c>
      <c r="U986" s="25">
        <f t="shared" si="53"/>
        <v>1740</v>
      </c>
    </row>
    <row r="987" spans="1:21" ht="27" customHeight="1" x14ac:dyDescent="0.2">
      <c r="A987" s="18">
        <v>0</v>
      </c>
      <c r="B987" s="18" t="s">
        <v>579</v>
      </c>
      <c r="C987" s="19">
        <v>44387</v>
      </c>
      <c r="D987" s="20">
        <v>29407010213411</v>
      </c>
      <c r="F987" s="18" t="s">
        <v>25</v>
      </c>
      <c r="G987" s="19" t="s">
        <v>77</v>
      </c>
      <c r="O987" s="1"/>
      <c r="P987" s="24">
        <f t="shared" si="54"/>
        <v>0</v>
      </c>
      <c r="T987" s="24">
        <f t="shared" si="52"/>
        <v>0</v>
      </c>
      <c r="U987" s="25">
        <f t="shared" si="53"/>
        <v>0</v>
      </c>
    </row>
    <row r="988" spans="1:21" ht="27" customHeight="1" x14ac:dyDescent="0.2">
      <c r="A988" s="18">
        <v>0</v>
      </c>
      <c r="B988" s="18" t="s">
        <v>580</v>
      </c>
      <c r="C988" s="19">
        <v>44388</v>
      </c>
      <c r="D988" s="20">
        <v>29006070200497</v>
      </c>
      <c r="F988" s="18" t="s">
        <v>25</v>
      </c>
      <c r="G988" s="19" t="s">
        <v>77</v>
      </c>
      <c r="J988" s="22">
        <v>3780</v>
      </c>
      <c r="O988" s="1"/>
      <c r="P988" s="24">
        <f t="shared" si="54"/>
        <v>3780</v>
      </c>
      <c r="T988" s="24">
        <f t="shared" si="52"/>
        <v>0</v>
      </c>
      <c r="U988" s="25">
        <f t="shared" si="53"/>
        <v>3780</v>
      </c>
    </row>
    <row r="989" spans="1:21" ht="27" customHeight="1" x14ac:dyDescent="0.2">
      <c r="A989" s="18">
        <v>0</v>
      </c>
      <c r="B989" s="18" t="s">
        <v>581</v>
      </c>
      <c r="C989" s="19">
        <v>44409</v>
      </c>
      <c r="D989" s="20">
        <v>27903100200238</v>
      </c>
      <c r="F989" s="18" t="s">
        <v>25</v>
      </c>
      <c r="G989" s="19" t="s">
        <v>77</v>
      </c>
      <c r="O989" s="1"/>
      <c r="P989" s="24">
        <f t="shared" si="54"/>
        <v>0</v>
      </c>
      <c r="T989" s="24">
        <f t="shared" si="52"/>
        <v>0</v>
      </c>
      <c r="U989" s="25">
        <f t="shared" si="53"/>
        <v>0</v>
      </c>
    </row>
    <row r="990" spans="1:21" ht="27" customHeight="1" x14ac:dyDescent="0.2">
      <c r="A990" s="18">
        <v>0</v>
      </c>
      <c r="B990" s="18" t="s">
        <v>582</v>
      </c>
      <c r="C990" s="19">
        <v>44409</v>
      </c>
      <c r="D990" s="20">
        <v>28309170200698</v>
      </c>
      <c r="F990" s="18" t="s">
        <v>25</v>
      </c>
      <c r="G990" s="19" t="s">
        <v>77</v>
      </c>
      <c r="O990" s="1"/>
      <c r="P990" s="24">
        <f t="shared" si="54"/>
        <v>0</v>
      </c>
      <c r="T990" s="24">
        <f t="shared" si="52"/>
        <v>0</v>
      </c>
      <c r="U990" s="25">
        <f t="shared" si="53"/>
        <v>0</v>
      </c>
    </row>
    <row r="991" spans="1:21" ht="27" customHeight="1" x14ac:dyDescent="0.2">
      <c r="A991" s="18">
        <v>0</v>
      </c>
      <c r="B991" s="18" t="s">
        <v>583</v>
      </c>
      <c r="C991" s="19">
        <v>44409</v>
      </c>
      <c r="D991" s="20">
        <v>27210190200678</v>
      </c>
      <c r="F991" s="18" t="s">
        <v>25</v>
      </c>
      <c r="G991" s="19" t="s">
        <v>77</v>
      </c>
      <c r="O991" s="1"/>
      <c r="P991" s="24">
        <f t="shared" si="54"/>
        <v>0</v>
      </c>
      <c r="T991" s="24">
        <f t="shared" si="52"/>
        <v>0</v>
      </c>
      <c r="U991" s="25">
        <f t="shared" si="53"/>
        <v>0</v>
      </c>
    </row>
    <row r="992" spans="1:21" ht="27" customHeight="1" x14ac:dyDescent="0.2">
      <c r="A992" s="18">
        <v>0</v>
      </c>
      <c r="B992" s="18" t="s">
        <v>584</v>
      </c>
      <c r="C992" s="19">
        <v>44501</v>
      </c>
      <c r="D992" s="20">
        <v>27905260202434</v>
      </c>
      <c r="F992" s="18" t="s">
        <v>25</v>
      </c>
      <c r="G992" s="19" t="s">
        <v>77</v>
      </c>
      <c r="O992" s="1"/>
      <c r="P992" s="24">
        <f t="shared" si="54"/>
        <v>0</v>
      </c>
      <c r="T992" s="24">
        <f t="shared" si="52"/>
        <v>0</v>
      </c>
      <c r="U992" s="25">
        <f t="shared" si="53"/>
        <v>0</v>
      </c>
    </row>
    <row r="993" spans="1:21" ht="27" customHeight="1" x14ac:dyDescent="0.2">
      <c r="A993" s="18">
        <v>0</v>
      </c>
      <c r="B993" s="18" t="s">
        <v>585</v>
      </c>
      <c r="C993" s="19">
        <v>44501</v>
      </c>
      <c r="D993" s="20">
        <v>28206010202151</v>
      </c>
      <c r="F993" s="18" t="s">
        <v>25</v>
      </c>
      <c r="G993" s="19" t="s">
        <v>77</v>
      </c>
      <c r="H993" s="19">
        <v>44875</v>
      </c>
      <c r="O993" s="1"/>
      <c r="P993" s="24">
        <f t="shared" si="54"/>
        <v>0</v>
      </c>
      <c r="T993" s="24">
        <f t="shared" si="52"/>
        <v>0</v>
      </c>
      <c r="U993" s="25">
        <f t="shared" si="53"/>
        <v>0</v>
      </c>
    </row>
    <row r="994" spans="1:21" ht="27" customHeight="1" x14ac:dyDescent="0.2">
      <c r="A994" s="18">
        <v>0</v>
      </c>
      <c r="B994" s="18" t="s">
        <v>586</v>
      </c>
      <c r="C994" s="19">
        <v>44501</v>
      </c>
      <c r="D994" s="20">
        <v>28409181801094</v>
      </c>
      <c r="F994" s="18" t="s">
        <v>25</v>
      </c>
      <c r="G994" s="19" t="s">
        <v>77</v>
      </c>
      <c r="O994" s="1"/>
      <c r="P994" s="24">
        <f t="shared" si="54"/>
        <v>0</v>
      </c>
      <c r="T994" s="24">
        <f t="shared" si="52"/>
        <v>0</v>
      </c>
      <c r="U994" s="25">
        <f t="shared" si="53"/>
        <v>0</v>
      </c>
    </row>
    <row r="995" spans="1:21" ht="27" customHeight="1" x14ac:dyDescent="0.2">
      <c r="A995" s="18">
        <v>0</v>
      </c>
      <c r="B995" s="18" t="s">
        <v>587</v>
      </c>
      <c r="C995" s="19">
        <v>44531</v>
      </c>
      <c r="D995" s="20">
        <v>28001060201252</v>
      </c>
      <c r="F995" s="18" t="s">
        <v>25</v>
      </c>
      <c r="G995" s="19" t="s">
        <v>77</v>
      </c>
      <c r="O995" s="1"/>
      <c r="P995" s="24">
        <f t="shared" si="54"/>
        <v>0</v>
      </c>
      <c r="T995" s="24">
        <f t="shared" si="52"/>
        <v>0</v>
      </c>
      <c r="U995" s="25">
        <f t="shared" si="53"/>
        <v>0</v>
      </c>
    </row>
    <row r="996" spans="1:21" ht="27" customHeight="1" x14ac:dyDescent="0.2">
      <c r="A996" s="18">
        <v>0</v>
      </c>
      <c r="B996" s="18" t="s">
        <v>588</v>
      </c>
      <c r="C996" s="19">
        <v>44531</v>
      </c>
      <c r="D996" s="20">
        <v>29507300201373</v>
      </c>
      <c r="F996" s="18" t="s">
        <v>25</v>
      </c>
      <c r="G996" s="19" t="s">
        <v>77</v>
      </c>
      <c r="O996" s="1"/>
      <c r="P996" s="24">
        <f t="shared" si="54"/>
        <v>0</v>
      </c>
      <c r="T996" s="24">
        <f t="shared" si="52"/>
        <v>0</v>
      </c>
      <c r="U996" s="25">
        <f t="shared" si="53"/>
        <v>0</v>
      </c>
    </row>
    <row r="997" spans="1:21" ht="27" customHeight="1" x14ac:dyDescent="0.2">
      <c r="A997" s="18">
        <v>0</v>
      </c>
      <c r="B997" s="18" t="s">
        <v>589</v>
      </c>
      <c r="C997" s="19">
        <v>44562</v>
      </c>
      <c r="D997" s="20">
        <v>28002140201055</v>
      </c>
      <c r="F997" s="18" t="s">
        <v>25</v>
      </c>
      <c r="G997" s="19" t="s">
        <v>77</v>
      </c>
      <c r="J997" s="22">
        <v>960</v>
      </c>
      <c r="O997" s="1"/>
      <c r="P997" s="24">
        <f t="shared" si="54"/>
        <v>960</v>
      </c>
      <c r="T997" s="24">
        <f t="shared" ref="T997:T1009" si="55">SUM(Q997:S997)</f>
        <v>0</v>
      </c>
      <c r="U997" s="25">
        <f t="shared" ref="U997:U1060" si="56">P997-T997</f>
        <v>960</v>
      </c>
    </row>
    <row r="998" spans="1:21" ht="27" customHeight="1" x14ac:dyDescent="0.2">
      <c r="A998" s="18">
        <v>0</v>
      </c>
      <c r="B998" s="18" t="s">
        <v>643</v>
      </c>
      <c r="C998" s="19">
        <v>44562</v>
      </c>
      <c r="D998" s="20">
        <v>28211271601839</v>
      </c>
      <c r="F998" s="18" t="s">
        <v>25</v>
      </c>
      <c r="G998" s="19" t="s">
        <v>77</v>
      </c>
      <c r="O998" s="1"/>
      <c r="P998" s="24">
        <f t="shared" ref="P998:P1061" si="57">SUM(J998:O998)</f>
        <v>0</v>
      </c>
      <c r="T998" s="24">
        <f t="shared" si="55"/>
        <v>0</v>
      </c>
      <c r="U998" s="25">
        <f t="shared" si="56"/>
        <v>0</v>
      </c>
    </row>
    <row r="999" spans="1:21" ht="27" customHeight="1" x14ac:dyDescent="0.2">
      <c r="A999" s="18">
        <v>0</v>
      </c>
      <c r="B999" s="18" t="s">
        <v>590</v>
      </c>
      <c r="C999" s="19">
        <v>44562</v>
      </c>
      <c r="D999" s="20">
        <v>28211271601839</v>
      </c>
      <c r="F999" s="18" t="s">
        <v>25</v>
      </c>
      <c r="G999" s="19" t="s">
        <v>77</v>
      </c>
      <c r="O999" s="1"/>
      <c r="P999" s="24">
        <f t="shared" si="57"/>
        <v>0</v>
      </c>
      <c r="T999" s="24">
        <f t="shared" si="55"/>
        <v>0</v>
      </c>
      <c r="U999" s="25">
        <f t="shared" si="56"/>
        <v>0</v>
      </c>
    </row>
    <row r="1000" spans="1:21" ht="27" customHeight="1" x14ac:dyDescent="0.2">
      <c r="A1000" s="18">
        <v>0</v>
      </c>
      <c r="B1000" s="18" t="s">
        <v>591</v>
      </c>
      <c r="C1000" s="19">
        <v>44562</v>
      </c>
      <c r="D1000" s="20">
        <v>28105101802215</v>
      </c>
      <c r="F1000" s="18" t="s">
        <v>25</v>
      </c>
      <c r="G1000" s="19" t="s">
        <v>77</v>
      </c>
      <c r="J1000" s="22">
        <v>4320</v>
      </c>
      <c r="O1000" s="1"/>
      <c r="P1000" s="24">
        <f t="shared" si="57"/>
        <v>4320</v>
      </c>
      <c r="T1000" s="24">
        <f t="shared" si="55"/>
        <v>0</v>
      </c>
      <c r="U1000" s="25">
        <f t="shared" si="56"/>
        <v>4320</v>
      </c>
    </row>
    <row r="1001" spans="1:21" ht="27" customHeight="1" x14ac:dyDescent="0.2">
      <c r="A1001" s="18">
        <v>0</v>
      </c>
      <c r="B1001" s="18" t="s">
        <v>592</v>
      </c>
      <c r="C1001" s="19">
        <v>44562</v>
      </c>
      <c r="D1001" s="20">
        <v>28809280201731</v>
      </c>
      <c r="F1001" s="18" t="s">
        <v>25</v>
      </c>
      <c r="G1001" s="19" t="s">
        <v>77</v>
      </c>
      <c r="J1001" s="22">
        <v>2880</v>
      </c>
      <c r="O1001" s="1"/>
      <c r="P1001" s="24">
        <f t="shared" si="57"/>
        <v>2880</v>
      </c>
      <c r="T1001" s="24">
        <f t="shared" si="55"/>
        <v>0</v>
      </c>
      <c r="U1001" s="25">
        <f t="shared" si="56"/>
        <v>2880</v>
      </c>
    </row>
    <row r="1002" spans="1:21" ht="27" customHeight="1" x14ac:dyDescent="0.2">
      <c r="A1002" s="18">
        <v>0</v>
      </c>
      <c r="B1002" s="18" t="s">
        <v>593</v>
      </c>
      <c r="C1002" s="19">
        <v>44562</v>
      </c>
      <c r="D1002" s="20">
        <v>29201100201717</v>
      </c>
      <c r="F1002" s="18" t="s">
        <v>25</v>
      </c>
      <c r="G1002" s="19" t="s">
        <v>77</v>
      </c>
      <c r="O1002" s="1"/>
      <c r="P1002" s="24">
        <f t="shared" si="57"/>
        <v>0</v>
      </c>
      <c r="T1002" s="24">
        <f t="shared" si="55"/>
        <v>0</v>
      </c>
      <c r="U1002" s="25">
        <f t="shared" si="56"/>
        <v>0</v>
      </c>
    </row>
    <row r="1003" spans="1:21" ht="27" customHeight="1" x14ac:dyDescent="0.2">
      <c r="A1003" s="18">
        <v>0</v>
      </c>
      <c r="B1003" s="18" t="s">
        <v>627</v>
      </c>
      <c r="C1003" s="19">
        <v>44587</v>
      </c>
      <c r="D1003" s="20">
        <v>28309170200698</v>
      </c>
      <c r="F1003" s="18" t="s">
        <v>25</v>
      </c>
      <c r="G1003" s="19" t="s">
        <v>77</v>
      </c>
      <c r="O1003" s="1"/>
      <c r="P1003" s="24">
        <f t="shared" si="57"/>
        <v>0</v>
      </c>
      <c r="T1003" s="24">
        <f t="shared" si="55"/>
        <v>0</v>
      </c>
      <c r="U1003" s="25">
        <f t="shared" si="56"/>
        <v>0</v>
      </c>
    </row>
    <row r="1004" spans="1:21" ht="27" customHeight="1" x14ac:dyDescent="0.2">
      <c r="A1004" s="18">
        <v>0</v>
      </c>
      <c r="B1004" s="18" t="s">
        <v>628</v>
      </c>
      <c r="C1004" s="19">
        <v>44590</v>
      </c>
      <c r="D1004" s="20">
        <v>28012080201951</v>
      </c>
      <c r="F1004" s="18" t="s">
        <v>25</v>
      </c>
      <c r="G1004" s="19" t="s">
        <v>77</v>
      </c>
      <c r="J1004" s="22">
        <v>2520</v>
      </c>
      <c r="O1004" s="1"/>
      <c r="P1004" s="24">
        <f t="shared" si="57"/>
        <v>2520</v>
      </c>
      <c r="T1004" s="24">
        <f t="shared" si="55"/>
        <v>0</v>
      </c>
      <c r="U1004" s="25">
        <f t="shared" si="56"/>
        <v>2520</v>
      </c>
    </row>
    <row r="1005" spans="1:21" ht="27" customHeight="1" x14ac:dyDescent="0.2">
      <c r="A1005" s="18">
        <v>0</v>
      </c>
      <c r="B1005" s="18" t="s">
        <v>629</v>
      </c>
      <c r="C1005" s="19">
        <v>44597</v>
      </c>
      <c r="D1005" s="20">
        <v>26809070202478</v>
      </c>
      <c r="F1005" s="18" t="s">
        <v>25</v>
      </c>
      <c r="G1005" s="19" t="s">
        <v>77</v>
      </c>
      <c r="J1005" s="22">
        <v>2040</v>
      </c>
      <c r="O1005" s="1"/>
      <c r="P1005" s="24">
        <f t="shared" si="57"/>
        <v>2040</v>
      </c>
      <c r="T1005" s="24">
        <f t="shared" si="55"/>
        <v>0</v>
      </c>
      <c r="U1005" s="25">
        <f t="shared" si="56"/>
        <v>2040</v>
      </c>
    </row>
    <row r="1006" spans="1:21" ht="27" customHeight="1" x14ac:dyDescent="0.2">
      <c r="A1006" s="18">
        <v>0</v>
      </c>
      <c r="B1006" s="18" t="s">
        <v>630</v>
      </c>
      <c r="C1006" s="19">
        <v>44600</v>
      </c>
      <c r="D1006" s="20">
        <v>27312221801877</v>
      </c>
      <c r="F1006" s="18" t="s">
        <v>25</v>
      </c>
      <c r="G1006" s="19" t="s">
        <v>77</v>
      </c>
      <c r="J1006" s="22">
        <v>2760</v>
      </c>
      <c r="O1006" s="1"/>
      <c r="P1006" s="24">
        <f t="shared" si="57"/>
        <v>2760</v>
      </c>
      <c r="T1006" s="24">
        <f t="shared" si="55"/>
        <v>0</v>
      </c>
      <c r="U1006" s="25">
        <f t="shared" si="56"/>
        <v>2760</v>
      </c>
    </row>
    <row r="1007" spans="1:21" ht="27" customHeight="1" x14ac:dyDescent="0.2">
      <c r="A1007" s="18">
        <v>0</v>
      </c>
      <c r="B1007" s="18" t="s">
        <v>631</v>
      </c>
      <c r="C1007" s="19">
        <v>44608</v>
      </c>
      <c r="D1007" s="20">
        <v>28205280200499</v>
      </c>
      <c r="F1007" s="18" t="s">
        <v>25</v>
      </c>
      <c r="G1007" s="19" t="s">
        <v>77</v>
      </c>
      <c r="J1007" s="22">
        <v>2100</v>
      </c>
      <c r="O1007" s="1"/>
      <c r="P1007" s="24">
        <f t="shared" si="57"/>
        <v>2100</v>
      </c>
      <c r="T1007" s="24">
        <f t="shared" si="55"/>
        <v>0</v>
      </c>
      <c r="U1007" s="25">
        <f t="shared" si="56"/>
        <v>2100</v>
      </c>
    </row>
    <row r="1008" spans="1:21" ht="27" customHeight="1" x14ac:dyDescent="0.2">
      <c r="A1008" s="18">
        <v>0</v>
      </c>
      <c r="B1008" s="18" t="s">
        <v>644</v>
      </c>
      <c r="C1008" s="26">
        <v>44695</v>
      </c>
      <c r="D1008" s="27">
        <v>28206070202177</v>
      </c>
      <c r="F1008" s="18" t="s">
        <v>25</v>
      </c>
      <c r="G1008" s="19" t="s">
        <v>77</v>
      </c>
      <c r="O1008" s="1"/>
      <c r="P1008" s="24">
        <f t="shared" si="57"/>
        <v>0</v>
      </c>
      <c r="T1008" s="24">
        <f t="shared" si="55"/>
        <v>0</v>
      </c>
      <c r="U1008" s="25">
        <f t="shared" si="56"/>
        <v>0</v>
      </c>
    </row>
    <row r="1009" spans="1:21" ht="27" customHeight="1" x14ac:dyDescent="0.2">
      <c r="A1009" s="18">
        <v>0</v>
      </c>
      <c r="B1009" s="18" t="s">
        <v>645</v>
      </c>
      <c r="C1009" s="26">
        <v>44692</v>
      </c>
      <c r="D1009" s="27">
        <v>28205120201472</v>
      </c>
      <c r="F1009" s="18" t="s">
        <v>25</v>
      </c>
      <c r="G1009" s="19" t="s">
        <v>77</v>
      </c>
      <c r="J1009" s="22">
        <v>3480</v>
      </c>
      <c r="O1009" s="1"/>
      <c r="P1009" s="24">
        <f t="shared" si="57"/>
        <v>3480</v>
      </c>
      <c r="T1009" s="24">
        <f t="shared" si="55"/>
        <v>0</v>
      </c>
      <c r="U1009" s="25">
        <f t="shared" si="56"/>
        <v>3480</v>
      </c>
    </row>
    <row r="1010" spans="1:21" ht="27" customHeight="1" x14ac:dyDescent="0.2">
      <c r="A1010" s="18">
        <v>0</v>
      </c>
      <c r="B1010" s="18" t="s">
        <v>653</v>
      </c>
      <c r="C1010" s="26">
        <v>44709</v>
      </c>
      <c r="D1010" s="27">
        <v>30504300201035</v>
      </c>
      <c r="F1010" s="18" t="s">
        <v>25</v>
      </c>
      <c r="G1010" s="19" t="s">
        <v>77</v>
      </c>
      <c r="J1010" s="22">
        <v>3660</v>
      </c>
      <c r="O1010" s="1"/>
      <c r="P1010" s="24">
        <f t="shared" si="57"/>
        <v>3660</v>
      </c>
      <c r="T1010" s="24"/>
      <c r="U1010" s="25">
        <f t="shared" si="56"/>
        <v>3660</v>
      </c>
    </row>
    <row r="1011" spans="1:21" ht="27" customHeight="1" x14ac:dyDescent="0.2">
      <c r="A1011" s="18">
        <v>0</v>
      </c>
      <c r="B1011" s="18" t="s">
        <v>654</v>
      </c>
      <c r="C1011" s="26">
        <v>44711</v>
      </c>
      <c r="D1011" s="27">
        <v>39011080200275</v>
      </c>
      <c r="F1011" s="18" t="s">
        <v>25</v>
      </c>
      <c r="G1011" s="19" t="s">
        <v>77</v>
      </c>
      <c r="O1011" s="1"/>
      <c r="P1011" s="24">
        <f t="shared" si="57"/>
        <v>0</v>
      </c>
      <c r="T1011" s="24"/>
      <c r="U1011" s="25">
        <f t="shared" si="56"/>
        <v>0</v>
      </c>
    </row>
    <row r="1012" spans="1:21" ht="27" customHeight="1" x14ac:dyDescent="0.2">
      <c r="A1012" s="18">
        <v>0</v>
      </c>
      <c r="B1012" s="18" t="s">
        <v>655</v>
      </c>
      <c r="C1012" s="26">
        <v>44716</v>
      </c>
      <c r="D1012" s="27">
        <v>28412160201098</v>
      </c>
      <c r="F1012" s="18" t="s">
        <v>25</v>
      </c>
      <c r="G1012" s="19" t="s">
        <v>77</v>
      </c>
      <c r="O1012" s="1"/>
      <c r="P1012" s="24">
        <f t="shared" si="57"/>
        <v>0</v>
      </c>
      <c r="T1012" s="24"/>
      <c r="U1012" s="25">
        <f t="shared" si="56"/>
        <v>0</v>
      </c>
    </row>
    <row r="1013" spans="1:21" ht="27" customHeight="1" x14ac:dyDescent="0.2">
      <c r="A1013" s="18">
        <v>0</v>
      </c>
      <c r="B1013" s="18" t="s">
        <v>656</v>
      </c>
      <c r="C1013" s="26">
        <v>44716</v>
      </c>
      <c r="D1013" s="27">
        <v>29405151802736</v>
      </c>
      <c r="F1013" s="18" t="s">
        <v>25</v>
      </c>
      <c r="G1013" s="19" t="s">
        <v>77</v>
      </c>
      <c r="J1013" s="22">
        <v>3060</v>
      </c>
      <c r="O1013" s="1"/>
      <c r="P1013" s="24">
        <f t="shared" si="57"/>
        <v>3060</v>
      </c>
      <c r="T1013" s="24"/>
      <c r="U1013" s="25">
        <f t="shared" si="56"/>
        <v>3060</v>
      </c>
    </row>
    <row r="1014" spans="1:21" ht="27" customHeight="1" x14ac:dyDescent="0.2">
      <c r="A1014" s="18">
        <v>0</v>
      </c>
      <c r="B1014" s="18" t="s">
        <v>673</v>
      </c>
      <c r="C1014" s="26">
        <v>44917</v>
      </c>
      <c r="D1014" s="27">
        <v>29512150201632</v>
      </c>
      <c r="F1014" s="18" t="s">
        <v>25</v>
      </c>
      <c r="G1014" s="19" t="s">
        <v>77</v>
      </c>
      <c r="J1014" s="22">
        <v>3000</v>
      </c>
      <c r="O1014" s="1"/>
      <c r="P1014" s="24">
        <f t="shared" si="57"/>
        <v>3000</v>
      </c>
      <c r="T1014" s="24"/>
      <c r="U1014" s="25">
        <f t="shared" si="56"/>
        <v>3000</v>
      </c>
    </row>
    <row r="1015" spans="1:21" ht="27" customHeight="1" x14ac:dyDescent="0.2">
      <c r="A1015" s="18">
        <v>0</v>
      </c>
      <c r="B1015" s="18" t="s">
        <v>683</v>
      </c>
      <c r="C1015" s="26">
        <v>44944</v>
      </c>
      <c r="D1015" s="27">
        <v>29603110200256</v>
      </c>
      <c r="F1015" s="18" t="s">
        <v>25</v>
      </c>
      <c r="G1015" s="19" t="s">
        <v>77</v>
      </c>
      <c r="J1015" s="22">
        <v>2580</v>
      </c>
      <c r="O1015" s="1"/>
      <c r="P1015" s="24">
        <f t="shared" si="57"/>
        <v>2580</v>
      </c>
      <c r="T1015" s="24"/>
      <c r="U1015" s="25">
        <f t="shared" si="56"/>
        <v>2580</v>
      </c>
    </row>
    <row r="1016" spans="1:21" ht="27" customHeight="1" x14ac:dyDescent="0.2">
      <c r="A1016" s="18">
        <v>0</v>
      </c>
      <c r="B1016" s="18" t="s">
        <v>685</v>
      </c>
      <c r="C1016" s="26">
        <v>44943</v>
      </c>
      <c r="D1016" s="27">
        <v>28607180201235</v>
      </c>
      <c r="F1016" s="18" t="s">
        <v>25</v>
      </c>
      <c r="G1016" s="19" t="s">
        <v>77</v>
      </c>
      <c r="J1016" s="22">
        <v>2520</v>
      </c>
      <c r="O1016" s="1"/>
      <c r="P1016" s="24">
        <f t="shared" si="57"/>
        <v>2520</v>
      </c>
      <c r="T1016" s="24"/>
      <c r="U1016" s="25">
        <f t="shared" si="56"/>
        <v>2520</v>
      </c>
    </row>
    <row r="1017" spans="1:21" ht="27" customHeight="1" x14ac:dyDescent="0.2">
      <c r="A1017" s="18">
        <v>14332</v>
      </c>
      <c r="B1017" s="18" t="s">
        <v>594</v>
      </c>
      <c r="C1017" s="19">
        <v>44434</v>
      </c>
      <c r="D1017" s="20">
        <v>27911060202995</v>
      </c>
      <c r="F1017" s="18" t="s">
        <v>256</v>
      </c>
      <c r="G1017" s="19">
        <v>44593</v>
      </c>
      <c r="I1017" s="21">
        <v>8920</v>
      </c>
      <c r="J1017" s="22">
        <v>10509</v>
      </c>
      <c r="M1017" s="23">
        <v>2230</v>
      </c>
      <c r="O1017" s="1"/>
      <c r="P1017" s="24">
        <f t="shared" si="57"/>
        <v>12739</v>
      </c>
      <c r="Q1017" s="23">
        <v>981.2</v>
      </c>
      <c r="R1017" s="23">
        <v>0</v>
      </c>
      <c r="S1017" s="23">
        <v>0</v>
      </c>
      <c r="T1017" s="24">
        <f t="shared" ref="T1017:T1048" si="58">SUM(Q1017:S1017)</f>
        <v>981.2</v>
      </c>
      <c r="U1017" s="25">
        <f t="shared" si="56"/>
        <v>11757.8</v>
      </c>
    </row>
    <row r="1018" spans="1:21" ht="27" customHeight="1" x14ac:dyDescent="0.2">
      <c r="A1018" s="18">
        <v>14339</v>
      </c>
      <c r="B1018" s="18" t="s">
        <v>595</v>
      </c>
      <c r="C1018" s="19">
        <v>44443</v>
      </c>
      <c r="D1018" s="20">
        <v>30101120200173</v>
      </c>
      <c r="F1018" s="18" t="s">
        <v>86</v>
      </c>
      <c r="G1018" s="19" t="s">
        <v>77</v>
      </c>
      <c r="I1018" s="21">
        <v>1700</v>
      </c>
      <c r="J1018" s="22">
        <v>2072</v>
      </c>
      <c r="M1018" s="23">
        <v>425</v>
      </c>
      <c r="O1018" s="1">
        <v>495</v>
      </c>
      <c r="P1018" s="24">
        <f t="shared" si="57"/>
        <v>2992</v>
      </c>
      <c r="Q1018" s="23">
        <v>187</v>
      </c>
      <c r="R1018" s="23">
        <v>0</v>
      </c>
      <c r="S1018" s="23">
        <v>0.35</v>
      </c>
      <c r="T1018" s="24">
        <f t="shared" si="58"/>
        <v>187.35</v>
      </c>
      <c r="U1018" s="25">
        <f t="shared" si="56"/>
        <v>2804.65</v>
      </c>
    </row>
    <row r="1019" spans="1:21" ht="27" customHeight="1" x14ac:dyDescent="0.2">
      <c r="A1019" s="18">
        <v>14358</v>
      </c>
      <c r="B1019" s="18" t="s">
        <v>596</v>
      </c>
      <c r="C1019" s="19">
        <v>44478</v>
      </c>
      <c r="D1019" s="20">
        <v>28409292600748</v>
      </c>
      <c r="F1019" s="18" t="s">
        <v>285</v>
      </c>
      <c r="G1019" s="19">
        <v>44621</v>
      </c>
      <c r="O1019" s="1"/>
      <c r="P1019" s="24">
        <f t="shared" si="57"/>
        <v>0</v>
      </c>
      <c r="T1019" s="24">
        <f t="shared" si="58"/>
        <v>0</v>
      </c>
      <c r="U1019" s="25">
        <f t="shared" si="56"/>
        <v>0</v>
      </c>
    </row>
    <row r="1020" spans="1:21" ht="27" customHeight="1" x14ac:dyDescent="0.2">
      <c r="A1020" s="18">
        <v>14360</v>
      </c>
      <c r="B1020" s="18" t="s">
        <v>597</v>
      </c>
      <c r="C1020" s="19">
        <v>44471</v>
      </c>
      <c r="D1020" s="20">
        <v>27012310200336</v>
      </c>
      <c r="F1020" s="18" t="s">
        <v>598</v>
      </c>
      <c r="G1020" s="19" t="s">
        <v>77</v>
      </c>
      <c r="I1020" s="21">
        <v>0</v>
      </c>
      <c r="J1020" s="22">
        <v>22523</v>
      </c>
      <c r="M1020" s="23">
        <v>0</v>
      </c>
      <c r="O1020" s="1"/>
      <c r="P1020" s="24">
        <f t="shared" si="57"/>
        <v>22523</v>
      </c>
      <c r="Q1020" s="23">
        <v>0</v>
      </c>
      <c r="R1020" s="23">
        <v>0</v>
      </c>
      <c r="S1020" s="23">
        <v>0</v>
      </c>
      <c r="T1020" s="24">
        <f t="shared" si="58"/>
        <v>0</v>
      </c>
      <c r="U1020" s="25">
        <f t="shared" si="56"/>
        <v>22523</v>
      </c>
    </row>
    <row r="1021" spans="1:21" ht="27" customHeight="1" x14ac:dyDescent="0.2">
      <c r="A1021" s="18">
        <v>14362</v>
      </c>
      <c r="B1021" s="18" t="s">
        <v>599</v>
      </c>
      <c r="C1021" s="19">
        <v>44480</v>
      </c>
      <c r="D1021" s="20">
        <v>28202202602808</v>
      </c>
      <c r="F1021" s="18" t="s">
        <v>211</v>
      </c>
      <c r="G1021" s="19">
        <v>44653</v>
      </c>
      <c r="I1021" s="21">
        <v>1700</v>
      </c>
      <c r="J1021" s="22">
        <v>1797</v>
      </c>
      <c r="M1021" s="23">
        <v>425</v>
      </c>
      <c r="O1021" s="1"/>
      <c r="P1021" s="24">
        <f t="shared" si="57"/>
        <v>2222</v>
      </c>
      <c r="Q1021" s="23">
        <v>187</v>
      </c>
      <c r="R1021" s="23">
        <v>0</v>
      </c>
      <c r="S1021" s="23">
        <v>0</v>
      </c>
      <c r="T1021" s="24">
        <f t="shared" si="58"/>
        <v>187</v>
      </c>
      <c r="U1021" s="25">
        <f t="shared" si="56"/>
        <v>2035</v>
      </c>
    </row>
    <row r="1022" spans="1:21" ht="27" customHeight="1" x14ac:dyDescent="0.2">
      <c r="A1022" s="18">
        <v>14367</v>
      </c>
      <c r="B1022" s="18" t="s">
        <v>600</v>
      </c>
      <c r="C1022" s="19">
        <v>44487</v>
      </c>
      <c r="D1022" s="20">
        <v>29301010210339</v>
      </c>
      <c r="F1022" s="18" t="s">
        <v>86</v>
      </c>
      <c r="G1022" s="19">
        <v>44744</v>
      </c>
      <c r="I1022" s="21">
        <v>1710</v>
      </c>
      <c r="J1022" s="22">
        <v>2085.5</v>
      </c>
      <c r="M1022" s="23">
        <v>427.5</v>
      </c>
      <c r="O1022" s="1">
        <v>1002</v>
      </c>
      <c r="P1022" s="24">
        <f t="shared" si="57"/>
        <v>3515</v>
      </c>
      <c r="Q1022" s="23">
        <v>188.1</v>
      </c>
      <c r="R1022" s="23">
        <v>0</v>
      </c>
      <c r="S1022" s="23">
        <v>0.36</v>
      </c>
      <c r="T1022" s="24">
        <f t="shared" si="58"/>
        <v>188.46</v>
      </c>
      <c r="U1022" s="25">
        <f t="shared" si="56"/>
        <v>3326.54</v>
      </c>
    </row>
    <row r="1023" spans="1:21" ht="27" customHeight="1" x14ac:dyDescent="0.2">
      <c r="A1023" s="18">
        <v>14368</v>
      </c>
      <c r="B1023" s="18" t="s">
        <v>601</v>
      </c>
      <c r="C1023" s="19">
        <v>44489</v>
      </c>
      <c r="D1023" s="20">
        <v>28010071803377</v>
      </c>
      <c r="F1023" s="18" t="s">
        <v>86</v>
      </c>
      <c r="G1023" s="19" t="s">
        <v>77</v>
      </c>
      <c r="O1023" s="1"/>
      <c r="P1023" s="24">
        <f t="shared" si="57"/>
        <v>0</v>
      </c>
      <c r="T1023" s="24">
        <f t="shared" si="58"/>
        <v>0</v>
      </c>
      <c r="U1023" s="25">
        <f t="shared" si="56"/>
        <v>0</v>
      </c>
    </row>
    <row r="1024" spans="1:21" ht="27" customHeight="1" x14ac:dyDescent="0.2">
      <c r="A1024" s="18">
        <v>14375</v>
      </c>
      <c r="B1024" s="18" t="s">
        <v>602</v>
      </c>
      <c r="C1024" s="19">
        <v>44495</v>
      </c>
      <c r="D1024" s="20">
        <v>26503130200036</v>
      </c>
      <c r="F1024" s="18" t="s">
        <v>63</v>
      </c>
      <c r="G1024" s="19">
        <v>44805</v>
      </c>
      <c r="I1024" s="21">
        <v>2850</v>
      </c>
      <c r="J1024" s="22">
        <v>3477.5</v>
      </c>
      <c r="M1024" s="23">
        <v>712.5</v>
      </c>
      <c r="O1024" s="1">
        <v>1859</v>
      </c>
      <c r="P1024" s="24">
        <f t="shared" si="57"/>
        <v>6049</v>
      </c>
      <c r="Q1024" s="23">
        <v>313.5</v>
      </c>
      <c r="R1024" s="23">
        <v>0</v>
      </c>
      <c r="S1024" s="23">
        <v>0</v>
      </c>
      <c r="T1024" s="24">
        <f t="shared" si="58"/>
        <v>313.5</v>
      </c>
      <c r="U1024" s="25">
        <f t="shared" si="56"/>
        <v>5735.5</v>
      </c>
    </row>
    <row r="1025" spans="1:21" ht="27" customHeight="1" x14ac:dyDescent="0.2">
      <c r="A1025" s="18">
        <v>14382</v>
      </c>
      <c r="B1025" s="18" t="s">
        <v>603</v>
      </c>
      <c r="C1025" s="19">
        <v>44511</v>
      </c>
      <c r="D1025" s="20">
        <v>27704120201793</v>
      </c>
      <c r="F1025" s="18" t="s">
        <v>285</v>
      </c>
      <c r="G1025" s="19" t="s">
        <v>77</v>
      </c>
      <c r="O1025" s="1"/>
      <c r="P1025" s="24">
        <f t="shared" si="57"/>
        <v>0</v>
      </c>
      <c r="T1025" s="24">
        <f t="shared" si="58"/>
        <v>0</v>
      </c>
      <c r="U1025" s="25">
        <f t="shared" si="56"/>
        <v>0</v>
      </c>
    </row>
    <row r="1026" spans="1:21" ht="27" customHeight="1" x14ac:dyDescent="0.2">
      <c r="A1026" s="18">
        <v>14383</v>
      </c>
      <c r="B1026" s="18" t="s">
        <v>604</v>
      </c>
      <c r="C1026" s="19">
        <v>44511</v>
      </c>
      <c r="D1026" s="20">
        <v>27801291500913</v>
      </c>
      <c r="F1026" s="18" t="s">
        <v>285</v>
      </c>
      <c r="G1026" s="19" t="s">
        <v>77</v>
      </c>
      <c r="O1026" s="1"/>
      <c r="P1026" s="24">
        <f t="shared" si="57"/>
        <v>0</v>
      </c>
      <c r="T1026" s="24">
        <f t="shared" si="58"/>
        <v>0</v>
      </c>
      <c r="U1026" s="25">
        <f t="shared" si="56"/>
        <v>0</v>
      </c>
    </row>
    <row r="1027" spans="1:21" ht="27" customHeight="1" x14ac:dyDescent="0.2">
      <c r="A1027" s="18">
        <v>14387</v>
      </c>
      <c r="B1027" s="18" t="s">
        <v>605</v>
      </c>
      <c r="C1027" s="19">
        <v>44524</v>
      </c>
      <c r="D1027" s="20">
        <v>29406270204312</v>
      </c>
      <c r="F1027" s="18" t="s">
        <v>86</v>
      </c>
      <c r="G1027" s="19">
        <v>44621</v>
      </c>
      <c r="O1027" s="1"/>
      <c r="P1027" s="24">
        <f t="shared" si="57"/>
        <v>0</v>
      </c>
      <c r="T1027" s="24">
        <f t="shared" si="58"/>
        <v>0</v>
      </c>
      <c r="U1027" s="25">
        <f t="shared" si="56"/>
        <v>0</v>
      </c>
    </row>
    <row r="1028" spans="1:21" ht="27" customHeight="1" x14ac:dyDescent="0.2">
      <c r="A1028" s="18">
        <v>14390</v>
      </c>
      <c r="B1028" s="18" t="s">
        <v>606</v>
      </c>
      <c r="C1028" s="19">
        <v>44525</v>
      </c>
      <c r="D1028" s="20">
        <v>29401201803997</v>
      </c>
      <c r="F1028" s="18" t="s">
        <v>86</v>
      </c>
      <c r="G1028" s="19" t="s">
        <v>77</v>
      </c>
      <c r="O1028" s="1"/>
      <c r="P1028" s="24">
        <f t="shared" si="57"/>
        <v>0</v>
      </c>
      <c r="T1028" s="24">
        <f t="shared" si="58"/>
        <v>0</v>
      </c>
      <c r="U1028" s="25">
        <f t="shared" si="56"/>
        <v>0</v>
      </c>
    </row>
    <row r="1029" spans="1:21" ht="27" customHeight="1" x14ac:dyDescent="0.2">
      <c r="A1029" s="18">
        <v>14396</v>
      </c>
      <c r="B1029" s="18" t="s">
        <v>607</v>
      </c>
      <c r="C1029" s="19">
        <v>44532</v>
      </c>
      <c r="D1029" s="20">
        <v>29505010205178</v>
      </c>
      <c r="F1029" s="18" t="s">
        <v>75</v>
      </c>
      <c r="G1029" s="19">
        <v>44713</v>
      </c>
      <c r="O1029" s="1"/>
      <c r="P1029" s="24">
        <f t="shared" si="57"/>
        <v>0</v>
      </c>
      <c r="T1029" s="24">
        <f t="shared" si="58"/>
        <v>0</v>
      </c>
      <c r="U1029" s="25">
        <f t="shared" si="56"/>
        <v>0</v>
      </c>
    </row>
    <row r="1030" spans="1:21" ht="27" customHeight="1" x14ac:dyDescent="0.2">
      <c r="A1030" s="18">
        <v>14397</v>
      </c>
      <c r="B1030" s="18" t="s">
        <v>608</v>
      </c>
      <c r="C1030" s="19">
        <v>44532</v>
      </c>
      <c r="D1030" s="20">
        <v>30211013300475</v>
      </c>
      <c r="F1030" s="18" t="s">
        <v>86</v>
      </c>
      <c r="G1030" s="19" t="s">
        <v>77</v>
      </c>
      <c r="O1030" s="1"/>
      <c r="P1030" s="24">
        <f t="shared" si="57"/>
        <v>0</v>
      </c>
      <c r="T1030" s="24">
        <f t="shared" si="58"/>
        <v>0</v>
      </c>
      <c r="U1030" s="25">
        <f t="shared" si="56"/>
        <v>0</v>
      </c>
    </row>
    <row r="1031" spans="1:21" ht="27" customHeight="1" x14ac:dyDescent="0.2">
      <c r="A1031" s="18">
        <v>14399</v>
      </c>
      <c r="B1031" s="18" t="s">
        <v>609</v>
      </c>
      <c r="C1031" s="19">
        <v>44537</v>
      </c>
      <c r="D1031" s="20">
        <v>30307011806611</v>
      </c>
      <c r="F1031" s="18" t="s">
        <v>86</v>
      </c>
      <c r="G1031" s="19" t="s">
        <v>77</v>
      </c>
      <c r="O1031" s="1"/>
      <c r="P1031" s="24">
        <f t="shared" si="57"/>
        <v>0</v>
      </c>
      <c r="T1031" s="24">
        <f t="shared" si="58"/>
        <v>0</v>
      </c>
      <c r="U1031" s="25">
        <f t="shared" si="56"/>
        <v>0</v>
      </c>
    </row>
    <row r="1032" spans="1:21" ht="27" customHeight="1" x14ac:dyDescent="0.2">
      <c r="A1032" s="18">
        <v>14400</v>
      </c>
      <c r="B1032" s="18" t="s">
        <v>610</v>
      </c>
      <c r="C1032" s="19">
        <v>44537</v>
      </c>
      <c r="D1032" s="20">
        <v>29701081801913</v>
      </c>
      <c r="F1032" s="18" t="s">
        <v>214</v>
      </c>
      <c r="G1032" s="19">
        <v>44621</v>
      </c>
      <c r="I1032" s="21">
        <v>1800</v>
      </c>
      <c r="J1032" s="22">
        <v>2736</v>
      </c>
      <c r="M1032" s="23">
        <v>450</v>
      </c>
      <c r="N1032" s="23">
        <v>150</v>
      </c>
      <c r="O1032" s="1">
        <v>199</v>
      </c>
      <c r="P1032" s="24">
        <f t="shared" si="57"/>
        <v>3535</v>
      </c>
      <c r="Q1032" s="23">
        <v>198</v>
      </c>
      <c r="R1032" s="23">
        <v>0</v>
      </c>
      <c r="S1032" s="23">
        <v>1.26</v>
      </c>
      <c r="T1032" s="24">
        <f t="shared" si="58"/>
        <v>199.26</v>
      </c>
      <c r="U1032" s="25">
        <f t="shared" si="56"/>
        <v>3335.74</v>
      </c>
    </row>
    <row r="1033" spans="1:21" ht="27" customHeight="1" x14ac:dyDescent="0.2">
      <c r="A1033" s="18">
        <v>14406</v>
      </c>
      <c r="B1033" s="18" t="s">
        <v>611</v>
      </c>
      <c r="C1033" s="19">
        <v>44544</v>
      </c>
      <c r="D1033" s="20">
        <v>28802230201778</v>
      </c>
      <c r="F1033" s="18" t="s">
        <v>86</v>
      </c>
      <c r="G1033" s="19" t="s">
        <v>77</v>
      </c>
      <c r="O1033" s="1"/>
      <c r="P1033" s="24">
        <f t="shared" si="57"/>
        <v>0</v>
      </c>
      <c r="T1033" s="24">
        <f t="shared" si="58"/>
        <v>0</v>
      </c>
      <c r="U1033" s="25">
        <f t="shared" si="56"/>
        <v>0</v>
      </c>
    </row>
    <row r="1034" spans="1:21" ht="27" customHeight="1" x14ac:dyDescent="0.2">
      <c r="A1034" s="18">
        <v>14408</v>
      </c>
      <c r="B1034" s="18" t="s">
        <v>612</v>
      </c>
      <c r="C1034" s="19">
        <v>44542</v>
      </c>
      <c r="D1034" s="20">
        <v>30212220200878</v>
      </c>
      <c r="F1034" s="18" t="s">
        <v>86</v>
      </c>
      <c r="G1034" s="19" t="s">
        <v>77</v>
      </c>
      <c r="O1034" s="1"/>
      <c r="P1034" s="24">
        <f t="shared" si="57"/>
        <v>0</v>
      </c>
      <c r="T1034" s="24">
        <f t="shared" si="58"/>
        <v>0</v>
      </c>
      <c r="U1034" s="25">
        <f t="shared" si="56"/>
        <v>0</v>
      </c>
    </row>
    <row r="1035" spans="1:21" ht="27" customHeight="1" x14ac:dyDescent="0.2">
      <c r="A1035" s="18">
        <v>14409</v>
      </c>
      <c r="B1035" s="18" t="s">
        <v>613</v>
      </c>
      <c r="C1035" s="19">
        <v>44553</v>
      </c>
      <c r="D1035" s="20">
        <v>29609011801513</v>
      </c>
      <c r="F1035" s="18" t="s">
        <v>86</v>
      </c>
      <c r="G1035" s="19">
        <v>44713</v>
      </c>
      <c r="O1035" s="1"/>
      <c r="P1035" s="24">
        <f t="shared" si="57"/>
        <v>0</v>
      </c>
      <c r="T1035" s="24">
        <f t="shared" si="58"/>
        <v>0</v>
      </c>
      <c r="U1035" s="25">
        <f t="shared" si="56"/>
        <v>0</v>
      </c>
    </row>
    <row r="1036" spans="1:21" ht="27" customHeight="1" x14ac:dyDescent="0.2">
      <c r="A1036" s="18">
        <v>14410</v>
      </c>
      <c r="B1036" s="18" t="s">
        <v>614</v>
      </c>
      <c r="C1036" s="19">
        <v>44555</v>
      </c>
      <c r="D1036" s="20">
        <v>30001080202971</v>
      </c>
      <c r="F1036" s="18" t="s">
        <v>86</v>
      </c>
      <c r="G1036" s="19" t="s">
        <v>77</v>
      </c>
      <c r="O1036" s="1"/>
      <c r="P1036" s="24">
        <f t="shared" si="57"/>
        <v>0</v>
      </c>
      <c r="T1036" s="24">
        <f t="shared" si="58"/>
        <v>0</v>
      </c>
      <c r="U1036" s="25">
        <f t="shared" si="56"/>
        <v>0</v>
      </c>
    </row>
    <row r="1037" spans="1:21" ht="27" customHeight="1" x14ac:dyDescent="0.2">
      <c r="A1037" s="18">
        <v>14416</v>
      </c>
      <c r="B1037" s="18" t="s">
        <v>615</v>
      </c>
      <c r="C1037" s="19">
        <v>44565</v>
      </c>
      <c r="D1037" s="20">
        <v>29510210200638</v>
      </c>
      <c r="F1037" s="18" t="s">
        <v>206</v>
      </c>
      <c r="G1037" s="19">
        <v>44621</v>
      </c>
      <c r="O1037" s="1"/>
      <c r="P1037" s="24">
        <f t="shared" si="57"/>
        <v>0</v>
      </c>
      <c r="T1037" s="24">
        <f t="shared" si="58"/>
        <v>0</v>
      </c>
      <c r="U1037" s="25">
        <f t="shared" si="56"/>
        <v>0</v>
      </c>
    </row>
    <row r="1038" spans="1:21" ht="27" customHeight="1" x14ac:dyDescent="0.2">
      <c r="A1038" s="18">
        <v>14419</v>
      </c>
      <c r="B1038" s="18" t="s">
        <v>616</v>
      </c>
      <c r="C1038" s="19">
        <v>44570</v>
      </c>
      <c r="D1038" s="20">
        <v>29801241802011</v>
      </c>
      <c r="F1038" s="18" t="s">
        <v>75</v>
      </c>
      <c r="G1038" s="19" t="s">
        <v>77</v>
      </c>
      <c r="H1038" s="19">
        <v>44571</v>
      </c>
      <c r="O1038" s="1"/>
      <c r="P1038" s="24">
        <f t="shared" si="57"/>
        <v>0</v>
      </c>
      <c r="T1038" s="24">
        <f t="shared" si="58"/>
        <v>0</v>
      </c>
      <c r="U1038" s="25">
        <f t="shared" si="56"/>
        <v>0</v>
      </c>
    </row>
    <row r="1039" spans="1:21" ht="27" customHeight="1" x14ac:dyDescent="0.2">
      <c r="A1039" s="18">
        <v>14424</v>
      </c>
      <c r="B1039" s="18" t="s">
        <v>617</v>
      </c>
      <c r="C1039" s="19">
        <v>44586</v>
      </c>
      <c r="D1039" s="20">
        <v>29308142101711</v>
      </c>
      <c r="F1039" s="18" t="s">
        <v>86</v>
      </c>
      <c r="G1039" s="19">
        <v>44621</v>
      </c>
      <c r="O1039" s="1"/>
      <c r="P1039" s="24">
        <f t="shared" si="57"/>
        <v>0</v>
      </c>
      <c r="T1039" s="24">
        <f t="shared" si="58"/>
        <v>0</v>
      </c>
      <c r="U1039" s="25">
        <f t="shared" si="56"/>
        <v>0</v>
      </c>
    </row>
    <row r="1040" spans="1:21" ht="27" customHeight="1" x14ac:dyDescent="0.2">
      <c r="A1040" s="18">
        <v>14426</v>
      </c>
      <c r="B1040" s="18" t="s">
        <v>618</v>
      </c>
      <c r="C1040" s="19">
        <v>44592</v>
      </c>
      <c r="D1040" s="20">
        <v>28111060200451</v>
      </c>
      <c r="F1040" s="18" t="s">
        <v>86</v>
      </c>
      <c r="G1040" s="19" t="s">
        <v>77</v>
      </c>
      <c r="H1040" s="19">
        <v>44623</v>
      </c>
      <c r="O1040" s="1"/>
      <c r="P1040" s="24">
        <f t="shared" si="57"/>
        <v>0</v>
      </c>
      <c r="T1040" s="24">
        <f t="shared" si="58"/>
        <v>0</v>
      </c>
      <c r="U1040" s="25">
        <f t="shared" si="56"/>
        <v>0</v>
      </c>
    </row>
    <row r="1041" spans="1:21" ht="27" customHeight="1" x14ac:dyDescent="0.2">
      <c r="A1041" s="18">
        <v>14428</v>
      </c>
      <c r="B1041" s="18" t="s">
        <v>619</v>
      </c>
      <c r="C1041" s="19">
        <v>44594</v>
      </c>
      <c r="D1041" s="20">
        <v>29812080200475</v>
      </c>
      <c r="F1041" s="18" t="s">
        <v>86</v>
      </c>
      <c r="G1041" s="19">
        <v>44835</v>
      </c>
      <c r="I1041" s="21">
        <v>1700</v>
      </c>
      <c r="J1041" s="22">
        <v>1754</v>
      </c>
      <c r="M1041" s="23">
        <v>425</v>
      </c>
      <c r="O1041" s="1"/>
      <c r="P1041" s="24">
        <f t="shared" si="57"/>
        <v>2179</v>
      </c>
      <c r="Q1041" s="23">
        <v>187</v>
      </c>
      <c r="R1041" s="23">
        <v>0</v>
      </c>
      <c r="S1041" s="23">
        <v>0.15</v>
      </c>
      <c r="T1041" s="24">
        <f t="shared" si="58"/>
        <v>187.15</v>
      </c>
      <c r="U1041" s="25">
        <f t="shared" si="56"/>
        <v>1991.85</v>
      </c>
    </row>
    <row r="1042" spans="1:21" ht="27" customHeight="1" x14ac:dyDescent="0.2">
      <c r="A1042" s="18">
        <v>14429</v>
      </c>
      <c r="B1042" s="18" t="s">
        <v>620</v>
      </c>
      <c r="C1042" s="19">
        <v>44598</v>
      </c>
      <c r="D1042" s="20">
        <v>30201061802193</v>
      </c>
      <c r="F1042" s="18" t="s">
        <v>206</v>
      </c>
      <c r="G1042" s="19">
        <v>44805</v>
      </c>
      <c r="O1042" s="1"/>
      <c r="P1042" s="24">
        <f t="shared" si="57"/>
        <v>0</v>
      </c>
      <c r="T1042" s="24">
        <f t="shared" si="58"/>
        <v>0</v>
      </c>
      <c r="U1042" s="25">
        <f t="shared" si="56"/>
        <v>0</v>
      </c>
    </row>
    <row r="1043" spans="1:21" ht="27" customHeight="1" x14ac:dyDescent="0.2">
      <c r="A1043" s="18">
        <v>14432</v>
      </c>
      <c r="B1043" s="18" t="s">
        <v>621</v>
      </c>
      <c r="C1043" s="19">
        <v>44605</v>
      </c>
      <c r="D1043" s="20">
        <v>29612150202196</v>
      </c>
      <c r="F1043" s="18" t="s">
        <v>234</v>
      </c>
      <c r="O1043" s="1"/>
      <c r="P1043" s="24">
        <f t="shared" si="57"/>
        <v>0</v>
      </c>
      <c r="T1043" s="24">
        <f t="shared" si="58"/>
        <v>0</v>
      </c>
      <c r="U1043" s="25">
        <f t="shared" si="56"/>
        <v>0</v>
      </c>
    </row>
    <row r="1044" spans="1:21" ht="27" customHeight="1" x14ac:dyDescent="0.2">
      <c r="A1044" s="18">
        <v>14433</v>
      </c>
      <c r="B1044" s="18" t="s">
        <v>622</v>
      </c>
      <c r="C1044" s="19">
        <v>44605</v>
      </c>
      <c r="D1044" s="20">
        <v>29411011802019</v>
      </c>
      <c r="F1044" s="18" t="s">
        <v>86</v>
      </c>
      <c r="G1044" s="19" t="s">
        <v>77</v>
      </c>
      <c r="O1044" s="1"/>
      <c r="P1044" s="24">
        <f t="shared" si="57"/>
        <v>0</v>
      </c>
      <c r="T1044" s="24">
        <f t="shared" si="58"/>
        <v>0</v>
      </c>
      <c r="U1044" s="25">
        <f t="shared" si="56"/>
        <v>0</v>
      </c>
    </row>
    <row r="1045" spans="1:21" ht="27" customHeight="1" x14ac:dyDescent="0.2">
      <c r="A1045" s="18">
        <v>14436</v>
      </c>
      <c r="B1045" s="18" t="s">
        <v>623</v>
      </c>
      <c r="C1045" s="19">
        <v>44611</v>
      </c>
      <c r="D1045" s="20">
        <v>29907200202818</v>
      </c>
      <c r="F1045" s="18" t="s">
        <v>214</v>
      </c>
      <c r="G1045" s="19" t="s">
        <v>77</v>
      </c>
      <c r="O1045" s="1"/>
      <c r="P1045" s="24">
        <f t="shared" si="57"/>
        <v>0</v>
      </c>
      <c r="T1045" s="24">
        <f t="shared" si="58"/>
        <v>0</v>
      </c>
      <c r="U1045" s="25">
        <f t="shared" si="56"/>
        <v>0</v>
      </c>
    </row>
    <row r="1046" spans="1:21" ht="27" customHeight="1" x14ac:dyDescent="0.2">
      <c r="A1046" s="18">
        <v>14437</v>
      </c>
      <c r="B1046" s="18" t="s">
        <v>624</v>
      </c>
      <c r="C1046" s="19">
        <v>44614</v>
      </c>
      <c r="D1046" s="20">
        <v>29104160201214</v>
      </c>
      <c r="F1046" s="18" t="s">
        <v>206</v>
      </c>
      <c r="G1046" s="19">
        <v>44805</v>
      </c>
      <c r="I1046" s="21">
        <v>2810</v>
      </c>
      <c r="J1046" s="22">
        <v>3677.5</v>
      </c>
      <c r="M1046" s="23">
        <v>702.5</v>
      </c>
      <c r="O1046" s="1"/>
      <c r="P1046" s="24">
        <f t="shared" si="57"/>
        <v>4380</v>
      </c>
      <c r="Q1046" s="23">
        <v>309.10000000000002</v>
      </c>
      <c r="R1046" s="23">
        <v>0</v>
      </c>
      <c r="S1046" s="23">
        <v>504.17</v>
      </c>
      <c r="T1046" s="24">
        <f t="shared" si="58"/>
        <v>813.27</v>
      </c>
      <c r="U1046" s="25">
        <f t="shared" si="56"/>
        <v>3566.73</v>
      </c>
    </row>
    <row r="1047" spans="1:21" ht="27" customHeight="1" x14ac:dyDescent="0.2">
      <c r="A1047" s="18">
        <v>14438</v>
      </c>
      <c r="B1047" s="18" t="s">
        <v>625</v>
      </c>
      <c r="C1047" s="19">
        <v>44616</v>
      </c>
      <c r="D1047" s="20">
        <v>29806130200331</v>
      </c>
      <c r="F1047" s="18" t="s">
        <v>206</v>
      </c>
      <c r="G1047" s="19" t="s">
        <v>77</v>
      </c>
      <c r="O1047" s="1"/>
      <c r="P1047" s="24">
        <f t="shared" si="57"/>
        <v>0</v>
      </c>
      <c r="T1047" s="24">
        <f t="shared" si="58"/>
        <v>0</v>
      </c>
      <c r="U1047" s="25">
        <f t="shared" si="56"/>
        <v>0</v>
      </c>
    </row>
    <row r="1048" spans="1:21" ht="27" customHeight="1" x14ac:dyDescent="0.2">
      <c r="A1048" s="18">
        <v>14439</v>
      </c>
      <c r="B1048" s="18" t="s">
        <v>626</v>
      </c>
      <c r="C1048" s="19">
        <v>44616</v>
      </c>
      <c r="D1048" s="20">
        <v>28808060200419</v>
      </c>
      <c r="F1048" s="18" t="s">
        <v>86</v>
      </c>
      <c r="O1048" s="1"/>
      <c r="P1048" s="24">
        <f t="shared" si="57"/>
        <v>0</v>
      </c>
      <c r="T1048" s="24">
        <f t="shared" si="58"/>
        <v>0</v>
      </c>
      <c r="U1048" s="25">
        <f t="shared" si="56"/>
        <v>0</v>
      </c>
    </row>
    <row r="1049" spans="1:21" ht="27" customHeight="1" x14ac:dyDescent="0.2">
      <c r="A1049" s="18">
        <v>14441</v>
      </c>
      <c r="B1049" s="18" t="s">
        <v>632</v>
      </c>
      <c r="C1049" s="19">
        <v>44618</v>
      </c>
      <c r="D1049" s="20">
        <v>30212080202093</v>
      </c>
      <c r="F1049" s="18" t="s">
        <v>86</v>
      </c>
      <c r="G1049" s="19">
        <v>44713</v>
      </c>
      <c r="O1049" s="1"/>
      <c r="P1049" s="24">
        <f t="shared" si="57"/>
        <v>0</v>
      </c>
      <c r="T1049" s="24">
        <f t="shared" ref="T1049:T1080" si="59">SUM(Q1049:S1049)</f>
        <v>0</v>
      </c>
      <c r="U1049" s="25">
        <f t="shared" si="56"/>
        <v>0</v>
      </c>
    </row>
    <row r="1050" spans="1:21" ht="27" customHeight="1" x14ac:dyDescent="0.2">
      <c r="A1050" s="18">
        <v>14443</v>
      </c>
      <c r="B1050" s="18" t="s">
        <v>633</v>
      </c>
      <c r="C1050" s="19">
        <v>44622</v>
      </c>
      <c r="D1050" s="20">
        <v>29801011809253</v>
      </c>
      <c r="F1050" s="18" t="s">
        <v>86</v>
      </c>
      <c r="G1050" s="19" t="s">
        <v>77</v>
      </c>
      <c r="O1050" s="1"/>
      <c r="P1050" s="24">
        <f t="shared" si="57"/>
        <v>0</v>
      </c>
      <c r="T1050" s="24">
        <f t="shared" si="59"/>
        <v>0</v>
      </c>
      <c r="U1050" s="25">
        <f t="shared" si="56"/>
        <v>0</v>
      </c>
    </row>
    <row r="1051" spans="1:21" ht="27" customHeight="1" x14ac:dyDescent="0.2">
      <c r="A1051" s="18">
        <v>14445</v>
      </c>
      <c r="B1051" s="18" t="s">
        <v>634</v>
      </c>
      <c r="C1051" s="19">
        <v>44634</v>
      </c>
      <c r="D1051" s="20">
        <v>29609301805016</v>
      </c>
      <c r="F1051" s="18" t="s">
        <v>214</v>
      </c>
      <c r="G1051" s="19">
        <v>44713</v>
      </c>
      <c r="I1051" s="21">
        <v>2040</v>
      </c>
      <c r="J1051" s="22">
        <v>2904</v>
      </c>
      <c r="M1051" s="23">
        <v>510</v>
      </c>
      <c r="N1051" s="23">
        <v>150</v>
      </c>
      <c r="O1051" s="1">
        <v>265</v>
      </c>
      <c r="P1051" s="24">
        <f t="shared" si="57"/>
        <v>3829</v>
      </c>
      <c r="Q1051" s="23">
        <v>224.4</v>
      </c>
      <c r="R1051" s="23">
        <v>0</v>
      </c>
      <c r="S1051" s="23">
        <v>1.42</v>
      </c>
      <c r="T1051" s="24">
        <f t="shared" si="59"/>
        <v>225.82</v>
      </c>
      <c r="U1051" s="25">
        <f t="shared" si="56"/>
        <v>3603.18</v>
      </c>
    </row>
    <row r="1052" spans="1:21" ht="27" customHeight="1" x14ac:dyDescent="0.2">
      <c r="A1052" s="18">
        <v>14446</v>
      </c>
      <c r="B1052" s="18" t="s">
        <v>635</v>
      </c>
      <c r="C1052" s="19">
        <v>44640</v>
      </c>
      <c r="D1052" s="20">
        <v>28902040201334</v>
      </c>
      <c r="F1052" s="18" t="s">
        <v>86</v>
      </c>
      <c r="G1052" s="19" t="s">
        <v>77</v>
      </c>
      <c r="O1052" s="1"/>
      <c r="P1052" s="24">
        <f t="shared" si="57"/>
        <v>0</v>
      </c>
      <c r="T1052" s="24">
        <f t="shared" si="59"/>
        <v>0</v>
      </c>
      <c r="U1052" s="25">
        <f t="shared" si="56"/>
        <v>0</v>
      </c>
    </row>
    <row r="1053" spans="1:21" ht="27" customHeight="1" x14ac:dyDescent="0.2">
      <c r="A1053" s="18">
        <v>14449</v>
      </c>
      <c r="B1053" s="18" t="s">
        <v>636</v>
      </c>
      <c r="C1053" s="19">
        <v>44636</v>
      </c>
      <c r="D1053" s="20">
        <v>29607300200738</v>
      </c>
      <c r="F1053" s="18" t="s">
        <v>206</v>
      </c>
      <c r="G1053" s="19">
        <v>44653</v>
      </c>
      <c r="O1053" s="1"/>
      <c r="P1053" s="24">
        <f t="shared" si="57"/>
        <v>0</v>
      </c>
      <c r="T1053" s="24">
        <f t="shared" si="59"/>
        <v>0</v>
      </c>
      <c r="U1053" s="25">
        <f t="shared" si="56"/>
        <v>0</v>
      </c>
    </row>
    <row r="1054" spans="1:21" ht="27" customHeight="1" x14ac:dyDescent="0.2">
      <c r="A1054" s="18">
        <v>14450</v>
      </c>
      <c r="B1054" s="18" t="s">
        <v>637</v>
      </c>
      <c r="C1054" s="19">
        <v>44644</v>
      </c>
      <c r="D1054" s="20">
        <v>29505202104235</v>
      </c>
      <c r="F1054" s="18" t="s">
        <v>75</v>
      </c>
      <c r="G1054" s="19" t="s">
        <v>77</v>
      </c>
      <c r="O1054" s="1"/>
      <c r="P1054" s="24">
        <f t="shared" si="57"/>
        <v>0</v>
      </c>
      <c r="T1054" s="24">
        <f t="shared" si="59"/>
        <v>0</v>
      </c>
      <c r="U1054" s="25">
        <f t="shared" si="56"/>
        <v>0</v>
      </c>
    </row>
    <row r="1055" spans="1:21" ht="27" customHeight="1" x14ac:dyDescent="0.2">
      <c r="A1055" s="18">
        <v>904</v>
      </c>
      <c r="B1055" s="18" t="s">
        <v>205</v>
      </c>
      <c r="C1055" s="19">
        <v>33639</v>
      </c>
      <c r="D1055" s="20">
        <v>26501201801611</v>
      </c>
      <c r="F1055" s="18" t="s">
        <v>86</v>
      </c>
      <c r="G1055" s="19">
        <v>35061</v>
      </c>
      <c r="O1055" s="1"/>
      <c r="P1055" s="24">
        <f t="shared" si="57"/>
        <v>0</v>
      </c>
      <c r="T1055" s="24">
        <f t="shared" si="59"/>
        <v>0</v>
      </c>
      <c r="U1055" s="25">
        <f t="shared" si="56"/>
        <v>0</v>
      </c>
    </row>
    <row r="1056" spans="1:21" ht="27" customHeight="1" x14ac:dyDescent="0.2">
      <c r="A1056" s="18">
        <v>14451</v>
      </c>
      <c r="B1056" s="18" t="s">
        <v>639</v>
      </c>
      <c r="C1056" s="19">
        <v>44646</v>
      </c>
      <c r="D1056" s="20">
        <v>29109141500458</v>
      </c>
      <c r="F1056" s="18" t="s">
        <v>214</v>
      </c>
      <c r="G1056" s="19">
        <v>44713</v>
      </c>
      <c r="I1056" s="21">
        <v>2380</v>
      </c>
      <c r="J1056" s="22">
        <v>3760</v>
      </c>
      <c r="M1056" s="23">
        <v>595</v>
      </c>
      <c r="N1056" s="23">
        <v>150</v>
      </c>
      <c r="O1056" s="1">
        <v>1330</v>
      </c>
      <c r="P1056" s="24">
        <f t="shared" si="57"/>
        <v>5835</v>
      </c>
      <c r="Q1056" s="23">
        <v>261.8</v>
      </c>
      <c r="R1056" s="23">
        <v>0</v>
      </c>
      <c r="S1056" s="23">
        <v>6.04</v>
      </c>
      <c r="T1056" s="24">
        <f t="shared" si="59"/>
        <v>267.84000000000003</v>
      </c>
      <c r="U1056" s="25">
        <f t="shared" si="56"/>
        <v>5567.16</v>
      </c>
    </row>
    <row r="1057" spans="1:21" ht="27" customHeight="1" x14ac:dyDescent="0.2">
      <c r="A1057" s="18">
        <v>14453</v>
      </c>
      <c r="B1057" s="18" t="s">
        <v>640</v>
      </c>
      <c r="C1057" s="19">
        <v>44656</v>
      </c>
      <c r="D1057" s="20">
        <v>29906260201636</v>
      </c>
      <c r="F1057" s="18" t="s">
        <v>86</v>
      </c>
      <c r="G1057" s="19" t="s">
        <v>77</v>
      </c>
      <c r="O1057" s="1"/>
      <c r="P1057" s="24">
        <f t="shared" si="57"/>
        <v>0</v>
      </c>
      <c r="T1057" s="24">
        <f t="shared" si="59"/>
        <v>0</v>
      </c>
      <c r="U1057" s="25">
        <f t="shared" si="56"/>
        <v>0</v>
      </c>
    </row>
    <row r="1058" spans="1:21" ht="27" customHeight="1" x14ac:dyDescent="0.2">
      <c r="A1058" s="18">
        <v>14456</v>
      </c>
      <c r="B1058" s="18" t="s">
        <v>641</v>
      </c>
      <c r="C1058" s="19">
        <v>44670</v>
      </c>
      <c r="D1058" s="20">
        <v>29702191801397</v>
      </c>
      <c r="F1058" s="18" t="s">
        <v>214</v>
      </c>
      <c r="G1058" s="19" t="s">
        <v>77</v>
      </c>
      <c r="O1058" s="1"/>
      <c r="P1058" s="24">
        <f t="shared" si="57"/>
        <v>0</v>
      </c>
      <c r="T1058" s="24">
        <f t="shared" si="59"/>
        <v>0</v>
      </c>
      <c r="U1058" s="25">
        <f t="shared" si="56"/>
        <v>0</v>
      </c>
    </row>
    <row r="1059" spans="1:21" ht="27" customHeight="1" x14ac:dyDescent="0.2">
      <c r="A1059" s="18">
        <v>14457</v>
      </c>
      <c r="B1059" s="18" t="s">
        <v>642</v>
      </c>
      <c r="C1059" s="19">
        <v>44672</v>
      </c>
      <c r="D1059" s="20">
        <v>29605260201318</v>
      </c>
      <c r="F1059" s="18" t="s">
        <v>86</v>
      </c>
      <c r="G1059" s="19" t="s">
        <v>77</v>
      </c>
      <c r="I1059" s="21">
        <v>0</v>
      </c>
      <c r="J1059" s="22">
        <v>2064</v>
      </c>
      <c r="M1059" s="23">
        <v>0</v>
      </c>
      <c r="O1059" s="1"/>
      <c r="P1059" s="24">
        <f t="shared" si="57"/>
        <v>2064</v>
      </c>
      <c r="Q1059" s="23">
        <v>0</v>
      </c>
      <c r="R1059" s="23">
        <v>0</v>
      </c>
      <c r="S1059" s="23">
        <v>0</v>
      </c>
      <c r="T1059" s="24">
        <f t="shared" si="59"/>
        <v>0</v>
      </c>
      <c r="U1059" s="25">
        <f t="shared" si="56"/>
        <v>2064</v>
      </c>
    </row>
    <row r="1060" spans="1:21" ht="27" customHeight="1" x14ac:dyDescent="0.2">
      <c r="A1060" s="18">
        <v>14460</v>
      </c>
      <c r="B1060" s="18" t="s">
        <v>646</v>
      </c>
      <c r="C1060" s="29">
        <v>44710</v>
      </c>
      <c r="D1060" s="28">
        <v>28907180201778</v>
      </c>
      <c r="F1060" s="18" t="s">
        <v>206</v>
      </c>
      <c r="G1060" s="19" t="s">
        <v>77</v>
      </c>
      <c r="H1060"/>
      <c r="I1060" s="21">
        <v>0</v>
      </c>
      <c r="J1060" s="22">
        <v>3340</v>
      </c>
      <c r="M1060" s="23">
        <v>0</v>
      </c>
      <c r="O1060" s="1"/>
      <c r="P1060" s="24">
        <f t="shared" si="57"/>
        <v>3340</v>
      </c>
      <c r="Q1060" s="23">
        <v>0</v>
      </c>
      <c r="R1060" s="23">
        <v>0</v>
      </c>
      <c r="S1060" s="23">
        <v>420.25</v>
      </c>
      <c r="T1060" s="24">
        <f t="shared" si="59"/>
        <v>420.25</v>
      </c>
      <c r="U1060" s="25">
        <f t="shared" si="56"/>
        <v>2919.75</v>
      </c>
    </row>
    <row r="1061" spans="1:21" ht="27" customHeight="1" x14ac:dyDescent="0.2">
      <c r="A1061" s="18">
        <v>14465</v>
      </c>
      <c r="B1061" s="18" t="s">
        <v>647</v>
      </c>
      <c r="C1061" s="29">
        <v>44713</v>
      </c>
      <c r="D1061" s="28">
        <v>29809280203575</v>
      </c>
      <c r="F1061" s="18" t="s">
        <v>63</v>
      </c>
      <c r="G1061" s="19" t="s">
        <v>77</v>
      </c>
      <c r="H1061"/>
      <c r="O1061" s="1"/>
      <c r="P1061" s="24">
        <f t="shared" si="57"/>
        <v>0</v>
      </c>
      <c r="T1061" s="24">
        <f t="shared" si="59"/>
        <v>0</v>
      </c>
      <c r="U1061" s="25">
        <f t="shared" ref="U1061:U1098" si="60">P1061-T1061</f>
        <v>0</v>
      </c>
    </row>
    <row r="1062" spans="1:21" ht="27" customHeight="1" x14ac:dyDescent="0.2">
      <c r="A1062" s="18">
        <v>14472</v>
      </c>
      <c r="B1062" s="18" t="s">
        <v>648</v>
      </c>
      <c r="C1062" s="29">
        <v>44727</v>
      </c>
      <c r="D1062" s="28">
        <v>30212100203172</v>
      </c>
      <c r="F1062" s="18" t="s">
        <v>86</v>
      </c>
      <c r="G1062" s="19" t="s">
        <v>77</v>
      </c>
      <c r="H1062"/>
      <c r="I1062" s="21">
        <v>0</v>
      </c>
      <c r="J1062" s="22">
        <v>2200</v>
      </c>
      <c r="M1062" s="23">
        <v>0</v>
      </c>
      <c r="O1062" s="1"/>
      <c r="P1062" s="24">
        <f t="shared" ref="P1062:P1098" si="61">SUM(J1062:O1062)</f>
        <v>2200</v>
      </c>
      <c r="Q1062" s="23">
        <v>0</v>
      </c>
      <c r="R1062" s="23">
        <v>0</v>
      </c>
      <c r="S1062" s="23">
        <v>2.4500000000000002</v>
      </c>
      <c r="T1062" s="24">
        <f t="shared" si="59"/>
        <v>2.4500000000000002</v>
      </c>
      <c r="U1062" s="25">
        <f t="shared" si="60"/>
        <v>2197.5500000000002</v>
      </c>
    </row>
    <row r="1063" spans="1:21" ht="27" customHeight="1" x14ac:dyDescent="0.2">
      <c r="A1063" s="18">
        <v>14474</v>
      </c>
      <c r="B1063" s="18" t="s">
        <v>649</v>
      </c>
      <c r="C1063" s="29">
        <v>44728</v>
      </c>
      <c r="D1063" s="28">
        <v>30009110200341</v>
      </c>
      <c r="F1063" s="18" t="s">
        <v>285</v>
      </c>
      <c r="G1063" s="19" t="s">
        <v>77</v>
      </c>
      <c r="H1063"/>
      <c r="I1063" s="21">
        <v>0</v>
      </c>
      <c r="J1063" s="22">
        <v>2035</v>
      </c>
      <c r="M1063" s="23">
        <v>0</v>
      </c>
      <c r="O1063" s="1"/>
      <c r="P1063" s="24">
        <f t="shared" si="61"/>
        <v>2035</v>
      </c>
      <c r="Q1063" s="23">
        <v>0</v>
      </c>
      <c r="R1063" s="23">
        <v>0</v>
      </c>
      <c r="S1063" s="23">
        <v>0</v>
      </c>
      <c r="T1063" s="24">
        <f t="shared" si="59"/>
        <v>0</v>
      </c>
      <c r="U1063" s="25">
        <f t="shared" si="60"/>
        <v>2035</v>
      </c>
    </row>
    <row r="1064" spans="1:21" ht="27" customHeight="1" x14ac:dyDescent="0.2">
      <c r="A1064" s="18">
        <v>14478</v>
      </c>
      <c r="B1064" s="18" t="s">
        <v>650</v>
      </c>
      <c r="C1064" s="29">
        <v>44727</v>
      </c>
      <c r="D1064" s="28">
        <v>27905260202434</v>
      </c>
      <c r="F1064" s="18" t="s">
        <v>25</v>
      </c>
      <c r="G1064" s="19" t="s">
        <v>77</v>
      </c>
      <c r="H1064"/>
      <c r="I1064" s="21">
        <v>2060</v>
      </c>
      <c r="J1064" s="22">
        <v>2439</v>
      </c>
      <c r="M1064" s="23">
        <v>515</v>
      </c>
      <c r="O1064" s="1">
        <v>2282</v>
      </c>
      <c r="P1064" s="24">
        <f t="shared" si="61"/>
        <v>5236</v>
      </c>
      <c r="Q1064" s="23">
        <v>226.6</v>
      </c>
      <c r="R1064" s="23">
        <v>0</v>
      </c>
      <c r="S1064" s="23">
        <v>17</v>
      </c>
      <c r="T1064" s="24">
        <f t="shared" si="59"/>
        <v>243.6</v>
      </c>
      <c r="U1064" s="25">
        <f t="shared" si="60"/>
        <v>4992.3999999999996</v>
      </c>
    </row>
    <row r="1065" spans="1:21" ht="27" customHeight="1" x14ac:dyDescent="0.2">
      <c r="A1065" s="18">
        <v>14479</v>
      </c>
      <c r="B1065" s="18" t="s">
        <v>651</v>
      </c>
      <c r="C1065" s="29">
        <v>44732</v>
      </c>
      <c r="D1065" s="28">
        <v>30404220202559</v>
      </c>
      <c r="F1065" s="18" t="s">
        <v>86</v>
      </c>
      <c r="G1065" s="19" t="s">
        <v>77</v>
      </c>
      <c r="H1065"/>
      <c r="I1065" s="21">
        <v>1700</v>
      </c>
      <c r="J1065" s="22">
        <v>1775</v>
      </c>
      <c r="M1065" s="23">
        <v>425</v>
      </c>
      <c r="O1065" s="1">
        <v>220</v>
      </c>
      <c r="P1065" s="24">
        <f t="shared" si="61"/>
        <v>2420</v>
      </c>
      <c r="Q1065" s="23">
        <v>187</v>
      </c>
      <c r="R1065" s="23">
        <v>0</v>
      </c>
      <c r="S1065" s="23">
        <v>0.94</v>
      </c>
      <c r="T1065" s="24">
        <f t="shared" si="59"/>
        <v>187.94</v>
      </c>
      <c r="U1065" s="25">
        <f t="shared" si="60"/>
        <v>2232.06</v>
      </c>
    </row>
    <row r="1066" spans="1:21" ht="27" customHeight="1" x14ac:dyDescent="0.2">
      <c r="A1066" s="18">
        <v>14481</v>
      </c>
      <c r="B1066" s="18" t="s">
        <v>652</v>
      </c>
      <c r="C1066" s="29">
        <v>44735</v>
      </c>
      <c r="D1066" s="28">
        <v>30405200203113</v>
      </c>
      <c r="F1066" s="18" t="s">
        <v>86</v>
      </c>
      <c r="G1066" s="19" t="s">
        <v>77</v>
      </c>
      <c r="H1066"/>
      <c r="O1066" s="1"/>
      <c r="P1066" s="24">
        <f t="shared" si="61"/>
        <v>0</v>
      </c>
      <c r="T1066" s="24">
        <f t="shared" si="59"/>
        <v>0</v>
      </c>
      <c r="U1066" s="25">
        <f t="shared" si="60"/>
        <v>0</v>
      </c>
    </row>
    <row r="1067" spans="1:21" ht="27" customHeight="1" x14ac:dyDescent="0.2">
      <c r="A1067" s="18">
        <v>14487</v>
      </c>
      <c r="B1067" s="18" t="s">
        <v>657</v>
      </c>
      <c r="C1067" s="29">
        <v>44759</v>
      </c>
      <c r="D1067" s="28">
        <v>29704080201539</v>
      </c>
      <c r="F1067" s="18" t="s">
        <v>86</v>
      </c>
      <c r="G1067" s="19" t="s">
        <v>77</v>
      </c>
      <c r="H1067"/>
      <c r="O1067" s="1"/>
      <c r="P1067" s="24">
        <f t="shared" si="61"/>
        <v>0</v>
      </c>
      <c r="T1067" s="24">
        <f t="shared" si="59"/>
        <v>0</v>
      </c>
      <c r="U1067" s="25">
        <f t="shared" si="60"/>
        <v>0</v>
      </c>
    </row>
    <row r="1068" spans="1:21" ht="27" customHeight="1" x14ac:dyDescent="0.2">
      <c r="A1068" s="18">
        <v>14488</v>
      </c>
      <c r="B1068" s="18" t="s">
        <v>658</v>
      </c>
      <c r="C1068" s="29">
        <v>44760</v>
      </c>
      <c r="D1068" s="28">
        <v>30409010200059</v>
      </c>
      <c r="F1068" s="18" t="s">
        <v>86</v>
      </c>
      <c r="G1068" s="19" t="s">
        <v>77</v>
      </c>
      <c r="H1068"/>
      <c r="O1068" s="1"/>
      <c r="P1068" s="24">
        <f t="shared" si="61"/>
        <v>0</v>
      </c>
      <c r="T1068" s="24">
        <f t="shared" si="59"/>
        <v>0</v>
      </c>
      <c r="U1068" s="25">
        <f t="shared" si="60"/>
        <v>0</v>
      </c>
    </row>
    <row r="1069" spans="1:21" ht="27" customHeight="1" x14ac:dyDescent="0.2">
      <c r="A1069" s="18">
        <v>14497</v>
      </c>
      <c r="B1069" s="18" t="s">
        <v>659</v>
      </c>
      <c r="C1069" s="29">
        <v>44759</v>
      </c>
      <c r="D1069" s="28">
        <v>30409190200396</v>
      </c>
      <c r="F1069" s="18" t="s">
        <v>86</v>
      </c>
      <c r="G1069" s="19" t="s">
        <v>77</v>
      </c>
      <c r="H1069"/>
      <c r="O1069" s="1"/>
      <c r="P1069" s="24">
        <f t="shared" si="61"/>
        <v>0</v>
      </c>
      <c r="T1069" s="24">
        <f t="shared" si="59"/>
        <v>0</v>
      </c>
      <c r="U1069" s="25">
        <f t="shared" si="60"/>
        <v>0</v>
      </c>
    </row>
    <row r="1070" spans="1:21" ht="27" customHeight="1" x14ac:dyDescent="0.2">
      <c r="A1070" s="18">
        <v>14502</v>
      </c>
      <c r="B1070" s="18" t="s">
        <v>660</v>
      </c>
      <c r="C1070" s="29">
        <v>44782</v>
      </c>
      <c r="D1070" s="28">
        <v>29908180202073</v>
      </c>
      <c r="F1070" s="18" t="s">
        <v>63</v>
      </c>
      <c r="G1070" s="19" t="s">
        <v>77</v>
      </c>
      <c r="I1070" s="21">
        <v>0</v>
      </c>
      <c r="J1070" s="22">
        <v>2035</v>
      </c>
      <c r="M1070" s="23">
        <v>0</v>
      </c>
      <c r="N1070" s="23">
        <v>300</v>
      </c>
      <c r="O1070" s="1">
        <v>300</v>
      </c>
      <c r="P1070" s="24">
        <f t="shared" si="61"/>
        <v>2635</v>
      </c>
      <c r="Q1070" s="23">
        <v>0</v>
      </c>
      <c r="R1070" s="23">
        <v>0</v>
      </c>
      <c r="S1070" s="23">
        <v>2.27</v>
      </c>
      <c r="T1070" s="24">
        <f t="shared" si="59"/>
        <v>2.27</v>
      </c>
      <c r="U1070" s="25">
        <f t="shared" si="60"/>
        <v>2632.73</v>
      </c>
    </row>
    <row r="1071" spans="1:21" ht="27" customHeight="1" x14ac:dyDescent="0.2">
      <c r="A1071" s="18">
        <v>14503</v>
      </c>
      <c r="B1071" s="18" t="s">
        <v>661</v>
      </c>
      <c r="C1071" s="29">
        <v>44770</v>
      </c>
      <c r="D1071" s="28">
        <v>29802013301253</v>
      </c>
      <c r="F1071" s="18" t="s">
        <v>206</v>
      </c>
      <c r="G1071" s="19" t="s">
        <v>77</v>
      </c>
      <c r="I1071" s="21">
        <v>0</v>
      </c>
      <c r="J1071" s="22">
        <v>4080</v>
      </c>
      <c r="M1071" s="23">
        <v>0</v>
      </c>
      <c r="O1071" s="1"/>
      <c r="P1071" s="24">
        <f t="shared" si="61"/>
        <v>4080</v>
      </c>
      <c r="Q1071" s="23">
        <v>0</v>
      </c>
      <c r="R1071" s="23">
        <v>0</v>
      </c>
      <c r="S1071" s="23">
        <v>0</v>
      </c>
      <c r="T1071" s="24">
        <f t="shared" si="59"/>
        <v>0</v>
      </c>
      <c r="U1071" s="25">
        <f t="shared" si="60"/>
        <v>4080</v>
      </c>
    </row>
    <row r="1072" spans="1:21" ht="27" customHeight="1" x14ac:dyDescent="0.2">
      <c r="A1072" s="18">
        <v>14504</v>
      </c>
      <c r="B1072" s="18" t="s">
        <v>662</v>
      </c>
      <c r="C1072" s="29">
        <v>44780</v>
      </c>
      <c r="D1072" s="28">
        <v>28412150201138</v>
      </c>
      <c r="F1072" s="18" t="s">
        <v>206</v>
      </c>
      <c r="G1072" s="19" t="s">
        <v>77</v>
      </c>
      <c r="I1072" s="21">
        <v>0</v>
      </c>
      <c r="J1072" s="22">
        <v>4100</v>
      </c>
      <c r="M1072" s="23">
        <v>0</v>
      </c>
      <c r="O1072" s="1"/>
      <c r="P1072" s="24">
        <f t="shared" si="61"/>
        <v>4100</v>
      </c>
      <c r="Q1072" s="23">
        <v>0</v>
      </c>
      <c r="R1072" s="23">
        <v>0</v>
      </c>
      <c r="S1072" s="23">
        <v>0</v>
      </c>
      <c r="T1072" s="24">
        <f t="shared" si="59"/>
        <v>0</v>
      </c>
      <c r="U1072" s="25">
        <f t="shared" si="60"/>
        <v>4100</v>
      </c>
    </row>
    <row r="1073" spans="1:21" ht="27" customHeight="1" x14ac:dyDescent="0.2">
      <c r="A1073" s="18">
        <v>14513</v>
      </c>
      <c r="B1073" s="18" t="s">
        <v>663</v>
      </c>
      <c r="C1073" s="29">
        <v>44808</v>
      </c>
      <c r="D1073" s="28">
        <v>30401200203711</v>
      </c>
      <c r="F1073" s="18" t="s">
        <v>86</v>
      </c>
      <c r="G1073" s="19" t="s">
        <v>77</v>
      </c>
      <c r="H1073"/>
      <c r="O1073" s="1"/>
      <c r="P1073" s="24">
        <f t="shared" si="61"/>
        <v>0</v>
      </c>
      <c r="T1073" s="24">
        <f t="shared" si="59"/>
        <v>0</v>
      </c>
      <c r="U1073" s="25">
        <f t="shared" si="60"/>
        <v>0</v>
      </c>
    </row>
    <row r="1074" spans="1:21" ht="27" customHeight="1" x14ac:dyDescent="0.2">
      <c r="A1074" s="18">
        <v>14514</v>
      </c>
      <c r="B1074" s="18" t="s">
        <v>664</v>
      </c>
      <c r="C1074" s="29">
        <v>44808</v>
      </c>
      <c r="D1074" s="28">
        <v>29610010203297</v>
      </c>
      <c r="F1074" s="18" t="s">
        <v>86</v>
      </c>
      <c r="G1074" s="19" t="s">
        <v>77</v>
      </c>
      <c r="H1074"/>
      <c r="O1074" s="1"/>
      <c r="P1074" s="24">
        <f t="shared" si="61"/>
        <v>0</v>
      </c>
      <c r="T1074" s="24">
        <f t="shared" si="59"/>
        <v>0</v>
      </c>
      <c r="U1074" s="25">
        <f t="shared" si="60"/>
        <v>0</v>
      </c>
    </row>
    <row r="1075" spans="1:21" ht="27" customHeight="1" x14ac:dyDescent="0.2">
      <c r="A1075" s="18">
        <v>14515</v>
      </c>
      <c r="B1075" s="18" t="s">
        <v>665</v>
      </c>
      <c r="C1075" s="29">
        <v>44808</v>
      </c>
      <c r="D1075" s="28">
        <v>29104200201531</v>
      </c>
      <c r="F1075" s="18" t="s">
        <v>86</v>
      </c>
      <c r="G1075" s="19" t="s">
        <v>77</v>
      </c>
      <c r="H1075" s="30">
        <v>44816</v>
      </c>
      <c r="O1075" s="1"/>
      <c r="P1075" s="24">
        <f t="shared" si="61"/>
        <v>0</v>
      </c>
      <c r="T1075" s="24">
        <f t="shared" si="59"/>
        <v>0</v>
      </c>
      <c r="U1075" s="25">
        <f t="shared" si="60"/>
        <v>0</v>
      </c>
    </row>
    <row r="1076" spans="1:21" ht="27" customHeight="1" x14ac:dyDescent="0.2">
      <c r="A1076" s="18">
        <v>14516</v>
      </c>
      <c r="B1076" s="18" t="s">
        <v>666</v>
      </c>
      <c r="C1076" s="29">
        <v>44808</v>
      </c>
      <c r="D1076" s="28">
        <v>30307090200715</v>
      </c>
      <c r="F1076" s="18" t="s">
        <v>86</v>
      </c>
      <c r="G1076" s="19" t="s">
        <v>77</v>
      </c>
      <c r="H1076"/>
      <c r="O1076" s="1"/>
      <c r="P1076" s="24">
        <f t="shared" si="61"/>
        <v>0</v>
      </c>
      <c r="T1076" s="24">
        <f t="shared" si="59"/>
        <v>0</v>
      </c>
      <c r="U1076" s="25">
        <f t="shared" si="60"/>
        <v>0</v>
      </c>
    </row>
    <row r="1077" spans="1:21" ht="27" customHeight="1" x14ac:dyDescent="0.2">
      <c r="A1077" s="18">
        <v>14519</v>
      </c>
      <c r="B1077" s="18" t="s">
        <v>667</v>
      </c>
      <c r="C1077" s="29">
        <v>44811</v>
      </c>
      <c r="D1077" s="28">
        <v>29511280201972</v>
      </c>
      <c r="F1077" s="18" t="s">
        <v>86</v>
      </c>
      <c r="G1077" s="19" t="s">
        <v>77</v>
      </c>
      <c r="H1077" s="30">
        <v>44823</v>
      </c>
      <c r="O1077" s="1"/>
      <c r="P1077" s="24">
        <f t="shared" si="61"/>
        <v>0</v>
      </c>
      <c r="T1077" s="24">
        <f t="shared" si="59"/>
        <v>0</v>
      </c>
      <c r="U1077" s="25">
        <f t="shared" si="60"/>
        <v>0</v>
      </c>
    </row>
    <row r="1078" spans="1:21" ht="27" customHeight="1" x14ac:dyDescent="0.2">
      <c r="A1078" s="18">
        <v>14521</v>
      </c>
      <c r="B1078" s="18" t="s">
        <v>668</v>
      </c>
      <c r="C1078" s="29">
        <v>44816</v>
      </c>
      <c r="D1078" s="28">
        <v>30207070203179</v>
      </c>
      <c r="F1078" s="18" t="s">
        <v>86</v>
      </c>
      <c r="G1078" s="19" t="s">
        <v>77</v>
      </c>
      <c r="H1078"/>
      <c r="I1078" s="21">
        <v>0</v>
      </c>
      <c r="J1078" s="22">
        <v>1760</v>
      </c>
      <c r="M1078" s="23">
        <v>0</v>
      </c>
      <c r="O1078" s="1">
        <v>661</v>
      </c>
      <c r="P1078" s="24">
        <f t="shared" si="61"/>
        <v>2421</v>
      </c>
      <c r="Q1078" s="23">
        <v>0</v>
      </c>
      <c r="R1078" s="23">
        <v>0</v>
      </c>
      <c r="S1078" s="23">
        <v>0</v>
      </c>
      <c r="T1078" s="24">
        <f t="shared" si="59"/>
        <v>0</v>
      </c>
      <c r="U1078" s="25">
        <f t="shared" si="60"/>
        <v>2421</v>
      </c>
    </row>
    <row r="1079" spans="1:21" ht="27" customHeight="1" x14ac:dyDescent="0.2">
      <c r="A1079" s="18">
        <v>14522</v>
      </c>
      <c r="B1079" s="18" t="s">
        <v>669</v>
      </c>
      <c r="C1079" s="29">
        <v>44816</v>
      </c>
      <c r="D1079" s="28">
        <v>27906290200611</v>
      </c>
      <c r="F1079" s="18" t="s">
        <v>86</v>
      </c>
      <c r="G1079" s="19" t="s">
        <v>77</v>
      </c>
      <c r="H1079"/>
      <c r="I1079" s="21">
        <v>0</v>
      </c>
      <c r="J1079" s="22">
        <v>203.5</v>
      </c>
      <c r="M1079" s="23">
        <v>0</v>
      </c>
      <c r="O1079" s="1"/>
      <c r="P1079" s="24">
        <f t="shared" si="61"/>
        <v>203.5</v>
      </c>
      <c r="Q1079" s="23">
        <v>0</v>
      </c>
      <c r="R1079" s="23">
        <v>0</v>
      </c>
      <c r="S1079" s="23">
        <v>0</v>
      </c>
      <c r="T1079" s="24">
        <f t="shared" si="59"/>
        <v>0</v>
      </c>
      <c r="U1079" s="25">
        <f t="shared" si="60"/>
        <v>203.5</v>
      </c>
    </row>
    <row r="1080" spans="1:21" ht="27" customHeight="1" x14ac:dyDescent="0.2">
      <c r="A1080" s="18">
        <v>14531</v>
      </c>
      <c r="B1080" s="18" t="s">
        <v>670</v>
      </c>
      <c r="C1080" s="29">
        <v>44843</v>
      </c>
      <c r="D1080" s="28">
        <v>29704100202855</v>
      </c>
      <c r="F1080" s="18" t="s">
        <v>234</v>
      </c>
      <c r="G1080" s="19">
        <v>44936</v>
      </c>
      <c r="I1080" s="21">
        <v>490</v>
      </c>
      <c r="J1080" s="22">
        <f>490+3500</f>
        <v>3990</v>
      </c>
      <c r="M1080" s="23">
        <v>0</v>
      </c>
      <c r="O1080" s="1"/>
      <c r="P1080" s="24">
        <f t="shared" si="61"/>
        <v>3990</v>
      </c>
      <c r="Q1080" s="23">
        <v>269.5</v>
      </c>
      <c r="R1080" s="23">
        <v>0</v>
      </c>
      <c r="S1080" s="23">
        <v>0.52</v>
      </c>
      <c r="T1080" s="24">
        <f t="shared" si="59"/>
        <v>270.02</v>
      </c>
      <c r="U1080" s="25">
        <f t="shared" si="60"/>
        <v>3719.98</v>
      </c>
    </row>
    <row r="1081" spans="1:21" ht="27" customHeight="1" x14ac:dyDescent="0.2">
      <c r="A1081" s="18">
        <v>14535</v>
      </c>
      <c r="B1081" s="18" t="s">
        <v>671</v>
      </c>
      <c r="C1081" s="29">
        <v>44851</v>
      </c>
      <c r="D1081" s="28">
        <v>29806030201675</v>
      </c>
      <c r="F1081" s="18" t="s">
        <v>75</v>
      </c>
      <c r="G1081" s="19" t="s">
        <v>77</v>
      </c>
      <c r="O1081" s="1"/>
      <c r="P1081" s="24">
        <f t="shared" si="61"/>
        <v>0</v>
      </c>
      <c r="T1081" s="24">
        <f t="shared" ref="T1081:T1098" si="62">SUM(Q1081:S1081)</f>
        <v>0</v>
      </c>
      <c r="U1081" s="25">
        <f t="shared" si="60"/>
        <v>0</v>
      </c>
    </row>
    <row r="1082" spans="1:21" ht="27" customHeight="1" x14ac:dyDescent="0.2">
      <c r="A1082" s="18">
        <v>14537</v>
      </c>
      <c r="B1082" s="18" t="s">
        <v>134</v>
      </c>
      <c r="C1082" s="29">
        <v>44857</v>
      </c>
      <c r="D1082" s="28">
        <v>28411070201173</v>
      </c>
      <c r="F1082" s="18" t="s">
        <v>86</v>
      </c>
      <c r="G1082" s="19" t="s">
        <v>77</v>
      </c>
      <c r="I1082" s="21">
        <v>0</v>
      </c>
      <c r="J1082" s="22">
        <v>2100</v>
      </c>
      <c r="M1082" s="23">
        <v>0</v>
      </c>
      <c r="O1082" s="1">
        <v>1052</v>
      </c>
      <c r="P1082" s="24">
        <f t="shared" si="61"/>
        <v>3152</v>
      </c>
      <c r="Q1082" s="23">
        <v>0</v>
      </c>
      <c r="R1082" s="23">
        <v>0</v>
      </c>
      <c r="S1082" s="23">
        <v>0</v>
      </c>
      <c r="T1082" s="24">
        <f t="shared" si="62"/>
        <v>0</v>
      </c>
      <c r="U1082" s="25">
        <f t="shared" si="60"/>
        <v>3152</v>
      </c>
    </row>
    <row r="1083" spans="1:21" ht="27" customHeight="1" x14ac:dyDescent="0.2">
      <c r="A1083" s="18">
        <v>14542</v>
      </c>
      <c r="B1083" s="18" t="s">
        <v>672</v>
      </c>
      <c r="C1083" s="29">
        <v>44878</v>
      </c>
      <c r="D1083" s="28">
        <v>30001200201893</v>
      </c>
      <c r="F1083" s="18" t="s">
        <v>86</v>
      </c>
      <c r="G1083" s="19" t="s">
        <v>77</v>
      </c>
      <c r="I1083" s="21">
        <v>0</v>
      </c>
      <c r="J1083" s="22">
        <v>2537.5</v>
      </c>
      <c r="M1083" s="23">
        <v>0</v>
      </c>
      <c r="O1083" s="1"/>
      <c r="P1083" s="24">
        <f t="shared" si="61"/>
        <v>2537.5</v>
      </c>
      <c r="Q1083" s="23">
        <v>0</v>
      </c>
      <c r="R1083" s="23">
        <v>0</v>
      </c>
      <c r="S1083" s="23">
        <v>0.37</v>
      </c>
      <c r="T1083" s="24">
        <f t="shared" si="62"/>
        <v>0.37</v>
      </c>
      <c r="U1083" s="25">
        <f t="shared" si="60"/>
        <v>2537.13</v>
      </c>
    </row>
    <row r="1084" spans="1:21" ht="27" customHeight="1" x14ac:dyDescent="0.2">
      <c r="A1084" s="18">
        <v>14547</v>
      </c>
      <c r="B1084" s="18" t="s">
        <v>626</v>
      </c>
      <c r="C1084" s="19">
        <v>44892</v>
      </c>
      <c r="D1084" s="20">
        <v>28808060200419</v>
      </c>
      <c r="F1084" s="18" t="s">
        <v>86</v>
      </c>
      <c r="G1084" s="19" t="s">
        <v>77</v>
      </c>
      <c r="I1084" s="21">
        <v>0</v>
      </c>
      <c r="J1084" s="22">
        <v>1890</v>
      </c>
      <c r="M1084" s="23">
        <v>0</v>
      </c>
      <c r="O1084" s="1">
        <v>210</v>
      </c>
      <c r="P1084" s="24">
        <f t="shared" si="61"/>
        <v>2100</v>
      </c>
      <c r="Q1084" s="23">
        <v>0</v>
      </c>
      <c r="R1084" s="23">
        <v>0</v>
      </c>
      <c r="S1084" s="23">
        <v>0.45</v>
      </c>
      <c r="T1084" s="24">
        <f t="shared" si="62"/>
        <v>0.45</v>
      </c>
      <c r="U1084" s="25">
        <f t="shared" si="60"/>
        <v>2099.5500000000002</v>
      </c>
    </row>
    <row r="1085" spans="1:21" ht="27" customHeight="1" x14ac:dyDescent="0.2">
      <c r="A1085" s="18">
        <v>14551</v>
      </c>
      <c r="B1085" s="18" t="s">
        <v>675</v>
      </c>
      <c r="C1085" s="19">
        <v>44921</v>
      </c>
      <c r="D1085" s="20">
        <v>29801011840592</v>
      </c>
      <c r="F1085" s="18" t="s">
        <v>124</v>
      </c>
      <c r="G1085" s="19" t="s">
        <v>77</v>
      </c>
      <c r="I1085" s="21">
        <v>0</v>
      </c>
      <c r="J1085" s="22">
        <v>3250</v>
      </c>
      <c r="M1085" s="23">
        <v>0</v>
      </c>
      <c r="O1085" s="1"/>
      <c r="P1085" s="24">
        <f t="shared" si="61"/>
        <v>3250</v>
      </c>
      <c r="Q1085" s="23">
        <v>0</v>
      </c>
      <c r="R1085" s="23">
        <v>0</v>
      </c>
      <c r="S1085" s="23">
        <v>0.92</v>
      </c>
      <c r="T1085" s="24">
        <f t="shared" si="62"/>
        <v>0.92</v>
      </c>
      <c r="U1085" s="25">
        <f t="shared" si="60"/>
        <v>3249.08</v>
      </c>
    </row>
    <row r="1086" spans="1:21" ht="27" customHeight="1" x14ac:dyDescent="0.2">
      <c r="A1086" s="18">
        <v>14553</v>
      </c>
      <c r="B1086" s="18" t="s">
        <v>676</v>
      </c>
      <c r="C1086" s="19">
        <v>44927</v>
      </c>
      <c r="D1086" s="20">
        <v>29708130200356</v>
      </c>
      <c r="F1086" s="18" t="s">
        <v>86</v>
      </c>
      <c r="G1086" s="19" t="s">
        <v>77</v>
      </c>
      <c r="H1086" s="19">
        <v>44934</v>
      </c>
      <c r="O1086" s="1"/>
      <c r="P1086" s="24">
        <f t="shared" si="61"/>
        <v>0</v>
      </c>
      <c r="T1086" s="24">
        <f t="shared" si="62"/>
        <v>0</v>
      </c>
      <c r="U1086" s="25">
        <f t="shared" si="60"/>
        <v>0</v>
      </c>
    </row>
    <row r="1087" spans="1:21" ht="27" customHeight="1" x14ac:dyDescent="0.2">
      <c r="A1087" s="18">
        <v>14554</v>
      </c>
      <c r="B1087" s="18" t="s">
        <v>677</v>
      </c>
      <c r="C1087" s="19">
        <v>44927</v>
      </c>
      <c r="D1087" s="20">
        <v>30004091801779</v>
      </c>
      <c r="F1087" s="18" t="s">
        <v>124</v>
      </c>
      <c r="G1087" s="19" t="s">
        <v>77</v>
      </c>
      <c r="I1087" s="21">
        <v>0</v>
      </c>
      <c r="J1087" s="22">
        <v>3141.67</v>
      </c>
      <c r="M1087" s="23">
        <v>0</v>
      </c>
      <c r="O1087" s="1"/>
      <c r="P1087" s="24">
        <f t="shared" si="61"/>
        <v>3141.67</v>
      </c>
      <c r="Q1087" s="23">
        <v>0</v>
      </c>
      <c r="R1087" s="23">
        <v>0</v>
      </c>
      <c r="S1087" s="23">
        <v>0</v>
      </c>
      <c r="T1087" s="24">
        <f t="shared" si="62"/>
        <v>0</v>
      </c>
      <c r="U1087" s="25">
        <f t="shared" si="60"/>
        <v>3141.67</v>
      </c>
    </row>
    <row r="1088" spans="1:21" ht="27" customHeight="1" x14ac:dyDescent="0.2">
      <c r="A1088" s="18">
        <v>14555</v>
      </c>
      <c r="B1088" s="18" t="s">
        <v>678</v>
      </c>
      <c r="C1088" s="19">
        <v>44930</v>
      </c>
      <c r="D1088" s="20">
        <v>29704210201838</v>
      </c>
      <c r="F1088" s="18" t="s">
        <v>124</v>
      </c>
      <c r="G1088" s="19" t="s">
        <v>77</v>
      </c>
      <c r="I1088" s="21">
        <v>0</v>
      </c>
      <c r="J1088" s="22">
        <v>3141.67</v>
      </c>
      <c r="M1088" s="23">
        <v>0</v>
      </c>
      <c r="O1088" s="1"/>
      <c r="P1088" s="24">
        <f t="shared" si="61"/>
        <v>3141.67</v>
      </c>
      <c r="Q1088" s="23">
        <v>0</v>
      </c>
      <c r="R1088" s="23">
        <v>0</v>
      </c>
      <c r="S1088" s="23">
        <v>2.5299999999999998</v>
      </c>
      <c r="T1088" s="24">
        <f t="shared" si="62"/>
        <v>2.5299999999999998</v>
      </c>
      <c r="U1088" s="25">
        <f t="shared" si="60"/>
        <v>3139.14</v>
      </c>
    </row>
    <row r="1089" spans="1:21" ht="27" customHeight="1" x14ac:dyDescent="0.2">
      <c r="A1089" s="18">
        <v>14556</v>
      </c>
      <c r="B1089" s="18" t="s">
        <v>679</v>
      </c>
      <c r="C1089" s="19">
        <v>44930</v>
      </c>
      <c r="D1089" s="20">
        <v>29702071800974</v>
      </c>
      <c r="F1089" s="18" t="s">
        <v>124</v>
      </c>
      <c r="G1089" s="19" t="s">
        <v>77</v>
      </c>
      <c r="I1089" s="21">
        <v>0</v>
      </c>
      <c r="J1089" s="22">
        <v>3141.67</v>
      </c>
      <c r="M1089" s="23">
        <v>0</v>
      </c>
      <c r="O1089" s="1"/>
      <c r="P1089" s="24">
        <f t="shared" si="61"/>
        <v>3141.67</v>
      </c>
      <c r="Q1089" s="23">
        <v>0</v>
      </c>
      <c r="R1089" s="23">
        <v>0</v>
      </c>
      <c r="S1089" s="23">
        <v>0.46</v>
      </c>
      <c r="T1089" s="24">
        <f t="shared" si="62"/>
        <v>0.46</v>
      </c>
      <c r="U1089" s="25">
        <f t="shared" si="60"/>
        <v>3141.21</v>
      </c>
    </row>
    <row r="1090" spans="1:21" ht="27" customHeight="1" x14ac:dyDescent="0.2">
      <c r="A1090" s="18">
        <v>14564</v>
      </c>
      <c r="B1090" s="18" t="s">
        <v>680</v>
      </c>
      <c r="C1090" s="19">
        <v>44931</v>
      </c>
      <c r="D1090" s="20">
        <v>29501011868042</v>
      </c>
      <c r="F1090" s="18" t="s">
        <v>124</v>
      </c>
      <c r="G1090" s="19" t="s">
        <v>77</v>
      </c>
      <c r="I1090" s="21">
        <v>0</v>
      </c>
      <c r="J1090" s="22">
        <v>5410</v>
      </c>
      <c r="M1090" s="23">
        <v>0</v>
      </c>
      <c r="O1090" s="1"/>
      <c r="P1090" s="24">
        <f t="shared" si="61"/>
        <v>5410</v>
      </c>
      <c r="Q1090" s="23">
        <v>0</v>
      </c>
      <c r="R1090" s="23">
        <v>0</v>
      </c>
      <c r="S1090" s="23">
        <v>0</v>
      </c>
      <c r="T1090" s="24">
        <f t="shared" si="62"/>
        <v>0</v>
      </c>
      <c r="U1090" s="25">
        <f t="shared" si="60"/>
        <v>5410</v>
      </c>
    </row>
    <row r="1091" spans="1:21" ht="27" customHeight="1" x14ac:dyDescent="0.2">
      <c r="A1091" s="18">
        <v>14570</v>
      </c>
      <c r="B1091" s="18" t="s">
        <v>681</v>
      </c>
      <c r="C1091" s="19">
        <v>44949</v>
      </c>
      <c r="D1091" s="20">
        <v>30009150201715</v>
      </c>
      <c r="F1091" s="18" t="s">
        <v>86</v>
      </c>
      <c r="G1091" s="19" t="s">
        <v>77</v>
      </c>
      <c r="I1091" s="21">
        <v>0</v>
      </c>
      <c r="J1091" s="22">
        <v>1866.67</v>
      </c>
      <c r="M1091" s="23">
        <v>0</v>
      </c>
      <c r="O1091" s="1">
        <v>401</v>
      </c>
      <c r="P1091" s="24">
        <f t="shared" si="61"/>
        <v>2267.67</v>
      </c>
      <c r="Q1091" s="23">
        <v>0</v>
      </c>
      <c r="R1091" s="23">
        <v>0</v>
      </c>
      <c r="S1091" s="23">
        <v>8.33</v>
      </c>
      <c r="T1091" s="24">
        <f t="shared" si="62"/>
        <v>8.33</v>
      </c>
      <c r="U1091" s="25">
        <f t="shared" si="60"/>
        <v>2259.34</v>
      </c>
    </row>
    <row r="1092" spans="1:21" ht="27" customHeight="1" x14ac:dyDescent="0.2">
      <c r="A1092" s="18">
        <v>14578</v>
      </c>
      <c r="B1092" s="18" t="s">
        <v>682</v>
      </c>
      <c r="C1092" s="19">
        <v>44948</v>
      </c>
      <c r="D1092" s="20">
        <v>29302170201219</v>
      </c>
      <c r="F1092" s="18" t="s">
        <v>86</v>
      </c>
      <c r="G1092" s="19" t="s">
        <v>77</v>
      </c>
      <c r="I1092" s="21">
        <v>0</v>
      </c>
      <c r="J1092" s="22">
        <v>1800</v>
      </c>
      <c r="M1092" s="23">
        <v>0</v>
      </c>
      <c r="O1092" s="1">
        <v>200</v>
      </c>
      <c r="P1092" s="24">
        <f t="shared" si="61"/>
        <v>2000</v>
      </c>
      <c r="Q1092" s="23">
        <v>0</v>
      </c>
      <c r="R1092" s="23">
        <v>0</v>
      </c>
      <c r="S1092" s="23">
        <v>1.26</v>
      </c>
      <c r="T1092" s="24">
        <f t="shared" si="62"/>
        <v>1.26</v>
      </c>
      <c r="U1092" s="25">
        <f t="shared" si="60"/>
        <v>1998.74</v>
      </c>
    </row>
    <row r="1093" spans="1:21" ht="27" customHeight="1" x14ac:dyDescent="0.2">
      <c r="A1093" s="18">
        <v>14583</v>
      </c>
      <c r="B1093" s="18" t="s">
        <v>686</v>
      </c>
      <c r="C1093" s="19">
        <v>44956</v>
      </c>
      <c r="D1093" s="20">
        <v>29509300206955</v>
      </c>
      <c r="F1093" s="18" t="s">
        <v>214</v>
      </c>
      <c r="G1093" s="19" t="s">
        <v>77</v>
      </c>
      <c r="H1093"/>
      <c r="I1093" s="21">
        <v>0</v>
      </c>
      <c r="J1093" s="22">
        <v>2600</v>
      </c>
      <c r="M1093" s="23">
        <v>0</v>
      </c>
      <c r="O1093" s="1"/>
      <c r="P1093" s="24">
        <f t="shared" si="61"/>
        <v>2600</v>
      </c>
      <c r="Q1093" s="23">
        <v>0</v>
      </c>
      <c r="R1093" s="23">
        <v>0</v>
      </c>
      <c r="S1093" s="23">
        <v>1.05</v>
      </c>
      <c r="T1093" s="24">
        <f t="shared" si="62"/>
        <v>1.05</v>
      </c>
      <c r="U1093" s="25">
        <f t="shared" si="60"/>
        <v>2598.9499999999998</v>
      </c>
    </row>
    <row r="1094" spans="1:21" ht="27" customHeight="1" x14ac:dyDescent="0.2">
      <c r="A1094" s="18">
        <v>14584</v>
      </c>
      <c r="B1094" s="18" t="s">
        <v>687</v>
      </c>
      <c r="C1094" s="19">
        <v>44956</v>
      </c>
      <c r="D1094" s="20">
        <v>29502240200753</v>
      </c>
      <c r="F1094" s="18" t="s">
        <v>86</v>
      </c>
      <c r="G1094" s="19" t="s">
        <v>77</v>
      </c>
      <c r="H1094"/>
      <c r="I1094" s="21">
        <v>0</v>
      </c>
      <c r="J1094" s="22">
        <v>1600</v>
      </c>
      <c r="M1094" s="23">
        <v>0</v>
      </c>
      <c r="O1094" s="1">
        <v>400</v>
      </c>
      <c r="P1094" s="24">
        <f t="shared" si="61"/>
        <v>2000</v>
      </c>
      <c r="Q1094" s="23">
        <v>0</v>
      </c>
      <c r="R1094" s="23">
        <v>0</v>
      </c>
      <c r="S1094" s="23">
        <v>0</v>
      </c>
      <c r="T1094" s="24">
        <f t="shared" si="62"/>
        <v>0</v>
      </c>
      <c r="U1094" s="25">
        <f t="shared" si="60"/>
        <v>2000</v>
      </c>
    </row>
    <row r="1095" spans="1:21" ht="27" customHeight="1" x14ac:dyDescent="0.2">
      <c r="A1095" s="18">
        <v>14585</v>
      </c>
      <c r="B1095" s="18" t="s">
        <v>688</v>
      </c>
      <c r="C1095" s="19">
        <v>44963</v>
      </c>
      <c r="D1095" s="20">
        <v>29701010217293</v>
      </c>
      <c r="F1095" s="18" t="s">
        <v>214</v>
      </c>
      <c r="G1095" s="19" t="s">
        <v>77</v>
      </c>
      <c r="H1095"/>
      <c r="I1095" s="21">
        <v>0</v>
      </c>
      <c r="J1095" s="22">
        <v>1866.67</v>
      </c>
      <c r="M1095" s="23">
        <v>0</v>
      </c>
      <c r="O1095" s="1"/>
      <c r="P1095" s="24">
        <f t="shared" si="61"/>
        <v>1866.67</v>
      </c>
      <c r="Q1095" s="23">
        <v>0</v>
      </c>
      <c r="R1095" s="23">
        <v>0</v>
      </c>
      <c r="S1095" s="23">
        <v>0.78</v>
      </c>
      <c r="T1095" s="24">
        <f t="shared" si="62"/>
        <v>0.78</v>
      </c>
      <c r="U1095" s="25">
        <f t="shared" si="60"/>
        <v>1865.89</v>
      </c>
    </row>
    <row r="1096" spans="1:21" ht="27" customHeight="1" x14ac:dyDescent="0.2">
      <c r="A1096" s="18">
        <v>14586</v>
      </c>
      <c r="B1096" s="18" t="s">
        <v>689</v>
      </c>
      <c r="C1096" s="19">
        <v>44956</v>
      </c>
      <c r="D1096" s="20">
        <v>29306051804253</v>
      </c>
      <c r="F1096" s="18" t="s">
        <v>86</v>
      </c>
      <c r="G1096" s="19" t="s">
        <v>77</v>
      </c>
      <c r="H1096"/>
      <c r="I1096" s="21">
        <v>0</v>
      </c>
      <c r="J1096" s="22">
        <v>2070</v>
      </c>
      <c r="M1096" s="23">
        <v>0</v>
      </c>
      <c r="O1096" s="1">
        <v>457</v>
      </c>
      <c r="P1096" s="24">
        <f t="shared" si="61"/>
        <v>2527</v>
      </c>
      <c r="Q1096" s="23">
        <v>0</v>
      </c>
      <c r="R1096" s="23">
        <v>0</v>
      </c>
      <c r="S1096" s="23">
        <v>1.45</v>
      </c>
      <c r="T1096" s="24">
        <f t="shared" si="62"/>
        <v>1.45</v>
      </c>
      <c r="U1096" s="25">
        <f t="shared" si="60"/>
        <v>2525.5500000000002</v>
      </c>
    </row>
    <row r="1097" spans="1:21" ht="27" customHeight="1" x14ac:dyDescent="0.2">
      <c r="A1097" s="18">
        <v>14588</v>
      </c>
      <c r="B1097" s="18" t="s">
        <v>690</v>
      </c>
      <c r="C1097" s="19">
        <v>44957</v>
      </c>
      <c r="D1097" s="20">
        <v>30309230201833</v>
      </c>
      <c r="F1097" s="18" t="s">
        <v>86</v>
      </c>
      <c r="G1097" s="19" t="s">
        <v>77</v>
      </c>
      <c r="H1097" s="30">
        <v>44964</v>
      </c>
      <c r="I1097" s="21">
        <v>0</v>
      </c>
      <c r="J1097" s="22">
        <v>466.67</v>
      </c>
      <c r="M1097" s="23">
        <v>0</v>
      </c>
      <c r="O1097" s="1"/>
      <c r="P1097" s="24">
        <f t="shared" si="61"/>
        <v>466.67</v>
      </c>
      <c r="Q1097" s="23">
        <v>0</v>
      </c>
      <c r="R1097" s="23">
        <v>0</v>
      </c>
      <c r="S1097" s="23">
        <v>0</v>
      </c>
      <c r="T1097" s="24">
        <f t="shared" si="62"/>
        <v>0</v>
      </c>
      <c r="U1097" s="25">
        <f t="shared" si="60"/>
        <v>466.67</v>
      </c>
    </row>
    <row r="1098" spans="1:21" ht="27" customHeight="1" x14ac:dyDescent="0.2">
      <c r="A1098" s="18">
        <v>14594</v>
      </c>
      <c r="B1098" s="18" t="s">
        <v>691</v>
      </c>
      <c r="C1098" s="19">
        <v>44976</v>
      </c>
      <c r="D1098" s="20">
        <v>27503011805055</v>
      </c>
      <c r="F1098" s="18" t="s">
        <v>86</v>
      </c>
      <c r="G1098" s="19" t="s">
        <v>77</v>
      </c>
      <c r="I1098" s="21">
        <v>0</v>
      </c>
      <c r="J1098" s="22">
        <v>400</v>
      </c>
      <c r="M1098" s="23">
        <v>0</v>
      </c>
      <c r="O1098" s="1"/>
      <c r="P1098" s="24">
        <f t="shared" si="61"/>
        <v>400</v>
      </c>
      <c r="Q1098" s="23">
        <v>0</v>
      </c>
      <c r="R1098" s="23">
        <v>0</v>
      </c>
      <c r="S1098" s="23">
        <v>0.83</v>
      </c>
      <c r="T1098" s="24">
        <f t="shared" si="62"/>
        <v>0.83</v>
      </c>
      <c r="U1098" s="25">
        <f t="shared" si="60"/>
        <v>399.17</v>
      </c>
    </row>
    <row r="1099" spans="1:21" ht="27" customHeight="1" x14ac:dyDescent="0.2">
      <c r="A1099" s="18">
        <v>233</v>
      </c>
      <c r="B1099" s="18" t="s">
        <v>24</v>
      </c>
      <c r="C1099" s="19">
        <v>34547</v>
      </c>
      <c r="D1099" s="20">
        <v>26907080201072</v>
      </c>
      <c r="F1099" s="18" t="s">
        <v>25</v>
      </c>
      <c r="G1099" s="19">
        <v>34547</v>
      </c>
      <c r="I1099" s="21">
        <v>4540</v>
      </c>
      <c r="J1099" s="22">
        <v>5661.5</v>
      </c>
      <c r="M1099" s="23">
        <v>1135</v>
      </c>
      <c r="O1099" s="1"/>
      <c r="P1099" s="24">
        <f>SUM(J1099:O1099)</f>
        <v>6796.5</v>
      </c>
      <c r="Q1099" s="23">
        <v>499.4</v>
      </c>
      <c r="R1099" s="23">
        <v>0</v>
      </c>
      <c r="S1099" s="23">
        <v>231.25</v>
      </c>
      <c r="T1099" s="24">
        <f t="shared" ref="T1099:T1162" si="63">SUM(Q1099:S1099)</f>
        <v>730.65</v>
      </c>
      <c r="U1099" s="25">
        <f t="shared" ref="U1099:U1162" si="64">P1099-T1099</f>
        <v>6065.85</v>
      </c>
    </row>
    <row r="1100" spans="1:21" ht="27" customHeight="1" x14ac:dyDescent="0.2">
      <c r="A1100" s="18">
        <v>235</v>
      </c>
      <c r="B1100" s="18" t="s">
        <v>26</v>
      </c>
      <c r="C1100" s="19">
        <v>34547</v>
      </c>
      <c r="D1100" s="20">
        <v>26910190200617</v>
      </c>
      <c r="F1100" s="18" t="s">
        <v>25</v>
      </c>
      <c r="G1100" s="19">
        <v>34547</v>
      </c>
      <c r="I1100" s="21">
        <v>3460</v>
      </c>
      <c r="J1100" s="22">
        <v>4316</v>
      </c>
      <c r="M1100" s="23">
        <v>865</v>
      </c>
      <c r="O1100" s="1">
        <v>1062</v>
      </c>
      <c r="P1100" s="24">
        <f t="shared" ref="P1100:P1163" si="65">SUM(J1100:O1100)</f>
        <v>6243</v>
      </c>
      <c r="Q1100" s="23">
        <v>380.6</v>
      </c>
      <c r="R1100" s="23">
        <v>0</v>
      </c>
      <c r="S1100" s="23">
        <v>28.83</v>
      </c>
      <c r="T1100" s="24">
        <f t="shared" si="63"/>
        <v>409.43</v>
      </c>
      <c r="U1100" s="25">
        <f t="shared" si="64"/>
        <v>5833.57</v>
      </c>
    </row>
    <row r="1101" spans="1:21" ht="27" customHeight="1" x14ac:dyDescent="0.2">
      <c r="A1101" s="18">
        <v>243</v>
      </c>
      <c r="B1101" s="18" t="s">
        <v>27</v>
      </c>
      <c r="C1101" s="19">
        <v>34547</v>
      </c>
      <c r="D1101" s="20">
        <v>26603250201031</v>
      </c>
      <c r="F1101" s="18" t="s">
        <v>25</v>
      </c>
      <c r="G1101" s="19">
        <v>34547</v>
      </c>
      <c r="I1101" s="21">
        <v>5800</v>
      </c>
      <c r="J1101" s="22">
        <v>7218.5</v>
      </c>
      <c r="M1101" s="23">
        <v>1450</v>
      </c>
      <c r="O1101" s="1">
        <v>851</v>
      </c>
      <c r="P1101" s="24">
        <f t="shared" si="65"/>
        <v>9519.5</v>
      </c>
      <c r="Q1101" s="23">
        <v>638</v>
      </c>
      <c r="R1101" s="23">
        <v>0</v>
      </c>
      <c r="S1101" s="23">
        <v>2.38</v>
      </c>
      <c r="T1101" s="24">
        <f t="shared" si="63"/>
        <v>640.38</v>
      </c>
      <c r="U1101" s="25">
        <f t="shared" si="64"/>
        <v>8879.1200000000008</v>
      </c>
    </row>
    <row r="1102" spans="1:21" ht="27" customHeight="1" x14ac:dyDescent="0.2">
      <c r="A1102" s="18">
        <v>244</v>
      </c>
      <c r="B1102" s="18" t="s">
        <v>28</v>
      </c>
      <c r="C1102" s="19">
        <v>35695</v>
      </c>
      <c r="D1102" s="20">
        <v>26709260200655</v>
      </c>
      <c r="F1102" s="18" t="s">
        <v>25</v>
      </c>
      <c r="G1102" s="19">
        <v>35770</v>
      </c>
      <c r="I1102" s="21">
        <v>4610</v>
      </c>
      <c r="J1102" s="22">
        <v>5739</v>
      </c>
      <c r="M1102" s="23">
        <v>1152.5</v>
      </c>
      <c r="O1102" s="1">
        <v>4797</v>
      </c>
      <c r="P1102" s="24">
        <f t="shared" si="65"/>
        <v>11688.5</v>
      </c>
      <c r="Q1102" s="23">
        <v>507.1</v>
      </c>
      <c r="R1102" s="23">
        <v>0</v>
      </c>
      <c r="S1102" s="23">
        <v>1.89</v>
      </c>
      <c r="T1102" s="24">
        <f t="shared" si="63"/>
        <v>508.99</v>
      </c>
      <c r="U1102" s="25">
        <f t="shared" si="64"/>
        <v>11179.51</v>
      </c>
    </row>
    <row r="1103" spans="1:21" ht="27" customHeight="1" x14ac:dyDescent="0.2">
      <c r="A1103" s="18">
        <v>251</v>
      </c>
      <c r="B1103" s="18" t="s">
        <v>29</v>
      </c>
      <c r="C1103" s="19">
        <v>35134</v>
      </c>
      <c r="D1103" s="20">
        <v>27303210200899</v>
      </c>
      <c r="F1103" s="18" t="s">
        <v>25</v>
      </c>
      <c r="G1103" s="19">
        <v>37469</v>
      </c>
      <c r="I1103" s="21">
        <v>3050</v>
      </c>
      <c r="J1103" s="22">
        <v>4144</v>
      </c>
      <c r="M1103" s="23">
        <v>762.5</v>
      </c>
      <c r="O1103" s="1">
        <v>3534</v>
      </c>
      <c r="P1103" s="24">
        <f t="shared" si="65"/>
        <v>8440.5</v>
      </c>
      <c r="Q1103" s="23">
        <v>335.5</v>
      </c>
      <c r="R1103" s="23">
        <v>0</v>
      </c>
      <c r="S1103" s="23">
        <v>0</v>
      </c>
      <c r="T1103" s="24">
        <f t="shared" si="63"/>
        <v>335.5</v>
      </c>
      <c r="U1103" s="25">
        <f t="shared" si="64"/>
        <v>8105</v>
      </c>
    </row>
    <row r="1104" spans="1:21" ht="27" customHeight="1" x14ac:dyDescent="0.2">
      <c r="A1104" s="18">
        <v>256</v>
      </c>
      <c r="B1104" s="18" t="s">
        <v>30</v>
      </c>
      <c r="C1104" s="19">
        <v>35420</v>
      </c>
      <c r="D1104" s="20">
        <v>27312120200911</v>
      </c>
      <c r="F1104" s="18" t="s">
        <v>25</v>
      </c>
      <c r="G1104" s="19">
        <v>35462</v>
      </c>
      <c r="I1104" s="21">
        <v>3260</v>
      </c>
      <c r="J1104" s="22">
        <v>4429.5</v>
      </c>
      <c r="M1104" s="23">
        <v>815</v>
      </c>
      <c r="O1104" s="1">
        <v>2307</v>
      </c>
      <c r="P1104" s="24">
        <f t="shared" si="65"/>
        <v>7551.5</v>
      </c>
      <c r="Q1104" s="23">
        <v>358.6</v>
      </c>
      <c r="R1104" s="23">
        <v>0</v>
      </c>
      <c r="S1104" s="23">
        <v>1.81</v>
      </c>
      <c r="T1104" s="24">
        <f t="shared" si="63"/>
        <v>360.41</v>
      </c>
      <c r="U1104" s="25">
        <f t="shared" si="64"/>
        <v>7191.09</v>
      </c>
    </row>
    <row r="1105" spans="1:21" ht="27" customHeight="1" x14ac:dyDescent="0.2">
      <c r="A1105" s="18">
        <v>257</v>
      </c>
      <c r="B1105" s="18" t="s">
        <v>31</v>
      </c>
      <c r="C1105" s="19">
        <v>35830</v>
      </c>
      <c r="D1105" s="20">
        <v>26710060201116</v>
      </c>
      <c r="F1105" s="18" t="s">
        <v>25</v>
      </c>
      <c r="G1105" s="19">
        <v>35921</v>
      </c>
      <c r="I1105" s="21">
        <v>3630</v>
      </c>
      <c r="J1105" s="22">
        <v>4503</v>
      </c>
      <c r="M1105" s="23">
        <v>907.5</v>
      </c>
      <c r="O1105" s="1">
        <v>3587</v>
      </c>
      <c r="P1105" s="24">
        <f t="shared" si="65"/>
        <v>8997.5</v>
      </c>
      <c r="Q1105" s="23">
        <v>399.3</v>
      </c>
      <c r="R1105" s="23">
        <v>0</v>
      </c>
      <c r="S1105" s="23">
        <v>0.38</v>
      </c>
      <c r="T1105" s="24">
        <f t="shared" si="63"/>
        <v>399.68</v>
      </c>
      <c r="U1105" s="25">
        <f t="shared" si="64"/>
        <v>8597.82</v>
      </c>
    </row>
    <row r="1106" spans="1:21" ht="27" customHeight="1" x14ac:dyDescent="0.2">
      <c r="A1106" s="18">
        <v>260</v>
      </c>
      <c r="B1106" s="18" t="s">
        <v>32</v>
      </c>
      <c r="C1106" s="19">
        <v>34717</v>
      </c>
      <c r="D1106" s="20">
        <v>27712200200391</v>
      </c>
      <c r="F1106" s="18" t="s">
        <v>25</v>
      </c>
      <c r="G1106" s="19">
        <v>34911</v>
      </c>
      <c r="I1106" s="21">
        <v>3050</v>
      </c>
      <c r="J1106" s="22">
        <v>4142</v>
      </c>
      <c r="M1106" s="23">
        <v>762.5</v>
      </c>
      <c r="O1106" s="1">
        <v>968</v>
      </c>
      <c r="P1106" s="24">
        <f t="shared" si="65"/>
        <v>5872.5</v>
      </c>
      <c r="Q1106" s="23">
        <v>335.5</v>
      </c>
      <c r="R1106" s="23">
        <v>0</v>
      </c>
      <c r="S1106" s="23">
        <v>0</v>
      </c>
      <c r="T1106" s="24">
        <f t="shared" si="63"/>
        <v>335.5</v>
      </c>
      <c r="U1106" s="25">
        <f t="shared" si="64"/>
        <v>5537</v>
      </c>
    </row>
    <row r="1107" spans="1:21" ht="27" customHeight="1" x14ac:dyDescent="0.2">
      <c r="A1107" s="18">
        <v>267</v>
      </c>
      <c r="B1107" s="18" t="s">
        <v>33</v>
      </c>
      <c r="C1107" s="19">
        <v>36492</v>
      </c>
      <c r="D1107" s="20">
        <v>27711120203059</v>
      </c>
      <c r="F1107" s="18" t="s">
        <v>25</v>
      </c>
      <c r="G1107" s="19">
        <v>36514</v>
      </c>
      <c r="I1107" s="21">
        <v>4650</v>
      </c>
      <c r="J1107" s="22">
        <v>6703.5</v>
      </c>
      <c r="M1107" s="23">
        <v>1162.5</v>
      </c>
      <c r="O1107" s="1">
        <v>1548</v>
      </c>
      <c r="P1107" s="24">
        <f t="shared" si="65"/>
        <v>9414</v>
      </c>
      <c r="Q1107" s="23">
        <v>511.5</v>
      </c>
      <c r="R1107" s="23">
        <v>0</v>
      </c>
      <c r="S1107" s="23">
        <v>0.55000000000000004</v>
      </c>
      <c r="T1107" s="24">
        <f t="shared" si="63"/>
        <v>512.04999999999995</v>
      </c>
      <c r="U1107" s="25">
        <f t="shared" si="64"/>
        <v>8901.9500000000007</v>
      </c>
    </row>
    <row r="1108" spans="1:21" ht="27" customHeight="1" x14ac:dyDescent="0.2">
      <c r="A1108" s="18">
        <v>277</v>
      </c>
      <c r="B1108" s="18" t="s">
        <v>34</v>
      </c>
      <c r="C1108" s="19">
        <v>35751</v>
      </c>
      <c r="D1108" s="20">
        <v>27012030202236</v>
      </c>
      <c r="F1108" s="18" t="s">
        <v>25</v>
      </c>
      <c r="G1108" s="19">
        <v>35756</v>
      </c>
      <c r="I1108" s="21">
        <v>3210</v>
      </c>
      <c r="J1108" s="22">
        <v>3674.33</v>
      </c>
      <c r="M1108" s="23">
        <v>802.5</v>
      </c>
      <c r="O1108" s="1">
        <v>944</v>
      </c>
      <c r="P1108" s="24">
        <f t="shared" si="65"/>
        <v>5420.83</v>
      </c>
      <c r="Q1108" s="23">
        <v>353.1</v>
      </c>
      <c r="R1108" s="23">
        <v>0</v>
      </c>
      <c r="S1108" s="23">
        <v>474.32</v>
      </c>
      <c r="T1108" s="24">
        <f t="shared" si="63"/>
        <v>827.42000000000007</v>
      </c>
      <c r="U1108" s="25">
        <f t="shared" si="64"/>
        <v>4593.41</v>
      </c>
    </row>
    <row r="1109" spans="1:21" ht="27" customHeight="1" x14ac:dyDescent="0.2">
      <c r="A1109" s="18">
        <v>404</v>
      </c>
      <c r="B1109" s="18" t="s">
        <v>35</v>
      </c>
      <c r="C1109" s="19">
        <v>34981</v>
      </c>
      <c r="D1109" s="20">
        <v>27307082400851</v>
      </c>
      <c r="F1109" s="18" t="s">
        <v>25</v>
      </c>
      <c r="G1109" s="19">
        <v>34981</v>
      </c>
      <c r="I1109" s="21">
        <v>3970</v>
      </c>
      <c r="J1109" s="22">
        <v>4939.5</v>
      </c>
      <c r="M1109" s="23">
        <v>992.5</v>
      </c>
      <c r="O1109" s="1">
        <v>2788</v>
      </c>
      <c r="P1109" s="24">
        <f t="shared" si="65"/>
        <v>8720</v>
      </c>
      <c r="Q1109" s="23">
        <v>436.7</v>
      </c>
      <c r="R1109" s="23">
        <v>0</v>
      </c>
      <c r="S1109" s="23">
        <v>0</v>
      </c>
      <c r="T1109" s="24">
        <f t="shared" si="63"/>
        <v>436.7</v>
      </c>
      <c r="U1109" s="25">
        <f t="shared" si="64"/>
        <v>8283.2999999999993</v>
      </c>
    </row>
    <row r="1110" spans="1:21" ht="27" customHeight="1" x14ac:dyDescent="0.2">
      <c r="A1110" s="18">
        <v>456</v>
      </c>
      <c r="B1110" s="18" t="s">
        <v>36</v>
      </c>
      <c r="C1110" s="19">
        <v>39088</v>
      </c>
      <c r="D1110" s="20">
        <v>27712120201397</v>
      </c>
      <c r="F1110" s="18" t="s">
        <v>25</v>
      </c>
      <c r="G1110" s="19">
        <v>39127</v>
      </c>
      <c r="I1110" s="21">
        <v>2700</v>
      </c>
      <c r="J1110" s="22">
        <v>3652.45</v>
      </c>
      <c r="M1110" s="23">
        <v>675</v>
      </c>
      <c r="O1110" s="1">
        <v>2091</v>
      </c>
      <c r="P1110" s="24">
        <f t="shared" si="65"/>
        <v>6418.45</v>
      </c>
      <c r="Q1110" s="23">
        <v>297</v>
      </c>
      <c r="R1110" s="23">
        <v>0</v>
      </c>
      <c r="S1110" s="23">
        <v>23.11</v>
      </c>
      <c r="T1110" s="24">
        <f t="shared" si="63"/>
        <v>320.11</v>
      </c>
      <c r="U1110" s="25">
        <f t="shared" si="64"/>
        <v>6098.34</v>
      </c>
    </row>
    <row r="1111" spans="1:21" ht="27" customHeight="1" x14ac:dyDescent="0.2">
      <c r="A1111" s="18">
        <v>1552</v>
      </c>
      <c r="B1111" s="18" t="s">
        <v>37</v>
      </c>
      <c r="C1111" s="19">
        <v>35492</v>
      </c>
      <c r="D1111" s="20">
        <v>27402191803259</v>
      </c>
      <c r="F1111" s="18" t="s">
        <v>25</v>
      </c>
      <c r="G1111" s="19">
        <v>35505</v>
      </c>
      <c r="I1111" s="21">
        <v>2990</v>
      </c>
      <c r="J1111" s="22">
        <v>4058.3999999999996</v>
      </c>
      <c r="M1111" s="23">
        <v>747.5</v>
      </c>
      <c r="O1111" s="1">
        <v>3393</v>
      </c>
      <c r="P1111" s="24">
        <f t="shared" si="65"/>
        <v>8198.9</v>
      </c>
      <c r="Q1111" s="23">
        <v>328.9</v>
      </c>
      <c r="R1111" s="23">
        <v>0</v>
      </c>
      <c r="S1111" s="23">
        <v>100.67</v>
      </c>
      <c r="T1111" s="24">
        <f t="shared" si="63"/>
        <v>429.57</v>
      </c>
      <c r="U1111" s="25">
        <f t="shared" si="64"/>
        <v>7769.33</v>
      </c>
    </row>
    <row r="1112" spans="1:21" ht="27" customHeight="1" x14ac:dyDescent="0.2">
      <c r="A1112" s="18">
        <v>3789</v>
      </c>
      <c r="B1112" s="18" t="s">
        <v>38</v>
      </c>
      <c r="C1112" s="19">
        <v>37247</v>
      </c>
      <c r="D1112" s="20">
        <v>28011011805938</v>
      </c>
      <c r="F1112" s="18" t="s">
        <v>25</v>
      </c>
      <c r="G1112" s="19">
        <v>40057</v>
      </c>
      <c r="I1112" s="21">
        <v>2190</v>
      </c>
      <c r="J1112" s="22">
        <v>2855.67</v>
      </c>
      <c r="M1112" s="23">
        <v>547.5</v>
      </c>
      <c r="O1112" s="1">
        <v>2123</v>
      </c>
      <c r="P1112" s="24">
        <f t="shared" si="65"/>
        <v>5526.17</v>
      </c>
      <c r="Q1112" s="23">
        <v>240.9</v>
      </c>
      <c r="R1112" s="23">
        <v>0</v>
      </c>
      <c r="S1112" s="23">
        <v>29.94</v>
      </c>
      <c r="T1112" s="24">
        <f t="shared" si="63"/>
        <v>270.84000000000003</v>
      </c>
      <c r="U1112" s="25">
        <f t="shared" si="64"/>
        <v>5255.33</v>
      </c>
    </row>
    <row r="1113" spans="1:21" ht="27" customHeight="1" x14ac:dyDescent="0.2">
      <c r="A1113" s="18">
        <v>4138</v>
      </c>
      <c r="B1113" s="18" t="s">
        <v>39</v>
      </c>
      <c r="C1113" s="19">
        <v>36681</v>
      </c>
      <c r="D1113" s="20">
        <v>27503291803532</v>
      </c>
      <c r="F1113" s="18" t="s">
        <v>25</v>
      </c>
      <c r="G1113" s="19">
        <v>40411</v>
      </c>
      <c r="I1113" s="21">
        <v>3190</v>
      </c>
      <c r="J1113" s="22">
        <v>4328.95</v>
      </c>
      <c r="M1113" s="23">
        <v>797.5</v>
      </c>
      <c r="O1113" s="1">
        <v>2568</v>
      </c>
      <c r="P1113" s="24">
        <f t="shared" si="65"/>
        <v>7694.45</v>
      </c>
      <c r="Q1113" s="23">
        <v>350.9</v>
      </c>
      <c r="R1113" s="23">
        <v>17</v>
      </c>
      <c r="S1113" s="23">
        <v>26.58</v>
      </c>
      <c r="T1113" s="24">
        <f t="shared" si="63"/>
        <v>394.47999999999996</v>
      </c>
      <c r="U1113" s="25">
        <f t="shared" si="64"/>
        <v>7299.97</v>
      </c>
    </row>
    <row r="1114" spans="1:21" ht="27" customHeight="1" x14ac:dyDescent="0.2">
      <c r="A1114" s="18">
        <v>4882</v>
      </c>
      <c r="B1114" s="18" t="s">
        <v>40</v>
      </c>
      <c r="C1114" s="19">
        <v>37990</v>
      </c>
      <c r="D1114" s="20">
        <v>27203011805779</v>
      </c>
      <c r="F1114" s="18" t="s">
        <v>25</v>
      </c>
      <c r="G1114" s="19">
        <v>38081</v>
      </c>
      <c r="I1114" s="21">
        <v>2230</v>
      </c>
      <c r="J1114" s="22">
        <v>2771.2</v>
      </c>
      <c r="M1114" s="23">
        <v>557.5</v>
      </c>
      <c r="O1114" s="1">
        <v>957</v>
      </c>
      <c r="P1114" s="24">
        <f t="shared" si="65"/>
        <v>4285.7</v>
      </c>
      <c r="Q1114" s="23">
        <v>245.3</v>
      </c>
      <c r="R1114" s="23">
        <v>0</v>
      </c>
      <c r="S1114" s="23">
        <v>0</v>
      </c>
      <c r="T1114" s="24">
        <f t="shared" si="63"/>
        <v>245.3</v>
      </c>
      <c r="U1114" s="25">
        <f t="shared" si="64"/>
        <v>4040.3999999999996</v>
      </c>
    </row>
    <row r="1115" spans="1:21" ht="27" customHeight="1" x14ac:dyDescent="0.2">
      <c r="A1115" s="18">
        <v>5627</v>
      </c>
      <c r="B1115" s="18" t="s">
        <v>41</v>
      </c>
      <c r="C1115" s="19">
        <v>38515</v>
      </c>
      <c r="D1115" s="20">
        <v>28306011806373</v>
      </c>
      <c r="F1115" s="18" t="s">
        <v>25</v>
      </c>
      <c r="G1115" s="19">
        <v>38574</v>
      </c>
      <c r="I1115" s="21">
        <v>1700</v>
      </c>
      <c r="J1115" s="22">
        <v>3021.7</v>
      </c>
      <c r="M1115" s="23">
        <v>425</v>
      </c>
      <c r="O1115" s="1">
        <v>2177</v>
      </c>
      <c r="P1115" s="24">
        <f t="shared" si="65"/>
        <v>5623.7</v>
      </c>
      <c r="Q1115" s="23">
        <v>187</v>
      </c>
      <c r="R1115" s="23">
        <v>0</v>
      </c>
      <c r="S1115" s="23">
        <v>0.68</v>
      </c>
      <c r="T1115" s="24">
        <f t="shared" si="63"/>
        <v>187.68</v>
      </c>
      <c r="U1115" s="25">
        <f t="shared" si="64"/>
        <v>5436.0199999999995</v>
      </c>
    </row>
    <row r="1116" spans="1:21" ht="27" customHeight="1" x14ac:dyDescent="0.2">
      <c r="A1116" s="18">
        <v>5741</v>
      </c>
      <c r="B1116" s="18" t="s">
        <v>42</v>
      </c>
      <c r="C1116" s="19">
        <v>38566</v>
      </c>
      <c r="D1116" s="20">
        <v>28101270200652</v>
      </c>
      <c r="F1116" s="18" t="s">
        <v>25</v>
      </c>
      <c r="G1116" s="19">
        <v>38820</v>
      </c>
      <c r="I1116" s="21">
        <v>2710</v>
      </c>
      <c r="J1116" s="22">
        <v>3668.2</v>
      </c>
      <c r="M1116" s="23">
        <v>677.5</v>
      </c>
      <c r="O1116" s="1">
        <v>3240</v>
      </c>
      <c r="P1116" s="24">
        <f t="shared" si="65"/>
        <v>7585.7</v>
      </c>
      <c r="Q1116" s="23">
        <v>298.10000000000002</v>
      </c>
      <c r="R1116" s="23">
        <v>0</v>
      </c>
      <c r="S1116" s="23">
        <v>0.3</v>
      </c>
      <c r="T1116" s="24">
        <f t="shared" si="63"/>
        <v>298.40000000000003</v>
      </c>
      <c r="U1116" s="25">
        <f t="shared" si="64"/>
        <v>7287.3</v>
      </c>
    </row>
    <row r="1117" spans="1:21" ht="27" customHeight="1" x14ac:dyDescent="0.2">
      <c r="A1117" s="18">
        <v>6073</v>
      </c>
      <c r="B1117" s="18" t="s">
        <v>43</v>
      </c>
      <c r="C1117" s="19">
        <v>38640</v>
      </c>
      <c r="D1117" s="20">
        <v>28001170201312</v>
      </c>
      <c r="F1117" s="18" t="s">
        <v>25</v>
      </c>
      <c r="G1117" s="19">
        <v>38750</v>
      </c>
      <c r="I1117" s="21">
        <v>2070</v>
      </c>
      <c r="J1117" s="22">
        <v>2810.55</v>
      </c>
      <c r="M1117" s="23">
        <v>517.5</v>
      </c>
      <c r="O1117" s="1">
        <v>3314</v>
      </c>
      <c r="P1117" s="24">
        <f t="shared" si="65"/>
        <v>6642.05</v>
      </c>
      <c r="Q1117" s="23">
        <v>227.7</v>
      </c>
      <c r="R1117" s="23">
        <v>0</v>
      </c>
      <c r="S1117" s="23">
        <v>69</v>
      </c>
      <c r="T1117" s="24">
        <f t="shared" si="63"/>
        <v>296.7</v>
      </c>
      <c r="U1117" s="25">
        <f t="shared" si="64"/>
        <v>6345.35</v>
      </c>
    </row>
    <row r="1118" spans="1:21" ht="27" customHeight="1" x14ac:dyDescent="0.2">
      <c r="A1118" s="18">
        <v>6091</v>
      </c>
      <c r="B1118" s="18" t="s">
        <v>44</v>
      </c>
      <c r="C1118" s="19">
        <v>38668</v>
      </c>
      <c r="D1118" s="20">
        <v>27211150202518</v>
      </c>
      <c r="F1118" s="18" t="s">
        <v>25</v>
      </c>
      <c r="G1118" s="19">
        <v>38762</v>
      </c>
      <c r="I1118" s="21">
        <v>2920</v>
      </c>
      <c r="J1118" s="22">
        <v>3318.1</v>
      </c>
      <c r="M1118" s="23">
        <v>730</v>
      </c>
      <c r="O1118" s="1">
        <v>2778</v>
      </c>
      <c r="P1118" s="24">
        <f t="shared" si="65"/>
        <v>6826.1</v>
      </c>
      <c r="Q1118" s="23">
        <v>321.2</v>
      </c>
      <c r="R1118" s="23">
        <v>0</v>
      </c>
      <c r="S1118" s="23">
        <v>107.1</v>
      </c>
      <c r="T1118" s="24">
        <f t="shared" si="63"/>
        <v>428.29999999999995</v>
      </c>
      <c r="U1118" s="25">
        <f t="shared" si="64"/>
        <v>6397.8</v>
      </c>
    </row>
    <row r="1119" spans="1:21" ht="27" customHeight="1" x14ac:dyDescent="0.2">
      <c r="A1119" s="18">
        <v>6718</v>
      </c>
      <c r="B1119" s="18" t="s">
        <v>45</v>
      </c>
      <c r="C1119" s="19">
        <v>38733</v>
      </c>
      <c r="D1119" s="20">
        <v>29607190201051</v>
      </c>
      <c r="F1119" s="18" t="s">
        <v>25</v>
      </c>
      <c r="G1119" s="19">
        <v>38795</v>
      </c>
      <c r="I1119" s="21">
        <v>2720</v>
      </c>
      <c r="J1119" s="22">
        <v>3361.7</v>
      </c>
      <c r="M1119" s="23">
        <v>680</v>
      </c>
      <c r="O1119" s="1"/>
      <c r="P1119" s="24">
        <f t="shared" si="65"/>
        <v>4041.7</v>
      </c>
      <c r="Q1119" s="23">
        <v>299.2</v>
      </c>
      <c r="R1119" s="23">
        <v>0</v>
      </c>
      <c r="S1119" s="23">
        <v>0</v>
      </c>
      <c r="T1119" s="24">
        <f t="shared" si="63"/>
        <v>299.2</v>
      </c>
      <c r="U1119" s="25">
        <f t="shared" si="64"/>
        <v>3742.5</v>
      </c>
    </row>
    <row r="1120" spans="1:21" ht="27" customHeight="1" x14ac:dyDescent="0.2">
      <c r="A1120" s="18">
        <v>7798</v>
      </c>
      <c r="B1120" s="18" t="s">
        <v>46</v>
      </c>
      <c r="C1120" s="19">
        <v>39144</v>
      </c>
      <c r="D1120" s="20">
        <v>27604231700191</v>
      </c>
      <c r="F1120" s="18" t="s">
        <v>25</v>
      </c>
      <c r="G1120" s="19">
        <v>39144</v>
      </c>
      <c r="I1120" s="21">
        <v>2600</v>
      </c>
      <c r="J1120" s="22">
        <v>3518.7</v>
      </c>
      <c r="M1120" s="23">
        <v>650</v>
      </c>
      <c r="O1120" s="1">
        <v>2223</v>
      </c>
      <c r="P1120" s="24">
        <f t="shared" si="65"/>
        <v>6391.7</v>
      </c>
      <c r="Q1120" s="23">
        <v>286</v>
      </c>
      <c r="R1120" s="23">
        <v>0</v>
      </c>
      <c r="S1120" s="23">
        <v>2.33</v>
      </c>
      <c r="T1120" s="24">
        <f t="shared" si="63"/>
        <v>288.33</v>
      </c>
      <c r="U1120" s="25">
        <f t="shared" si="64"/>
        <v>6103.37</v>
      </c>
    </row>
    <row r="1121" spans="1:21" ht="27" customHeight="1" x14ac:dyDescent="0.2">
      <c r="A1121" s="18">
        <v>7984</v>
      </c>
      <c r="B1121" s="18" t="s">
        <v>47</v>
      </c>
      <c r="C1121" s="19">
        <v>39257</v>
      </c>
      <c r="D1121" s="20">
        <v>28405261802274</v>
      </c>
      <c r="F1121" s="18" t="s">
        <v>25</v>
      </c>
      <c r="G1121" s="19">
        <v>39267</v>
      </c>
      <c r="I1121" s="21">
        <v>1700</v>
      </c>
      <c r="J1121" s="22">
        <v>2981.05</v>
      </c>
      <c r="M1121" s="23">
        <v>425</v>
      </c>
      <c r="O1121" s="1">
        <v>2760</v>
      </c>
      <c r="P1121" s="24">
        <f t="shared" si="65"/>
        <v>6166.05</v>
      </c>
      <c r="Q1121" s="23">
        <v>187</v>
      </c>
      <c r="R1121" s="23">
        <v>0</v>
      </c>
      <c r="S1121" s="23">
        <v>0.22</v>
      </c>
      <c r="T1121" s="24">
        <f t="shared" si="63"/>
        <v>187.22</v>
      </c>
      <c r="U1121" s="25">
        <f t="shared" si="64"/>
        <v>5978.83</v>
      </c>
    </row>
    <row r="1122" spans="1:21" ht="27" customHeight="1" x14ac:dyDescent="0.2">
      <c r="A1122" s="18">
        <v>8064</v>
      </c>
      <c r="B1122" s="18" t="s">
        <v>48</v>
      </c>
      <c r="C1122" s="19">
        <v>39284</v>
      </c>
      <c r="D1122" s="20">
        <v>27806200200957</v>
      </c>
      <c r="F1122" s="18" t="s">
        <v>25</v>
      </c>
      <c r="G1122" s="19">
        <v>39306</v>
      </c>
      <c r="I1122" s="21">
        <v>2490</v>
      </c>
      <c r="J1122" s="22">
        <v>3774.3999999999996</v>
      </c>
      <c r="M1122" s="23">
        <v>622.5</v>
      </c>
      <c r="O1122" s="1">
        <v>1581</v>
      </c>
      <c r="P1122" s="24">
        <f t="shared" si="65"/>
        <v>5977.9</v>
      </c>
      <c r="Q1122" s="23">
        <v>273.89999999999998</v>
      </c>
      <c r="R1122" s="23">
        <v>0</v>
      </c>
      <c r="S1122" s="23">
        <v>21.59</v>
      </c>
      <c r="T1122" s="24">
        <f t="shared" si="63"/>
        <v>295.48999999999995</v>
      </c>
      <c r="U1122" s="25">
        <f t="shared" si="64"/>
        <v>5682.41</v>
      </c>
    </row>
    <row r="1123" spans="1:21" ht="27" customHeight="1" x14ac:dyDescent="0.2">
      <c r="A1123" s="18">
        <v>9362</v>
      </c>
      <c r="B1123" s="18" t="s">
        <v>49</v>
      </c>
      <c r="C1123" s="19">
        <v>40100</v>
      </c>
      <c r="D1123" s="20">
        <v>27905050201851</v>
      </c>
      <c r="F1123" s="18" t="s">
        <v>25</v>
      </c>
      <c r="G1123" s="19">
        <v>40210</v>
      </c>
      <c r="I1123" s="21">
        <v>2690</v>
      </c>
      <c r="J1123" s="22">
        <v>3634.2</v>
      </c>
      <c r="M1123" s="23">
        <v>672.5</v>
      </c>
      <c r="O1123" s="1">
        <v>2987</v>
      </c>
      <c r="P1123" s="24">
        <f t="shared" si="65"/>
        <v>7293.7</v>
      </c>
      <c r="Q1123" s="23">
        <v>295.89999999999998</v>
      </c>
      <c r="R1123" s="23">
        <v>0</v>
      </c>
      <c r="S1123" s="23">
        <v>22.42</v>
      </c>
      <c r="T1123" s="24">
        <f t="shared" si="63"/>
        <v>318.32</v>
      </c>
      <c r="U1123" s="25">
        <f t="shared" si="64"/>
        <v>6975.38</v>
      </c>
    </row>
    <row r="1124" spans="1:21" ht="27" customHeight="1" x14ac:dyDescent="0.2">
      <c r="A1124" s="18">
        <v>9391</v>
      </c>
      <c r="B1124" s="18" t="s">
        <v>50</v>
      </c>
      <c r="C1124" s="19">
        <v>40113</v>
      </c>
      <c r="D1124" s="20">
        <v>27904280200652</v>
      </c>
      <c r="F1124" s="18" t="s">
        <v>25</v>
      </c>
      <c r="G1124" s="19">
        <v>40210</v>
      </c>
      <c r="I1124" s="21">
        <v>2980</v>
      </c>
      <c r="J1124" s="22">
        <v>4100.32</v>
      </c>
      <c r="M1124" s="23">
        <v>745</v>
      </c>
      <c r="O1124" s="1">
        <v>3087</v>
      </c>
      <c r="P1124" s="24">
        <f t="shared" si="65"/>
        <v>7932.32</v>
      </c>
      <c r="Q1124" s="23">
        <v>327.8</v>
      </c>
      <c r="R1124" s="23">
        <v>1200</v>
      </c>
      <c r="S1124" s="23">
        <v>0.98</v>
      </c>
      <c r="T1124" s="24">
        <f t="shared" si="63"/>
        <v>1528.78</v>
      </c>
      <c r="U1124" s="25">
        <f t="shared" si="64"/>
        <v>6403.54</v>
      </c>
    </row>
    <row r="1125" spans="1:21" ht="27" customHeight="1" x14ac:dyDescent="0.2">
      <c r="A1125" s="18">
        <v>9482</v>
      </c>
      <c r="B1125" s="18" t="s">
        <v>51</v>
      </c>
      <c r="C1125" s="19">
        <v>40191</v>
      </c>
      <c r="D1125" s="20">
        <v>28006081802754</v>
      </c>
      <c r="F1125" s="18" t="s">
        <v>25</v>
      </c>
      <c r="G1125" s="19">
        <v>40247</v>
      </c>
      <c r="I1125" s="21">
        <v>1980</v>
      </c>
      <c r="J1125" s="22">
        <v>2901</v>
      </c>
      <c r="M1125" s="23">
        <v>495</v>
      </c>
      <c r="O1125" s="1">
        <v>629</v>
      </c>
      <c r="P1125" s="24">
        <f t="shared" si="65"/>
        <v>4025</v>
      </c>
      <c r="Q1125" s="23">
        <v>217.8</v>
      </c>
      <c r="R1125" s="23">
        <v>0</v>
      </c>
      <c r="S1125" s="23">
        <v>1.32</v>
      </c>
      <c r="T1125" s="24">
        <f t="shared" si="63"/>
        <v>219.12</v>
      </c>
      <c r="U1125" s="25">
        <f t="shared" si="64"/>
        <v>3805.88</v>
      </c>
    </row>
    <row r="1126" spans="1:21" ht="27" customHeight="1" x14ac:dyDescent="0.2">
      <c r="A1126" s="18">
        <v>10154</v>
      </c>
      <c r="B1126" s="18" t="s">
        <v>52</v>
      </c>
      <c r="C1126" s="19">
        <v>40456</v>
      </c>
      <c r="D1126" s="20">
        <v>26908221600975</v>
      </c>
      <c r="F1126" s="18" t="s">
        <v>25</v>
      </c>
      <c r="G1126" s="19">
        <v>40516</v>
      </c>
      <c r="I1126" s="21">
        <v>3450</v>
      </c>
      <c r="J1126" s="22">
        <v>4266.3999999999996</v>
      </c>
      <c r="M1126" s="23">
        <v>862.5</v>
      </c>
      <c r="O1126" s="1">
        <v>1225</v>
      </c>
      <c r="P1126" s="24">
        <f t="shared" si="65"/>
        <v>6353.9</v>
      </c>
      <c r="Q1126" s="23">
        <v>379.5</v>
      </c>
      <c r="R1126" s="23">
        <v>0</v>
      </c>
      <c r="S1126" s="23">
        <v>10.9</v>
      </c>
      <c r="T1126" s="24">
        <f t="shared" si="63"/>
        <v>390.4</v>
      </c>
      <c r="U1126" s="25">
        <f t="shared" si="64"/>
        <v>5963.5</v>
      </c>
    </row>
    <row r="1127" spans="1:21" ht="27" customHeight="1" x14ac:dyDescent="0.2">
      <c r="A1127" s="18">
        <v>10434</v>
      </c>
      <c r="B1127" s="18" t="s">
        <v>53</v>
      </c>
      <c r="C1127" s="19">
        <v>40530</v>
      </c>
      <c r="D1127" s="20">
        <v>26411050201439</v>
      </c>
      <c r="F1127" s="18" t="s">
        <v>25</v>
      </c>
      <c r="G1127" s="19">
        <v>40544</v>
      </c>
      <c r="I1127" s="21">
        <v>3000</v>
      </c>
      <c r="J1127" s="22">
        <v>3695.45</v>
      </c>
      <c r="M1127" s="23">
        <v>750</v>
      </c>
      <c r="O1127" s="1">
        <v>3318</v>
      </c>
      <c r="P1127" s="24">
        <f t="shared" si="65"/>
        <v>7763.45</v>
      </c>
      <c r="Q1127" s="23">
        <v>330</v>
      </c>
      <c r="R1127" s="23">
        <v>0</v>
      </c>
      <c r="S1127" s="23">
        <v>50</v>
      </c>
      <c r="T1127" s="24">
        <f t="shared" si="63"/>
        <v>380</v>
      </c>
      <c r="U1127" s="25">
        <f t="shared" si="64"/>
        <v>7383.45</v>
      </c>
    </row>
    <row r="1128" spans="1:21" ht="27" customHeight="1" x14ac:dyDescent="0.2">
      <c r="A1128" s="18">
        <v>10607</v>
      </c>
      <c r="B1128" s="18" t="s">
        <v>54</v>
      </c>
      <c r="C1128" s="19">
        <v>40615</v>
      </c>
      <c r="D1128" s="20">
        <v>26811091701576</v>
      </c>
      <c r="F1128" s="18" t="s">
        <v>25</v>
      </c>
      <c r="G1128" s="19">
        <v>40640</v>
      </c>
      <c r="I1128" s="21">
        <v>2150</v>
      </c>
      <c r="J1128" s="22">
        <v>2974.2</v>
      </c>
      <c r="M1128" s="23">
        <v>537.5</v>
      </c>
      <c r="O1128" s="1">
        <v>1301</v>
      </c>
      <c r="P1128" s="24">
        <f t="shared" si="65"/>
        <v>4812.7</v>
      </c>
      <c r="Q1128" s="23">
        <v>236.5</v>
      </c>
      <c r="R1128" s="23">
        <v>0</v>
      </c>
      <c r="S1128" s="23">
        <v>1.34</v>
      </c>
      <c r="T1128" s="24">
        <f t="shared" si="63"/>
        <v>237.84</v>
      </c>
      <c r="U1128" s="25">
        <f t="shared" si="64"/>
        <v>4574.8599999999997</v>
      </c>
    </row>
    <row r="1129" spans="1:21" ht="27" customHeight="1" x14ac:dyDescent="0.2">
      <c r="A1129" s="18">
        <v>10944</v>
      </c>
      <c r="B1129" s="18" t="s">
        <v>55</v>
      </c>
      <c r="C1129" s="19">
        <v>40819</v>
      </c>
      <c r="D1129" s="20">
        <v>26311300200358</v>
      </c>
      <c r="F1129" s="18" t="s">
        <v>25</v>
      </c>
      <c r="G1129" s="19">
        <v>40862</v>
      </c>
      <c r="I1129" s="21">
        <v>2120</v>
      </c>
      <c r="J1129" s="22">
        <v>2925.45</v>
      </c>
      <c r="M1129" s="23">
        <v>530</v>
      </c>
      <c r="O1129" s="1">
        <v>2434</v>
      </c>
      <c r="P1129" s="24">
        <f t="shared" si="65"/>
        <v>5889.45</v>
      </c>
      <c r="Q1129" s="23">
        <v>233.2</v>
      </c>
      <c r="R1129" s="23">
        <v>0</v>
      </c>
      <c r="S1129" s="23">
        <v>0.44</v>
      </c>
      <c r="T1129" s="24">
        <f t="shared" si="63"/>
        <v>233.64</v>
      </c>
      <c r="U1129" s="25">
        <f t="shared" si="64"/>
        <v>5655.8099999999995</v>
      </c>
    </row>
    <row r="1130" spans="1:21" ht="27" customHeight="1" x14ac:dyDescent="0.2">
      <c r="A1130" s="18">
        <v>11435</v>
      </c>
      <c r="B1130" s="18" t="s">
        <v>56</v>
      </c>
      <c r="C1130" s="19">
        <v>41189</v>
      </c>
      <c r="D1130" s="20">
        <v>28905011806234</v>
      </c>
      <c r="F1130" s="18" t="s">
        <v>25</v>
      </c>
      <c r="G1130" s="19">
        <v>41248</v>
      </c>
      <c r="I1130" s="21">
        <v>1700</v>
      </c>
      <c r="J1130" s="22">
        <v>2927.35</v>
      </c>
      <c r="M1130" s="23">
        <v>425</v>
      </c>
      <c r="O1130" s="1">
        <v>2185</v>
      </c>
      <c r="P1130" s="24">
        <f t="shared" si="65"/>
        <v>5537.35</v>
      </c>
      <c r="Q1130" s="23">
        <v>187</v>
      </c>
      <c r="R1130" s="23">
        <v>0</v>
      </c>
      <c r="S1130" s="23">
        <v>14.17</v>
      </c>
      <c r="T1130" s="24">
        <f t="shared" si="63"/>
        <v>201.17</v>
      </c>
      <c r="U1130" s="25">
        <f t="shared" si="64"/>
        <v>5336.18</v>
      </c>
    </row>
    <row r="1131" spans="1:21" ht="27" customHeight="1" x14ac:dyDescent="0.2">
      <c r="A1131" s="18">
        <v>12516</v>
      </c>
      <c r="B1131" s="18" t="s">
        <v>57</v>
      </c>
      <c r="C1131" s="19">
        <v>42157</v>
      </c>
      <c r="D1131" s="20">
        <v>28108201802718</v>
      </c>
      <c r="F1131" s="18" t="s">
        <v>25</v>
      </c>
      <c r="G1131" s="19">
        <v>42186</v>
      </c>
      <c r="I1131" s="21">
        <v>1960</v>
      </c>
      <c r="J1131" s="22">
        <v>2497.5500000000002</v>
      </c>
      <c r="M1131" s="23">
        <v>490</v>
      </c>
      <c r="O1131" s="1">
        <v>1260</v>
      </c>
      <c r="P1131" s="24">
        <f t="shared" si="65"/>
        <v>4247.55</v>
      </c>
      <c r="Q1131" s="23">
        <v>215.6</v>
      </c>
      <c r="R1131" s="23">
        <v>0</v>
      </c>
      <c r="S1131" s="23">
        <v>518.66</v>
      </c>
      <c r="T1131" s="24">
        <f t="shared" si="63"/>
        <v>734.26</v>
      </c>
      <c r="U1131" s="25">
        <f t="shared" si="64"/>
        <v>3513.29</v>
      </c>
    </row>
    <row r="1132" spans="1:21" ht="27" customHeight="1" x14ac:dyDescent="0.2">
      <c r="A1132" s="18">
        <v>13497</v>
      </c>
      <c r="B1132" s="18" t="s">
        <v>58</v>
      </c>
      <c r="C1132" s="19">
        <v>43292</v>
      </c>
      <c r="D1132" s="20">
        <v>29601251800351</v>
      </c>
      <c r="F1132" s="18" t="s">
        <v>25</v>
      </c>
      <c r="G1132" s="19">
        <v>43299</v>
      </c>
      <c r="I1132" s="21">
        <v>1700</v>
      </c>
      <c r="J1132" s="22">
        <v>2562.9</v>
      </c>
      <c r="M1132" s="23">
        <v>425</v>
      </c>
      <c r="O1132" s="1"/>
      <c r="P1132" s="24">
        <f t="shared" si="65"/>
        <v>2987.9</v>
      </c>
      <c r="Q1132" s="23">
        <v>187</v>
      </c>
      <c r="R1132" s="23">
        <v>0</v>
      </c>
      <c r="S1132" s="23">
        <v>72.67</v>
      </c>
      <c r="T1132" s="24">
        <f t="shared" si="63"/>
        <v>259.67</v>
      </c>
      <c r="U1132" s="25">
        <f t="shared" si="64"/>
        <v>2728.23</v>
      </c>
    </row>
    <row r="1133" spans="1:21" ht="27" customHeight="1" x14ac:dyDescent="0.2">
      <c r="A1133" s="18">
        <v>13752</v>
      </c>
      <c r="B1133" s="18" t="s">
        <v>59</v>
      </c>
      <c r="C1133" s="19">
        <v>43507</v>
      </c>
      <c r="D1133" s="20">
        <v>28401080202911</v>
      </c>
      <c r="F1133" s="18" t="s">
        <v>25</v>
      </c>
      <c r="G1133" s="19">
        <v>43617</v>
      </c>
      <c r="I1133" s="21">
        <v>1700</v>
      </c>
      <c r="J1133" s="22">
        <v>2580</v>
      </c>
      <c r="M1133" s="23">
        <v>425</v>
      </c>
      <c r="O1133" s="1">
        <v>571</v>
      </c>
      <c r="P1133" s="24">
        <f t="shared" si="65"/>
        <v>3576</v>
      </c>
      <c r="Q1133" s="23">
        <v>187</v>
      </c>
      <c r="R1133" s="23">
        <v>0</v>
      </c>
      <c r="S1133" s="23">
        <v>23.75</v>
      </c>
      <c r="T1133" s="24">
        <f t="shared" si="63"/>
        <v>210.75</v>
      </c>
      <c r="U1133" s="25">
        <f t="shared" si="64"/>
        <v>3365.25</v>
      </c>
    </row>
    <row r="1134" spans="1:21" ht="27" customHeight="1" x14ac:dyDescent="0.2">
      <c r="A1134" s="18">
        <v>13762</v>
      </c>
      <c r="B1134" s="18" t="s">
        <v>60</v>
      </c>
      <c r="C1134" s="19">
        <v>43513</v>
      </c>
      <c r="D1134" s="20">
        <v>28811220201311</v>
      </c>
      <c r="F1134" s="18" t="s">
        <v>25</v>
      </c>
      <c r="G1134" s="19">
        <v>43678</v>
      </c>
      <c r="I1134" s="21">
        <v>1700</v>
      </c>
      <c r="J1134" s="22">
        <v>2469.13</v>
      </c>
      <c r="M1134" s="23">
        <v>425</v>
      </c>
      <c r="O1134" s="1"/>
      <c r="P1134" s="24">
        <f t="shared" si="65"/>
        <v>2894.13</v>
      </c>
      <c r="Q1134" s="23">
        <v>187</v>
      </c>
      <c r="R1134" s="23">
        <v>0</v>
      </c>
      <c r="S1134" s="23">
        <v>412.51</v>
      </c>
      <c r="T1134" s="24">
        <f t="shared" si="63"/>
        <v>599.51</v>
      </c>
      <c r="U1134" s="25">
        <f t="shared" si="64"/>
        <v>2294.62</v>
      </c>
    </row>
    <row r="1135" spans="1:21" ht="27" customHeight="1" x14ac:dyDescent="0.2">
      <c r="A1135" s="18">
        <v>13778</v>
      </c>
      <c r="B1135" s="18" t="s">
        <v>61</v>
      </c>
      <c r="C1135" s="19">
        <v>44007</v>
      </c>
      <c r="D1135" s="20">
        <v>29311142702431</v>
      </c>
      <c r="F1135" s="18" t="s">
        <v>25</v>
      </c>
      <c r="G1135" s="19">
        <v>44013</v>
      </c>
      <c r="I1135" s="21">
        <v>1700</v>
      </c>
      <c r="J1135" s="22">
        <v>2556.9</v>
      </c>
      <c r="M1135" s="23">
        <v>425</v>
      </c>
      <c r="O1135" s="1">
        <v>2251</v>
      </c>
      <c r="P1135" s="24">
        <f t="shared" si="65"/>
        <v>5232.8999999999996</v>
      </c>
      <c r="Q1135" s="23">
        <v>187</v>
      </c>
      <c r="R1135" s="23">
        <v>0</v>
      </c>
      <c r="S1135" s="23">
        <v>28.33</v>
      </c>
      <c r="T1135" s="24">
        <f t="shared" si="63"/>
        <v>215.32999999999998</v>
      </c>
      <c r="U1135" s="25">
        <f t="shared" si="64"/>
        <v>5017.57</v>
      </c>
    </row>
    <row r="1136" spans="1:21" ht="27" customHeight="1" x14ac:dyDescent="0.2">
      <c r="A1136" s="18">
        <v>181</v>
      </c>
      <c r="B1136" s="18" t="s">
        <v>62</v>
      </c>
      <c r="C1136" s="19">
        <v>34213</v>
      </c>
      <c r="D1136" s="20">
        <v>26710110200876</v>
      </c>
      <c r="F1136" s="18" t="s">
        <v>63</v>
      </c>
      <c r="G1136" s="19">
        <v>34536</v>
      </c>
      <c r="I1136" s="21">
        <v>5780</v>
      </c>
      <c r="J1136" s="22">
        <v>7167</v>
      </c>
      <c r="M1136" s="23">
        <v>1445</v>
      </c>
      <c r="O1136" s="1">
        <v>567</v>
      </c>
      <c r="P1136" s="24">
        <f t="shared" si="65"/>
        <v>9179</v>
      </c>
      <c r="Q1136" s="23">
        <v>635.79999999999995</v>
      </c>
      <c r="R1136" s="23">
        <v>0</v>
      </c>
      <c r="S1136" s="23">
        <v>14.65</v>
      </c>
      <c r="T1136" s="24">
        <f t="shared" si="63"/>
        <v>650.44999999999993</v>
      </c>
      <c r="U1136" s="25">
        <f t="shared" si="64"/>
        <v>8528.5499999999993</v>
      </c>
    </row>
    <row r="1137" spans="1:21" ht="27" customHeight="1" x14ac:dyDescent="0.2">
      <c r="A1137" s="18">
        <v>234</v>
      </c>
      <c r="B1137" s="18" t="s">
        <v>64</v>
      </c>
      <c r="C1137" s="19">
        <v>34700</v>
      </c>
      <c r="D1137" s="20">
        <v>26909220200431</v>
      </c>
      <c r="F1137" s="18" t="s">
        <v>63</v>
      </c>
      <c r="G1137" s="19">
        <v>34719</v>
      </c>
      <c r="I1137" s="21">
        <v>4890</v>
      </c>
      <c r="J1137" s="22">
        <v>6068</v>
      </c>
      <c r="M1137" s="23">
        <v>1222.5</v>
      </c>
      <c r="O1137" s="1">
        <v>2085</v>
      </c>
      <c r="P1137" s="24">
        <f t="shared" si="65"/>
        <v>9375.5</v>
      </c>
      <c r="Q1137" s="23">
        <v>537.9</v>
      </c>
      <c r="R1137" s="23">
        <v>0</v>
      </c>
      <c r="S1137" s="23">
        <v>2.04</v>
      </c>
      <c r="T1137" s="24">
        <f t="shared" si="63"/>
        <v>539.93999999999994</v>
      </c>
      <c r="U1137" s="25">
        <f t="shared" si="64"/>
        <v>8835.56</v>
      </c>
    </row>
    <row r="1138" spans="1:21" ht="27" customHeight="1" x14ac:dyDescent="0.2">
      <c r="A1138" s="18">
        <v>273</v>
      </c>
      <c r="B1138" s="18" t="s">
        <v>65</v>
      </c>
      <c r="C1138" s="19">
        <v>35745</v>
      </c>
      <c r="D1138" s="20">
        <v>26711290200654</v>
      </c>
      <c r="F1138" s="18" t="s">
        <v>63</v>
      </c>
      <c r="G1138" s="19">
        <v>35770</v>
      </c>
      <c r="I1138" s="21">
        <v>4030</v>
      </c>
      <c r="J1138" s="22">
        <v>5004</v>
      </c>
      <c r="M1138" s="23">
        <v>1007.5</v>
      </c>
      <c r="O1138" s="1">
        <v>1518</v>
      </c>
      <c r="P1138" s="24">
        <f t="shared" si="65"/>
        <v>7529.5</v>
      </c>
      <c r="Q1138" s="23">
        <v>443.3</v>
      </c>
      <c r="R1138" s="23">
        <v>0</v>
      </c>
      <c r="S1138" s="23">
        <v>7.03</v>
      </c>
      <c r="T1138" s="24">
        <f t="shared" si="63"/>
        <v>450.33</v>
      </c>
      <c r="U1138" s="25">
        <f t="shared" si="64"/>
        <v>7079.17</v>
      </c>
    </row>
    <row r="1139" spans="1:21" ht="27" customHeight="1" x14ac:dyDescent="0.2">
      <c r="A1139" s="18">
        <v>4985</v>
      </c>
      <c r="B1139" s="18" t="s">
        <v>66</v>
      </c>
      <c r="C1139" s="19">
        <v>38055</v>
      </c>
      <c r="D1139" s="20">
        <v>27010140200856</v>
      </c>
      <c r="F1139" s="18" t="s">
        <v>63</v>
      </c>
      <c r="G1139" s="19">
        <v>38081</v>
      </c>
      <c r="I1139" s="21">
        <v>4930</v>
      </c>
      <c r="J1139" s="22">
        <v>6083.5</v>
      </c>
      <c r="M1139" s="23">
        <v>1232.5</v>
      </c>
      <c r="O1139" s="1">
        <v>2312</v>
      </c>
      <c r="P1139" s="24">
        <f t="shared" si="65"/>
        <v>9628</v>
      </c>
      <c r="Q1139" s="23">
        <v>542.29999999999995</v>
      </c>
      <c r="R1139" s="23">
        <v>0</v>
      </c>
      <c r="S1139" s="23">
        <v>0.51</v>
      </c>
      <c r="T1139" s="24">
        <f t="shared" si="63"/>
        <v>542.80999999999995</v>
      </c>
      <c r="U1139" s="25">
        <f t="shared" si="64"/>
        <v>9085.19</v>
      </c>
    </row>
    <row r="1140" spans="1:21" ht="27" customHeight="1" x14ac:dyDescent="0.2">
      <c r="A1140" s="18">
        <v>7133</v>
      </c>
      <c r="B1140" s="18" t="s">
        <v>67</v>
      </c>
      <c r="C1140" s="19">
        <v>38864</v>
      </c>
      <c r="D1140" s="20">
        <v>28110280200412</v>
      </c>
      <c r="F1140" s="18" t="s">
        <v>63</v>
      </c>
      <c r="G1140" s="19">
        <v>38930</v>
      </c>
      <c r="O1140" s="1"/>
      <c r="P1140" s="24">
        <f t="shared" si="65"/>
        <v>0</v>
      </c>
      <c r="T1140" s="24">
        <f t="shared" si="63"/>
        <v>0</v>
      </c>
      <c r="U1140" s="25">
        <f t="shared" si="64"/>
        <v>0</v>
      </c>
    </row>
    <row r="1141" spans="1:21" ht="27" customHeight="1" x14ac:dyDescent="0.2">
      <c r="A1141" s="18">
        <v>266</v>
      </c>
      <c r="B1141" s="18" t="s">
        <v>68</v>
      </c>
      <c r="C1141" s="19">
        <v>35047</v>
      </c>
      <c r="D1141" s="20">
        <v>27807300200713</v>
      </c>
      <c r="F1141" s="18" t="s">
        <v>25</v>
      </c>
      <c r="G1141" s="19">
        <v>35047</v>
      </c>
      <c r="I1141" s="21">
        <v>4800</v>
      </c>
      <c r="J1141" s="22">
        <v>6527</v>
      </c>
      <c r="M1141" s="23">
        <v>1200</v>
      </c>
      <c r="O1141" s="1">
        <v>2023</v>
      </c>
      <c r="P1141" s="24">
        <f t="shared" si="65"/>
        <v>9750</v>
      </c>
      <c r="Q1141" s="23">
        <v>528</v>
      </c>
      <c r="R1141" s="23">
        <v>0</v>
      </c>
      <c r="S1141" s="23">
        <v>0.54</v>
      </c>
      <c r="T1141" s="24">
        <f t="shared" si="63"/>
        <v>528.54</v>
      </c>
      <c r="U1141" s="25">
        <f t="shared" si="64"/>
        <v>9221.4599999999991</v>
      </c>
    </row>
    <row r="1142" spans="1:21" ht="27" customHeight="1" x14ac:dyDescent="0.2">
      <c r="A1142" s="18">
        <v>276</v>
      </c>
      <c r="B1142" s="18" t="s">
        <v>69</v>
      </c>
      <c r="C1142" s="19">
        <v>35294</v>
      </c>
      <c r="D1142" s="20">
        <v>27011151802137</v>
      </c>
      <c r="F1142" s="18" t="s">
        <v>25</v>
      </c>
      <c r="G1142" s="19">
        <v>35332</v>
      </c>
      <c r="I1142" s="21">
        <v>2740</v>
      </c>
      <c r="J1142" s="22">
        <v>3408.5</v>
      </c>
      <c r="M1142" s="23">
        <v>685</v>
      </c>
      <c r="O1142" s="1">
        <v>1174</v>
      </c>
      <c r="P1142" s="24">
        <f t="shared" si="65"/>
        <v>5267.5</v>
      </c>
      <c r="Q1142" s="23">
        <v>301.39999999999998</v>
      </c>
      <c r="R1142" s="23">
        <v>0</v>
      </c>
      <c r="S1142" s="23">
        <v>4.51</v>
      </c>
      <c r="T1142" s="24">
        <f t="shared" si="63"/>
        <v>305.90999999999997</v>
      </c>
      <c r="U1142" s="25">
        <f t="shared" si="64"/>
        <v>4961.59</v>
      </c>
    </row>
    <row r="1143" spans="1:21" ht="27" customHeight="1" x14ac:dyDescent="0.2">
      <c r="A1143" s="18">
        <v>282</v>
      </c>
      <c r="B1143" s="18" t="s">
        <v>70</v>
      </c>
      <c r="C1143" s="19">
        <v>36500</v>
      </c>
      <c r="D1143" s="20">
        <v>28110250202291</v>
      </c>
      <c r="F1143" s="18" t="s">
        <v>25</v>
      </c>
      <c r="G1143" s="19">
        <v>36548</v>
      </c>
      <c r="I1143" s="21">
        <v>2410</v>
      </c>
      <c r="J1143" s="22">
        <v>3283</v>
      </c>
      <c r="M1143" s="23">
        <v>602.5</v>
      </c>
      <c r="O1143" s="1">
        <v>1018</v>
      </c>
      <c r="P1143" s="24">
        <f t="shared" si="65"/>
        <v>4903.5</v>
      </c>
      <c r="Q1143" s="23">
        <v>265.10000000000002</v>
      </c>
      <c r="R1143" s="23">
        <v>0</v>
      </c>
      <c r="S1143" s="23">
        <v>0.27</v>
      </c>
      <c r="T1143" s="24">
        <f t="shared" si="63"/>
        <v>265.37</v>
      </c>
      <c r="U1143" s="25">
        <f t="shared" si="64"/>
        <v>4638.13</v>
      </c>
    </row>
    <row r="1144" spans="1:21" ht="27" customHeight="1" x14ac:dyDescent="0.2">
      <c r="A1144" s="18">
        <v>5851</v>
      </c>
      <c r="B1144" s="18" t="s">
        <v>71</v>
      </c>
      <c r="C1144" s="19">
        <v>38593</v>
      </c>
      <c r="D1144" s="20">
        <v>26412010202056</v>
      </c>
      <c r="F1144" s="18" t="s">
        <v>25</v>
      </c>
      <c r="G1144" s="19">
        <v>38689</v>
      </c>
      <c r="I1144" s="21">
        <v>2370</v>
      </c>
      <c r="J1144" s="22">
        <v>2950.25</v>
      </c>
      <c r="M1144" s="23">
        <v>592.5</v>
      </c>
      <c r="O1144" s="1">
        <v>1041</v>
      </c>
      <c r="P1144" s="24">
        <f t="shared" si="65"/>
        <v>4583.75</v>
      </c>
      <c r="Q1144" s="23">
        <v>260.7</v>
      </c>
      <c r="R1144" s="23">
        <v>0</v>
      </c>
      <c r="S1144" s="23">
        <v>9.36</v>
      </c>
      <c r="T1144" s="24">
        <f t="shared" si="63"/>
        <v>270.06</v>
      </c>
      <c r="U1144" s="25">
        <f t="shared" si="64"/>
        <v>4313.6899999999996</v>
      </c>
    </row>
    <row r="1145" spans="1:21" ht="27" customHeight="1" x14ac:dyDescent="0.2">
      <c r="A1145" s="18">
        <v>7414</v>
      </c>
      <c r="B1145" s="18" t="s">
        <v>72</v>
      </c>
      <c r="C1145" s="19">
        <v>39022</v>
      </c>
      <c r="D1145" s="20">
        <v>28408201803093</v>
      </c>
      <c r="F1145" s="18" t="s">
        <v>25</v>
      </c>
      <c r="G1145" s="19">
        <v>39040</v>
      </c>
      <c r="I1145" s="21">
        <v>1770</v>
      </c>
      <c r="J1145" s="22">
        <v>2987.4</v>
      </c>
      <c r="M1145" s="23">
        <v>442.5</v>
      </c>
      <c r="O1145" s="1">
        <v>1050</v>
      </c>
      <c r="P1145" s="24">
        <f t="shared" si="65"/>
        <v>4479.8999999999996</v>
      </c>
      <c r="Q1145" s="23">
        <v>194.7</v>
      </c>
      <c r="R1145" s="23">
        <v>0</v>
      </c>
      <c r="S1145" s="23">
        <v>0</v>
      </c>
      <c r="T1145" s="24">
        <f t="shared" si="63"/>
        <v>194.7</v>
      </c>
      <c r="U1145" s="25">
        <f t="shared" si="64"/>
        <v>4285.2</v>
      </c>
    </row>
    <row r="1146" spans="1:21" ht="27" customHeight="1" x14ac:dyDescent="0.2">
      <c r="A1146" s="18">
        <v>12607</v>
      </c>
      <c r="B1146" s="18" t="s">
        <v>73</v>
      </c>
      <c r="C1146" s="19">
        <v>42229</v>
      </c>
      <c r="D1146" s="20">
        <v>28205280200499</v>
      </c>
      <c r="F1146" s="18" t="s">
        <v>25</v>
      </c>
      <c r="G1146" s="19">
        <v>42236</v>
      </c>
      <c r="O1146" s="1"/>
      <c r="P1146" s="24">
        <f t="shared" si="65"/>
        <v>0</v>
      </c>
      <c r="T1146" s="24">
        <f t="shared" si="63"/>
        <v>0</v>
      </c>
      <c r="U1146" s="25">
        <f t="shared" si="64"/>
        <v>0</v>
      </c>
    </row>
    <row r="1147" spans="1:21" ht="27" customHeight="1" x14ac:dyDescent="0.2">
      <c r="A1147" s="18">
        <v>452</v>
      </c>
      <c r="B1147" s="18" t="s">
        <v>74</v>
      </c>
      <c r="C1147" s="19">
        <v>33756</v>
      </c>
      <c r="D1147" s="20">
        <v>27611140200558</v>
      </c>
      <c r="F1147" s="18" t="s">
        <v>75</v>
      </c>
      <c r="G1147" s="19">
        <v>34847</v>
      </c>
      <c r="I1147" s="21">
        <v>5090</v>
      </c>
      <c r="J1147" s="22">
        <v>6907.5</v>
      </c>
      <c r="M1147" s="23">
        <v>1272.5</v>
      </c>
      <c r="O1147" s="1"/>
      <c r="P1147" s="24">
        <f t="shared" si="65"/>
        <v>8180</v>
      </c>
      <c r="Q1147" s="23">
        <v>559.9</v>
      </c>
      <c r="R1147" s="23">
        <v>0</v>
      </c>
      <c r="S1147" s="23">
        <v>15.06</v>
      </c>
      <c r="T1147" s="24">
        <f t="shared" si="63"/>
        <v>574.95999999999992</v>
      </c>
      <c r="U1147" s="25">
        <f t="shared" si="64"/>
        <v>7605.04</v>
      </c>
    </row>
    <row r="1148" spans="1:21" ht="27" customHeight="1" x14ac:dyDescent="0.2">
      <c r="A1148" s="18">
        <v>453</v>
      </c>
      <c r="B1148" s="18" t="s">
        <v>76</v>
      </c>
      <c r="C1148" s="19">
        <v>34700</v>
      </c>
      <c r="D1148" s="20">
        <v>26311121801896</v>
      </c>
      <c r="F1148" s="18" t="s">
        <v>75</v>
      </c>
      <c r="G1148" s="19" t="s">
        <v>77</v>
      </c>
      <c r="I1148" s="21">
        <v>0</v>
      </c>
      <c r="J1148" s="22">
        <v>4491</v>
      </c>
      <c r="M1148" s="23">
        <v>0</v>
      </c>
      <c r="O1148" s="1">
        <v>1790</v>
      </c>
      <c r="P1148" s="24">
        <f t="shared" si="65"/>
        <v>6281</v>
      </c>
      <c r="Q1148" s="23">
        <v>0</v>
      </c>
      <c r="R1148" s="23">
        <v>0</v>
      </c>
      <c r="S1148" s="23">
        <v>0</v>
      </c>
      <c r="T1148" s="24">
        <f t="shared" si="63"/>
        <v>0</v>
      </c>
      <c r="U1148" s="25">
        <f t="shared" si="64"/>
        <v>6281</v>
      </c>
    </row>
    <row r="1149" spans="1:21" ht="27" customHeight="1" x14ac:dyDescent="0.2">
      <c r="A1149" s="18">
        <v>454</v>
      </c>
      <c r="B1149" s="18" t="s">
        <v>78</v>
      </c>
      <c r="C1149" s="19">
        <v>34560</v>
      </c>
      <c r="D1149" s="20">
        <v>27611171801053</v>
      </c>
      <c r="F1149" s="18" t="s">
        <v>75</v>
      </c>
      <c r="G1149" s="19">
        <v>34910</v>
      </c>
      <c r="I1149" s="21">
        <v>2900</v>
      </c>
      <c r="J1149" s="22">
        <v>3936.5</v>
      </c>
      <c r="M1149" s="23">
        <v>725</v>
      </c>
      <c r="O1149" s="1">
        <v>1937</v>
      </c>
      <c r="P1149" s="24">
        <f t="shared" si="65"/>
        <v>6598.5</v>
      </c>
      <c r="Q1149" s="23">
        <v>319</v>
      </c>
      <c r="R1149" s="23">
        <v>0</v>
      </c>
      <c r="S1149" s="23">
        <v>0</v>
      </c>
      <c r="T1149" s="24">
        <f t="shared" si="63"/>
        <v>319</v>
      </c>
      <c r="U1149" s="25">
        <f t="shared" si="64"/>
        <v>6279.5</v>
      </c>
    </row>
    <row r="1150" spans="1:21" ht="27" customHeight="1" x14ac:dyDescent="0.2">
      <c r="A1150" s="18">
        <v>4140</v>
      </c>
      <c r="B1150" s="18" t="s">
        <v>79</v>
      </c>
      <c r="C1150" s="19">
        <v>37122</v>
      </c>
      <c r="D1150" s="20">
        <v>27705050200855</v>
      </c>
      <c r="F1150" s="18" t="s">
        <v>75</v>
      </c>
      <c r="G1150" s="19">
        <v>40436</v>
      </c>
      <c r="I1150" s="21">
        <v>3330</v>
      </c>
      <c r="J1150" s="22">
        <v>4517.3500000000004</v>
      </c>
      <c r="M1150" s="23">
        <v>832.5</v>
      </c>
      <c r="O1150" s="1">
        <v>2762</v>
      </c>
      <c r="P1150" s="24">
        <f t="shared" si="65"/>
        <v>8111.85</v>
      </c>
      <c r="Q1150" s="23">
        <v>366.3</v>
      </c>
      <c r="R1150" s="23">
        <v>0</v>
      </c>
      <c r="S1150" s="23">
        <v>1.5</v>
      </c>
      <c r="T1150" s="24">
        <f t="shared" si="63"/>
        <v>367.8</v>
      </c>
      <c r="U1150" s="25">
        <f t="shared" si="64"/>
        <v>7744.05</v>
      </c>
    </row>
    <row r="1151" spans="1:21" ht="27" customHeight="1" x14ac:dyDescent="0.2">
      <c r="A1151" s="18">
        <v>5731</v>
      </c>
      <c r="B1151" s="18" t="s">
        <v>80</v>
      </c>
      <c r="C1151" s="19">
        <v>38563</v>
      </c>
      <c r="D1151" s="20">
        <v>28301210200695</v>
      </c>
      <c r="F1151" s="18" t="s">
        <v>81</v>
      </c>
      <c r="G1151" s="19">
        <v>38689</v>
      </c>
      <c r="I1151" s="21">
        <v>5950</v>
      </c>
      <c r="J1151" s="22">
        <v>7340</v>
      </c>
      <c r="M1151" s="23">
        <v>1487.5</v>
      </c>
      <c r="O1151" s="1"/>
      <c r="P1151" s="24">
        <f t="shared" si="65"/>
        <v>8827.5</v>
      </c>
      <c r="Q1151" s="23">
        <v>654.5</v>
      </c>
      <c r="R1151" s="23">
        <v>0</v>
      </c>
      <c r="S1151" s="23">
        <v>0</v>
      </c>
      <c r="T1151" s="24">
        <f t="shared" si="63"/>
        <v>654.5</v>
      </c>
      <c r="U1151" s="25">
        <f t="shared" si="64"/>
        <v>8173</v>
      </c>
    </row>
    <row r="1152" spans="1:21" ht="27" customHeight="1" x14ac:dyDescent="0.2">
      <c r="A1152" s="18">
        <v>7081</v>
      </c>
      <c r="B1152" s="18" t="s">
        <v>82</v>
      </c>
      <c r="C1152" s="19">
        <v>38843</v>
      </c>
      <c r="D1152" s="20">
        <v>27101080200539</v>
      </c>
      <c r="F1152" s="18" t="s">
        <v>75</v>
      </c>
      <c r="G1152" s="19">
        <v>38869</v>
      </c>
      <c r="I1152" s="21">
        <v>2220</v>
      </c>
      <c r="J1152" s="22">
        <v>2743.35</v>
      </c>
      <c r="M1152" s="23">
        <v>555</v>
      </c>
      <c r="O1152" s="1"/>
      <c r="P1152" s="24">
        <f t="shared" si="65"/>
        <v>3298.35</v>
      </c>
      <c r="Q1152" s="23">
        <v>244.2</v>
      </c>
      <c r="R1152" s="23">
        <v>0</v>
      </c>
      <c r="S1152" s="23">
        <v>0</v>
      </c>
      <c r="T1152" s="24">
        <f t="shared" si="63"/>
        <v>244.2</v>
      </c>
      <c r="U1152" s="25">
        <f t="shared" si="64"/>
        <v>3054.15</v>
      </c>
    </row>
    <row r="1153" spans="1:21" ht="27" customHeight="1" x14ac:dyDescent="0.2">
      <c r="A1153" s="18">
        <v>8073</v>
      </c>
      <c r="B1153" s="18" t="s">
        <v>83</v>
      </c>
      <c r="C1153" s="19">
        <v>39288</v>
      </c>
      <c r="D1153" s="20">
        <v>27310061802151</v>
      </c>
      <c r="F1153" s="18" t="s">
        <v>75</v>
      </c>
      <c r="G1153" s="19">
        <v>39352</v>
      </c>
      <c r="I1153" s="21">
        <v>2010</v>
      </c>
      <c r="J1153" s="22">
        <v>2725.85</v>
      </c>
      <c r="M1153" s="23">
        <v>502.5</v>
      </c>
      <c r="O1153" s="1">
        <v>1681</v>
      </c>
      <c r="P1153" s="24">
        <f t="shared" si="65"/>
        <v>4909.3500000000004</v>
      </c>
      <c r="Q1153" s="23">
        <v>221.1</v>
      </c>
      <c r="R1153" s="23">
        <v>0</v>
      </c>
      <c r="S1153" s="23">
        <v>0</v>
      </c>
      <c r="T1153" s="24">
        <f t="shared" si="63"/>
        <v>221.1</v>
      </c>
      <c r="U1153" s="25">
        <f t="shared" si="64"/>
        <v>4688.25</v>
      </c>
    </row>
    <row r="1154" spans="1:21" ht="27" customHeight="1" x14ac:dyDescent="0.2">
      <c r="A1154" s="18">
        <v>9306</v>
      </c>
      <c r="B1154" s="18" t="s">
        <v>84</v>
      </c>
      <c r="C1154" s="19">
        <v>39862</v>
      </c>
      <c r="D1154" s="20">
        <v>28409012602431</v>
      </c>
      <c r="F1154" s="18" t="s">
        <v>75</v>
      </c>
      <c r="G1154" s="19">
        <v>39882</v>
      </c>
      <c r="I1154" s="21">
        <v>1700</v>
      </c>
      <c r="J1154" s="22">
        <v>2567.89</v>
      </c>
      <c r="M1154" s="23">
        <v>425</v>
      </c>
      <c r="O1154" s="1">
        <v>865</v>
      </c>
      <c r="P1154" s="24">
        <f t="shared" si="65"/>
        <v>3857.89</v>
      </c>
      <c r="Q1154" s="23">
        <v>187</v>
      </c>
      <c r="R1154" s="23">
        <v>0</v>
      </c>
      <c r="S1154" s="23">
        <v>0</v>
      </c>
      <c r="T1154" s="24">
        <f t="shared" si="63"/>
        <v>187</v>
      </c>
      <c r="U1154" s="25">
        <f t="shared" si="64"/>
        <v>3670.89</v>
      </c>
    </row>
    <row r="1155" spans="1:21" ht="27" customHeight="1" x14ac:dyDescent="0.2">
      <c r="A1155" s="18">
        <v>755</v>
      </c>
      <c r="B1155" s="18" t="s">
        <v>85</v>
      </c>
      <c r="C1155" s="19">
        <v>36486</v>
      </c>
      <c r="D1155" s="20">
        <v>27603130300697</v>
      </c>
      <c r="F1155" s="18" t="s">
        <v>86</v>
      </c>
      <c r="G1155" s="19">
        <v>36501</v>
      </c>
      <c r="I1155" s="21">
        <v>2260</v>
      </c>
      <c r="J1155" s="22">
        <v>3072.2</v>
      </c>
      <c r="M1155" s="23">
        <v>565</v>
      </c>
      <c r="O1155" s="1"/>
      <c r="P1155" s="24">
        <f t="shared" si="65"/>
        <v>3637.2</v>
      </c>
      <c r="Q1155" s="23">
        <v>248.6</v>
      </c>
      <c r="R1155" s="23">
        <v>0</v>
      </c>
      <c r="S1155" s="23">
        <v>2.54</v>
      </c>
      <c r="T1155" s="24">
        <f t="shared" si="63"/>
        <v>251.14</v>
      </c>
      <c r="U1155" s="25">
        <f t="shared" si="64"/>
        <v>3386.06</v>
      </c>
    </row>
    <row r="1156" spans="1:21" ht="27" customHeight="1" x14ac:dyDescent="0.2">
      <c r="A1156" s="18">
        <v>760</v>
      </c>
      <c r="B1156" s="18" t="s">
        <v>87</v>
      </c>
      <c r="C1156" s="19">
        <v>34683</v>
      </c>
      <c r="D1156" s="20">
        <v>27212160201311</v>
      </c>
      <c r="F1156" s="18" t="s">
        <v>86</v>
      </c>
      <c r="G1156" s="19">
        <v>34911</v>
      </c>
      <c r="I1156" s="21">
        <v>3600</v>
      </c>
      <c r="J1156" s="22">
        <v>4459</v>
      </c>
      <c r="M1156" s="23">
        <v>900</v>
      </c>
      <c r="O1156" s="1">
        <v>882</v>
      </c>
      <c r="P1156" s="24">
        <f t="shared" si="65"/>
        <v>6241</v>
      </c>
      <c r="Q1156" s="23">
        <v>396</v>
      </c>
      <c r="R1156" s="23">
        <v>19.5</v>
      </c>
      <c r="S1156" s="23">
        <v>0.73</v>
      </c>
      <c r="T1156" s="24">
        <f t="shared" si="63"/>
        <v>416.23</v>
      </c>
      <c r="U1156" s="25">
        <f t="shared" si="64"/>
        <v>5824.77</v>
      </c>
    </row>
    <row r="1157" spans="1:21" ht="27" customHeight="1" x14ac:dyDescent="0.2">
      <c r="A1157" s="18">
        <v>775</v>
      </c>
      <c r="B1157" s="18" t="s">
        <v>88</v>
      </c>
      <c r="C1157" s="19">
        <v>35147</v>
      </c>
      <c r="D1157" s="20">
        <v>27204030201694</v>
      </c>
      <c r="F1157" s="18" t="s">
        <v>86</v>
      </c>
      <c r="G1157" s="19">
        <v>35168</v>
      </c>
      <c r="I1157" s="21">
        <v>3430</v>
      </c>
      <c r="J1157" s="22">
        <v>4256</v>
      </c>
      <c r="M1157" s="23">
        <v>857.5</v>
      </c>
      <c r="O1157" s="1">
        <v>1343</v>
      </c>
      <c r="P1157" s="24">
        <f t="shared" si="65"/>
        <v>6456.5</v>
      </c>
      <c r="Q1157" s="23">
        <v>377.3</v>
      </c>
      <c r="R1157" s="23">
        <v>0</v>
      </c>
      <c r="S1157" s="23">
        <v>5.65</v>
      </c>
      <c r="T1157" s="24">
        <f t="shared" si="63"/>
        <v>382.95</v>
      </c>
      <c r="U1157" s="25">
        <f t="shared" si="64"/>
        <v>6073.55</v>
      </c>
    </row>
    <row r="1158" spans="1:21" ht="27" customHeight="1" x14ac:dyDescent="0.2">
      <c r="A1158" s="18">
        <v>4698</v>
      </c>
      <c r="B1158" s="18" t="s">
        <v>89</v>
      </c>
      <c r="C1158" s="19">
        <v>37846</v>
      </c>
      <c r="D1158" s="20">
        <v>27911111803271</v>
      </c>
      <c r="F1158" s="18" t="s">
        <v>86</v>
      </c>
      <c r="G1158" s="19">
        <v>37909</v>
      </c>
      <c r="I1158" s="21">
        <v>2460</v>
      </c>
      <c r="J1158" s="22">
        <v>3327.45</v>
      </c>
      <c r="M1158" s="23">
        <v>615</v>
      </c>
      <c r="N1158" s="23">
        <v>500</v>
      </c>
      <c r="O1158" s="1">
        <v>1427</v>
      </c>
      <c r="P1158" s="24">
        <f t="shared" si="65"/>
        <v>5869.45</v>
      </c>
      <c r="Q1158" s="23">
        <v>270.60000000000002</v>
      </c>
      <c r="R1158" s="23">
        <v>0</v>
      </c>
      <c r="S1158" s="23">
        <v>0.28000000000000003</v>
      </c>
      <c r="T1158" s="24">
        <f t="shared" si="63"/>
        <v>270.88</v>
      </c>
      <c r="U1158" s="25">
        <f t="shared" si="64"/>
        <v>5598.57</v>
      </c>
    </row>
    <row r="1159" spans="1:21" ht="27" customHeight="1" x14ac:dyDescent="0.2">
      <c r="A1159" s="18">
        <v>5241</v>
      </c>
      <c r="B1159" s="18" t="s">
        <v>90</v>
      </c>
      <c r="C1159" s="19">
        <v>38176</v>
      </c>
      <c r="D1159" s="20">
        <v>28108050203019</v>
      </c>
      <c r="F1159" s="18" t="s">
        <v>86</v>
      </c>
      <c r="G1159" s="19">
        <v>38231</v>
      </c>
      <c r="I1159" s="21">
        <v>2480</v>
      </c>
      <c r="J1159" s="22">
        <v>3361.45</v>
      </c>
      <c r="M1159" s="23">
        <v>620</v>
      </c>
      <c r="O1159" s="1">
        <v>1048</v>
      </c>
      <c r="P1159" s="24">
        <f t="shared" si="65"/>
        <v>5029.45</v>
      </c>
      <c r="Q1159" s="23">
        <v>272.8</v>
      </c>
      <c r="R1159" s="23">
        <v>0</v>
      </c>
      <c r="S1159" s="23">
        <v>1.95</v>
      </c>
      <c r="T1159" s="24">
        <f t="shared" si="63"/>
        <v>274.75</v>
      </c>
      <c r="U1159" s="25">
        <f t="shared" si="64"/>
        <v>4754.7</v>
      </c>
    </row>
    <row r="1160" spans="1:21" ht="27" customHeight="1" x14ac:dyDescent="0.2">
      <c r="A1160" s="18">
        <v>5394</v>
      </c>
      <c r="B1160" s="18" t="s">
        <v>91</v>
      </c>
      <c r="C1160" s="19">
        <v>38038</v>
      </c>
      <c r="D1160" s="20">
        <v>28312011806098</v>
      </c>
      <c r="F1160" s="18" t="s">
        <v>86</v>
      </c>
      <c r="G1160" s="19">
        <v>38448</v>
      </c>
      <c r="I1160" s="21">
        <v>2050</v>
      </c>
      <c r="J1160" s="22">
        <v>3463.3</v>
      </c>
      <c r="M1160" s="23">
        <v>512.5</v>
      </c>
      <c r="O1160" s="1">
        <v>1058</v>
      </c>
      <c r="P1160" s="24">
        <f t="shared" si="65"/>
        <v>5033.8</v>
      </c>
      <c r="Q1160" s="23">
        <v>225.5</v>
      </c>
      <c r="R1160" s="23">
        <v>0</v>
      </c>
      <c r="S1160" s="23">
        <v>0</v>
      </c>
      <c r="T1160" s="24">
        <f t="shared" si="63"/>
        <v>225.5</v>
      </c>
      <c r="U1160" s="25">
        <f t="shared" si="64"/>
        <v>4808.3</v>
      </c>
    </row>
    <row r="1161" spans="1:21" ht="27" customHeight="1" x14ac:dyDescent="0.2">
      <c r="A1161" s="18">
        <v>5463</v>
      </c>
      <c r="B1161" s="18" t="s">
        <v>92</v>
      </c>
      <c r="C1161" s="19">
        <v>38459</v>
      </c>
      <c r="D1161" s="20">
        <v>27503171800491</v>
      </c>
      <c r="F1161" s="18" t="s">
        <v>86</v>
      </c>
      <c r="G1161" s="19">
        <v>38507</v>
      </c>
      <c r="I1161" s="21">
        <v>2250</v>
      </c>
      <c r="J1161" s="22">
        <v>3057.2</v>
      </c>
      <c r="M1161" s="23">
        <v>562.5</v>
      </c>
      <c r="O1161" s="1">
        <v>982</v>
      </c>
      <c r="P1161" s="24">
        <f t="shared" si="65"/>
        <v>4601.7</v>
      </c>
      <c r="Q1161" s="23">
        <v>247.5</v>
      </c>
      <c r="R1161" s="23">
        <v>0</v>
      </c>
      <c r="S1161" s="23">
        <v>0.51</v>
      </c>
      <c r="T1161" s="24">
        <f t="shared" si="63"/>
        <v>248.01</v>
      </c>
      <c r="U1161" s="25">
        <f t="shared" si="64"/>
        <v>4353.6899999999996</v>
      </c>
    </row>
    <row r="1162" spans="1:21" ht="27" customHeight="1" x14ac:dyDescent="0.2">
      <c r="A1162" s="18">
        <v>5531</v>
      </c>
      <c r="B1162" s="18" t="s">
        <v>93</v>
      </c>
      <c r="C1162" s="19">
        <v>38504</v>
      </c>
      <c r="D1162" s="20">
        <v>28111030200375</v>
      </c>
      <c r="F1162" s="18" t="s">
        <v>86</v>
      </c>
      <c r="G1162" s="19">
        <v>38544</v>
      </c>
      <c r="I1162" s="21">
        <v>2600</v>
      </c>
      <c r="J1162" s="22">
        <v>3516.7</v>
      </c>
      <c r="M1162" s="23">
        <v>650</v>
      </c>
      <c r="O1162" s="1">
        <v>275</v>
      </c>
      <c r="P1162" s="24">
        <f t="shared" si="65"/>
        <v>4441.7</v>
      </c>
      <c r="Q1162" s="23">
        <v>286</v>
      </c>
      <c r="R1162" s="23">
        <v>0</v>
      </c>
      <c r="S1162" s="23">
        <v>0.28999999999999998</v>
      </c>
      <c r="T1162" s="24">
        <f t="shared" si="63"/>
        <v>286.29000000000002</v>
      </c>
      <c r="U1162" s="25">
        <f t="shared" si="64"/>
        <v>4155.41</v>
      </c>
    </row>
    <row r="1163" spans="1:21" ht="27" customHeight="1" x14ac:dyDescent="0.2">
      <c r="A1163" s="18">
        <v>5559</v>
      </c>
      <c r="B1163" s="18" t="s">
        <v>94</v>
      </c>
      <c r="C1163" s="19">
        <v>38510</v>
      </c>
      <c r="D1163" s="20">
        <v>28104121802517</v>
      </c>
      <c r="F1163" s="18" t="s">
        <v>86</v>
      </c>
      <c r="G1163" s="19">
        <v>38570</v>
      </c>
      <c r="I1163" s="21">
        <v>2130</v>
      </c>
      <c r="J1163" s="22">
        <v>2897.2</v>
      </c>
      <c r="M1163" s="23">
        <v>532.5</v>
      </c>
      <c r="O1163" s="1">
        <v>1267</v>
      </c>
      <c r="P1163" s="24">
        <f t="shared" si="65"/>
        <v>4696.7</v>
      </c>
      <c r="Q1163" s="23">
        <v>234.3</v>
      </c>
      <c r="R1163" s="23">
        <v>0</v>
      </c>
      <c r="S1163" s="23">
        <v>1.44</v>
      </c>
      <c r="T1163" s="24">
        <f t="shared" ref="T1163:T1226" si="66">SUM(Q1163:S1163)</f>
        <v>235.74</v>
      </c>
      <c r="U1163" s="25">
        <f t="shared" ref="U1163:U1226" si="67">P1163-T1163</f>
        <v>4460.96</v>
      </c>
    </row>
    <row r="1164" spans="1:21" ht="27" customHeight="1" x14ac:dyDescent="0.2">
      <c r="A1164" s="18">
        <v>5762</v>
      </c>
      <c r="B1164" s="18" t="s">
        <v>95</v>
      </c>
      <c r="C1164" s="19">
        <v>38572</v>
      </c>
      <c r="D1164" s="20">
        <v>28504201804951</v>
      </c>
      <c r="F1164" s="18" t="s">
        <v>86</v>
      </c>
      <c r="G1164" s="19">
        <v>38689</v>
      </c>
      <c r="I1164" s="21">
        <v>2090</v>
      </c>
      <c r="J1164" s="22">
        <v>3520.2</v>
      </c>
      <c r="M1164" s="23">
        <v>522.5</v>
      </c>
      <c r="N1164" s="23">
        <v>500</v>
      </c>
      <c r="O1164" s="1">
        <v>1498</v>
      </c>
      <c r="P1164" s="24">
        <f t="shared" ref="P1164:P1227" si="68">SUM(J1164:O1164)</f>
        <v>6040.7</v>
      </c>
      <c r="Q1164" s="23">
        <v>229.9</v>
      </c>
      <c r="R1164" s="23">
        <v>0</v>
      </c>
      <c r="S1164" s="23">
        <v>1.41</v>
      </c>
      <c r="T1164" s="24">
        <f t="shared" si="66"/>
        <v>231.31</v>
      </c>
      <c r="U1164" s="25">
        <f t="shared" si="67"/>
        <v>5809.3899999999994</v>
      </c>
    </row>
    <row r="1165" spans="1:21" ht="27" customHeight="1" x14ac:dyDescent="0.2">
      <c r="A1165" s="18">
        <v>6644</v>
      </c>
      <c r="B1165" s="18" t="s">
        <v>96</v>
      </c>
      <c r="C1165" s="19">
        <v>38705</v>
      </c>
      <c r="D1165" s="20">
        <v>28011231800139</v>
      </c>
      <c r="F1165" s="18" t="s">
        <v>86</v>
      </c>
      <c r="G1165" s="19">
        <v>38762</v>
      </c>
      <c r="I1165" s="21">
        <v>2150</v>
      </c>
      <c r="J1165" s="22">
        <v>2914.2</v>
      </c>
      <c r="M1165" s="23">
        <v>537.5</v>
      </c>
      <c r="O1165" s="1">
        <v>908</v>
      </c>
      <c r="P1165" s="24">
        <f t="shared" si="68"/>
        <v>4359.7</v>
      </c>
      <c r="Q1165" s="23">
        <v>236.5</v>
      </c>
      <c r="R1165" s="23">
        <v>11.5</v>
      </c>
      <c r="S1165" s="23">
        <v>0.24</v>
      </c>
      <c r="T1165" s="24">
        <f t="shared" si="66"/>
        <v>248.24</v>
      </c>
      <c r="U1165" s="25">
        <f t="shared" si="67"/>
        <v>4111.46</v>
      </c>
    </row>
    <row r="1166" spans="1:21" ht="27" customHeight="1" x14ac:dyDescent="0.2">
      <c r="A1166" s="18">
        <v>7344</v>
      </c>
      <c r="B1166" s="18" t="s">
        <v>97</v>
      </c>
      <c r="C1166" s="19">
        <v>38970</v>
      </c>
      <c r="D1166" s="20">
        <v>27310221801637</v>
      </c>
      <c r="F1166" s="18" t="s">
        <v>86</v>
      </c>
      <c r="G1166" s="19">
        <v>39032</v>
      </c>
      <c r="I1166" s="21">
        <v>2150</v>
      </c>
      <c r="J1166" s="22">
        <v>2916.2</v>
      </c>
      <c r="M1166" s="23">
        <v>537.5</v>
      </c>
      <c r="O1166" s="1">
        <v>596</v>
      </c>
      <c r="P1166" s="24">
        <f t="shared" si="68"/>
        <v>4049.7</v>
      </c>
      <c r="Q1166" s="23">
        <v>236.5</v>
      </c>
      <c r="R1166" s="23">
        <v>0</v>
      </c>
      <c r="S1166" s="23">
        <v>2.14</v>
      </c>
      <c r="T1166" s="24">
        <f t="shared" si="66"/>
        <v>238.64</v>
      </c>
      <c r="U1166" s="25">
        <f t="shared" si="67"/>
        <v>3811.06</v>
      </c>
    </row>
    <row r="1167" spans="1:21" ht="27" customHeight="1" x14ac:dyDescent="0.2">
      <c r="A1167" s="18">
        <v>7518</v>
      </c>
      <c r="B1167" s="18" t="s">
        <v>98</v>
      </c>
      <c r="C1167" s="19">
        <v>39051</v>
      </c>
      <c r="D1167" s="20">
        <v>28004121803934</v>
      </c>
      <c r="F1167" s="18" t="s">
        <v>86</v>
      </c>
      <c r="G1167" s="19">
        <v>39090</v>
      </c>
      <c r="I1167" s="21">
        <v>2140</v>
      </c>
      <c r="J1167" s="22">
        <v>2905.05</v>
      </c>
      <c r="M1167" s="23">
        <v>535</v>
      </c>
      <c r="O1167" s="1">
        <v>1019</v>
      </c>
      <c r="P1167" s="24">
        <f t="shared" si="68"/>
        <v>4459.05</v>
      </c>
      <c r="Q1167" s="23">
        <v>235.4</v>
      </c>
      <c r="R1167" s="23">
        <v>0</v>
      </c>
      <c r="S1167" s="23">
        <v>0</v>
      </c>
      <c r="T1167" s="24">
        <f t="shared" si="66"/>
        <v>235.4</v>
      </c>
      <c r="U1167" s="25">
        <f t="shared" si="67"/>
        <v>4223.6500000000005</v>
      </c>
    </row>
    <row r="1168" spans="1:21" ht="27" customHeight="1" x14ac:dyDescent="0.2">
      <c r="A1168" s="18">
        <v>8163</v>
      </c>
      <c r="B1168" s="18" t="s">
        <v>99</v>
      </c>
      <c r="C1168" s="19">
        <v>39307</v>
      </c>
      <c r="D1168" s="20">
        <v>28701031805352</v>
      </c>
      <c r="F1168" s="18" t="s">
        <v>86</v>
      </c>
      <c r="G1168" s="19">
        <v>39349</v>
      </c>
      <c r="I1168" s="21">
        <v>1760</v>
      </c>
      <c r="J1168" s="22">
        <v>2962.75</v>
      </c>
      <c r="M1168" s="23">
        <v>440</v>
      </c>
      <c r="O1168" s="1">
        <v>561</v>
      </c>
      <c r="P1168" s="24">
        <f t="shared" si="68"/>
        <v>3963.75</v>
      </c>
      <c r="Q1168" s="23">
        <v>193.6</v>
      </c>
      <c r="R1168" s="23">
        <v>0</v>
      </c>
      <c r="S1168" s="23">
        <v>1.19</v>
      </c>
      <c r="T1168" s="24">
        <f t="shared" si="66"/>
        <v>194.79</v>
      </c>
      <c r="U1168" s="25">
        <f t="shared" si="67"/>
        <v>3768.96</v>
      </c>
    </row>
    <row r="1169" spans="1:21" ht="27" customHeight="1" x14ac:dyDescent="0.2">
      <c r="A1169" s="18">
        <v>9432</v>
      </c>
      <c r="B1169" s="18" t="s">
        <v>100</v>
      </c>
      <c r="C1169" s="19">
        <v>40148</v>
      </c>
      <c r="D1169" s="20">
        <v>28703011819113</v>
      </c>
      <c r="F1169" s="18" t="s">
        <v>86</v>
      </c>
      <c r="G1169" s="19">
        <v>40180</v>
      </c>
      <c r="I1169" s="21">
        <v>1960</v>
      </c>
      <c r="J1169" s="22">
        <v>3306.05</v>
      </c>
      <c r="M1169" s="23">
        <v>490</v>
      </c>
      <c r="O1169" s="1">
        <v>1032</v>
      </c>
      <c r="P1169" s="24">
        <f t="shared" si="68"/>
        <v>4828.05</v>
      </c>
      <c r="Q1169" s="23">
        <v>215.6</v>
      </c>
      <c r="R1169" s="23">
        <v>0</v>
      </c>
      <c r="S1169" s="23">
        <v>0</v>
      </c>
      <c r="T1169" s="24">
        <f t="shared" si="66"/>
        <v>215.6</v>
      </c>
      <c r="U1169" s="25">
        <f t="shared" si="67"/>
        <v>4612.45</v>
      </c>
    </row>
    <row r="1170" spans="1:21" ht="27" customHeight="1" x14ac:dyDescent="0.2">
      <c r="A1170" s="18">
        <v>12649</v>
      </c>
      <c r="B1170" s="18" t="s">
        <v>101</v>
      </c>
      <c r="C1170" s="19">
        <v>42288</v>
      </c>
      <c r="D1170" s="20">
        <v>28609011821316</v>
      </c>
      <c r="F1170" s="18" t="s">
        <v>86</v>
      </c>
      <c r="G1170" s="19">
        <v>42346</v>
      </c>
      <c r="I1170" s="21">
        <v>1700</v>
      </c>
      <c r="J1170" s="22">
        <v>2259.35</v>
      </c>
      <c r="M1170" s="23">
        <v>425</v>
      </c>
      <c r="O1170" s="1">
        <v>993</v>
      </c>
      <c r="P1170" s="24">
        <f t="shared" si="68"/>
        <v>3677.35</v>
      </c>
      <c r="Q1170" s="23">
        <v>187</v>
      </c>
      <c r="R1170" s="23">
        <v>0</v>
      </c>
      <c r="S1170" s="23">
        <v>0</v>
      </c>
      <c r="T1170" s="24">
        <f t="shared" si="66"/>
        <v>187</v>
      </c>
      <c r="U1170" s="25">
        <f t="shared" si="67"/>
        <v>3490.35</v>
      </c>
    </row>
    <row r="1171" spans="1:21" ht="27" customHeight="1" x14ac:dyDescent="0.2">
      <c r="A1171" s="18">
        <v>13005</v>
      </c>
      <c r="B1171" s="18" t="s">
        <v>102</v>
      </c>
      <c r="C1171" s="19">
        <v>42729</v>
      </c>
      <c r="D1171" s="20">
        <v>28510258800137</v>
      </c>
      <c r="F1171" s="18" t="s">
        <v>86</v>
      </c>
      <c r="G1171" s="19">
        <v>42736</v>
      </c>
      <c r="I1171" s="21">
        <v>1700</v>
      </c>
      <c r="J1171" s="22">
        <v>2443.35</v>
      </c>
      <c r="M1171" s="23">
        <v>425</v>
      </c>
      <c r="O1171" s="1">
        <v>690</v>
      </c>
      <c r="P1171" s="24">
        <f t="shared" si="68"/>
        <v>3558.35</v>
      </c>
      <c r="Q1171" s="23">
        <v>187</v>
      </c>
      <c r="R1171" s="23">
        <v>0</v>
      </c>
      <c r="S1171" s="23">
        <v>2.77</v>
      </c>
      <c r="T1171" s="24">
        <f t="shared" si="66"/>
        <v>189.77</v>
      </c>
      <c r="U1171" s="25">
        <f t="shared" si="67"/>
        <v>3368.58</v>
      </c>
    </row>
    <row r="1172" spans="1:21" ht="27" customHeight="1" x14ac:dyDescent="0.2">
      <c r="A1172" s="18">
        <v>13119</v>
      </c>
      <c r="B1172" s="18" t="s">
        <v>103</v>
      </c>
      <c r="C1172" s="19">
        <v>42962</v>
      </c>
      <c r="D1172" s="20">
        <v>28203251800573</v>
      </c>
      <c r="F1172" s="18" t="s">
        <v>86</v>
      </c>
      <c r="G1172" s="19">
        <v>42969</v>
      </c>
      <c r="I1172" s="21">
        <v>1700</v>
      </c>
      <c r="J1172" s="22">
        <v>2274.35</v>
      </c>
      <c r="M1172" s="23">
        <v>425</v>
      </c>
      <c r="O1172" s="1">
        <v>670</v>
      </c>
      <c r="P1172" s="24">
        <f t="shared" si="68"/>
        <v>3369.35</v>
      </c>
      <c r="Q1172" s="23">
        <v>187</v>
      </c>
      <c r="R1172" s="23">
        <v>0</v>
      </c>
      <c r="S1172" s="23">
        <v>2.23</v>
      </c>
      <c r="T1172" s="24">
        <f t="shared" si="66"/>
        <v>189.23</v>
      </c>
      <c r="U1172" s="25">
        <f t="shared" si="67"/>
        <v>3180.12</v>
      </c>
    </row>
    <row r="1173" spans="1:21" ht="27" customHeight="1" x14ac:dyDescent="0.2">
      <c r="A1173" s="18">
        <v>13706</v>
      </c>
      <c r="B1173" s="18" t="s">
        <v>104</v>
      </c>
      <c r="C1173" s="19">
        <v>43419</v>
      </c>
      <c r="D1173" s="20">
        <v>29404090202211</v>
      </c>
      <c r="F1173" s="18" t="s">
        <v>86</v>
      </c>
      <c r="G1173" s="19">
        <v>43493</v>
      </c>
      <c r="O1173" s="1"/>
      <c r="P1173" s="24">
        <f t="shared" si="68"/>
        <v>0</v>
      </c>
      <c r="T1173" s="24">
        <f t="shared" si="66"/>
        <v>0</v>
      </c>
      <c r="U1173" s="25">
        <f t="shared" si="67"/>
        <v>0</v>
      </c>
    </row>
    <row r="1174" spans="1:21" ht="27" customHeight="1" x14ac:dyDescent="0.2">
      <c r="A1174" s="18">
        <v>14216</v>
      </c>
      <c r="B1174" s="18" t="s">
        <v>105</v>
      </c>
      <c r="C1174" s="19">
        <v>44184</v>
      </c>
      <c r="D1174" s="20">
        <v>29906091800819</v>
      </c>
      <c r="F1174" s="18" t="s">
        <v>86</v>
      </c>
      <c r="G1174" s="19">
        <v>44198</v>
      </c>
      <c r="O1174" s="1"/>
      <c r="P1174" s="24">
        <f t="shared" si="68"/>
        <v>0</v>
      </c>
      <c r="T1174" s="24">
        <f t="shared" si="66"/>
        <v>0</v>
      </c>
      <c r="U1174" s="25">
        <f t="shared" si="67"/>
        <v>0</v>
      </c>
    </row>
    <row r="1175" spans="1:21" ht="27" customHeight="1" x14ac:dyDescent="0.2">
      <c r="A1175" s="18">
        <v>752</v>
      </c>
      <c r="B1175" s="18" t="s">
        <v>106</v>
      </c>
      <c r="C1175" s="19">
        <v>36474</v>
      </c>
      <c r="D1175" s="20">
        <v>27712161801111</v>
      </c>
      <c r="F1175" s="18" t="s">
        <v>86</v>
      </c>
      <c r="G1175" s="19">
        <v>36514</v>
      </c>
      <c r="I1175" s="21">
        <v>2650</v>
      </c>
      <c r="J1175" s="22">
        <v>3602</v>
      </c>
      <c r="M1175" s="23">
        <v>662.5</v>
      </c>
      <c r="O1175" s="1">
        <v>1713</v>
      </c>
      <c r="P1175" s="24">
        <f t="shared" si="68"/>
        <v>5977.5</v>
      </c>
      <c r="Q1175" s="23">
        <v>291.5</v>
      </c>
      <c r="R1175" s="23">
        <v>0</v>
      </c>
      <c r="S1175" s="23">
        <v>2.04</v>
      </c>
      <c r="T1175" s="24">
        <f t="shared" si="66"/>
        <v>293.54000000000002</v>
      </c>
      <c r="U1175" s="25">
        <f t="shared" si="67"/>
        <v>5683.96</v>
      </c>
    </row>
    <row r="1176" spans="1:21" ht="27" customHeight="1" x14ac:dyDescent="0.2">
      <c r="A1176" s="18">
        <v>5502</v>
      </c>
      <c r="B1176" s="18" t="s">
        <v>107</v>
      </c>
      <c r="C1176" s="19">
        <v>38482</v>
      </c>
      <c r="D1176" s="20">
        <v>27804060201831</v>
      </c>
      <c r="F1176" s="18" t="s">
        <v>75</v>
      </c>
      <c r="G1176" s="19">
        <v>38544</v>
      </c>
      <c r="I1176" s="21">
        <v>3760</v>
      </c>
      <c r="J1176" s="22">
        <v>6372.05</v>
      </c>
      <c r="M1176" s="23">
        <v>940</v>
      </c>
      <c r="O1176" s="1"/>
      <c r="P1176" s="24">
        <f t="shared" si="68"/>
        <v>7312.05</v>
      </c>
      <c r="Q1176" s="23">
        <v>413.6</v>
      </c>
      <c r="R1176" s="23">
        <v>0</v>
      </c>
      <c r="S1176" s="23">
        <v>2.0299999999999998</v>
      </c>
      <c r="T1176" s="24">
        <f t="shared" si="66"/>
        <v>415.63</v>
      </c>
      <c r="U1176" s="25">
        <f t="shared" si="67"/>
        <v>6896.42</v>
      </c>
    </row>
    <row r="1177" spans="1:21" ht="27" customHeight="1" x14ac:dyDescent="0.2">
      <c r="A1177" s="18">
        <v>8149</v>
      </c>
      <c r="B1177" s="18" t="s">
        <v>108</v>
      </c>
      <c r="C1177" s="19">
        <v>39298</v>
      </c>
      <c r="D1177" s="20">
        <v>27911070200419</v>
      </c>
      <c r="F1177" s="18" t="s">
        <v>75</v>
      </c>
      <c r="G1177" s="19">
        <v>39352</v>
      </c>
      <c r="I1177" s="21">
        <v>2370</v>
      </c>
      <c r="J1177" s="22">
        <v>3210.45</v>
      </c>
      <c r="M1177" s="23">
        <v>592.5</v>
      </c>
      <c r="O1177" s="1">
        <v>3390</v>
      </c>
      <c r="P1177" s="24">
        <f t="shared" si="68"/>
        <v>7192.95</v>
      </c>
      <c r="Q1177" s="23">
        <v>260.7</v>
      </c>
      <c r="R1177" s="23">
        <v>0</v>
      </c>
      <c r="S1177" s="23">
        <v>0</v>
      </c>
      <c r="T1177" s="24">
        <f t="shared" si="66"/>
        <v>260.7</v>
      </c>
      <c r="U1177" s="25">
        <f t="shared" si="67"/>
        <v>6932.25</v>
      </c>
    </row>
    <row r="1178" spans="1:21" ht="27" customHeight="1" x14ac:dyDescent="0.2">
      <c r="A1178" s="18">
        <v>8497</v>
      </c>
      <c r="B1178" s="18" t="s">
        <v>109</v>
      </c>
      <c r="C1178" s="19">
        <v>39417</v>
      </c>
      <c r="D1178" s="20">
        <v>28505010201837</v>
      </c>
      <c r="F1178" s="18" t="s">
        <v>75</v>
      </c>
      <c r="G1178" s="19">
        <v>39461</v>
      </c>
      <c r="I1178" s="21">
        <v>1700</v>
      </c>
      <c r="J1178" s="22">
        <v>2979.1</v>
      </c>
      <c r="M1178" s="23">
        <v>425</v>
      </c>
      <c r="O1178" s="1">
        <v>893</v>
      </c>
      <c r="P1178" s="24">
        <f t="shared" si="68"/>
        <v>4297.1000000000004</v>
      </c>
      <c r="Q1178" s="23">
        <v>187</v>
      </c>
      <c r="R1178" s="23">
        <v>0</v>
      </c>
      <c r="S1178" s="23">
        <v>0.22</v>
      </c>
      <c r="T1178" s="24">
        <f t="shared" si="66"/>
        <v>187.22</v>
      </c>
      <c r="U1178" s="25">
        <f t="shared" si="67"/>
        <v>4109.88</v>
      </c>
    </row>
    <row r="1179" spans="1:21" ht="27" customHeight="1" x14ac:dyDescent="0.2">
      <c r="A1179" s="18">
        <v>8500</v>
      </c>
      <c r="B1179" s="18" t="s">
        <v>110</v>
      </c>
      <c r="C1179" s="19">
        <v>39417</v>
      </c>
      <c r="D1179" s="20">
        <v>28502100200938</v>
      </c>
      <c r="F1179" s="18" t="s">
        <v>75</v>
      </c>
      <c r="G1179" s="19">
        <v>39461</v>
      </c>
      <c r="I1179" s="21">
        <v>1700</v>
      </c>
      <c r="J1179" s="22">
        <v>2684.4</v>
      </c>
      <c r="M1179" s="23">
        <v>425</v>
      </c>
      <c r="O1179" s="1">
        <v>845</v>
      </c>
      <c r="P1179" s="24">
        <f t="shared" si="68"/>
        <v>3954.4</v>
      </c>
      <c r="Q1179" s="23">
        <v>187</v>
      </c>
      <c r="R1179" s="23">
        <v>0</v>
      </c>
      <c r="S1179" s="23">
        <v>0.87</v>
      </c>
      <c r="T1179" s="24">
        <f t="shared" si="66"/>
        <v>187.87</v>
      </c>
      <c r="U1179" s="25">
        <f t="shared" si="67"/>
        <v>3766.53</v>
      </c>
    </row>
    <row r="1180" spans="1:21" ht="27" customHeight="1" x14ac:dyDescent="0.2">
      <c r="A1180" s="18">
        <v>13625</v>
      </c>
      <c r="B1180" s="18" t="s">
        <v>111</v>
      </c>
      <c r="C1180" s="19">
        <v>43374</v>
      </c>
      <c r="D1180" s="20">
        <v>28007031802091</v>
      </c>
      <c r="F1180" s="18" t="s">
        <v>75</v>
      </c>
      <c r="G1180" s="19">
        <v>43466</v>
      </c>
      <c r="I1180" s="21">
        <v>1770</v>
      </c>
      <c r="J1180" s="22">
        <v>2393.4</v>
      </c>
      <c r="M1180" s="23">
        <v>442.5</v>
      </c>
      <c r="O1180" s="1">
        <v>560</v>
      </c>
      <c r="P1180" s="24">
        <f t="shared" si="68"/>
        <v>3395.9</v>
      </c>
      <c r="Q1180" s="23">
        <v>194.7</v>
      </c>
      <c r="R1180" s="23">
        <v>0</v>
      </c>
      <c r="S1180" s="23">
        <v>0.4</v>
      </c>
      <c r="T1180" s="24">
        <f t="shared" si="66"/>
        <v>195.1</v>
      </c>
      <c r="U1180" s="25">
        <f t="shared" si="67"/>
        <v>3200.8</v>
      </c>
    </row>
    <row r="1181" spans="1:21" ht="27" customHeight="1" x14ac:dyDescent="0.2">
      <c r="A1181" s="18">
        <v>13993</v>
      </c>
      <c r="B1181" s="18" t="s">
        <v>112</v>
      </c>
      <c r="C1181" s="19">
        <v>43741</v>
      </c>
      <c r="D1181" s="20">
        <v>28910101803432</v>
      </c>
      <c r="F1181" s="18" t="s">
        <v>75</v>
      </c>
      <c r="G1181" s="19" t="s">
        <v>77</v>
      </c>
      <c r="I1181" s="21">
        <v>0</v>
      </c>
      <c r="J1181" s="22">
        <v>2215</v>
      </c>
      <c r="M1181" s="23">
        <v>0</v>
      </c>
      <c r="O1181" s="1">
        <v>781</v>
      </c>
      <c r="P1181" s="24">
        <f t="shared" si="68"/>
        <v>2996</v>
      </c>
      <c r="Q1181" s="23">
        <v>0</v>
      </c>
      <c r="R1181" s="23">
        <v>0</v>
      </c>
      <c r="S1181" s="23">
        <v>11.23</v>
      </c>
      <c r="T1181" s="24">
        <f t="shared" si="66"/>
        <v>11.23</v>
      </c>
      <c r="U1181" s="25">
        <f t="shared" si="67"/>
        <v>2984.77</v>
      </c>
    </row>
    <row r="1182" spans="1:21" ht="27" customHeight="1" x14ac:dyDescent="0.2">
      <c r="A1182" s="18">
        <v>14067</v>
      </c>
      <c r="B1182" s="18" t="s">
        <v>113</v>
      </c>
      <c r="C1182" s="19">
        <v>43859</v>
      </c>
      <c r="D1182" s="20">
        <v>27802272600954</v>
      </c>
      <c r="F1182" s="18" t="s">
        <v>75</v>
      </c>
      <c r="G1182" s="19">
        <v>44013</v>
      </c>
      <c r="I1182" s="21">
        <v>1700</v>
      </c>
      <c r="J1182" s="22">
        <v>2336.4</v>
      </c>
      <c r="M1182" s="23">
        <v>425</v>
      </c>
      <c r="O1182" s="1">
        <v>729</v>
      </c>
      <c r="P1182" s="24">
        <f t="shared" si="68"/>
        <v>3490.4</v>
      </c>
      <c r="Q1182" s="23">
        <v>187</v>
      </c>
      <c r="R1182" s="23">
        <v>0</v>
      </c>
      <c r="S1182" s="23">
        <v>3.95</v>
      </c>
      <c r="T1182" s="24">
        <f t="shared" si="66"/>
        <v>190.95</v>
      </c>
      <c r="U1182" s="25">
        <f t="shared" si="67"/>
        <v>3299.4500000000003</v>
      </c>
    </row>
    <row r="1183" spans="1:21" ht="27" customHeight="1" x14ac:dyDescent="0.2">
      <c r="A1183" s="18">
        <v>1050</v>
      </c>
      <c r="B1183" s="18" t="s">
        <v>114</v>
      </c>
      <c r="C1183" s="19">
        <v>34486</v>
      </c>
      <c r="D1183" s="20">
        <v>26504050200759</v>
      </c>
      <c r="F1183" s="18" t="s">
        <v>86</v>
      </c>
      <c r="G1183" s="19">
        <v>35043</v>
      </c>
      <c r="I1183" s="21">
        <v>6710</v>
      </c>
      <c r="J1183" s="22">
        <v>8312</v>
      </c>
      <c r="M1183" s="23">
        <v>1677.5</v>
      </c>
      <c r="O1183" s="1"/>
      <c r="P1183" s="24">
        <f t="shared" si="68"/>
        <v>9989.5</v>
      </c>
      <c r="Q1183" s="23">
        <v>738.1</v>
      </c>
      <c r="R1183" s="23">
        <v>0</v>
      </c>
      <c r="S1183" s="23">
        <v>12.37</v>
      </c>
      <c r="T1183" s="24">
        <f t="shared" si="66"/>
        <v>750.47</v>
      </c>
      <c r="U1183" s="25">
        <f t="shared" si="67"/>
        <v>9239.0300000000007</v>
      </c>
    </row>
    <row r="1184" spans="1:21" ht="27" customHeight="1" x14ac:dyDescent="0.2">
      <c r="A1184" s="18">
        <v>4103</v>
      </c>
      <c r="B1184" s="18" t="s">
        <v>115</v>
      </c>
      <c r="C1184" s="19">
        <v>37270</v>
      </c>
      <c r="D1184" s="20">
        <v>27203071801373</v>
      </c>
      <c r="F1184" s="18" t="s">
        <v>116</v>
      </c>
      <c r="G1184" s="19">
        <v>37385</v>
      </c>
      <c r="I1184" s="21">
        <v>7250</v>
      </c>
      <c r="J1184" s="22">
        <v>8996</v>
      </c>
      <c r="M1184" s="23">
        <v>1812.5</v>
      </c>
      <c r="O1184" s="1"/>
      <c r="P1184" s="24">
        <f t="shared" si="68"/>
        <v>10808.5</v>
      </c>
      <c r="Q1184" s="23">
        <v>797.5</v>
      </c>
      <c r="R1184" s="23">
        <v>0</v>
      </c>
      <c r="S1184" s="23">
        <v>0</v>
      </c>
      <c r="T1184" s="24">
        <f t="shared" si="66"/>
        <v>797.5</v>
      </c>
      <c r="U1184" s="25">
        <f t="shared" si="67"/>
        <v>10011</v>
      </c>
    </row>
    <row r="1185" spans="1:21" ht="27" customHeight="1" x14ac:dyDescent="0.2">
      <c r="A1185" s="18">
        <v>5898</v>
      </c>
      <c r="B1185" s="18" t="s">
        <v>117</v>
      </c>
      <c r="C1185" s="19">
        <v>38613</v>
      </c>
      <c r="D1185" s="20">
        <v>27308050200732</v>
      </c>
      <c r="F1185" s="18" t="s">
        <v>116</v>
      </c>
      <c r="G1185" s="19">
        <v>38750</v>
      </c>
      <c r="I1185" s="21">
        <v>4800</v>
      </c>
      <c r="J1185" s="22">
        <v>5950</v>
      </c>
      <c r="M1185" s="23">
        <v>1200</v>
      </c>
      <c r="N1185" s="23">
        <v>470</v>
      </c>
      <c r="O1185" s="1"/>
      <c r="P1185" s="24">
        <f t="shared" si="68"/>
        <v>7620</v>
      </c>
      <c r="Q1185" s="23">
        <v>528</v>
      </c>
      <c r="R1185" s="23">
        <v>0</v>
      </c>
      <c r="S1185" s="23">
        <v>2.5</v>
      </c>
      <c r="T1185" s="24">
        <f t="shared" si="66"/>
        <v>530.5</v>
      </c>
      <c r="U1185" s="25">
        <f t="shared" si="67"/>
        <v>7089.5</v>
      </c>
    </row>
    <row r="1186" spans="1:21" ht="27" customHeight="1" x14ac:dyDescent="0.2">
      <c r="A1186" s="18">
        <v>7611</v>
      </c>
      <c r="B1186" s="18" t="s">
        <v>118</v>
      </c>
      <c r="C1186" s="19">
        <v>39089</v>
      </c>
      <c r="D1186" s="20">
        <v>28301011829851</v>
      </c>
      <c r="F1186" s="18" t="s">
        <v>86</v>
      </c>
      <c r="G1186" s="19">
        <v>39127</v>
      </c>
      <c r="I1186" s="21">
        <v>2140</v>
      </c>
      <c r="J1186" s="22">
        <v>2896.05</v>
      </c>
      <c r="M1186" s="23">
        <v>535</v>
      </c>
      <c r="O1186" s="1">
        <v>1241</v>
      </c>
      <c r="P1186" s="24">
        <f t="shared" si="68"/>
        <v>4672.05</v>
      </c>
      <c r="Q1186" s="23">
        <v>235.4</v>
      </c>
      <c r="R1186" s="23">
        <v>300</v>
      </c>
      <c r="S1186" s="23">
        <v>0.96</v>
      </c>
      <c r="T1186" s="24">
        <f t="shared" si="66"/>
        <v>536.36</v>
      </c>
      <c r="U1186" s="25">
        <f t="shared" si="67"/>
        <v>4135.6900000000005</v>
      </c>
    </row>
    <row r="1187" spans="1:21" ht="27" customHeight="1" x14ac:dyDescent="0.2">
      <c r="A1187" s="18">
        <v>8232</v>
      </c>
      <c r="B1187" s="18" t="s">
        <v>119</v>
      </c>
      <c r="C1187" s="19">
        <v>39440</v>
      </c>
      <c r="D1187" s="20">
        <v>28509030201596</v>
      </c>
      <c r="F1187" s="18" t="s">
        <v>86</v>
      </c>
      <c r="G1187" s="19">
        <v>40301</v>
      </c>
      <c r="I1187" s="21">
        <v>1840</v>
      </c>
      <c r="J1187" s="22">
        <v>3095.9</v>
      </c>
      <c r="M1187" s="23">
        <v>460</v>
      </c>
      <c r="O1187" s="1"/>
      <c r="P1187" s="24">
        <f t="shared" si="68"/>
        <v>3555.9</v>
      </c>
      <c r="Q1187" s="23">
        <v>202.4</v>
      </c>
      <c r="R1187" s="23">
        <v>0</v>
      </c>
      <c r="S1187" s="23">
        <v>0</v>
      </c>
      <c r="T1187" s="24">
        <f t="shared" si="66"/>
        <v>202.4</v>
      </c>
      <c r="U1187" s="25">
        <f t="shared" si="67"/>
        <v>3353.5</v>
      </c>
    </row>
    <row r="1188" spans="1:21" ht="27" customHeight="1" x14ac:dyDescent="0.2">
      <c r="A1188" s="18">
        <v>12846</v>
      </c>
      <c r="B1188" s="18" t="s">
        <v>120</v>
      </c>
      <c r="C1188" s="19">
        <v>42500</v>
      </c>
      <c r="D1188" s="20">
        <v>29107101803579</v>
      </c>
      <c r="F1188" s="18" t="s">
        <v>116</v>
      </c>
      <c r="G1188" s="19">
        <v>42635</v>
      </c>
      <c r="I1188" s="21">
        <v>3070</v>
      </c>
      <c r="J1188" s="22">
        <v>3795.3500000000004</v>
      </c>
      <c r="M1188" s="23">
        <v>767.5</v>
      </c>
      <c r="O1188" s="1"/>
      <c r="P1188" s="24">
        <f t="shared" si="68"/>
        <v>4562.8500000000004</v>
      </c>
      <c r="Q1188" s="23">
        <v>337.7</v>
      </c>
      <c r="R1188" s="23">
        <v>0</v>
      </c>
      <c r="S1188" s="23">
        <v>0</v>
      </c>
      <c r="T1188" s="24">
        <f t="shared" si="66"/>
        <v>337.7</v>
      </c>
      <c r="U1188" s="25">
        <f t="shared" si="67"/>
        <v>4225.1500000000005</v>
      </c>
    </row>
    <row r="1189" spans="1:21" ht="27" customHeight="1" x14ac:dyDescent="0.2">
      <c r="A1189" s="18">
        <v>13735</v>
      </c>
      <c r="B1189" s="18" t="s">
        <v>121</v>
      </c>
      <c r="C1189" s="19">
        <v>43478</v>
      </c>
      <c r="D1189" s="20">
        <v>29304071802998</v>
      </c>
      <c r="F1189" s="18" t="s">
        <v>116</v>
      </c>
      <c r="G1189" s="19">
        <v>43527</v>
      </c>
      <c r="I1189" s="21">
        <v>2630</v>
      </c>
      <c r="J1189" s="22">
        <v>3246.9</v>
      </c>
      <c r="M1189" s="23">
        <v>657.5</v>
      </c>
      <c r="N1189" s="23">
        <v>270</v>
      </c>
      <c r="O1189" s="1"/>
      <c r="P1189" s="24">
        <f t="shared" si="68"/>
        <v>4174.3999999999996</v>
      </c>
      <c r="Q1189" s="23">
        <v>289.3</v>
      </c>
      <c r="R1189" s="23">
        <v>0</v>
      </c>
      <c r="S1189" s="23">
        <v>3.55</v>
      </c>
      <c r="T1189" s="24">
        <f t="shared" si="66"/>
        <v>292.85000000000002</v>
      </c>
      <c r="U1189" s="25">
        <f t="shared" si="67"/>
        <v>3881.5499999999997</v>
      </c>
    </row>
    <row r="1190" spans="1:21" ht="27" customHeight="1" x14ac:dyDescent="0.2">
      <c r="A1190" s="18">
        <v>14223</v>
      </c>
      <c r="B1190" s="18" t="s">
        <v>122</v>
      </c>
      <c r="C1190" s="19">
        <v>44206</v>
      </c>
      <c r="D1190" s="20">
        <v>29506011806911</v>
      </c>
      <c r="F1190" s="18" t="s">
        <v>116</v>
      </c>
      <c r="G1190" s="19">
        <v>44228</v>
      </c>
      <c r="O1190" s="1"/>
      <c r="P1190" s="24">
        <f t="shared" si="68"/>
        <v>0</v>
      </c>
      <c r="T1190" s="24">
        <f t="shared" si="66"/>
        <v>0</v>
      </c>
      <c r="U1190" s="25">
        <f t="shared" si="67"/>
        <v>0</v>
      </c>
    </row>
    <row r="1191" spans="1:21" ht="27" customHeight="1" x14ac:dyDescent="0.2">
      <c r="A1191" s="18">
        <v>9591</v>
      </c>
      <c r="B1191" s="18" t="s">
        <v>123</v>
      </c>
      <c r="C1191" s="19">
        <v>40246</v>
      </c>
      <c r="D1191" s="20">
        <v>28503231803235</v>
      </c>
      <c r="F1191" s="18" t="s">
        <v>124</v>
      </c>
      <c r="G1191" s="19">
        <v>40278</v>
      </c>
      <c r="I1191" s="21">
        <v>6260</v>
      </c>
      <c r="J1191" s="22">
        <v>7704.35</v>
      </c>
      <c r="M1191" s="23">
        <v>1565</v>
      </c>
      <c r="O1191" s="1"/>
      <c r="P1191" s="24">
        <f t="shared" si="68"/>
        <v>9269.35</v>
      </c>
      <c r="Q1191" s="23">
        <v>688.6</v>
      </c>
      <c r="R1191" s="23">
        <v>0</v>
      </c>
      <c r="S1191" s="23">
        <v>0</v>
      </c>
      <c r="T1191" s="24">
        <f t="shared" si="66"/>
        <v>688.6</v>
      </c>
      <c r="U1191" s="25">
        <f t="shared" si="67"/>
        <v>8580.75</v>
      </c>
    </row>
    <row r="1192" spans="1:21" ht="27" customHeight="1" x14ac:dyDescent="0.2">
      <c r="A1192" s="18">
        <v>13533</v>
      </c>
      <c r="B1192" s="18" t="s">
        <v>125</v>
      </c>
      <c r="C1192" s="19">
        <v>43318</v>
      </c>
      <c r="D1192" s="20">
        <v>29501011864072</v>
      </c>
      <c r="F1192" s="18" t="s">
        <v>124</v>
      </c>
      <c r="G1192" s="19">
        <v>43466</v>
      </c>
      <c r="O1192" s="1"/>
      <c r="P1192" s="24">
        <f t="shared" si="68"/>
        <v>0</v>
      </c>
      <c r="T1192" s="24">
        <f t="shared" si="66"/>
        <v>0</v>
      </c>
      <c r="U1192" s="25">
        <f t="shared" si="67"/>
        <v>0</v>
      </c>
    </row>
    <row r="1193" spans="1:21" ht="27" customHeight="1" x14ac:dyDescent="0.2">
      <c r="A1193" s="18">
        <v>13628</v>
      </c>
      <c r="B1193" s="18" t="s">
        <v>126</v>
      </c>
      <c r="C1193" s="19">
        <v>43380</v>
      </c>
      <c r="D1193" s="20">
        <v>29308190201116</v>
      </c>
      <c r="F1193" s="18" t="s">
        <v>124</v>
      </c>
      <c r="G1193" s="19">
        <v>43466</v>
      </c>
      <c r="O1193" s="1"/>
      <c r="P1193" s="24">
        <f t="shared" si="68"/>
        <v>0</v>
      </c>
      <c r="T1193" s="24">
        <f t="shared" si="66"/>
        <v>0</v>
      </c>
      <c r="U1193" s="25">
        <f t="shared" si="67"/>
        <v>0</v>
      </c>
    </row>
    <row r="1194" spans="1:21" ht="27" customHeight="1" x14ac:dyDescent="0.2">
      <c r="A1194" s="18">
        <v>13629</v>
      </c>
      <c r="B1194" s="18" t="s">
        <v>127</v>
      </c>
      <c r="C1194" s="19">
        <v>43380</v>
      </c>
      <c r="D1194" s="20">
        <v>29505150201539</v>
      </c>
      <c r="F1194" s="18" t="s">
        <v>124</v>
      </c>
      <c r="G1194" s="19">
        <v>43466</v>
      </c>
      <c r="I1194" s="21">
        <v>2650</v>
      </c>
      <c r="J1194" s="22">
        <v>4589.8999999999996</v>
      </c>
      <c r="M1194" s="23">
        <v>662.5</v>
      </c>
      <c r="O1194" s="1"/>
      <c r="P1194" s="24">
        <f t="shared" si="68"/>
        <v>5252.4</v>
      </c>
      <c r="Q1194" s="23">
        <v>291.5</v>
      </c>
      <c r="R1194" s="23">
        <v>0</v>
      </c>
      <c r="S1194" s="23">
        <v>0</v>
      </c>
      <c r="T1194" s="24">
        <f t="shared" si="66"/>
        <v>291.5</v>
      </c>
      <c r="U1194" s="25">
        <f t="shared" si="67"/>
        <v>4960.8999999999996</v>
      </c>
    </row>
    <row r="1195" spans="1:21" ht="27" customHeight="1" x14ac:dyDescent="0.2">
      <c r="A1195" s="18">
        <v>13733</v>
      </c>
      <c r="B1195" s="18" t="s">
        <v>128</v>
      </c>
      <c r="C1195" s="19">
        <v>43480</v>
      </c>
      <c r="D1195" s="20">
        <v>29304150202653</v>
      </c>
      <c r="F1195" s="18" t="s">
        <v>124</v>
      </c>
      <c r="G1195" s="19">
        <v>43497</v>
      </c>
      <c r="I1195" s="21">
        <v>2650</v>
      </c>
      <c r="J1195" s="22">
        <v>4598.25</v>
      </c>
      <c r="M1195" s="23">
        <v>662.5</v>
      </c>
      <c r="O1195" s="1"/>
      <c r="P1195" s="24">
        <f t="shared" si="68"/>
        <v>5260.75</v>
      </c>
      <c r="Q1195" s="23">
        <v>291.5</v>
      </c>
      <c r="R1195" s="23">
        <v>0</v>
      </c>
      <c r="S1195" s="23">
        <v>0.31</v>
      </c>
      <c r="T1195" s="24">
        <f t="shared" si="66"/>
        <v>291.81</v>
      </c>
      <c r="U1195" s="25">
        <f t="shared" si="67"/>
        <v>4968.9399999999996</v>
      </c>
    </row>
    <row r="1196" spans="1:21" ht="27" customHeight="1" x14ac:dyDescent="0.2">
      <c r="A1196" s="18">
        <v>913</v>
      </c>
      <c r="B1196" s="18" t="s">
        <v>129</v>
      </c>
      <c r="C1196" s="19">
        <v>34912</v>
      </c>
      <c r="D1196" s="20">
        <v>27602030200596</v>
      </c>
      <c r="F1196" s="18" t="s">
        <v>86</v>
      </c>
      <c r="G1196" s="19">
        <v>34937</v>
      </c>
      <c r="I1196" s="21">
        <v>5420</v>
      </c>
      <c r="J1196" s="22">
        <v>7336</v>
      </c>
      <c r="M1196" s="23">
        <v>1355</v>
      </c>
      <c r="O1196" s="1"/>
      <c r="P1196" s="24">
        <f t="shared" si="68"/>
        <v>8691</v>
      </c>
      <c r="Q1196" s="23">
        <v>596.20000000000005</v>
      </c>
      <c r="R1196" s="23">
        <v>0</v>
      </c>
      <c r="S1196" s="23">
        <v>1.22</v>
      </c>
      <c r="T1196" s="24">
        <f t="shared" si="66"/>
        <v>597.42000000000007</v>
      </c>
      <c r="U1196" s="25">
        <f t="shared" si="67"/>
        <v>8093.58</v>
      </c>
    </row>
    <row r="1197" spans="1:21" ht="27" customHeight="1" x14ac:dyDescent="0.2">
      <c r="A1197" s="18">
        <v>1055</v>
      </c>
      <c r="B1197" s="18" t="s">
        <v>130</v>
      </c>
      <c r="C1197" s="19">
        <v>35423</v>
      </c>
      <c r="D1197" s="20">
        <v>27309010202291</v>
      </c>
      <c r="F1197" s="18" t="s">
        <v>86</v>
      </c>
      <c r="G1197" s="19">
        <v>35431</v>
      </c>
      <c r="I1197" s="21">
        <v>2980</v>
      </c>
      <c r="J1197" s="22">
        <v>4064.5</v>
      </c>
      <c r="M1197" s="23">
        <v>745</v>
      </c>
      <c r="O1197" s="1">
        <v>1380</v>
      </c>
      <c r="P1197" s="24">
        <f t="shared" si="68"/>
        <v>6189.5</v>
      </c>
      <c r="Q1197" s="23">
        <v>327.8</v>
      </c>
      <c r="R1197" s="23">
        <v>0</v>
      </c>
      <c r="S1197" s="23">
        <v>0</v>
      </c>
      <c r="T1197" s="24">
        <f t="shared" si="66"/>
        <v>327.8</v>
      </c>
      <c r="U1197" s="25">
        <f t="shared" si="67"/>
        <v>5861.7</v>
      </c>
    </row>
    <row r="1198" spans="1:21" ht="27" customHeight="1" x14ac:dyDescent="0.2">
      <c r="A1198" s="18">
        <v>6619</v>
      </c>
      <c r="B1198" s="18" t="s">
        <v>131</v>
      </c>
      <c r="C1198" s="19">
        <v>38694</v>
      </c>
      <c r="D1198" s="20">
        <v>28701100201171</v>
      </c>
      <c r="F1198" s="18" t="s">
        <v>86</v>
      </c>
      <c r="G1198" s="19">
        <v>38762</v>
      </c>
      <c r="I1198" s="21">
        <v>1880</v>
      </c>
      <c r="J1198" s="22">
        <v>3172.7</v>
      </c>
      <c r="M1198" s="23">
        <v>470</v>
      </c>
      <c r="O1198" s="1">
        <v>1109</v>
      </c>
      <c r="P1198" s="24">
        <f t="shared" si="68"/>
        <v>4751.7</v>
      </c>
      <c r="Q1198" s="23">
        <v>206.8</v>
      </c>
      <c r="R1198" s="23">
        <v>0</v>
      </c>
      <c r="S1198" s="23">
        <v>0</v>
      </c>
      <c r="T1198" s="24">
        <f t="shared" si="66"/>
        <v>206.8</v>
      </c>
      <c r="U1198" s="25">
        <f t="shared" si="67"/>
        <v>4544.8999999999996</v>
      </c>
    </row>
    <row r="1199" spans="1:21" ht="27" customHeight="1" x14ac:dyDescent="0.2">
      <c r="A1199" s="18">
        <v>9385</v>
      </c>
      <c r="B1199" s="18" t="s">
        <v>132</v>
      </c>
      <c r="C1199" s="19">
        <v>40112</v>
      </c>
      <c r="D1199" s="20">
        <v>27901191500457</v>
      </c>
      <c r="F1199" s="18" t="s">
        <v>86</v>
      </c>
      <c r="G1199" s="19">
        <v>40148</v>
      </c>
      <c r="I1199" s="21">
        <v>2220</v>
      </c>
      <c r="J1199" s="22">
        <v>3009.3</v>
      </c>
      <c r="M1199" s="23">
        <v>555</v>
      </c>
      <c r="O1199" s="1">
        <v>1028</v>
      </c>
      <c r="P1199" s="24">
        <f t="shared" si="68"/>
        <v>4592.3</v>
      </c>
      <c r="Q1199" s="23">
        <v>244.2</v>
      </c>
      <c r="R1199" s="23">
        <v>0</v>
      </c>
      <c r="S1199" s="23">
        <v>0</v>
      </c>
      <c r="T1199" s="24">
        <f t="shared" si="66"/>
        <v>244.2</v>
      </c>
      <c r="U1199" s="25">
        <f t="shared" si="67"/>
        <v>4348.1000000000004</v>
      </c>
    </row>
    <row r="1200" spans="1:21" ht="27" customHeight="1" x14ac:dyDescent="0.2">
      <c r="A1200" s="18">
        <v>12845</v>
      </c>
      <c r="B1200" s="18" t="s">
        <v>133</v>
      </c>
      <c r="C1200" s="19">
        <v>42507</v>
      </c>
      <c r="D1200" s="20">
        <v>28909051803535</v>
      </c>
      <c r="F1200" s="18" t="s">
        <v>116</v>
      </c>
      <c r="G1200" s="19">
        <v>42597</v>
      </c>
      <c r="I1200" s="21">
        <v>3190</v>
      </c>
      <c r="J1200" s="22">
        <v>3933.3500000000004</v>
      </c>
      <c r="M1200" s="23">
        <v>797.5</v>
      </c>
      <c r="O1200" s="1"/>
      <c r="P1200" s="24">
        <f t="shared" si="68"/>
        <v>4730.8500000000004</v>
      </c>
      <c r="Q1200" s="23">
        <v>350.9</v>
      </c>
      <c r="R1200" s="23">
        <v>0</v>
      </c>
      <c r="S1200" s="23">
        <v>0</v>
      </c>
      <c r="T1200" s="24">
        <f t="shared" si="66"/>
        <v>350.9</v>
      </c>
      <c r="U1200" s="25">
        <f t="shared" si="67"/>
        <v>4379.9500000000007</v>
      </c>
    </row>
    <row r="1201" spans="1:21" ht="27" customHeight="1" x14ac:dyDescent="0.2">
      <c r="A1201" s="18">
        <v>14152</v>
      </c>
      <c r="B1201" s="18" t="s">
        <v>134</v>
      </c>
      <c r="C1201" s="19">
        <v>44025</v>
      </c>
      <c r="D1201" s="20">
        <v>28411070201173</v>
      </c>
      <c r="F1201" s="18" t="s">
        <v>86</v>
      </c>
      <c r="G1201" s="19">
        <v>44044</v>
      </c>
      <c r="O1201" s="1"/>
      <c r="P1201" s="24">
        <f t="shared" si="68"/>
        <v>0</v>
      </c>
      <c r="T1201" s="24">
        <f t="shared" si="66"/>
        <v>0</v>
      </c>
      <c r="U1201" s="25">
        <f t="shared" si="67"/>
        <v>0</v>
      </c>
    </row>
    <row r="1202" spans="1:21" ht="27" customHeight="1" x14ac:dyDescent="0.2">
      <c r="A1202" s="18">
        <v>7355</v>
      </c>
      <c r="B1202" s="18" t="s">
        <v>135</v>
      </c>
      <c r="C1202" s="19">
        <v>38981</v>
      </c>
      <c r="D1202" s="20">
        <v>27009050200174</v>
      </c>
      <c r="F1202" s="18" t="s">
        <v>86</v>
      </c>
      <c r="G1202" s="19">
        <v>39032</v>
      </c>
      <c r="I1202" s="21">
        <v>2350</v>
      </c>
      <c r="J1202" s="22">
        <v>2909.2</v>
      </c>
      <c r="M1202" s="23">
        <v>587.5</v>
      </c>
      <c r="O1202" s="1">
        <v>1071</v>
      </c>
      <c r="P1202" s="24">
        <f t="shared" si="68"/>
        <v>4567.7</v>
      </c>
      <c r="Q1202" s="23">
        <v>258.5</v>
      </c>
      <c r="R1202" s="23">
        <v>0</v>
      </c>
      <c r="S1202" s="23">
        <v>0</v>
      </c>
      <c r="T1202" s="24">
        <f t="shared" si="66"/>
        <v>258.5</v>
      </c>
      <c r="U1202" s="25">
        <f t="shared" si="67"/>
        <v>4309.2</v>
      </c>
    </row>
    <row r="1203" spans="1:21" ht="27" customHeight="1" x14ac:dyDescent="0.2">
      <c r="A1203" s="18">
        <v>927</v>
      </c>
      <c r="B1203" s="18" t="s">
        <v>136</v>
      </c>
      <c r="C1203" s="19">
        <v>35477</v>
      </c>
      <c r="D1203" s="20">
        <v>26608060202911</v>
      </c>
      <c r="F1203" s="18" t="s">
        <v>86</v>
      </c>
      <c r="G1203" s="19">
        <v>35552</v>
      </c>
      <c r="I1203" s="21">
        <v>3940</v>
      </c>
      <c r="J1203" s="22">
        <v>5290.5</v>
      </c>
      <c r="M1203" s="23">
        <v>985</v>
      </c>
      <c r="O1203" s="1"/>
      <c r="P1203" s="24">
        <f t="shared" si="68"/>
        <v>6275.5</v>
      </c>
      <c r="Q1203" s="23">
        <v>433.4</v>
      </c>
      <c r="R1203" s="23">
        <v>0</v>
      </c>
      <c r="S1203" s="23">
        <v>0</v>
      </c>
      <c r="T1203" s="24">
        <f t="shared" si="66"/>
        <v>433.4</v>
      </c>
      <c r="U1203" s="25">
        <f t="shared" si="67"/>
        <v>5842.1</v>
      </c>
    </row>
    <row r="1204" spans="1:21" ht="27" customHeight="1" x14ac:dyDescent="0.2">
      <c r="A1204" s="18">
        <v>3875</v>
      </c>
      <c r="B1204" s="18" t="s">
        <v>137</v>
      </c>
      <c r="C1204" s="19">
        <v>37172</v>
      </c>
      <c r="D1204" s="20">
        <v>27301190200495</v>
      </c>
      <c r="F1204" s="18" t="s">
        <v>86</v>
      </c>
      <c r="G1204" s="19">
        <v>37196</v>
      </c>
      <c r="I1204" s="21">
        <v>3240</v>
      </c>
      <c r="J1204" s="22">
        <v>4019</v>
      </c>
      <c r="M1204" s="23">
        <v>810</v>
      </c>
      <c r="O1204" s="1">
        <v>1267</v>
      </c>
      <c r="P1204" s="24">
        <f t="shared" si="68"/>
        <v>6096</v>
      </c>
      <c r="Q1204" s="23">
        <v>356.4</v>
      </c>
      <c r="R1204" s="23">
        <v>25.5</v>
      </c>
      <c r="S1204" s="23">
        <v>0</v>
      </c>
      <c r="T1204" s="24">
        <f t="shared" si="66"/>
        <v>381.9</v>
      </c>
      <c r="U1204" s="25">
        <f t="shared" si="67"/>
        <v>5714.1</v>
      </c>
    </row>
    <row r="1205" spans="1:21" ht="27" customHeight="1" x14ac:dyDescent="0.2">
      <c r="A1205" s="18">
        <v>754</v>
      </c>
      <c r="B1205" s="18" t="s">
        <v>138</v>
      </c>
      <c r="C1205" s="19">
        <v>34090</v>
      </c>
      <c r="D1205" s="20">
        <v>26506081801656</v>
      </c>
      <c r="F1205" s="18" t="s">
        <v>86</v>
      </c>
      <c r="G1205" s="19">
        <v>35043</v>
      </c>
      <c r="I1205" s="21">
        <v>5990</v>
      </c>
      <c r="J1205" s="22">
        <v>7428</v>
      </c>
      <c r="M1205" s="23">
        <v>1497.5</v>
      </c>
      <c r="O1205" s="1"/>
      <c r="P1205" s="24">
        <f t="shared" si="68"/>
        <v>8925.5</v>
      </c>
      <c r="Q1205" s="23">
        <v>658.9</v>
      </c>
      <c r="R1205" s="23">
        <v>0</v>
      </c>
      <c r="S1205" s="23">
        <v>0</v>
      </c>
      <c r="T1205" s="24">
        <f t="shared" si="66"/>
        <v>658.9</v>
      </c>
      <c r="U1205" s="25">
        <f t="shared" si="67"/>
        <v>8266.6</v>
      </c>
    </row>
    <row r="1206" spans="1:21" ht="27" customHeight="1" x14ac:dyDescent="0.2">
      <c r="A1206" s="18">
        <v>762</v>
      </c>
      <c r="B1206" s="18" t="s">
        <v>139</v>
      </c>
      <c r="C1206" s="19">
        <v>34578</v>
      </c>
      <c r="D1206" s="20">
        <v>26803100200795</v>
      </c>
      <c r="F1206" s="18" t="s">
        <v>86</v>
      </c>
      <c r="G1206" s="19">
        <v>35043</v>
      </c>
      <c r="I1206" s="21">
        <v>6010</v>
      </c>
      <c r="J1206" s="22">
        <v>7444.5</v>
      </c>
      <c r="M1206" s="23">
        <v>1502.5</v>
      </c>
      <c r="N1206" s="23">
        <v>500</v>
      </c>
      <c r="O1206" s="1"/>
      <c r="P1206" s="24">
        <f t="shared" si="68"/>
        <v>9447</v>
      </c>
      <c r="Q1206" s="23">
        <v>661.1</v>
      </c>
      <c r="R1206" s="23">
        <v>0</v>
      </c>
      <c r="S1206" s="23">
        <v>3.09</v>
      </c>
      <c r="T1206" s="24">
        <f t="shared" si="66"/>
        <v>664.19</v>
      </c>
      <c r="U1206" s="25">
        <f t="shared" si="67"/>
        <v>8782.81</v>
      </c>
    </row>
    <row r="1207" spans="1:21" ht="27" customHeight="1" x14ac:dyDescent="0.2">
      <c r="A1207" s="18">
        <v>776</v>
      </c>
      <c r="B1207" s="18" t="s">
        <v>140</v>
      </c>
      <c r="C1207" s="19">
        <v>35203</v>
      </c>
      <c r="D1207" s="20">
        <v>27409020201531</v>
      </c>
      <c r="F1207" s="18" t="s">
        <v>86</v>
      </c>
      <c r="G1207" s="19">
        <v>35217</v>
      </c>
      <c r="I1207" s="21">
        <v>3780</v>
      </c>
      <c r="J1207" s="22">
        <v>6394</v>
      </c>
      <c r="M1207" s="23">
        <v>945</v>
      </c>
      <c r="N1207" s="23">
        <v>500</v>
      </c>
      <c r="O1207" s="1"/>
      <c r="P1207" s="24">
        <f t="shared" si="68"/>
        <v>7839</v>
      </c>
      <c r="Q1207" s="23">
        <v>415.8</v>
      </c>
      <c r="R1207" s="23">
        <v>730</v>
      </c>
      <c r="S1207" s="23">
        <v>0.51</v>
      </c>
      <c r="T1207" s="24">
        <f t="shared" si="66"/>
        <v>1146.31</v>
      </c>
      <c r="U1207" s="25">
        <f t="shared" si="67"/>
        <v>6692.6900000000005</v>
      </c>
    </row>
    <row r="1208" spans="1:21" ht="27" customHeight="1" x14ac:dyDescent="0.2">
      <c r="A1208" s="18">
        <v>757</v>
      </c>
      <c r="B1208" s="18" t="s">
        <v>141</v>
      </c>
      <c r="C1208" s="19">
        <v>34881</v>
      </c>
      <c r="D1208" s="20">
        <v>26702142700339</v>
      </c>
      <c r="F1208" s="18" t="s">
        <v>86</v>
      </c>
      <c r="G1208" s="19">
        <v>34911</v>
      </c>
      <c r="I1208" s="21">
        <v>5680</v>
      </c>
      <c r="J1208" s="22">
        <v>7053.5</v>
      </c>
      <c r="M1208" s="23">
        <v>1420</v>
      </c>
      <c r="O1208" s="1"/>
      <c r="P1208" s="24">
        <f t="shared" si="68"/>
        <v>8473.5</v>
      </c>
      <c r="Q1208" s="23">
        <v>624.79999999999995</v>
      </c>
      <c r="R1208" s="23">
        <v>0</v>
      </c>
      <c r="S1208" s="23">
        <v>0</v>
      </c>
      <c r="T1208" s="24">
        <f t="shared" si="66"/>
        <v>624.79999999999995</v>
      </c>
      <c r="U1208" s="25">
        <f t="shared" si="67"/>
        <v>7848.7</v>
      </c>
    </row>
    <row r="1209" spans="1:21" ht="27" customHeight="1" x14ac:dyDescent="0.2">
      <c r="A1209" s="18">
        <v>777</v>
      </c>
      <c r="B1209" s="18" t="s">
        <v>142</v>
      </c>
      <c r="C1209" s="19">
        <v>35225</v>
      </c>
      <c r="D1209" s="20">
        <v>27106020201015</v>
      </c>
      <c r="F1209" s="18" t="s">
        <v>86</v>
      </c>
      <c r="G1209" s="19">
        <v>35247</v>
      </c>
      <c r="I1209" s="21">
        <v>3080</v>
      </c>
      <c r="J1209" s="22">
        <v>3816.5</v>
      </c>
      <c r="M1209" s="23">
        <v>770</v>
      </c>
      <c r="N1209" s="23">
        <v>150</v>
      </c>
      <c r="O1209" s="1">
        <v>903</v>
      </c>
      <c r="P1209" s="24">
        <f t="shared" si="68"/>
        <v>5639.5</v>
      </c>
      <c r="Q1209" s="23">
        <v>338.8</v>
      </c>
      <c r="R1209" s="23">
        <v>0</v>
      </c>
      <c r="S1209" s="23">
        <v>0</v>
      </c>
      <c r="T1209" s="24">
        <f t="shared" si="66"/>
        <v>338.8</v>
      </c>
      <c r="U1209" s="25">
        <f t="shared" si="67"/>
        <v>5300.7</v>
      </c>
    </row>
    <row r="1210" spans="1:21" ht="27" customHeight="1" x14ac:dyDescent="0.2">
      <c r="A1210" s="18">
        <v>780</v>
      </c>
      <c r="B1210" s="18" t="s">
        <v>143</v>
      </c>
      <c r="C1210" s="19">
        <v>36089</v>
      </c>
      <c r="D1210" s="20">
        <v>26406020201856</v>
      </c>
      <c r="F1210" s="18" t="s">
        <v>86</v>
      </c>
      <c r="G1210" s="19">
        <v>36142</v>
      </c>
      <c r="I1210" s="21">
        <v>2960</v>
      </c>
      <c r="J1210" s="22">
        <v>3733.5</v>
      </c>
      <c r="M1210" s="23">
        <v>740</v>
      </c>
      <c r="N1210" s="23">
        <v>150</v>
      </c>
      <c r="O1210" s="1">
        <v>1195</v>
      </c>
      <c r="P1210" s="24">
        <f t="shared" si="68"/>
        <v>5818.5</v>
      </c>
      <c r="Q1210" s="23">
        <v>325.60000000000002</v>
      </c>
      <c r="R1210" s="23">
        <v>0</v>
      </c>
      <c r="S1210" s="23">
        <v>2.75</v>
      </c>
      <c r="T1210" s="24">
        <f t="shared" si="66"/>
        <v>328.35</v>
      </c>
      <c r="U1210" s="25">
        <f t="shared" si="67"/>
        <v>5490.15</v>
      </c>
    </row>
    <row r="1211" spans="1:21" ht="27" customHeight="1" x14ac:dyDescent="0.2">
      <c r="A1211" s="18">
        <v>783</v>
      </c>
      <c r="B1211" s="18" t="s">
        <v>144</v>
      </c>
      <c r="C1211" s="19">
        <v>35294</v>
      </c>
      <c r="D1211" s="20">
        <v>26901190200898</v>
      </c>
      <c r="F1211" s="18" t="s">
        <v>86</v>
      </c>
      <c r="G1211" s="19">
        <v>35735</v>
      </c>
      <c r="I1211" s="21">
        <v>3150</v>
      </c>
      <c r="J1211" s="22">
        <v>3917</v>
      </c>
      <c r="M1211" s="23">
        <v>787.5</v>
      </c>
      <c r="O1211" s="1"/>
      <c r="P1211" s="24">
        <f t="shared" si="68"/>
        <v>4704.5</v>
      </c>
      <c r="Q1211" s="23">
        <v>346.5</v>
      </c>
      <c r="R1211" s="23">
        <v>0</v>
      </c>
      <c r="S1211" s="23">
        <v>0</v>
      </c>
      <c r="T1211" s="24">
        <f t="shared" si="66"/>
        <v>346.5</v>
      </c>
      <c r="U1211" s="25">
        <f t="shared" si="67"/>
        <v>4358</v>
      </c>
    </row>
    <row r="1212" spans="1:21" ht="27" customHeight="1" x14ac:dyDescent="0.2">
      <c r="A1212" s="18">
        <v>5267</v>
      </c>
      <c r="B1212" s="18" t="s">
        <v>145</v>
      </c>
      <c r="C1212" s="19">
        <v>38271</v>
      </c>
      <c r="D1212" s="20">
        <v>26503061802916</v>
      </c>
      <c r="F1212" s="18" t="s">
        <v>86</v>
      </c>
      <c r="G1212" s="19">
        <v>38297</v>
      </c>
      <c r="I1212" s="21">
        <v>2200</v>
      </c>
      <c r="J1212" s="22">
        <v>2725.7</v>
      </c>
      <c r="M1212" s="23">
        <v>550</v>
      </c>
      <c r="O1212" s="1">
        <v>539</v>
      </c>
      <c r="P1212" s="24">
        <f t="shared" si="68"/>
        <v>3814.7</v>
      </c>
      <c r="Q1212" s="23">
        <v>242</v>
      </c>
      <c r="R1212" s="23">
        <v>0</v>
      </c>
      <c r="S1212" s="23">
        <v>0</v>
      </c>
      <c r="T1212" s="24">
        <f t="shared" si="66"/>
        <v>242</v>
      </c>
      <c r="U1212" s="25">
        <f t="shared" si="67"/>
        <v>3572.7</v>
      </c>
    </row>
    <row r="1213" spans="1:21" ht="27" customHeight="1" x14ac:dyDescent="0.2">
      <c r="A1213" s="18">
        <v>7228</v>
      </c>
      <c r="B1213" s="18" t="s">
        <v>146</v>
      </c>
      <c r="C1213" s="19">
        <v>38924</v>
      </c>
      <c r="D1213" s="20">
        <v>27809070201254</v>
      </c>
      <c r="F1213" s="18" t="s">
        <v>86</v>
      </c>
      <c r="G1213" s="19">
        <v>38962</v>
      </c>
      <c r="I1213" s="21">
        <v>2140</v>
      </c>
      <c r="J1213" s="22">
        <v>2899.7</v>
      </c>
      <c r="M1213" s="23">
        <v>535</v>
      </c>
      <c r="N1213" s="23">
        <v>150</v>
      </c>
      <c r="O1213" s="1">
        <v>1269</v>
      </c>
      <c r="P1213" s="24">
        <f t="shared" si="68"/>
        <v>4853.7</v>
      </c>
      <c r="Q1213" s="23">
        <v>235.4</v>
      </c>
      <c r="R1213" s="23">
        <v>0</v>
      </c>
      <c r="S1213" s="23">
        <v>0.96</v>
      </c>
      <c r="T1213" s="24">
        <f t="shared" si="66"/>
        <v>236.36</v>
      </c>
      <c r="U1213" s="25">
        <f t="shared" si="67"/>
        <v>4617.34</v>
      </c>
    </row>
    <row r="1214" spans="1:21" ht="27" customHeight="1" x14ac:dyDescent="0.2">
      <c r="A1214" s="18">
        <v>8018</v>
      </c>
      <c r="B1214" s="18" t="s">
        <v>147</v>
      </c>
      <c r="C1214" s="19">
        <v>39270</v>
      </c>
      <c r="D1214" s="20">
        <v>28702141804316</v>
      </c>
      <c r="F1214" s="18" t="s">
        <v>86</v>
      </c>
      <c r="G1214" s="19">
        <v>39280</v>
      </c>
      <c r="O1214" s="1"/>
      <c r="P1214" s="24">
        <f t="shared" si="68"/>
        <v>0</v>
      </c>
      <c r="T1214" s="24">
        <f t="shared" si="66"/>
        <v>0</v>
      </c>
      <c r="U1214" s="25">
        <f t="shared" si="67"/>
        <v>0</v>
      </c>
    </row>
    <row r="1215" spans="1:21" ht="27" customHeight="1" x14ac:dyDescent="0.2">
      <c r="A1215" s="18">
        <v>8154</v>
      </c>
      <c r="B1215" s="18" t="s">
        <v>148</v>
      </c>
      <c r="C1215" s="19">
        <v>39306</v>
      </c>
      <c r="D1215" s="20">
        <v>28605132601199</v>
      </c>
      <c r="F1215" s="18" t="s">
        <v>86</v>
      </c>
      <c r="G1215" s="19">
        <v>39352</v>
      </c>
      <c r="I1215" s="21">
        <v>1780</v>
      </c>
      <c r="J1215" s="22">
        <v>2999.05</v>
      </c>
      <c r="M1215" s="23">
        <v>445</v>
      </c>
      <c r="N1215" s="23">
        <v>150</v>
      </c>
      <c r="O1215" s="1">
        <v>935</v>
      </c>
      <c r="P1215" s="24">
        <f t="shared" si="68"/>
        <v>4529.05</v>
      </c>
      <c r="Q1215" s="23">
        <v>195.8</v>
      </c>
      <c r="R1215" s="23">
        <v>0</v>
      </c>
      <c r="S1215" s="23">
        <v>2.38</v>
      </c>
      <c r="T1215" s="24">
        <f t="shared" si="66"/>
        <v>198.18</v>
      </c>
      <c r="U1215" s="25">
        <f t="shared" si="67"/>
        <v>4330.87</v>
      </c>
    </row>
    <row r="1216" spans="1:21" ht="27" customHeight="1" x14ac:dyDescent="0.2">
      <c r="A1216" s="18">
        <v>9473</v>
      </c>
      <c r="B1216" s="18" t="s">
        <v>149</v>
      </c>
      <c r="C1216" s="19">
        <v>42274</v>
      </c>
      <c r="D1216" s="20">
        <v>29205161802719</v>
      </c>
      <c r="F1216" s="18" t="s">
        <v>86</v>
      </c>
      <c r="G1216" s="19">
        <v>42290</v>
      </c>
      <c r="I1216" s="21">
        <v>1700</v>
      </c>
      <c r="J1216" s="22">
        <v>2263.35</v>
      </c>
      <c r="M1216" s="23">
        <v>425</v>
      </c>
      <c r="N1216" s="23">
        <v>150</v>
      </c>
      <c r="O1216" s="1">
        <v>707</v>
      </c>
      <c r="P1216" s="24">
        <f t="shared" si="68"/>
        <v>3545.35</v>
      </c>
      <c r="Q1216" s="23">
        <v>187</v>
      </c>
      <c r="R1216" s="23">
        <v>0</v>
      </c>
      <c r="S1216" s="23">
        <v>0.19</v>
      </c>
      <c r="T1216" s="24">
        <f t="shared" si="66"/>
        <v>187.19</v>
      </c>
      <c r="U1216" s="25">
        <f t="shared" si="67"/>
        <v>3358.16</v>
      </c>
    </row>
    <row r="1217" spans="1:21" ht="27" customHeight="1" x14ac:dyDescent="0.2">
      <c r="A1217" s="18">
        <v>12639</v>
      </c>
      <c r="B1217" s="18" t="s">
        <v>150</v>
      </c>
      <c r="C1217" s="19">
        <v>42266</v>
      </c>
      <c r="D1217" s="20">
        <v>28211221802311</v>
      </c>
      <c r="F1217" s="18" t="s">
        <v>86</v>
      </c>
      <c r="G1217" s="19">
        <v>42561</v>
      </c>
      <c r="I1217" s="21">
        <v>1700</v>
      </c>
      <c r="J1217" s="22">
        <v>2266.35</v>
      </c>
      <c r="M1217" s="23">
        <v>425</v>
      </c>
      <c r="O1217" s="1">
        <v>709</v>
      </c>
      <c r="P1217" s="24">
        <f t="shared" si="68"/>
        <v>3400.35</v>
      </c>
      <c r="Q1217" s="23">
        <v>187</v>
      </c>
      <c r="R1217" s="23">
        <v>0</v>
      </c>
      <c r="S1217" s="23">
        <v>0</v>
      </c>
      <c r="T1217" s="24">
        <f t="shared" si="66"/>
        <v>187</v>
      </c>
      <c r="U1217" s="25">
        <f t="shared" si="67"/>
        <v>3213.35</v>
      </c>
    </row>
    <row r="1218" spans="1:21" ht="27" customHeight="1" x14ac:dyDescent="0.2">
      <c r="A1218" s="18">
        <v>13248</v>
      </c>
      <c r="B1218" s="18" t="s">
        <v>151</v>
      </c>
      <c r="C1218" s="19">
        <v>44007</v>
      </c>
      <c r="D1218" s="20">
        <v>29306051804253</v>
      </c>
      <c r="F1218" s="18" t="s">
        <v>86</v>
      </c>
      <c r="G1218" s="19">
        <v>43497</v>
      </c>
      <c r="O1218" s="1"/>
      <c r="P1218" s="24">
        <f t="shared" si="68"/>
        <v>0</v>
      </c>
      <c r="T1218" s="24">
        <f t="shared" si="66"/>
        <v>0</v>
      </c>
      <c r="U1218" s="25">
        <f t="shared" si="67"/>
        <v>0</v>
      </c>
    </row>
    <row r="1219" spans="1:21" ht="27" customHeight="1" x14ac:dyDescent="0.2">
      <c r="A1219" s="18">
        <v>13742</v>
      </c>
      <c r="B1219" s="18" t="s">
        <v>152</v>
      </c>
      <c r="C1219" s="19">
        <v>43487</v>
      </c>
      <c r="D1219" s="20">
        <v>30101011843919</v>
      </c>
      <c r="F1219" s="18" t="s">
        <v>86</v>
      </c>
      <c r="G1219" s="19">
        <v>43507</v>
      </c>
      <c r="I1219" s="21">
        <v>1700</v>
      </c>
      <c r="J1219" s="22">
        <v>2024.9</v>
      </c>
      <c r="M1219" s="23">
        <v>425</v>
      </c>
      <c r="O1219" s="1">
        <v>645</v>
      </c>
      <c r="P1219" s="24">
        <f t="shared" si="68"/>
        <v>3094.9</v>
      </c>
      <c r="Q1219" s="23">
        <v>187</v>
      </c>
      <c r="R1219" s="23">
        <v>0</v>
      </c>
      <c r="S1219" s="23">
        <v>0.17</v>
      </c>
      <c r="T1219" s="24">
        <f t="shared" si="66"/>
        <v>187.17</v>
      </c>
      <c r="U1219" s="25">
        <f t="shared" si="67"/>
        <v>2907.73</v>
      </c>
    </row>
    <row r="1220" spans="1:21" ht="27" customHeight="1" x14ac:dyDescent="0.2">
      <c r="A1220" s="18">
        <v>14074</v>
      </c>
      <c r="B1220" s="18" t="s">
        <v>153</v>
      </c>
      <c r="C1220" s="19">
        <v>43870</v>
      </c>
      <c r="D1220" s="20">
        <v>29701213300137</v>
      </c>
      <c r="F1220" s="18" t="s">
        <v>86</v>
      </c>
      <c r="G1220" s="19">
        <v>43983</v>
      </c>
      <c r="I1220" s="21">
        <v>1700</v>
      </c>
      <c r="J1220" s="22">
        <v>1919.9</v>
      </c>
      <c r="M1220" s="23">
        <v>425</v>
      </c>
      <c r="N1220" s="23">
        <v>150</v>
      </c>
      <c r="O1220" s="1">
        <v>385</v>
      </c>
      <c r="P1220" s="24">
        <f t="shared" si="68"/>
        <v>2879.9</v>
      </c>
      <c r="Q1220" s="23">
        <v>187</v>
      </c>
      <c r="R1220" s="23">
        <v>0</v>
      </c>
      <c r="S1220" s="23">
        <v>0</v>
      </c>
      <c r="T1220" s="24">
        <f t="shared" si="66"/>
        <v>187</v>
      </c>
      <c r="U1220" s="25">
        <f t="shared" si="67"/>
        <v>2692.9</v>
      </c>
    </row>
    <row r="1221" spans="1:21" ht="27" customHeight="1" x14ac:dyDescent="0.2">
      <c r="A1221" s="18">
        <v>794</v>
      </c>
      <c r="B1221" s="18" t="s">
        <v>154</v>
      </c>
      <c r="C1221" s="19">
        <v>35555</v>
      </c>
      <c r="D1221" s="20">
        <v>27210090201952</v>
      </c>
      <c r="F1221" s="18" t="s">
        <v>86</v>
      </c>
      <c r="G1221" s="19">
        <v>35582</v>
      </c>
      <c r="I1221" s="21">
        <v>3510</v>
      </c>
      <c r="J1221" s="22">
        <v>4339.1000000000004</v>
      </c>
      <c r="M1221" s="23">
        <v>877.5</v>
      </c>
      <c r="O1221" s="1">
        <v>2327</v>
      </c>
      <c r="P1221" s="24">
        <f t="shared" si="68"/>
        <v>7543.6</v>
      </c>
      <c r="Q1221" s="23">
        <v>386.1</v>
      </c>
      <c r="R1221" s="23">
        <v>0</v>
      </c>
      <c r="S1221" s="23">
        <v>8.59</v>
      </c>
      <c r="T1221" s="24">
        <f t="shared" si="66"/>
        <v>394.69</v>
      </c>
      <c r="U1221" s="25">
        <f t="shared" si="67"/>
        <v>7148.9100000000008</v>
      </c>
    </row>
    <row r="1222" spans="1:21" ht="27" customHeight="1" x14ac:dyDescent="0.2">
      <c r="A1222" s="18">
        <v>5820</v>
      </c>
      <c r="B1222" s="18" t="s">
        <v>155</v>
      </c>
      <c r="C1222" s="19">
        <v>38577</v>
      </c>
      <c r="D1222" s="20">
        <v>27704280201315</v>
      </c>
      <c r="F1222" s="18" t="s">
        <v>116</v>
      </c>
      <c r="G1222" s="19">
        <v>38634</v>
      </c>
      <c r="I1222" s="21">
        <v>4950</v>
      </c>
      <c r="J1222" s="22">
        <v>6102</v>
      </c>
      <c r="M1222" s="23">
        <v>1237.5</v>
      </c>
      <c r="O1222" s="1"/>
      <c r="P1222" s="24">
        <f t="shared" si="68"/>
        <v>7339.5</v>
      </c>
      <c r="Q1222" s="23">
        <v>544.5</v>
      </c>
      <c r="R1222" s="23">
        <v>0</v>
      </c>
      <c r="S1222" s="23">
        <v>0</v>
      </c>
      <c r="T1222" s="24">
        <f t="shared" si="66"/>
        <v>544.5</v>
      </c>
      <c r="U1222" s="25">
        <f t="shared" si="67"/>
        <v>6795</v>
      </c>
    </row>
    <row r="1223" spans="1:21" ht="27" customHeight="1" x14ac:dyDescent="0.2">
      <c r="A1223" s="18">
        <v>8223</v>
      </c>
      <c r="B1223" s="18" t="s">
        <v>156</v>
      </c>
      <c r="C1223" s="19">
        <v>39326</v>
      </c>
      <c r="D1223" s="20">
        <v>28502040200534</v>
      </c>
      <c r="F1223" s="18" t="s">
        <v>116</v>
      </c>
      <c r="G1223" s="19">
        <v>39349</v>
      </c>
      <c r="I1223" s="21">
        <v>4480</v>
      </c>
      <c r="J1223" s="22">
        <v>5537.05</v>
      </c>
      <c r="M1223" s="23">
        <v>1120</v>
      </c>
      <c r="O1223" s="1"/>
      <c r="P1223" s="24">
        <f t="shared" si="68"/>
        <v>6657.05</v>
      </c>
      <c r="Q1223" s="23">
        <v>492.8</v>
      </c>
      <c r="R1223" s="23">
        <v>0</v>
      </c>
      <c r="S1223" s="23">
        <v>0.93</v>
      </c>
      <c r="T1223" s="24">
        <f t="shared" si="66"/>
        <v>493.73</v>
      </c>
      <c r="U1223" s="25">
        <f t="shared" si="67"/>
        <v>6163.32</v>
      </c>
    </row>
    <row r="1224" spans="1:21" ht="27" customHeight="1" x14ac:dyDescent="0.2">
      <c r="A1224" s="18">
        <v>8566</v>
      </c>
      <c r="B1224" s="18" t="s">
        <v>157</v>
      </c>
      <c r="C1224" s="19">
        <v>39475</v>
      </c>
      <c r="D1224" s="20">
        <v>28001020200857</v>
      </c>
      <c r="F1224" s="18" t="s">
        <v>86</v>
      </c>
      <c r="G1224" s="19">
        <v>39508</v>
      </c>
      <c r="I1224" s="21">
        <v>4440</v>
      </c>
      <c r="J1224" s="22">
        <v>5486.05</v>
      </c>
      <c r="M1224" s="23">
        <v>1110</v>
      </c>
      <c r="O1224" s="1"/>
      <c r="P1224" s="24">
        <f t="shared" si="68"/>
        <v>6596.05</v>
      </c>
      <c r="Q1224" s="23">
        <v>488.4</v>
      </c>
      <c r="R1224" s="23">
        <v>0</v>
      </c>
      <c r="S1224" s="23">
        <v>0</v>
      </c>
      <c r="T1224" s="24">
        <f t="shared" si="66"/>
        <v>488.4</v>
      </c>
      <c r="U1224" s="25">
        <f t="shared" si="67"/>
        <v>6107.6500000000005</v>
      </c>
    </row>
    <row r="1225" spans="1:21" ht="27" customHeight="1" x14ac:dyDescent="0.2">
      <c r="A1225" s="18">
        <v>283</v>
      </c>
      <c r="B1225" s="18" t="s">
        <v>158</v>
      </c>
      <c r="C1225" s="19">
        <v>35423</v>
      </c>
      <c r="D1225" s="20">
        <v>26903160201256</v>
      </c>
      <c r="F1225" s="18" t="s">
        <v>86</v>
      </c>
      <c r="G1225" s="19">
        <v>35431</v>
      </c>
      <c r="I1225" s="21">
        <v>2930</v>
      </c>
      <c r="J1225" s="22">
        <v>3637</v>
      </c>
      <c r="M1225" s="23">
        <v>732.5</v>
      </c>
      <c r="O1225" s="1">
        <v>1290</v>
      </c>
      <c r="P1225" s="24">
        <f t="shared" si="68"/>
        <v>5659.5</v>
      </c>
      <c r="Q1225" s="23">
        <v>322.3</v>
      </c>
      <c r="R1225" s="23">
        <v>0</v>
      </c>
      <c r="S1225" s="23">
        <v>10.08</v>
      </c>
      <c r="T1225" s="24">
        <f t="shared" si="66"/>
        <v>332.38</v>
      </c>
      <c r="U1225" s="25">
        <f t="shared" si="67"/>
        <v>5327.12</v>
      </c>
    </row>
    <row r="1226" spans="1:21" ht="27" customHeight="1" x14ac:dyDescent="0.2">
      <c r="A1226" s="18">
        <v>572</v>
      </c>
      <c r="B1226" s="18" t="s">
        <v>159</v>
      </c>
      <c r="C1226" s="19">
        <v>34121</v>
      </c>
      <c r="D1226" s="20">
        <v>26709241801672</v>
      </c>
      <c r="F1226" s="18" t="s">
        <v>86</v>
      </c>
      <c r="G1226" s="19">
        <v>35049</v>
      </c>
      <c r="I1226" s="21">
        <v>5460</v>
      </c>
      <c r="J1226" s="22">
        <v>6741</v>
      </c>
      <c r="M1226" s="23">
        <v>1365</v>
      </c>
      <c r="O1226" s="1">
        <v>3280</v>
      </c>
      <c r="P1226" s="24">
        <f t="shared" si="68"/>
        <v>11386</v>
      </c>
      <c r="Q1226" s="23">
        <v>600.6</v>
      </c>
      <c r="R1226" s="23">
        <v>0</v>
      </c>
      <c r="S1226" s="23">
        <v>0</v>
      </c>
      <c r="T1226" s="24">
        <f t="shared" si="66"/>
        <v>600.6</v>
      </c>
      <c r="U1226" s="25">
        <f t="shared" si="67"/>
        <v>10785.4</v>
      </c>
    </row>
    <row r="1227" spans="1:21" ht="27" customHeight="1" x14ac:dyDescent="0.2">
      <c r="A1227" s="18">
        <v>756</v>
      </c>
      <c r="B1227" s="18" t="s">
        <v>160</v>
      </c>
      <c r="C1227" s="19">
        <v>34683</v>
      </c>
      <c r="D1227" s="20">
        <v>27205270201574</v>
      </c>
      <c r="F1227" s="18" t="s">
        <v>86</v>
      </c>
      <c r="G1227" s="19">
        <v>34911</v>
      </c>
      <c r="I1227" s="21">
        <v>3870</v>
      </c>
      <c r="J1227" s="22">
        <v>4782</v>
      </c>
      <c r="M1227" s="23">
        <v>967.5</v>
      </c>
      <c r="O1227" s="1">
        <v>1135</v>
      </c>
      <c r="P1227" s="24">
        <f t="shared" si="68"/>
        <v>6884.5</v>
      </c>
      <c r="Q1227" s="23">
        <v>425.7</v>
      </c>
      <c r="R1227" s="23">
        <v>0</v>
      </c>
      <c r="S1227" s="23">
        <v>0.4</v>
      </c>
      <c r="T1227" s="24">
        <f t="shared" ref="T1227:T1290" si="69">SUM(Q1227:S1227)</f>
        <v>426.09999999999997</v>
      </c>
      <c r="U1227" s="25">
        <f t="shared" ref="U1227:U1290" si="70">P1227-T1227</f>
        <v>6458.4</v>
      </c>
    </row>
    <row r="1228" spans="1:21" ht="27" customHeight="1" x14ac:dyDescent="0.2">
      <c r="A1228" s="18">
        <v>761</v>
      </c>
      <c r="B1228" s="18" t="s">
        <v>161</v>
      </c>
      <c r="C1228" s="19">
        <v>34583</v>
      </c>
      <c r="D1228" s="20">
        <v>26601280202217</v>
      </c>
      <c r="F1228" s="18" t="s">
        <v>86</v>
      </c>
      <c r="G1228" s="19">
        <v>35049</v>
      </c>
      <c r="I1228" s="21">
        <v>3600</v>
      </c>
      <c r="J1228" s="22">
        <v>4497</v>
      </c>
      <c r="M1228" s="23">
        <v>900</v>
      </c>
      <c r="O1228" s="1"/>
      <c r="P1228" s="24">
        <f t="shared" ref="P1228:P1291" si="71">SUM(J1228:O1228)</f>
        <v>5397</v>
      </c>
      <c r="Q1228" s="23">
        <v>396</v>
      </c>
      <c r="R1228" s="23">
        <v>0</v>
      </c>
      <c r="S1228" s="23">
        <v>3.28</v>
      </c>
      <c r="T1228" s="24">
        <f t="shared" si="69"/>
        <v>399.28</v>
      </c>
      <c r="U1228" s="25">
        <f t="shared" si="70"/>
        <v>4997.72</v>
      </c>
    </row>
    <row r="1229" spans="1:21" ht="27" customHeight="1" x14ac:dyDescent="0.2">
      <c r="A1229" s="18">
        <v>906</v>
      </c>
      <c r="B1229" s="18" t="s">
        <v>162</v>
      </c>
      <c r="C1229" s="19">
        <v>34683</v>
      </c>
      <c r="D1229" s="20">
        <v>26711020200873</v>
      </c>
      <c r="F1229" s="18" t="s">
        <v>86</v>
      </c>
      <c r="G1229" s="19">
        <v>34912</v>
      </c>
      <c r="I1229" s="21">
        <v>3530</v>
      </c>
      <c r="J1229" s="22">
        <v>4370</v>
      </c>
      <c r="M1229" s="23">
        <v>882.5</v>
      </c>
      <c r="O1229" s="1">
        <v>1598</v>
      </c>
      <c r="P1229" s="24">
        <f t="shared" si="71"/>
        <v>6850.5</v>
      </c>
      <c r="Q1229" s="23">
        <v>388.3</v>
      </c>
      <c r="R1229" s="23">
        <v>0</v>
      </c>
      <c r="S1229" s="23">
        <v>4.7300000000000004</v>
      </c>
      <c r="T1229" s="24">
        <f t="shared" si="69"/>
        <v>393.03000000000003</v>
      </c>
      <c r="U1229" s="25">
        <f t="shared" si="70"/>
        <v>6457.47</v>
      </c>
    </row>
    <row r="1230" spans="1:21" ht="27" customHeight="1" x14ac:dyDescent="0.2">
      <c r="A1230" s="18">
        <v>910</v>
      </c>
      <c r="B1230" s="18" t="s">
        <v>163</v>
      </c>
      <c r="C1230" s="19">
        <v>34881</v>
      </c>
      <c r="D1230" s="20">
        <v>27308270200318</v>
      </c>
      <c r="F1230" s="18" t="s">
        <v>86</v>
      </c>
      <c r="G1230" s="19">
        <v>34911</v>
      </c>
      <c r="I1230" s="21">
        <v>3740</v>
      </c>
      <c r="J1230" s="22">
        <v>5077.5</v>
      </c>
      <c r="M1230" s="23">
        <v>935</v>
      </c>
      <c r="O1230" s="1">
        <v>1730</v>
      </c>
      <c r="P1230" s="24">
        <f t="shared" si="71"/>
        <v>7742.5</v>
      </c>
      <c r="Q1230" s="23">
        <v>411.4</v>
      </c>
      <c r="R1230" s="23">
        <v>17</v>
      </c>
      <c r="S1230" s="23">
        <v>0</v>
      </c>
      <c r="T1230" s="24">
        <f t="shared" si="69"/>
        <v>428.4</v>
      </c>
      <c r="U1230" s="25">
        <f t="shared" si="70"/>
        <v>7314.1</v>
      </c>
    </row>
    <row r="1231" spans="1:21" ht="27" customHeight="1" x14ac:dyDescent="0.2">
      <c r="A1231" s="18">
        <v>922</v>
      </c>
      <c r="B1231" s="18" t="s">
        <v>164</v>
      </c>
      <c r="C1231" s="19">
        <v>35656</v>
      </c>
      <c r="D1231" s="20">
        <v>27210162601799</v>
      </c>
      <c r="F1231" s="18" t="s">
        <v>86</v>
      </c>
      <c r="G1231" s="19">
        <v>35662</v>
      </c>
      <c r="I1231" s="21">
        <v>3040</v>
      </c>
      <c r="J1231" s="22">
        <v>3779.1000000000004</v>
      </c>
      <c r="M1231" s="23">
        <v>760</v>
      </c>
      <c r="O1231" s="1">
        <v>894</v>
      </c>
      <c r="P1231" s="24">
        <f t="shared" si="71"/>
        <v>5433.1</v>
      </c>
      <c r="Q1231" s="23">
        <v>334.4</v>
      </c>
      <c r="R1231" s="23">
        <v>0</v>
      </c>
      <c r="S1231" s="23">
        <v>0</v>
      </c>
      <c r="T1231" s="24">
        <f t="shared" si="69"/>
        <v>334.4</v>
      </c>
      <c r="U1231" s="25">
        <f t="shared" si="70"/>
        <v>5098.7000000000007</v>
      </c>
    </row>
    <row r="1232" spans="1:21" ht="27" customHeight="1" x14ac:dyDescent="0.2">
      <c r="A1232" s="18">
        <v>925</v>
      </c>
      <c r="B1232" s="18" t="s">
        <v>165</v>
      </c>
      <c r="C1232" s="19">
        <v>38318</v>
      </c>
      <c r="D1232" s="20">
        <v>27603250201271</v>
      </c>
      <c r="F1232" s="18" t="s">
        <v>86</v>
      </c>
      <c r="G1232" s="19">
        <v>38322</v>
      </c>
      <c r="I1232" s="21">
        <v>3120</v>
      </c>
      <c r="J1232" s="22">
        <v>4213.7</v>
      </c>
      <c r="M1232" s="23">
        <v>780</v>
      </c>
      <c r="O1232" s="1">
        <v>1938</v>
      </c>
      <c r="P1232" s="24">
        <f t="shared" si="71"/>
        <v>6931.7</v>
      </c>
      <c r="Q1232" s="23">
        <v>343.2</v>
      </c>
      <c r="R1232" s="23">
        <v>0</v>
      </c>
      <c r="S1232" s="23">
        <v>0.7</v>
      </c>
      <c r="T1232" s="24">
        <f t="shared" si="69"/>
        <v>343.9</v>
      </c>
      <c r="U1232" s="25">
        <f t="shared" si="70"/>
        <v>6587.8</v>
      </c>
    </row>
    <row r="1233" spans="1:21" ht="27" customHeight="1" x14ac:dyDescent="0.2">
      <c r="A1233" s="18">
        <v>926</v>
      </c>
      <c r="B1233" s="18" t="s">
        <v>166</v>
      </c>
      <c r="C1233" s="19">
        <v>34430</v>
      </c>
      <c r="D1233" s="20">
        <v>26712231803139</v>
      </c>
      <c r="F1233" s="18" t="s">
        <v>86</v>
      </c>
      <c r="G1233" s="19">
        <v>34839</v>
      </c>
      <c r="I1233" s="21">
        <v>3390</v>
      </c>
      <c r="J1233" s="22">
        <v>4001.3999999999996</v>
      </c>
      <c r="M1233" s="23">
        <v>847.5</v>
      </c>
      <c r="O1233" s="1">
        <v>955</v>
      </c>
      <c r="P1233" s="24">
        <f t="shared" si="71"/>
        <v>5803.9</v>
      </c>
      <c r="Q1233" s="23">
        <v>372.9</v>
      </c>
      <c r="R1233" s="23">
        <v>0</v>
      </c>
      <c r="S1233" s="23">
        <v>0.71</v>
      </c>
      <c r="T1233" s="24">
        <f t="shared" si="69"/>
        <v>373.60999999999996</v>
      </c>
      <c r="U1233" s="25">
        <f t="shared" si="70"/>
        <v>5430.29</v>
      </c>
    </row>
    <row r="1234" spans="1:21" ht="27" customHeight="1" x14ac:dyDescent="0.2">
      <c r="A1234" s="18">
        <v>931</v>
      </c>
      <c r="B1234" s="18" t="s">
        <v>167</v>
      </c>
      <c r="C1234" s="19">
        <v>35805</v>
      </c>
      <c r="D1234" s="20">
        <v>27403160200714</v>
      </c>
      <c r="F1234" s="18" t="s">
        <v>86</v>
      </c>
      <c r="G1234" s="19">
        <v>35816</v>
      </c>
      <c r="I1234" s="21">
        <v>2810</v>
      </c>
      <c r="J1234" s="22">
        <v>3827</v>
      </c>
      <c r="M1234" s="23">
        <v>702.5</v>
      </c>
      <c r="O1234" s="1"/>
      <c r="P1234" s="24">
        <f t="shared" si="71"/>
        <v>4529.5</v>
      </c>
      <c r="Q1234" s="23">
        <v>309.10000000000002</v>
      </c>
      <c r="R1234" s="23">
        <v>0</v>
      </c>
      <c r="S1234" s="23">
        <v>4.42</v>
      </c>
      <c r="T1234" s="24">
        <f t="shared" si="69"/>
        <v>313.52000000000004</v>
      </c>
      <c r="U1234" s="25">
        <f t="shared" si="70"/>
        <v>4215.9799999999996</v>
      </c>
    </row>
    <row r="1235" spans="1:21" ht="27" customHeight="1" x14ac:dyDescent="0.2">
      <c r="A1235" s="18">
        <v>932</v>
      </c>
      <c r="B1235" s="18" t="s">
        <v>168</v>
      </c>
      <c r="C1235" s="19">
        <v>36388</v>
      </c>
      <c r="D1235" s="20">
        <v>27608022502239</v>
      </c>
      <c r="F1235" s="18" t="s">
        <v>86</v>
      </c>
      <c r="G1235" s="19">
        <v>36397</v>
      </c>
      <c r="I1235" s="21">
        <v>3000</v>
      </c>
      <c r="J1235" s="22">
        <v>3726.5</v>
      </c>
      <c r="M1235" s="23">
        <v>750</v>
      </c>
      <c r="O1235" s="1">
        <v>1726</v>
      </c>
      <c r="P1235" s="24">
        <f t="shared" si="71"/>
        <v>6202.5</v>
      </c>
      <c r="Q1235" s="23">
        <v>330</v>
      </c>
      <c r="R1235" s="23">
        <v>0</v>
      </c>
      <c r="S1235" s="23">
        <v>0.31</v>
      </c>
      <c r="T1235" s="24">
        <f t="shared" si="69"/>
        <v>330.31</v>
      </c>
      <c r="U1235" s="25">
        <f t="shared" si="70"/>
        <v>5872.19</v>
      </c>
    </row>
    <row r="1236" spans="1:21" ht="27" customHeight="1" x14ac:dyDescent="0.2">
      <c r="A1236" s="18">
        <v>938</v>
      </c>
      <c r="B1236" s="18" t="s">
        <v>169</v>
      </c>
      <c r="C1236" s="19">
        <v>36067</v>
      </c>
      <c r="D1236" s="20">
        <v>27102150201615</v>
      </c>
      <c r="F1236" s="18" t="s">
        <v>86</v>
      </c>
      <c r="G1236" s="19">
        <v>36067</v>
      </c>
      <c r="I1236" s="21">
        <v>3280</v>
      </c>
      <c r="J1236" s="22">
        <v>4555.7</v>
      </c>
      <c r="M1236" s="23">
        <v>820</v>
      </c>
      <c r="O1236" s="1">
        <v>1406</v>
      </c>
      <c r="P1236" s="24">
        <f t="shared" si="71"/>
        <v>6781.7</v>
      </c>
      <c r="Q1236" s="23">
        <v>360.8</v>
      </c>
      <c r="R1236" s="23">
        <v>0</v>
      </c>
      <c r="S1236" s="23">
        <v>3.4</v>
      </c>
      <c r="T1236" s="24">
        <f t="shared" si="69"/>
        <v>364.2</v>
      </c>
      <c r="U1236" s="25">
        <f t="shared" si="70"/>
        <v>6417.5</v>
      </c>
    </row>
    <row r="1237" spans="1:21" ht="27" customHeight="1" x14ac:dyDescent="0.2">
      <c r="A1237" s="18">
        <v>1389</v>
      </c>
      <c r="B1237" s="18" t="s">
        <v>170</v>
      </c>
      <c r="C1237" s="19">
        <v>36254</v>
      </c>
      <c r="D1237" s="20">
        <v>27510151800734</v>
      </c>
      <c r="F1237" s="18" t="s">
        <v>86</v>
      </c>
      <c r="G1237" s="19">
        <v>36271</v>
      </c>
      <c r="I1237" s="21">
        <v>3540</v>
      </c>
      <c r="J1237" s="22">
        <v>4799.5</v>
      </c>
      <c r="M1237" s="23">
        <v>885</v>
      </c>
      <c r="O1237" s="1">
        <v>1731</v>
      </c>
      <c r="P1237" s="24">
        <f t="shared" si="71"/>
        <v>7415.5</v>
      </c>
      <c r="Q1237" s="23">
        <v>389.4</v>
      </c>
      <c r="R1237" s="23">
        <v>19.5</v>
      </c>
      <c r="S1237" s="23">
        <v>0</v>
      </c>
      <c r="T1237" s="24">
        <f t="shared" si="69"/>
        <v>408.9</v>
      </c>
      <c r="U1237" s="25">
        <f t="shared" si="70"/>
        <v>7006.6</v>
      </c>
    </row>
    <row r="1238" spans="1:21" ht="27" customHeight="1" x14ac:dyDescent="0.2">
      <c r="A1238" s="18">
        <v>4239</v>
      </c>
      <c r="B1238" s="18" t="s">
        <v>171</v>
      </c>
      <c r="C1238" s="19">
        <v>37441</v>
      </c>
      <c r="D1238" s="20">
        <v>27106200200238</v>
      </c>
      <c r="F1238" s="18" t="s">
        <v>86</v>
      </c>
      <c r="G1238" s="19">
        <v>37501</v>
      </c>
      <c r="I1238" s="21">
        <v>2690</v>
      </c>
      <c r="J1238" s="22">
        <v>3324.2</v>
      </c>
      <c r="M1238" s="23">
        <v>672.5</v>
      </c>
      <c r="O1238" s="1">
        <v>1546</v>
      </c>
      <c r="P1238" s="24">
        <f t="shared" si="71"/>
        <v>5542.7</v>
      </c>
      <c r="Q1238" s="23">
        <v>295.89999999999998</v>
      </c>
      <c r="R1238" s="23">
        <v>0</v>
      </c>
      <c r="S1238" s="23">
        <v>0</v>
      </c>
      <c r="T1238" s="24">
        <f t="shared" si="69"/>
        <v>295.89999999999998</v>
      </c>
      <c r="U1238" s="25">
        <f t="shared" si="70"/>
        <v>5246.8</v>
      </c>
    </row>
    <row r="1239" spans="1:21" ht="27" customHeight="1" x14ac:dyDescent="0.2">
      <c r="A1239" s="18">
        <v>5042</v>
      </c>
      <c r="B1239" s="18" t="s">
        <v>172</v>
      </c>
      <c r="C1239" s="19">
        <v>39495</v>
      </c>
      <c r="D1239" s="20">
        <v>28002160202155</v>
      </c>
      <c r="F1239" s="18" t="s">
        <v>86</v>
      </c>
      <c r="G1239" s="19">
        <v>39539</v>
      </c>
      <c r="I1239" s="21">
        <v>2270</v>
      </c>
      <c r="J1239" s="22">
        <v>3077.55</v>
      </c>
      <c r="M1239" s="23">
        <v>567.5</v>
      </c>
      <c r="O1239" s="1">
        <v>1049</v>
      </c>
      <c r="P1239" s="24">
        <f t="shared" si="71"/>
        <v>4694.05</v>
      </c>
      <c r="Q1239" s="23">
        <v>249.7</v>
      </c>
      <c r="R1239" s="23">
        <v>0</v>
      </c>
      <c r="S1239" s="23">
        <v>2.04</v>
      </c>
      <c r="T1239" s="24">
        <f t="shared" si="69"/>
        <v>251.73999999999998</v>
      </c>
      <c r="U1239" s="25">
        <f t="shared" si="70"/>
        <v>4442.3100000000004</v>
      </c>
    </row>
    <row r="1240" spans="1:21" ht="27" customHeight="1" x14ac:dyDescent="0.2">
      <c r="A1240" s="18">
        <v>5523</v>
      </c>
      <c r="B1240" s="18" t="s">
        <v>173</v>
      </c>
      <c r="C1240" s="19">
        <v>38493</v>
      </c>
      <c r="D1240" s="20">
        <v>28211160200576</v>
      </c>
      <c r="F1240" s="18" t="s">
        <v>86</v>
      </c>
      <c r="G1240" s="19">
        <v>38544</v>
      </c>
      <c r="I1240" s="21">
        <v>2710</v>
      </c>
      <c r="J1240" s="22">
        <v>3654.55</v>
      </c>
      <c r="M1240" s="23">
        <v>677.5</v>
      </c>
      <c r="O1240" s="1">
        <v>1323</v>
      </c>
      <c r="P1240" s="24">
        <f t="shared" si="71"/>
        <v>5655.05</v>
      </c>
      <c r="Q1240" s="23">
        <v>298.10000000000002</v>
      </c>
      <c r="R1240" s="23">
        <v>0</v>
      </c>
      <c r="S1240" s="23">
        <v>0.3</v>
      </c>
      <c r="T1240" s="24">
        <f t="shared" si="69"/>
        <v>298.40000000000003</v>
      </c>
      <c r="U1240" s="25">
        <f t="shared" si="70"/>
        <v>5356.6500000000005</v>
      </c>
    </row>
    <row r="1241" spans="1:21" ht="27" customHeight="1" x14ac:dyDescent="0.2">
      <c r="A1241" s="18">
        <v>5850</v>
      </c>
      <c r="B1241" s="18" t="s">
        <v>174</v>
      </c>
      <c r="C1241" s="19">
        <v>38593</v>
      </c>
      <c r="D1241" s="20">
        <v>28506201801954</v>
      </c>
      <c r="F1241" s="18" t="s">
        <v>86</v>
      </c>
      <c r="G1241" s="19">
        <v>38634</v>
      </c>
      <c r="I1241" s="21">
        <v>1960</v>
      </c>
      <c r="J1241" s="22">
        <v>3298.05</v>
      </c>
      <c r="M1241" s="23">
        <v>490</v>
      </c>
      <c r="O1241" s="1">
        <v>1403</v>
      </c>
      <c r="P1241" s="24">
        <f t="shared" si="71"/>
        <v>5191.05</v>
      </c>
      <c r="Q1241" s="23">
        <v>215.6</v>
      </c>
      <c r="R1241" s="23">
        <v>0</v>
      </c>
      <c r="S1241" s="23">
        <v>1.06</v>
      </c>
      <c r="T1241" s="24">
        <f t="shared" si="69"/>
        <v>216.66</v>
      </c>
      <c r="U1241" s="25">
        <f t="shared" si="70"/>
        <v>4974.3900000000003</v>
      </c>
    </row>
    <row r="1242" spans="1:21" ht="27" customHeight="1" x14ac:dyDescent="0.2">
      <c r="A1242" s="18">
        <v>6937</v>
      </c>
      <c r="B1242" s="18" t="s">
        <v>175</v>
      </c>
      <c r="C1242" s="19">
        <v>38796</v>
      </c>
      <c r="D1242" s="20">
        <v>28311061800337</v>
      </c>
      <c r="F1242" s="18" t="s">
        <v>86</v>
      </c>
      <c r="G1242" s="19">
        <v>38820</v>
      </c>
      <c r="O1242" s="1"/>
      <c r="P1242" s="24">
        <f t="shared" si="71"/>
        <v>0</v>
      </c>
      <c r="T1242" s="24">
        <f t="shared" si="69"/>
        <v>0</v>
      </c>
      <c r="U1242" s="25">
        <f t="shared" si="70"/>
        <v>0</v>
      </c>
    </row>
    <row r="1243" spans="1:21" ht="27" customHeight="1" x14ac:dyDescent="0.2">
      <c r="A1243" s="18">
        <v>7609</v>
      </c>
      <c r="B1243" s="18" t="s">
        <v>176</v>
      </c>
      <c r="C1243" s="19">
        <v>39091</v>
      </c>
      <c r="D1243" s="20">
        <v>28001091804354</v>
      </c>
      <c r="F1243" s="18" t="s">
        <v>86</v>
      </c>
      <c r="G1243" s="19">
        <v>39127</v>
      </c>
      <c r="I1243" s="21">
        <v>2290</v>
      </c>
      <c r="J1243" s="22">
        <v>3102.55</v>
      </c>
      <c r="M1243" s="23">
        <v>572.5</v>
      </c>
      <c r="O1243" s="1">
        <v>1423</v>
      </c>
      <c r="P1243" s="24">
        <f t="shared" si="71"/>
        <v>5098.05</v>
      </c>
      <c r="Q1243" s="23">
        <v>251.9</v>
      </c>
      <c r="R1243" s="23">
        <v>0</v>
      </c>
      <c r="S1243" s="23">
        <v>1.54</v>
      </c>
      <c r="T1243" s="24">
        <f t="shared" si="69"/>
        <v>253.44</v>
      </c>
      <c r="U1243" s="25">
        <f t="shared" si="70"/>
        <v>4844.6100000000006</v>
      </c>
    </row>
    <row r="1244" spans="1:21" ht="27" customHeight="1" x14ac:dyDescent="0.2">
      <c r="A1244" s="18">
        <v>7665</v>
      </c>
      <c r="B1244" s="18" t="s">
        <v>177</v>
      </c>
      <c r="C1244" s="19">
        <v>39098</v>
      </c>
      <c r="D1244" s="20">
        <v>26507161801874</v>
      </c>
      <c r="F1244" s="18" t="s">
        <v>86</v>
      </c>
      <c r="G1244" s="19">
        <v>39133</v>
      </c>
      <c r="I1244" s="21">
        <v>2410</v>
      </c>
      <c r="J1244" s="22">
        <v>3009.45</v>
      </c>
      <c r="M1244" s="23">
        <v>602.5</v>
      </c>
      <c r="O1244" s="1">
        <v>1388</v>
      </c>
      <c r="P1244" s="24">
        <f t="shared" si="71"/>
        <v>4999.95</v>
      </c>
      <c r="Q1244" s="23">
        <v>265.10000000000002</v>
      </c>
      <c r="R1244" s="23">
        <v>0</v>
      </c>
      <c r="S1244" s="23">
        <v>1.99</v>
      </c>
      <c r="T1244" s="24">
        <f t="shared" si="69"/>
        <v>267.09000000000003</v>
      </c>
      <c r="U1244" s="25">
        <f t="shared" si="70"/>
        <v>4732.8599999999997</v>
      </c>
    </row>
    <row r="1245" spans="1:21" ht="27" customHeight="1" x14ac:dyDescent="0.2">
      <c r="A1245" s="18">
        <v>8460</v>
      </c>
      <c r="B1245" s="18" t="s">
        <v>178</v>
      </c>
      <c r="C1245" s="19">
        <v>39420</v>
      </c>
      <c r="D1245" s="20">
        <v>28301080201791</v>
      </c>
      <c r="F1245" s="18" t="s">
        <v>86</v>
      </c>
      <c r="G1245" s="19">
        <v>39448</v>
      </c>
      <c r="I1245" s="21">
        <v>2290</v>
      </c>
      <c r="J1245" s="22">
        <v>3096.65</v>
      </c>
      <c r="M1245" s="23">
        <v>572.5</v>
      </c>
      <c r="O1245" s="1">
        <v>725</v>
      </c>
      <c r="P1245" s="24">
        <f t="shared" si="71"/>
        <v>4394.1499999999996</v>
      </c>
      <c r="Q1245" s="23">
        <v>251.9</v>
      </c>
      <c r="R1245" s="23">
        <v>0</v>
      </c>
      <c r="S1245" s="23">
        <v>0.77</v>
      </c>
      <c r="T1245" s="24">
        <f t="shared" si="69"/>
        <v>252.67000000000002</v>
      </c>
      <c r="U1245" s="25">
        <f t="shared" si="70"/>
        <v>4141.4799999999996</v>
      </c>
    </row>
    <row r="1246" spans="1:21" ht="27" customHeight="1" x14ac:dyDescent="0.2">
      <c r="A1246" s="18">
        <v>9341</v>
      </c>
      <c r="B1246" s="18" t="s">
        <v>179</v>
      </c>
      <c r="C1246" s="19">
        <v>40089</v>
      </c>
      <c r="D1246" s="20">
        <v>28103211803699</v>
      </c>
      <c r="F1246" s="18" t="s">
        <v>86</v>
      </c>
      <c r="G1246" s="19">
        <v>40104</v>
      </c>
      <c r="I1246" s="21">
        <v>2420</v>
      </c>
      <c r="J1246" s="22">
        <v>3268.7</v>
      </c>
      <c r="M1246" s="23">
        <v>605</v>
      </c>
      <c r="O1246" s="1">
        <v>1021</v>
      </c>
      <c r="P1246" s="24">
        <f t="shared" si="71"/>
        <v>4894.7</v>
      </c>
      <c r="Q1246" s="23">
        <v>266.2</v>
      </c>
      <c r="R1246" s="23">
        <v>10</v>
      </c>
      <c r="S1246" s="23">
        <v>0</v>
      </c>
      <c r="T1246" s="24">
        <f t="shared" si="69"/>
        <v>276.2</v>
      </c>
      <c r="U1246" s="25">
        <f t="shared" si="70"/>
        <v>4618.5</v>
      </c>
    </row>
    <row r="1247" spans="1:21" ht="27" customHeight="1" x14ac:dyDescent="0.2">
      <c r="A1247" s="18">
        <v>9405</v>
      </c>
      <c r="B1247" s="18" t="s">
        <v>180</v>
      </c>
      <c r="C1247" s="19">
        <v>40122</v>
      </c>
      <c r="D1247" s="20">
        <v>28401231806598</v>
      </c>
      <c r="F1247" s="18" t="s">
        <v>86</v>
      </c>
      <c r="G1247" s="19">
        <v>40148</v>
      </c>
      <c r="I1247" s="21">
        <v>2240</v>
      </c>
      <c r="J1247" s="22">
        <v>3030.05</v>
      </c>
      <c r="M1247" s="23">
        <v>560</v>
      </c>
      <c r="O1247" s="1">
        <v>680</v>
      </c>
      <c r="P1247" s="24">
        <f t="shared" si="71"/>
        <v>4270.05</v>
      </c>
      <c r="Q1247" s="23">
        <v>246.4</v>
      </c>
      <c r="R1247" s="23">
        <v>0</v>
      </c>
      <c r="S1247" s="23">
        <v>0.5</v>
      </c>
      <c r="T1247" s="24">
        <f t="shared" si="69"/>
        <v>246.9</v>
      </c>
      <c r="U1247" s="25">
        <f t="shared" si="70"/>
        <v>4023.15</v>
      </c>
    </row>
    <row r="1248" spans="1:21" ht="27" customHeight="1" x14ac:dyDescent="0.2">
      <c r="A1248" s="18">
        <v>9520</v>
      </c>
      <c r="B1248" s="18" t="s">
        <v>181</v>
      </c>
      <c r="C1248" s="19">
        <v>40201</v>
      </c>
      <c r="D1248" s="20">
        <v>28706021802153</v>
      </c>
      <c r="F1248" s="18" t="s">
        <v>86</v>
      </c>
      <c r="G1248" s="19">
        <v>40247</v>
      </c>
      <c r="I1248" s="21">
        <v>1840</v>
      </c>
      <c r="J1248" s="22">
        <v>3108.05</v>
      </c>
      <c r="M1248" s="23">
        <v>460</v>
      </c>
      <c r="O1248" s="1">
        <v>1056</v>
      </c>
      <c r="P1248" s="24">
        <f t="shared" si="71"/>
        <v>4624.05</v>
      </c>
      <c r="Q1248" s="23">
        <v>202.4</v>
      </c>
      <c r="R1248" s="23">
        <v>0</v>
      </c>
      <c r="S1248" s="23">
        <v>1</v>
      </c>
      <c r="T1248" s="24">
        <f t="shared" si="69"/>
        <v>203.4</v>
      </c>
      <c r="U1248" s="25">
        <f t="shared" si="70"/>
        <v>4420.6500000000005</v>
      </c>
    </row>
    <row r="1249" spans="1:21" ht="27" customHeight="1" x14ac:dyDescent="0.2">
      <c r="A1249" s="18">
        <v>9590</v>
      </c>
      <c r="B1249" s="18" t="s">
        <v>182</v>
      </c>
      <c r="C1249" s="19">
        <v>40245</v>
      </c>
      <c r="D1249" s="20">
        <v>27401121800752</v>
      </c>
      <c r="F1249" s="18" t="s">
        <v>86</v>
      </c>
      <c r="G1249" s="19">
        <v>40278</v>
      </c>
      <c r="I1249" s="21">
        <v>2350</v>
      </c>
      <c r="J1249" s="22">
        <v>3181.7</v>
      </c>
      <c r="M1249" s="23">
        <v>587.5</v>
      </c>
      <c r="O1249" s="1">
        <v>1153</v>
      </c>
      <c r="P1249" s="24">
        <f t="shared" si="71"/>
        <v>4922.2</v>
      </c>
      <c r="Q1249" s="23">
        <v>258.5</v>
      </c>
      <c r="R1249" s="23">
        <v>0</v>
      </c>
      <c r="S1249" s="23">
        <v>0</v>
      </c>
      <c r="T1249" s="24">
        <f t="shared" si="69"/>
        <v>258.5</v>
      </c>
      <c r="U1249" s="25">
        <f t="shared" si="70"/>
        <v>4663.7</v>
      </c>
    </row>
    <row r="1250" spans="1:21" ht="27" customHeight="1" x14ac:dyDescent="0.2">
      <c r="A1250" s="18">
        <v>9608</v>
      </c>
      <c r="B1250" s="18" t="s">
        <v>183</v>
      </c>
      <c r="C1250" s="19">
        <v>40258</v>
      </c>
      <c r="D1250" s="20">
        <v>28102250200091</v>
      </c>
      <c r="F1250" s="18" t="s">
        <v>86</v>
      </c>
      <c r="G1250" s="19">
        <v>40278</v>
      </c>
      <c r="I1250" s="21">
        <v>1950</v>
      </c>
      <c r="J1250" s="22">
        <v>2649.7</v>
      </c>
      <c r="M1250" s="23">
        <v>487.5</v>
      </c>
      <c r="O1250" s="1"/>
      <c r="P1250" s="24">
        <f t="shared" si="71"/>
        <v>3137.2</v>
      </c>
      <c r="Q1250" s="23">
        <v>214.5</v>
      </c>
      <c r="R1250" s="23">
        <v>0</v>
      </c>
      <c r="S1250" s="23">
        <v>2.1800000000000002</v>
      </c>
      <c r="T1250" s="24">
        <f t="shared" si="69"/>
        <v>216.68</v>
      </c>
      <c r="U1250" s="25">
        <f t="shared" si="70"/>
        <v>2920.52</v>
      </c>
    </row>
    <row r="1251" spans="1:21" ht="27" customHeight="1" x14ac:dyDescent="0.2">
      <c r="A1251" s="18">
        <v>9987</v>
      </c>
      <c r="B1251" s="18" t="s">
        <v>184</v>
      </c>
      <c r="C1251" s="19">
        <v>40409</v>
      </c>
      <c r="D1251" s="20">
        <v>28912280200276</v>
      </c>
      <c r="F1251" s="18" t="s">
        <v>86</v>
      </c>
      <c r="G1251" s="19">
        <v>40415</v>
      </c>
      <c r="I1251" s="21">
        <v>1880</v>
      </c>
      <c r="J1251" s="22">
        <v>3519.9</v>
      </c>
      <c r="M1251" s="23">
        <v>470</v>
      </c>
      <c r="O1251" s="1">
        <v>1107</v>
      </c>
      <c r="P1251" s="24">
        <f t="shared" si="71"/>
        <v>5096.8999999999996</v>
      </c>
      <c r="Q1251" s="23">
        <v>206.8</v>
      </c>
      <c r="R1251" s="23">
        <v>0</v>
      </c>
      <c r="S1251" s="23">
        <v>1.78</v>
      </c>
      <c r="T1251" s="24">
        <f t="shared" si="69"/>
        <v>208.58</v>
      </c>
      <c r="U1251" s="25">
        <f t="shared" si="70"/>
        <v>4888.32</v>
      </c>
    </row>
    <row r="1252" spans="1:21" ht="27" customHeight="1" x14ac:dyDescent="0.2">
      <c r="A1252" s="18">
        <v>10003</v>
      </c>
      <c r="B1252" s="18" t="s">
        <v>185</v>
      </c>
      <c r="C1252" s="19">
        <v>40414</v>
      </c>
      <c r="D1252" s="20">
        <v>28105180200497</v>
      </c>
      <c r="F1252" s="18" t="s">
        <v>86</v>
      </c>
      <c r="G1252" s="19">
        <v>40415</v>
      </c>
      <c r="I1252" s="21">
        <v>2300</v>
      </c>
      <c r="J1252" s="22">
        <v>3125.75</v>
      </c>
      <c r="M1252" s="23">
        <v>575</v>
      </c>
      <c r="O1252" s="1">
        <v>1430</v>
      </c>
      <c r="P1252" s="24">
        <f t="shared" si="71"/>
        <v>5130.75</v>
      </c>
      <c r="Q1252" s="23">
        <v>253</v>
      </c>
      <c r="R1252" s="23">
        <v>0</v>
      </c>
      <c r="S1252" s="23">
        <v>0</v>
      </c>
      <c r="T1252" s="24">
        <f t="shared" si="69"/>
        <v>253</v>
      </c>
      <c r="U1252" s="25">
        <f t="shared" si="70"/>
        <v>4877.75</v>
      </c>
    </row>
    <row r="1253" spans="1:21" ht="27" customHeight="1" x14ac:dyDescent="0.2">
      <c r="A1253" s="18">
        <v>10016</v>
      </c>
      <c r="B1253" s="18" t="s">
        <v>186</v>
      </c>
      <c r="C1253" s="19">
        <v>40416</v>
      </c>
      <c r="D1253" s="20">
        <v>28210100200236</v>
      </c>
      <c r="F1253" s="18" t="s">
        <v>86</v>
      </c>
      <c r="G1253" s="19">
        <v>40439</v>
      </c>
      <c r="I1253" s="21">
        <v>1930</v>
      </c>
      <c r="J1253" s="22">
        <v>2616.6999999999998</v>
      </c>
      <c r="M1253" s="23">
        <v>482.5</v>
      </c>
      <c r="O1253" s="1">
        <v>1247</v>
      </c>
      <c r="P1253" s="24">
        <f t="shared" si="71"/>
        <v>4346.2</v>
      </c>
      <c r="Q1253" s="23">
        <v>212.3</v>
      </c>
      <c r="R1253" s="23">
        <v>0</v>
      </c>
      <c r="S1253" s="23">
        <v>3.81</v>
      </c>
      <c r="T1253" s="24">
        <f t="shared" si="69"/>
        <v>216.11</v>
      </c>
      <c r="U1253" s="25">
        <f t="shared" si="70"/>
        <v>4130.09</v>
      </c>
    </row>
    <row r="1254" spans="1:21" ht="27" customHeight="1" x14ac:dyDescent="0.2">
      <c r="A1254" s="18">
        <v>10704</v>
      </c>
      <c r="B1254" s="18" t="s">
        <v>187</v>
      </c>
      <c r="C1254" s="19">
        <v>40661</v>
      </c>
      <c r="D1254" s="20">
        <v>27008010201333</v>
      </c>
      <c r="F1254" s="18" t="s">
        <v>86</v>
      </c>
      <c r="G1254" s="19">
        <v>40684</v>
      </c>
      <c r="I1254" s="21">
        <v>2210</v>
      </c>
      <c r="J1254" s="22">
        <v>2735.55</v>
      </c>
      <c r="M1254" s="23">
        <v>552.5</v>
      </c>
      <c r="O1254" s="1">
        <v>214</v>
      </c>
      <c r="P1254" s="24">
        <f t="shared" si="71"/>
        <v>3502.05</v>
      </c>
      <c r="Q1254" s="23">
        <v>243.1</v>
      </c>
      <c r="R1254" s="23">
        <v>0</v>
      </c>
      <c r="S1254" s="23">
        <v>2.0699999999999998</v>
      </c>
      <c r="T1254" s="24">
        <f t="shared" si="69"/>
        <v>245.17</v>
      </c>
      <c r="U1254" s="25">
        <f t="shared" si="70"/>
        <v>3256.88</v>
      </c>
    </row>
    <row r="1255" spans="1:21" ht="27" customHeight="1" x14ac:dyDescent="0.2">
      <c r="A1255" s="18">
        <v>10887</v>
      </c>
      <c r="B1255" s="18" t="s">
        <v>188</v>
      </c>
      <c r="C1255" s="19">
        <v>40779</v>
      </c>
      <c r="D1255" s="20">
        <v>26704161800959</v>
      </c>
      <c r="F1255" s="18" t="s">
        <v>86</v>
      </c>
      <c r="G1255" s="19">
        <v>40806</v>
      </c>
      <c r="I1255" s="21">
        <v>2060</v>
      </c>
      <c r="J1255" s="22">
        <v>2546.0500000000002</v>
      </c>
      <c r="M1255" s="23">
        <v>515</v>
      </c>
      <c r="O1255" s="1"/>
      <c r="P1255" s="24">
        <f t="shared" si="71"/>
        <v>3061.05</v>
      </c>
      <c r="Q1255" s="23">
        <v>226.6</v>
      </c>
      <c r="R1255" s="23">
        <v>0</v>
      </c>
      <c r="S1255" s="23">
        <v>10.3</v>
      </c>
      <c r="T1255" s="24">
        <f t="shared" si="69"/>
        <v>236.9</v>
      </c>
      <c r="U1255" s="25">
        <f t="shared" si="70"/>
        <v>2824.15</v>
      </c>
    </row>
    <row r="1256" spans="1:21" ht="27" customHeight="1" x14ac:dyDescent="0.2">
      <c r="A1256" s="18">
        <v>11419</v>
      </c>
      <c r="B1256" s="18" t="s">
        <v>189</v>
      </c>
      <c r="C1256" s="19">
        <v>41151</v>
      </c>
      <c r="D1256" s="20">
        <v>27911101804318</v>
      </c>
      <c r="F1256" s="18" t="s">
        <v>86</v>
      </c>
      <c r="G1256" s="19">
        <v>41200</v>
      </c>
      <c r="I1256" s="21">
        <v>1870</v>
      </c>
      <c r="J1256" s="22">
        <v>2531.36</v>
      </c>
      <c r="M1256" s="23">
        <v>467.5</v>
      </c>
      <c r="O1256" s="1">
        <v>913</v>
      </c>
      <c r="P1256" s="24">
        <f t="shared" si="71"/>
        <v>3911.86</v>
      </c>
      <c r="Q1256" s="23">
        <v>205.7</v>
      </c>
      <c r="R1256" s="23">
        <v>0</v>
      </c>
      <c r="S1256" s="23">
        <v>0</v>
      </c>
      <c r="T1256" s="24">
        <f t="shared" si="69"/>
        <v>205.7</v>
      </c>
      <c r="U1256" s="25">
        <f t="shared" si="70"/>
        <v>3706.1600000000003</v>
      </c>
    </row>
    <row r="1257" spans="1:21" ht="27" customHeight="1" x14ac:dyDescent="0.2">
      <c r="A1257" s="18">
        <v>12805</v>
      </c>
      <c r="B1257" s="18" t="s">
        <v>190</v>
      </c>
      <c r="C1257" s="19">
        <v>43365</v>
      </c>
      <c r="D1257" s="20">
        <v>29103201805239</v>
      </c>
      <c r="F1257" s="18" t="s">
        <v>86</v>
      </c>
      <c r="G1257" s="19">
        <v>43497</v>
      </c>
      <c r="I1257" s="21">
        <v>1700</v>
      </c>
      <c r="J1257" s="22">
        <v>2536.8000000000002</v>
      </c>
      <c r="M1257" s="23">
        <v>425</v>
      </c>
      <c r="O1257" s="1">
        <v>773</v>
      </c>
      <c r="P1257" s="24">
        <f t="shared" si="71"/>
        <v>3734.8</v>
      </c>
      <c r="Q1257" s="23">
        <v>187</v>
      </c>
      <c r="R1257" s="23">
        <v>0</v>
      </c>
      <c r="S1257" s="23">
        <v>9.6</v>
      </c>
      <c r="T1257" s="24">
        <f t="shared" si="69"/>
        <v>196.6</v>
      </c>
      <c r="U1257" s="25">
        <f t="shared" si="70"/>
        <v>3538.2000000000003</v>
      </c>
    </row>
    <row r="1258" spans="1:21" ht="27" customHeight="1" x14ac:dyDescent="0.2">
      <c r="A1258" s="18">
        <v>12960</v>
      </c>
      <c r="B1258" s="18" t="s">
        <v>191</v>
      </c>
      <c r="C1258" s="19">
        <v>43209</v>
      </c>
      <c r="D1258" s="20">
        <v>29202241800874</v>
      </c>
      <c r="F1258" s="18" t="s">
        <v>86</v>
      </c>
      <c r="G1258" s="19">
        <v>43299</v>
      </c>
      <c r="O1258" s="1"/>
      <c r="P1258" s="24">
        <f t="shared" si="71"/>
        <v>0</v>
      </c>
      <c r="T1258" s="24">
        <f t="shared" si="69"/>
        <v>0</v>
      </c>
      <c r="U1258" s="25">
        <f t="shared" si="70"/>
        <v>0</v>
      </c>
    </row>
    <row r="1259" spans="1:21" ht="27" customHeight="1" x14ac:dyDescent="0.2">
      <c r="A1259" s="18">
        <v>12986</v>
      </c>
      <c r="B1259" s="18" t="s">
        <v>192</v>
      </c>
      <c r="C1259" s="19">
        <v>42689</v>
      </c>
      <c r="D1259" s="20">
        <v>27901012613457</v>
      </c>
      <c r="F1259" s="18" t="s">
        <v>86</v>
      </c>
      <c r="G1259" s="19">
        <v>42705</v>
      </c>
      <c r="I1259" s="21">
        <v>1700</v>
      </c>
      <c r="J1259" s="22">
        <v>2251.35</v>
      </c>
      <c r="M1259" s="23">
        <v>425</v>
      </c>
      <c r="O1259" s="1">
        <v>526</v>
      </c>
      <c r="P1259" s="24">
        <f t="shared" si="71"/>
        <v>3202.35</v>
      </c>
      <c r="Q1259" s="23">
        <v>187</v>
      </c>
      <c r="R1259" s="23">
        <v>0</v>
      </c>
      <c r="S1259" s="23">
        <v>3.91</v>
      </c>
      <c r="T1259" s="24">
        <f t="shared" si="69"/>
        <v>190.91</v>
      </c>
      <c r="U1259" s="25">
        <f t="shared" si="70"/>
        <v>3011.44</v>
      </c>
    </row>
    <row r="1260" spans="1:21" ht="27" customHeight="1" x14ac:dyDescent="0.2">
      <c r="A1260" s="18">
        <v>13020</v>
      </c>
      <c r="B1260" s="18" t="s">
        <v>193</v>
      </c>
      <c r="C1260" s="19">
        <v>42775</v>
      </c>
      <c r="D1260" s="20">
        <v>29102181802398</v>
      </c>
      <c r="F1260" s="18" t="s">
        <v>86</v>
      </c>
      <c r="G1260" s="19">
        <v>42781</v>
      </c>
      <c r="I1260" s="21">
        <v>1700</v>
      </c>
      <c r="J1260" s="22">
        <v>2266.35</v>
      </c>
      <c r="M1260" s="23">
        <v>425</v>
      </c>
      <c r="O1260" s="1">
        <v>1085</v>
      </c>
      <c r="P1260" s="24">
        <f t="shared" si="71"/>
        <v>3776.35</v>
      </c>
      <c r="Q1260" s="23">
        <v>187</v>
      </c>
      <c r="R1260" s="23">
        <v>0</v>
      </c>
      <c r="S1260" s="23">
        <v>1.5</v>
      </c>
      <c r="T1260" s="24">
        <f t="shared" si="69"/>
        <v>188.5</v>
      </c>
      <c r="U1260" s="25">
        <f t="shared" si="70"/>
        <v>3587.85</v>
      </c>
    </row>
    <row r="1261" spans="1:21" ht="27" customHeight="1" x14ac:dyDescent="0.2">
      <c r="A1261" s="18">
        <v>13184</v>
      </c>
      <c r="B1261" s="18" t="s">
        <v>194</v>
      </c>
      <c r="C1261" s="19">
        <v>43019</v>
      </c>
      <c r="D1261" s="20">
        <v>28401080202415</v>
      </c>
      <c r="F1261" s="18" t="s">
        <v>86</v>
      </c>
      <c r="G1261" s="19">
        <v>43046</v>
      </c>
      <c r="I1261" s="21">
        <v>1700</v>
      </c>
      <c r="J1261" s="22">
        <v>2321.35</v>
      </c>
      <c r="M1261" s="23">
        <v>425</v>
      </c>
      <c r="O1261" s="1">
        <v>1105</v>
      </c>
      <c r="P1261" s="24">
        <f t="shared" si="71"/>
        <v>3851.35</v>
      </c>
      <c r="Q1261" s="23">
        <v>187</v>
      </c>
      <c r="R1261" s="23">
        <v>0</v>
      </c>
      <c r="S1261" s="23">
        <v>7.1</v>
      </c>
      <c r="T1261" s="24">
        <f t="shared" si="69"/>
        <v>194.1</v>
      </c>
      <c r="U1261" s="25">
        <f t="shared" si="70"/>
        <v>3657.25</v>
      </c>
    </row>
    <row r="1262" spans="1:21" ht="27" customHeight="1" x14ac:dyDescent="0.2">
      <c r="A1262" s="18">
        <v>13709</v>
      </c>
      <c r="B1262" s="18" t="s">
        <v>195</v>
      </c>
      <c r="C1262" s="19">
        <v>43424</v>
      </c>
      <c r="D1262" s="20">
        <v>28206191800993</v>
      </c>
      <c r="F1262" s="18" t="s">
        <v>86</v>
      </c>
      <c r="G1262" s="19">
        <v>43497</v>
      </c>
      <c r="I1262" s="21">
        <v>1700</v>
      </c>
      <c r="J1262" s="22">
        <v>2168</v>
      </c>
      <c r="M1262" s="23">
        <v>425</v>
      </c>
      <c r="O1262" s="1">
        <v>497</v>
      </c>
      <c r="P1262" s="24">
        <f t="shared" si="71"/>
        <v>3090</v>
      </c>
      <c r="Q1262" s="23">
        <v>187</v>
      </c>
      <c r="R1262" s="23">
        <v>0</v>
      </c>
      <c r="S1262" s="23">
        <v>0.73</v>
      </c>
      <c r="T1262" s="24">
        <f t="shared" si="69"/>
        <v>187.73</v>
      </c>
      <c r="U1262" s="25">
        <f t="shared" si="70"/>
        <v>2902.27</v>
      </c>
    </row>
    <row r="1263" spans="1:21" ht="27" customHeight="1" x14ac:dyDescent="0.2">
      <c r="A1263" s="18">
        <v>13728</v>
      </c>
      <c r="B1263" s="18" t="s">
        <v>196</v>
      </c>
      <c r="C1263" s="19">
        <v>43433</v>
      </c>
      <c r="D1263" s="20">
        <v>29512251800499</v>
      </c>
      <c r="F1263" s="18" t="s">
        <v>86</v>
      </c>
      <c r="G1263" s="19">
        <v>43497</v>
      </c>
      <c r="I1263" s="21">
        <v>1700</v>
      </c>
      <c r="J1263" s="22">
        <v>2168</v>
      </c>
      <c r="M1263" s="23">
        <v>425</v>
      </c>
      <c r="O1263" s="1">
        <v>520</v>
      </c>
      <c r="P1263" s="24">
        <f t="shared" si="71"/>
        <v>3113</v>
      </c>
      <c r="Q1263" s="23">
        <v>187</v>
      </c>
      <c r="R1263" s="23">
        <v>0</v>
      </c>
      <c r="S1263" s="23">
        <v>0.55000000000000004</v>
      </c>
      <c r="T1263" s="24">
        <f t="shared" si="69"/>
        <v>187.55</v>
      </c>
      <c r="U1263" s="25">
        <f t="shared" si="70"/>
        <v>2925.45</v>
      </c>
    </row>
    <row r="1264" spans="1:21" ht="27" customHeight="1" x14ac:dyDescent="0.2">
      <c r="A1264" s="18">
        <v>13776</v>
      </c>
      <c r="B1264" s="18" t="s">
        <v>197</v>
      </c>
      <c r="C1264" s="19">
        <v>43547</v>
      </c>
      <c r="D1264" s="20">
        <v>29610010213357</v>
      </c>
      <c r="F1264" s="18" t="s">
        <v>86</v>
      </c>
      <c r="G1264" s="19">
        <v>43678</v>
      </c>
      <c r="I1264" s="21">
        <v>1700</v>
      </c>
      <c r="J1264" s="22">
        <v>2168</v>
      </c>
      <c r="M1264" s="23">
        <v>425</v>
      </c>
      <c r="O1264" s="1">
        <v>519</v>
      </c>
      <c r="P1264" s="24">
        <f t="shared" si="71"/>
        <v>3112</v>
      </c>
      <c r="Q1264" s="23">
        <v>187</v>
      </c>
      <c r="R1264" s="23">
        <v>0</v>
      </c>
      <c r="S1264" s="23">
        <v>3.77</v>
      </c>
      <c r="T1264" s="24">
        <f t="shared" si="69"/>
        <v>190.77</v>
      </c>
      <c r="U1264" s="25">
        <f t="shared" si="70"/>
        <v>2921.23</v>
      </c>
    </row>
    <row r="1265" spans="1:21" ht="27" customHeight="1" x14ac:dyDescent="0.2">
      <c r="A1265" s="18">
        <v>13936</v>
      </c>
      <c r="B1265" s="18" t="s">
        <v>198</v>
      </c>
      <c r="C1265" s="19">
        <v>43668</v>
      </c>
      <c r="D1265" s="20">
        <v>28407231802311</v>
      </c>
      <c r="F1265" s="18" t="s">
        <v>86</v>
      </c>
      <c r="G1265" s="19">
        <v>43692</v>
      </c>
      <c r="I1265" s="21">
        <v>1700</v>
      </c>
      <c r="J1265" s="22">
        <v>2218</v>
      </c>
      <c r="M1265" s="23">
        <v>425</v>
      </c>
      <c r="O1265" s="1">
        <v>756</v>
      </c>
      <c r="P1265" s="24">
        <f t="shared" si="71"/>
        <v>3399</v>
      </c>
      <c r="Q1265" s="23">
        <v>187</v>
      </c>
      <c r="R1265" s="23">
        <v>0</v>
      </c>
      <c r="S1265" s="23">
        <v>6.28</v>
      </c>
      <c r="T1265" s="24">
        <f t="shared" si="69"/>
        <v>193.28</v>
      </c>
      <c r="U1265" s="25">
        <f t="shared" si="70"/>
        <v>3205.72</v>
      </c>
    </row>
    <row r="1266" spans="1:21" ht="27" customHeight="1" x14ac:dyDescent="0.2">
      <c r="A1266" s="18">
        <v>13989</v>
      </c>
      <c r="B1266" s="18" t="s">
        <v>199</v>
      </c>
      <c r="C1266" s="19">
        <v>43739</v>
      </c>
      <c r="D1266" s="20">
        <v>29609210209835</v>
      </c>
      <c r="F1266" s="18" t="s">
        <v>86</v>
      </c>
      <c r="G1266" s="19">
        <v>43739</v>
      </c>
      <c r="O1266" s="1"/>
      <c r="P1266" s="24">
        <f t="shared" si="71"/>
        <v>0</v>
      </c>
      <c r="T1266" s="24">
        <f t="shared" si="69"/>
        <v>0</v>
      </c>
      <c r="U1266" s="25">
        <f t="shared" si="70"/>
        <v>0</v>
      </c>
    </row>
    <row r="1267" spans="1:21" ht="27" customHeight="1" x14ac:dyDescent="0.2">
      <c r="A1267" s="18">
        <v>13998</v>
      </c>
      <c r="B1267" s="18" t="s">
        <v>200</v>
      </c>
      <c r="C1267" s="19">
        <v>43745</v>
      </c>
      <c r="D1267" s="20">
        <v>2987260200852</v>
      </c>
      <c r="F1267" s="18" t="s">
        <v>86</v>
      </c>
      <c r="G1267" s="19">
        <v>43774</v>
      </c>
      <c r="O1267" s="1"/>
      <c r="P1267" s="24">
        <f t="shared" si="71"/>
        <v>0</v>
      </c>
      <c r="T1267" s="24">
        <f t="shared" si="69"/>
        <v>0</v>
      </c>
      <c r="U1267" s="25">
        <f t="shared" si="70"/>
        <v>0</v>
      </c>
    </row>
    <row r="1268" spans="1:21" ht="27" customHeight="1" x14ac:dyDescent="0.2">
      <c r="A1268" s="18">
        <v>14057</v>
      </c>
      <c r="B1268" s="18" t="s">
        <v>201</v>
      </c>
      <c r="C1268" s="19">
        <v>43838</v>
      </c>
      <c r="D1268" s="20">
        <v>30108150200032</v>
      </c>
      <c r="F1268" s="18" t="s">
        <v>86</v>
      </c>
      <c r="G1268" s="19">
        <v>43983</v>
      </c>
      <c r="I1268" s="21">
        <v>1700</v>
      </c>
      <c r="J1268" s="22">
        <v>2168</v>
      </c>
      <c r="M1268" s="23">
        <v>425</v>
      </c>
      <c r="O1268" s="1">
        <v>519</v>
      </c>
      <c r="P1268" s="24">
        <f t="shared" si="71"/>
        <v>3112</v>
      </c>
      <c r="Q1268" s="23">
        <v>187</v>
      </c>
      <c r="R1268" s="23">
        <v>0</v>
      </c>
      <c r="S1268" s="23">
        <v>4.4800000000000004</v>
      </c>
      <c r="T1268" s="24">
        <f t="shared" si="69"/>
        <v>191.48</v>
      </c>
      <c r="U1268" s="25">
        <f t="shared" si="70"/>
        <v>2920.52</v>
      </c>
    </row>
    <row r="1269" spans="1:21" ht="27" customHeight="1" x14ac:dyDescent="0.2">
      <c r="A1269" s="18">
        <v>14243</v>
      </c>
      <c r="B1269" s="18" t="s">
        <v>202</v>
      </c>
      <c r="C1269" s="19">
        <v>44245</v>
      </c>
      <c r="D1269" s="20">
        <v>29009091804031</v>
      </c>
      <c r="F1269" s="18" t="s">
        <v>86</v>
      </c>
      <c r="G1269" s="19">
        <v>44245</v>
      </c>
      <c r="O1269" s="1"/>
      <c r="P1269" s="24">
        <f t="shared" si="71"/>
        <v>0</v>
      </c>
      <c r="T1269" s="24">
        <f t="shared" si="69"/>
        <v>0</v>
      </c>
      <c r="U1269" s="25">
        <f t="shared" si="70"/>
        <v>0</v>
      </c>
    </row>
    <row r="1270" spans="1:21" ht="27" customHeight="1" x14ac:dyDescent="0.2">
      <c r="A1270" s="18">
        <v>763</v>
      </c>
      <c r="B1270" s="18" t="s">
        <v>203</v>
      </c>
      <c r="C1270" s="19">
        <v>34608</v>
      </c>
      <c r="D1270" s="20">
        <v>27011231800593</v>
      </c>
      <c r="F1270" s="18" t="s">
        <v>86</v>
      </c>
      <c r="G1270" s="19">
        <v>35217</v>
      </c>
      <c r="I1270" s="21">
        <v>5550</v>
      </c>
      <c r="J1270" s="22">
        <v>6859.5</v>
      </c>
      <c r="M1270" s="23">
        <v>1387.5</v>
      </c>
      <c r="O1270" s="1"/>
      <c r="P1270" s="24">
        <f t="shared" si="71"/>
        <v>8247</v>
      </c>
      <c r="Q1270" s="23">
        <v>610.5</v>
      </c>
      <c r="R1270" s="23">
        <v>0</v>
      </c>
      <c r="S1270" s="23">
        <v>0</v>
      </c>
      <c r="T1270" s="24">
        <f t="shared" si="69"/>
        <v>610.5</v>
      </c>
      <c r="U1270" s="25">
        <f t="shared" si="70"/>
        <v>7636.5</v>
      </c>
    </row>
    <row r="1271" spans="1:21" ht="27" customHeight="1" x14ac:dyDescent="0.2">
      <c r="A1271" s="18">
        <v>902</v>
      </c>
      <c r="B1271" s="18" t="s">
        <v>204</v>
      </c>
      <c r="C1271" s="19">
        <v>34121</v>
      </c>
      <c r="D1271" s="20">
        <v>27101010203875</v>
      </c>
      <c r="F1271" s="18" t="s">
        <v>86</v>
      </c>
      <c r="G1271" s="19">
        <v>35049</v>
      </c>
      <c r="I1271" s="21">
        <v>3750</v>
      </c>
      <c r="J1271" s="22">
        <v>4664</v>
      </c>
      <c r="M1271" s="23">
        <v>937.5</v>
      </c>
      <c r="O1271" s="1">
        <v>1101</v>
      </c>
      <c r="P1271" s="24">
        <f t="shared" si="71"/>
        <v>6702.5</v>
      </c>
      <c r="Q1271" s="23">
        <v>412.5</v>
      </c>
      <c r="R1271" s="23">
        <v>0</v>
      </c>
      <c r="S1271" s="23">
        <v>0.39</v>
      </c>
      <c r="T1271" s="24">
        <f t="shared" si="69"/>
        <v>412.89</v>
      </c>
      <c r="U1271" s="25">
        <f t="shared" si="70"/>
        <v>6289.61</v>
      </c>
    </row>
    <row r="1272" spans="1:21" ht="27" customHeight="1" x14ac:dyDescent="0.2">
      <c r="A1272" s="18">
        <v>943</v>
      </c>
      <c r="B1272" s="18" t="s">
        <v>207</v>
      </c>
      <c r="C1272" s="19">
        <v>35617</v>
      </c>
      <c r="D1272" s="20">
        <v>26810290202078</v>
      </c>
      <c r="F1272" s="18" t="s">
        <v>86</v>
      </c>
      <c r="G1272" s="19">
        <v>35662</v>
      </c>
      <c r="I1272" s="21">
        <v>6910</v>
      </c>
      <c r="J1272" s="22">
        <v>8540.5</v>
      </c>
      <c r="M1272" s="23">
        <v>1727.5</v>
      </c>
      <c r="O1272" s="1"/>
      <c r="P1272" s="24">
        <f t="shared" si="71"/>
        <v>10268</v>
      </c>
      <c r="Q1272" s="23">
        <v>760.1</v>
      </c>
      <c r="R1272" s="23">
        <v>0</v>
      </c>
      <c r="S1272" s="23">
        <v>7.11</v>
      </c>
      <c r="T1272" s="24">
        <f t="shared" si="69"/>
        <v>767.21</v>
      </c>
      <c r="U1272" s="25">
        <f t="shared" si="70"/>
        <v>9500.7900000000009</v>
      </c>
    </row>
    <row r="1273" spans="1:21" ht="27" customHeight="1" x14ac:dyDescent="0.2">
      <c r="A1273" s="18">
        <v>4961</v>
      </c>
      <c r="B1273" s="18" t="s">
        <v>208</v>
      </c>
      <c r="C1273" s="19">
        <v>38035</v>
      </c>
      <c r="D1273" s="20">
        <v>27209290301252</v>
      </c>
      <c r="F1273" s="18" t="s">
        <v>285</v>
      </c>
      <c r="G1273" s="19">
        <v>38148</v>
      </c>
      <c r="I1273" s="21">
        <v>2510</v>
      </c>
      <c r="J1273" s="22">
        <v>4224.2</v>
      </c>
      <c r="M1273" s="23">
        <v>627.5</v>
      </c>
      <c r="O1273" s="1"/>
      <c r="P1273" s="24">
        <f t="shared" si="71"/>
        <v>4851.7</v>
      </c>
      <c r="Q1273" s="23">
        <v>276.10000000000002</v>
      </c>
      <c r="R1273" s="23">
        <v>0</v>
      </c>
      <c r="S1273" s="23">
        <v>0</v>
      </c>
      <c r="T1273" s="24">
        <f t="shared" si="69"/>
        <v>276.10000000000002</v>
      </c>
      <c r="U1273" s="25">
        <f t="shared" si="70"/>
        <v>4575.5999999999995</v>
      </c>
    </row>
    <row r="1274" spans="1:21" ht="27" customHeight="1" x14ac:dyDescent="0.2">
      <c r="A1274" s="18">
        <v>8148</v>
      </c>
      <c r="B1274" s="18" t="s">
        <v>212</v>
      </c>
      <c r="C1274" s="19">
        <v>39300</v>
      </c>
      <c r="D1274" s="20">
        <v>27909150200997</v>
      </c>
      <c r="F1274" s="18" t="s">
        <v>211</v>
      </c>
      <c r="G1274" s="19">
        <v>39352</v>
      </c>
      <c r="I1274" s="21">
        <v>2000</v>
      </c>
      <c r="J1274" s="22">
        <v>3364.7</v>
      </c>
      <c r="M1274" s="23">
        <v>500</v>
      </c>
      <c r="O1274" s="1"/>
      <c r="P1274" s="24">
        <f t="shared" si="71"/>
        <v>3864.7</v>
      </c>
      <c r="Q1274" s="23">
        <v>220</v>
      </c>
      <c r="R1274" s="23">
        <v>0</v>
      </c>
      <c r="S1274" s="23">
        <v>0</v>
      </c>
      <c r="T1274" s="24">
        <f t="shared" si="69"/>
        <v>220</v>
      </c>
      <c r="U1274" s="25">
        <f t="shared" si="70"/>
        <v>3644.7</v>
      </c>
    </row>
    <row r="1275" spans="1:21" ht="27" customHeight="1" x14ac:dyDescent="0.2">
      <c r="A1275" s="18">
        <v>12613</v>
      </c>
      <c r="B1275" s="18" t="s">
        <v>213</v>
      </c>
      <c r="C1275" s="19">
        <v>42227</v>
      </c>
      <c r="D1275" s="20">
        <v>28003100200311</v>
      </c>
      <c r="F1275" s="18" t="s">
        <v>214</v>
      </c>
      <c r="G1275" s="19">
        <v>42260</v>
      </c>
      <c r="I1275" s="21">
        <v>1700</v>
      </c>
      <c r="J1275" s="22">
        <v>2564.35</v>
      </c>
      <c r="M1275" s="23">
        <v>425</v>
      </c>
      <c r="O1275" s="1">
        <v>2509</v>
      </c>
      <c r="P1275" s="24">
        <f t="shared" si="71"/>
        <v>5498.35</v>
      </c>
      <c r="Q1275" s="23">
        <v>187</v>
      </c>
      <c r="R1275" s="23">
        <v>0</v>
      </c>
      <c r="S1275" s="23">
        <v>42.5</v>
      </c>
      <c r="T1275" s="24">
        <f t="shared" si="69"/>
        <v>229.5</v>
      </c>
      <c r="U1275" s="25">
        <f t="shared" si="70"/>
        <v>5268.85</v>
      </c>
    </row>
    <row r="1276" spans="1:21" ht="27" customHeight="1" x14ac:dyDescent="0.2">
      <c r="A1276" s="18">
        <v>9851</v>
      </c>
      <c r="B1276" s="18" t="s">
        <v>215</v>
      </c>
      <c r="C1276" s="19">
        <v>37170</v>
      </c>
      <c r="D1276" s="20">
        <v>28101010209711</v>
      </c>
      <c r="F1276" s="18" t="s">
        <v>206</v>
      </c>
      <c r="G1276" s="19">
        <v>40391</v>
      </c>
      <c r="I1276" s="21">
        <v>3010</v>
      </c>
      <c r="J1276" s="22">
        <v>5356.95</v>
      </c>
      <c r="M1276" s="23">
        <v>752.5</v>
      </c>
      <c r="O1276" s="1">
        <v>770</v>
      </c>
      <c r="P1276" s="24">
        <f t="shared" si="71"/>
        <v>6879.45</v>
      </c>
      <c r="Q1276" s="23">
        <v>331.1</v>
      </c>
      <c r="R1276" s="23">
        <v>0</v>
      </c>
      <c r="S1276" s="23">
        <v>0</v>
      </c>
      <c r="T1276" s="24">
        <f t="shared" si="69"/>
        <v>331.1</v>
      </c>
      <c r="U1276" s="25">
        <f t="shared" si="70"/>
        <v>6548.3499999999995</v>
      </c>
    </row>
    <row r="1277" spans="1:21" ht="27" customHeight="1" x14ac:dyDescent="0.2">
      <c r="A1277" s="18">
        <v>9854</v>
      </c>
      <c r="B1277" s="18" t="s">
        <v>216</v>
      </c>
      <c r="C1277" s="19">
        <v>38874</v>
      </c>
      <c r="D1277" s="20">
        <v>28406110201127</v>
      </c>
      <c r="F1277" s="18" t="s">
        <v>206</v>
      </c>
      <c r="G1277" s="19">
        <v>40489</v>
      </c>
      <c r="I1277" s="21">
        <v>2020</v>
      </c>
      <c r="J1277" s="22">
        <v>3650.8999999999996</v>
      </c>
      <c r="M1277" s="23">
        <v>505</v>
      </c>
      <c r="O1277" s="1">
        <v>516</v>
      </c>
      <c r="P1277" s="24">
        <f t="shared" si="71"/>
        <v>4671.8999999999996</v>
      </c>
      <c r="Q1277" s="23">
        <v>222.2</v>
      </c>
      <c r="R1277" s="23">
        <v>0</v>
      </c>
      <c r="S1277" s="23">
        <v>0</v>
      </c>
      <c r="T1277" s="24">
        <f t="shared" si="69"/>
        <v>222.2</v>
      </c>
      <c r="U1277" s="25">
        <f t="shared" si="70"/>
        <v>4449.7</v>
      </c>
    </row>
    <row r="1278" spans="1:21" ht="27" customHeight="1" x14ac:dyDescent="0.2">
      <c r="A1278" s="18">
        <v>4637</v>
      </c>
      <c r="B1278" s="18" t="s">
        <v>217</v>
      </c>
      <c r="C1278" s="19">
        <v>37257</v>
      </c>
      <c r="D1278" s="20">
        <v>27302031803231</v>
      </c>
      <c r="F1278" s="18" t="s">
        <v>206</v>
      </c>
      <c r="G1278" s="19">
        <v>40453</v>
      </c>
      <c r="I1278" s="21">
        <v>2560</v>
      </c>
      <c r="J1278" s="22">
        <v>3484.5</v>
      </c>
      <c r="M1278" s="23">
        <v>640</v>
      </c>
      <c r="O1278" s="1">
        <v>779</v>
      </c>
      <c r="P1278" s="24">
        <f t="shared" si="71"/>
        <v>4903.5</v>
      </c>
      <c r="Q1278" s="23">
        <v>281.60000000000002</v>
      </c>
      <c r="R1278" s="23">
        <v>0</v>
      </c>
      <c r="S1278" s="23">
        <v>0.28999999999999998</v>
      </c>
      <c r="T1278" s="24">
        <f t="shared" si="69"/>
        <v>281.89000000000004</v>
      </c>
      <c r="U1278" s="25">
        <f t="shared" si="70"/>
        <v>4621.6099999999997</v>
      </c>
    </row>
    <row r="1279" spans="1:21" ht="27" customHeight="1" x14ac:dyDescent="0.2">
      <c r="A1279" s="18">
        <v>10411</v>
      </c>
      <c r="B1279" s="18" t="s">
        <v>218</v>
      </c>
      <c r="C1279" s="19">
        <v>35425</v>
      </c>
      <c r="D1279" s="20">
        <v>26810261600838</v>
      </c>
      <c r="F1279" s="18" t="s">
        <v>211</v>
      </c>
      <c r="G1279" s="19">
        <v>40453</v>
      </c>
      <c r="I1279" s="21">
        <v>4030</v>
      </c>
      <c r="J1279" s="22">
        <v>4966.8</v>
      </c>
      <c r="M1279" s="23">
        <v>1007.5</v>
      </c>
      <c r="O1279" s="1"/>
      <c r="P1279" s="24">
        <f t="shared" si="71"/>
        <v>5974.3</v>
      </c>
      <c r="Q1279" s="23">
        <v>443.3</v>
      </c>
      <c r="R1279" s="23">
        <v>0</v>
      </c>
      <c r="S1279" s="23">
        <v>2.0499999999999998</v>
      </c>
      <c r="T1279" s="24">
        <f t="shared" si="69"/>
        <v>445.35</v>
      </c>
      <c r="U1279" s="25">
        <f t="shared" si="70"/>
        <v>5528.95</v>
      </c>
    </row>
    <row r="1280" spans="1:21" ht="27" customHeight="1" x14ac:dyDescent="0.2">
      <c r="A1280" s="18">
        <v>13724</v>
      </c>
      <c r="B1280" s="18" t="s">
        <v>219</v>
      </c>
      <c r="C1280" s="19">
        <v>43440</v>
      </c>
      <c r="D1280" s="20">
        <v>27709270202439</v>
      </c>
      <c r="F1280" s="18" t="s">
        <v>81</v>
      </c>
      <c r="G1280" s="19">
        <v>43647</v>
      </c>
      <c r="I1280" s="21">
        <v>4880</v>
      </c>
      <c r="J1280" s="22">
        <v>6146.5</v>
      </c>
      <c r="M1280" s="23">
        <v>1220</v>
      </c>
      <c r="N1280" s="23">
        <v>550</v>
      </c>
      <c r="O1280" s="1"/>
      <c r="P1280" s="24">
        <f t="shared" si="71"/>
        <v>7916.5</v>
      </c>
      <c r="Q1280" s="23">
        <v>536.79999999999995</v>
      </c>
      <c r="R1280" s="23">
        <v>0</v>
      </c>
      <c r="S1280" s="23">
        <v>815.37</v>
      </c>
      <c r="T1280" s="24">
        <f t="shared" si="69"/>
        <v>1352.17</v>
      </c>
      <c r="U1280" s="25">
        <f t="shared" si="70"/>
        <v>6564.33</v>
      </c>
    </row>
    <row r="1281" spans="1:21" ht="27" customHeight="1" x14ac:dyDescent="0.2">
      <c r="A1281" s="18">
        <v>5371</v>
      </c>
      <c r="B1281" s="18" t="s">
        <v>220</v>
      </c>
      <c r="C1281" s="19">
        <v>38383</v>
      </c>
      <c r="D1281" s="20">
        <v>27711260201617</v>
      </c>
      <c r="F1281" s="18" t="s">
        <v>81</v>
      </c>
      <c r="G1281" s="19">
        <v>38384</v>
      </c>
      <c r="I1281" s="21">
        <v>4770</v>
      </c>
      <c r="J1281" s="22">
        <v>8582.5</v>
      </c>
      <c r="M1281" s="23">
        <v>1192.5</v>
      </c>
      <c r="O1281" s="1"/>
      <c r="P1281" s="24">
        <f t="shared" si="71"/>
        <v>9775</v>
      </c>
      <c r="Q1281" s="23">
        <v>524.70000000000005</v>
      </c>
      <c r="R1281" s="23">
        <v>25.5</v>
      </c>
      <c r="S1281" s="23">
        <v>7.19</v>
      </c>
      <c r="T1281" s="24">
        <f t="shared" si="69"/>
        <v>557.3900000000001</v>
      </c>
      <c r="U1281" s="25">
        <f t="shared" si="70"/>
        <v>9217.61</v>
      </c>
    </row>
    <row r="1282" spans="1:21" ht="27" customHeight="1" x14ac:dyDescent="0.2">
      <c r="A1282" s="18">
        <v>207</v>
      </c>
      <c r="B1282" s="18" t="s">
        <v>221</v>
      </c>
      <c r="C1282" s="19">
        <v>42461</v>
      </c>
      <c r="D1282" s="20">
        <v>27109050202295</v>
      </c>
      <c r="F1282" s="18" t="s">
        <v>81</v>
      </c>
      <c r="G1282" s="19">
        <v>43922</v>
      </c>
      <c r="I1282" s="21">
        <v>4310</v>
      </c>
      <c r="J1282" s="22">
        <v>5301.9</v>
      </c>
      <c r="M1282" s="23">
        <v>1077.5</v>
      </c>
      <c r="O1282" s="1"/>
      <c r="P1282" s="24">
        <f t="shared" si="71"/>
        <v>6379.4</v>
      </c>
      <c r="Q1282" s="23">
        <v>474.1</v>
      </c>
      <c r="R1282" s="23">
        <v>0</v>
      </c>
      <c r="S1282" s="23">
        <v>5.39</v>
      </c>
      <c r="T1282" s="24">
        <f t="shared" si="69"/>
        <v>479.49</v>
      </c>
      <c r="U1282" s="25">
        <f t="shared" si="70"/>
        <v>5899.91</v>
      </c>
    </row>
    <row r="1283" spans="1:21" ht="27" customHeight="1" x14ac:dyDescent="0.2">
      <c r="A1283" s="18">
        <v>371</v>
      </c>
      <c r="B1283" s="18" t="s">
        <v>222</v>
      </c>
      <c r="C1283" s="19">
        <v>35043</v>
      </c>
      <c r="D1283" s="20">
        <v>26707141801796</v>
      </c>
      <c r="F1283" s="18" t="s">
        <v>81</v>
      </c>
      <c r="G1283" s="19">
        <v>35043</v>
      </c>
      <c r="I1283" s="21">
        <v>5270</v>
      </c>
      <c r="J1283" s="22">
        <v>6531.5</v>
      </c>
      <c r="M1283" s="23">
        <v>1317.5</v>
      </c>
      <c r="O1283" s="1"/>
      <c r="P1283" s="24">
        <f t="shared" si="71"/>
        <v>7849</v>
      </c>
      <c r="Q1283" s="23">
        <v>579.70000000000005</v>
      </c>
      <c r="R1283" s="23">
        <v>0</v>
      </c>
      <c r="S1283" s="23">
        <v>5.48</v>
      </c>
      <c r="T1283" s="24">
        <f t="shared" si="69"/>
        <v>585.18000000000006</v>
      </c>
      <c r="U1283" s="25">
        <f t="shared" si="70"/>
        <v>7263.82</v>
      </c>
    </row>
    <row r="1284" spans="1:21" ht="27" customHeight="1" x14ac:dyDescent="0.2">
      <c r="A1284" s="18">
        <v>4038</v>
      </c>
      <c r="B1284" s="18" t="s">
        <v>223</v>
      </c>
      <c r="C1284" s="19">
        <v>37086</v>
      </c>
      <c r="D1284" s="20">
        <v>27905180200295</v>
      </c>
      <c r="F1284" s="18" t="s">
        <v>81</v>
      </c>
      <c r="G1284" s="19">
        <v>37139</v>
      </c>
      <c r="O1284" s="1"/>
      <c r="P1284" s="24">
        <f t="shared" si="71"/>
        <v>0</v>
      </c>
      <c r="T1284" s="24">
        <f t="shared" si="69"/>
        <v>0</v>
      </c>
      <c r="U1284" s="25">
        <f t="shared" si="70"/>
        <v>0</v>
      </c>
    </row>
    <row r="1285" spans="1:21" ht="27" customHeight="1" x14ac:dyDescent="0.2">
      <c r="A1285" s="18">
        <v>5593</v>
      </c>
      <c r="B1285" s="18" t="s">
        <v>224</v>
      </c>
      <c r="C1285" s="19">
        <v>38517</v>
      </c>
      <c r="D1285" s="20">
        <v>2830521200674</v>
      </c>
      <c r="F1285" s="18" t="s">
        <v>75</v>
      </c>
      <c r="G1285" s="19">
        <v>38544</v>
      </c>
      <c r="I1285" s="21">
        <v>3520</v>
      </c>
      <c r="J1285" s="22">
        <v>4327.7</v>
      </c>
      <c r="M1285" s="23">
        <v>880</v>
      </c>
      <c r="O1285" s="1"/>
      <c r="P1285" s="24">
        <f t="shared" si="71"/>
        <v>5207.7</v>
      </c>
      <c r="Q1285" s="23">
        <v>387.2</v>
      </c>
      <c r="R1285" s="23">
        <v>0</v>
      </c>
      <c r="S1285" s="23">
        <v>9.34</v>
      </c>
      <c r="T1285" s="24">
        <f t="shared" si="69"/>
        <v>396.53999999999996</v>
      </c>
      <c r="U1285" s="25">
        <f t="shared" si="70"/>
        <v>4811.16</v>
      </c>
    </row>
    <row r="1286" spans="1:21" ht="27" customHeight="1" x14ac:dyDescent="0.2">
      <c r="A1286" s="18">
        <v>5641</v>
      </c>
      <c r="B1286" s="18" t="s">
        <v>225</v>
      </c>
      <c r="C1286" s="19">
        <v>38530</v>
      </c>
      <c r="D1286" s="20">
        <v>28203011801017</v>
      </c>
      <c r="F1286" s="18" t="s">
        <v>81</v>
      </c>
      <c r="G1286" s="19">
        <v>38574</v>
      </c>
      <c r="I1286" s="21">
        <v>1780</v>
      </c>
      <c r="J1286" s="22">
        <v>3002.05</v>
      </c>
      <c r="M1286" s="23">
        <v>445</v>
      </c>
      <c r="O1286" s="1">
        <v>1250</v>
      </c>
      <c r="P1286" s="24">
        <f t="shared" si="71"/>
        <v>4697.05</v>
      </c>
      <c r="Q1286" s="23">
        <v>195.8</v>
      </c>
      <c r="R1286" s="23">
        <v>0</v>
      </c>
      <c r="S1286" s="23">
        <v>0</v>
      </c>
      <c r="T1286" s="24">
        <f t="shared" si="69"/>
        <v>195.8</v>
      </c>
      <c r="U1286" s="25">
        <f t="shared" si="70"/>
        <v>4501.25</v>
      </c>
    </row>
    <row r="1287" spans="1:21" ht="27" customHeight="1" x14ac:dyDescent="0.2">
      <c r="A1287" s="18">
        <v>13503</v>
      </c>
      <c r="B1287" s="18" t="s">
        <v>226</v>
      </c>
      <c r="C1287" s="19">
        <v>43290</v>
      </c>
      <c r="D1287" s="20">
        <v>28412261803455</v>
      </c>
      <c r="F1287" s="18" t="s">
        <v>81</v>
      </c>
      <c r="G1287" s="19">
        <v>43529</v>
      </c>
      <c r="I1287" s="21">
        <v>3170</v>
      </c>
      <c r="J1287" s="22">
        <v>3917.8999999999996</v>
      </c>
      <c r="M1287" s="23">
        <v>792.5</v>
      </c>
      <c r="O1287" s="1"/>
      <c r="P1287" s="24">
        <f t="shared" si="71"/>
        <v>4710.3999999999996</v>
      </c>
      <c r="Q1287" s="23">
        <v>348.7</v>
      </c>
      <c r="R1287" s="23">
        <v>0</v>
      </c>
      <c r="S1287" s="23">
        <v>0.64</v>
      </c>
      <c r="T1287" s="24">
        <f t="shared" si="69"/>
        <v>349.34</v>
      </c>
      <c r="U1287" s="25">
        <f t="shared" si="70"/>
        <v>4361.0599999999995</v>
      </c>
    </row>
    <row r="1288" spans="1:21" ht="27" customHeight="1" x14ac:dyDescent="0.2">
      <c r="A1288" s="18">
        <v>115</v>
      </c>
      <c r="B1288" s="18" t="s">
        <v>227</v>
      </c>
      <c r="C1288" s="19">
        <v>35065</v>
      </c>
      <c r="D1288" s="20">
        <v>26203010203232</v>
      </c>
      <c r="F1288" s="18" t="s">
        <v>210</v>
      </c>
      <c r="G1288" s="19">
        <v>38293</v>
      </c>
      <c r="I1288" s="21">
        <v>0</v>
      </c>
      <c r="J1288" s="22">
        <v>8925</v>
      </c>
      <c r="M1288" s="23">
        <v>0</v>
      </c>
      <c r="O1288" s="1"/>
      <c r="P1288" s="24">
        <f t="shared" si="71"/>
        <v>8925</v>
      </c>
      <c r="Q1288" s="23">
        <v>0</v>
      </c>
      <c r="R1288" s="23">
        <v>0</v>
      </c>
      <c r="S1288" s="23">
        <v>0</v>
      </c>
      <c r="T1288" s="24">
        <f t="shared" si="69"/>
        <v>0</v>
      </c>
      <c r="U1288" s="25">
        <f t="shared" si="70"/>
        <v>8925</v>
      </c>
    </row>
    <row r="1289" spans="1:21" ht="27" customHeight="1" x14ac:dyDescent="0.2">
      <c r="A1289" s="18">
        <v>9598</v>
      </c>
      <c r="B1289" s="18" t="s">
        <v>228</v>
      </c>
      <c r="C1289" s="19">
        <v>40254</v>
      </c>
      <c r="D1289" s="20">
        <v>28510191802776</v>
      </c>
      <c r="F1289" s="18" t="s">
        <v>229</v>
      </c>
      <c r="G1289" s="19">
        <v>41791</v>
      </c>
      <c r="I1289" s="21">
        <v>2160</v>
      </c>
      <c r="J1289" s="22">
        <v>3663</v>
      </c>
      <c r="M1289" s="23">
        <v>540</v>
      </c>
      <c r="O1289" s="1"/>
      <c r="P1289" s="24">
        <f t="shared" si="71"/>
        <v>4203</v>
      </c>
      <c r="Q1289" s="23">
        <v>237.6</v>
      </c>
      <c r="R1289" s="23">
        <v>0</v>
      </c>
      <c r="S1289" s="23">
        <v>0</v>
      </c>
      <c r="T1289" s="24">
        <f t="shared" si="69"/>
        <v>237.6</v>
      </c>
      <c r="U1289" s="25">
        <f t="shared" si="70"/>
        <v>3965.4</v>
      </c>
    </row>
    <row r="1290" spans="1:21" ht="27" customHeight="1" x14ac:dyDescent="0.2">
      <c r="A1290" s="18">
        <v>9066</v>
      </c>
      <c r="B1290" s="18" t="s">
        <v>230</v>
      </c>
      <c r="C1290" s="19">
        <v>35065</v>
      </c>
      <c r="D1290" s="20">
        <v>25310200200059</v>
      </c>
      <c r="F1290" s="18" t="s">
        <v>231</v>
      </c>
      <c r="G1290" s="19" t="s">
        <v>77</v>
      </c>
      <c r="I1290" s="21">
        <v>0</v>
      </c>
      <c r="J1290" s="22">
        <v>18895</v>
      </c>
      <c r="M1290" s="23">
        <v>0</v>
      </c>
      <c r="N1290" s="23">
        <v>1200</v>
      </c>
      <c r="O1290" s="1"/>
      <c r="P1290" s="24">
        <f t="shared" si="71"/>
        <v>20095</v>
      </c>
      <c r="Q1290" s="23">
        <v>0</v>
      </c>
      <c r="R1290" s="23">
        <v>0</v>
      </c>
      <c r="S1290" s="23">
        <v>0</v>
      </c>
      <c r="T1290" s="24">
        <f t="shared" si="69"/>
        <v>0</v>
      </c>
      <c r="U1290" s="25">
        <f t="shared" si="70"/>
        <v>20095</v>
      </c>
    </row>
    <row r="1291" spans="1:21" ht="27" customHeight="1" x14ac:dyDescent="0.2">
      <c r="A1291" s="18">
        <v>10260</v>
      </c>
      <c r="B1291" s="18" t="s">
        <v>232</v>
      </c>
      <c r="C1291" s="19">
        <v>40464</v>
      </c>
      <c r="D1291" s="20">
        <v>28311120201418</v>
      </c>
      <c r="F1291" s="18" t="s">
        <v>231</v>
      </c>
      <c r="G1291" s="19">
        <v>40489</v>
      </c>
      <c r="I1291" s="21">
        <v>3970</v>
      </c>
      <c r="J1291" s="22">
        <v>4898.3500000000004</v>
      </c>
      <c r="M1291" s="23">
        <v>992.5</v>
      </c>
      <c r="O1291" s="1"/>
      <c r="P1291" s="24">
        <f t="shared" si="71"/>
        <v>5890.85</v>
      </c>
      <c r="Q1291" s="23">
        <v>436.7</v>
      </c>
      <c r="R1291" s="23">
        <v>0</v>
      </c>
      <c r="S1291" s="23">
        <v>0</v>
      </c>
      <c r="T1291" s="24">
        <f t="shared" ref="T1291:T1354" si="72">SUM(Q1291:S1291)</f>
        <v>436.7</v>
      </c>
      <c r="U1291" s="25">
        <f t="shared" ref="U1291:U1354" si="73">P1291-T1291</f>
        <v>5454.1500000000005</v>
      </c>
    </row>
    <row r="1292" spans="1:21" ht="27" customHeight="1" x14ac:dyDescent="0.2">
      <c r="A1292" s="18">
        <v>5</v>
      </c>
      <c r="B1292" s="18" t="s">
        <v>233</v>
      </c>
      <c r="C1292" s="19">
        <v>35981</v>
      </c>
      <c r="D1292" s="20">
        <v>26912090201236</v>
      </c>
      <c r="F1292" s="18" t="s">
        <v>234</v>
      </c>
      <c r="G1292" s="19">
        <v>36016</v>
      </c>
      <c r="I1292" s="21">
        <v>8610</v>
      </c>
      <c r="J1292" s="22">
        <v>10645</v>
      </c>
      <c r="M1292" s="23">
        <v>2152.5</v>
      </c>
      <c r="N1292" s="23">
        <v>500</v>
      </c>
      <c r="O1292" s="1"/>
      <c r="P1292" s="24">
        <f t="shared" ref="P1292:P1355" si="74">SUM(J1292:O1292)</f>
        <v>13297.5</v>
      </c>
      <c r="Q1292" s="23">
        <v>947.1</v>
      </c>
      <c r="R1292" s="23">
        <v>0</v>
      </c>
      <c r="S1292" s="23">
        <v>0</v>
      </c>
      <c r="T1292" s="24">
        <f t="shared" si="72"/>
        <v>947.1</v>
      </c>
      <c r="U1292" s="25">
        <f t="shared" si="73"/>
        <v>12350.4</v>
      </c>
    </row>
    <row r="1293" spans="1:21" ht="27" customHeight="1" x14ac:dyDescent="0.2">
      <c r="A1293" s="18">
        <v>1387</v>
      </c>
      <c r="B1293" s="18" t="s">
        <v>235</v>
      </c>
      <c r="C1293" s="19">
        <v>35658</v>
      </c>
      <c r="D1293" s="20">
        <v>27807290201571</v>
      </c>
      <c r="F1293" s="18" t="s">
        <v>236</v>
      </c>
      <c r="G1293" s="19">
        <v>35658</v>
      </c>
      <c r="I1293" s="21">
        <v>2810</v>
      </c>
      <c r="J1293" s="22">
        <v>3489.6000000000004</v>
      </c>
      <c r="M1293" s="23">
        <v>702.5</v>
      </c>
      <c r="O1293" s="1"/>
      <c r="P1293" s="24">
        <f t="shared" si="74"/>
        <v>4192.1000000000004</v>
      </c>
      <c r="Q1293" s="23">
        <v>309.10000000000002</v>
      </c>
      <c r="R1293" s="23">
        <v>0</v>
      </c>
      <c r="S1293" s="23">
        <v>0</v>
      </c>
      <c r="T1293" s="24">
        <f t="shared" si="72"/>
        <v>309.10000000000002</v>
      </c>
      <c r="U1293" s="25">
        <f t="shared" si="73"/>
        <v>3883.0000000000005</v>
      </c>
    </row>
    <row r="1294" spans="1:21" ht="27" customHeight="1" x14ac:dyDescent="0.2">
      <c r="A1294" s="18">
        <v>4629</v>
      </c>
      <c r="B1294" s="18" t="s">
        <v>237</v>
      </c>
      <c r="C1294" s="19">
        <v>35353</v>
      </c>
      <c r="D1294" s="20">
        <v>27804220201451</v>
      </c>
      <c r="F1294" s="18" t="s">
        <v>236</v>
      </c>
      <c r="G1294" s="19">
        <v>38169</v>
      </c>
      <c r="I1294" s="21">
        <v>4120</v>
      </c>
      <c r="J1294" s="22">
        <v>5135</v>
      </c>
      <c r="M1294" s="23">
        <v>1030</v>
      </c>
      <c r="O1294" s="1"/>
      <c r="P1294" s="24">
        <f t="shared" si="74"/>
        <v>6165</v>
      </c>
      <c r="Q1294" s="23">
        <v>453.2</v>
      </c>
      <c r="R1294" s="23">
        <v>0</v>
      </c>
      <c r="S1294" s="23">
        <v>5.05</v>
      </c>
      <c r="T1294" s="24">
        <f t="shared" si="72"/>
        <v>458.25</v>
      </c>
      <c r="U1294" s="25">
        <f t="shared" si="73"/>
        <v>5706.75</v>
      </c>
    </row>
    <row r="1295" spans="1:21" ht="27" customHeight="1" x14ac:dyDescent="0.2">
      <c r="A1295" s="18">
        <v>102</v>
      </c>
      <c r="B1295" s="18" t="s">
        <v>238</v>
      </c>
      <c r="C1295" s="19">
        <v>44055</v>
      </c>
      <c r="D1295" s="20">
        <v>27002050200536</v>
      </c>
      <c r="F1295" s="18" t="s">
        <v>239</v>
      </c>
      <c r="G1295" s="19">
        <v>44055</v>
      </c>
      <c r="I1295" s="21">
        <v>10900</v>
      </c>
      <c r="J1295" s="22">
        <v>13746.900000000001</v>
      </c>
      <c r="M1295" s="23">
        <v>2725</v>
      </c>
      <c r="O1295" s="1"/>
      <c r="P1295" s="24">
        <f t="shared" si="74"/>
        <v>16471.900000000001</v>
      </c>
      <c r="Q1295" s="23">
        <v>1199</v>
      </c>
      <c r="R1295" s="23">
        <v>0</v>
      </c>
      <c r="S1295" s="23">
        <v>0</v>
      </c>
      <c r="T1295" s="24">
        <f t="shared" si="72"/>
        <v>1199</v>
      </c>
      <c r="U1295" s="25">
        <f t="shared" si="73"/>
        <v>15272.900000000001</v>
      </c>
    </row>
    <row r="1296" spans="1:21" ht="27" customHeight="1" x14ac:dyDescent="0.2">
      <c r="A1296" s="18">
        <v>114</v>
      </c>
      <c r="B1296" s="18" t="s">
        <v>240</v>
      </c>
      <c r="C1296" s="19">
        <v>36561</v>
      </c>
      <c r="D1296" s="20">
        <v>27710280200475</v>
      </c>
      <c r="F1296" s="18" t="s">
        <v>210</v>
      </c>
      <c r="G1296" s="19">
        <v>36617</v>
      </c>
      <c r="I1296" s="21">
        <v>8300</v>
      </c>
      <c r="J1296" s="22">
        <v>10276.5</v>
      </c>
      <c r="M1296" s="23">
        <v>2075</v>
      </c>
      <c r="O1296" s="1"/>
      <c r="P1296" s="24">
        <f t="shared" si="74"/>
        <v>12351.5</v>
      </c>
      <c r="Q1296" s="23">
        <v>913</v>
      </c>
      <c r="R1296" s="23">
        <v>0</v>
      </c>
      <c r="S1296" s="23">
        <v>0</v>
      </c>
      <c r="T1296" s="24">
        <f t="shared" si="72"/>
        <v>913</v>
      </c>
      <c r="U1296" s="25">
        <f t="shared" si="73"/>
        <v>11438.5</v>
      </c>
    </row>
    <row r="1297" spans="1:21" ht="27" customHeight="1" x14ac:dyDescent="0.2">
      <c r="A1297" s="18">
        <v>116</v>
      </c>
      <c r="B1297" s="18" t="s">
        <v>241</v>
      </c>
      <c r="C1297" s="19">
        <v>35845</v>
      </c>
      <c r="D1297" s="20">
        <v>27001260200435</v>
      </c>
      <c r="F1297" s="18" t="s">
        <v>210</v>
      </c>
      <c r="G1297" s="19">
        <v>41009</v>
      </c>
      <c r="I1297" s="21">
        <v>5240</v>
      </c>
      <c r="J1297" s="22">
        <v>6520.5</v>
      </c>
      <c r="M1297" s="23">
        <v>1310</v>
      </c>
      <c r="O1297" s="1"/>
      <c r="P1297" s="24">
        <f t="shared" si="74"/>
        <v>7830.5</v>
      </c>
      <c r="Q1297" s="23">
        <v>576.4</v>
      </c>
      <c r="R1297" s="23">
        <v>0</v>
      </c>
      <c r="S1297" s="23">
        <v>0.55000000000000004</v>
      </c>
      <c r="T1297" s="24">
        <f t="shared" si="72"/>
        <v>576.94999999999993</v>
      </c>
      <c r="U1297" s="25">
        <f t="shared" si="73"/>
        <v>7253.55</v>
      </c>
    </row>
    <row r="1298" spans="1:21" ht="27" customHeight="1" x14ac:dyDescent="0.2">
      <c r="A1298" s="18">
        <v>4555</v>
      </c>
      <c r="B1298" s="18" t="s">
        <v>242</v>
      </c>
      <c r="C1298" s="19">
        <v>37248</v>
      </c>
      <c r="D1298" s="20">
        <v>27504270201296</v>
      </c>
      <c r="F1298" s="18" t="s">
        <v>210</v>
      </c>
      <c r="G1298" s="19">
        <v>38261</v>
      </c>
      <c r="I1298" s="21">
        <v>2378</v>
      </c>
      <c r="J1298" s="22">
        <v>2449.5</v>
      </c>
      <c r="M1298" s="23">
        <v>0</v>
      </c>
      <c r="O1298" s="1"/>
      <c r="P1298" s="24">
        <f t="shared" si="74"/>
        <v>2449.5</v>
      </c>
      <c r="Q1298" s="23">
        <v>390.5</v>
      </c>
      <c r="R1298" s="23">
        <v>0</v>
      </c>
      <c r="S1298" s="23">
        <v>0</v>
      </c>
      <c r="T1298" s="24">
        <f t="shared" si="72"/>
        <v>390.5</v>
      </c>
      <c r="U1298" s="25">
        <f t="shared" si="73"/>
        <v>2059</v>
      </c>
    </row>
    <row r="1299" spans="1:21" ht="27" customHeight="1" x14ac:dyDescent="0.2">
      <c r="A1299" s="18">
        <v>10438</v>
      </c>
      <c r="B1299" s="18" t="s">
        <v>243</v>
      </c>
      <c r="C1299" s="19">
        <v>40516</v>
      </c>
      <c r="D1299" s="20">
        <v>28504030200857</v>
      </c>
      <c r="F1299" s="18" t="s">
        <v>210</v>
      </c>
      <c r="G1299" s="19">
        <v>40594</v>
      </c>
      <c r="I1299" s="21">
        <v>3390</v>
      </c>
      <c r="J1299" s="22">
        <v>4189</v>
      </c>
      <c r="M1299" s="23">
        <v>847.5</v>
      </c>
      <c r="N1299" s="23">
        <v>200</v>
      </c>
      <c r="O1299" s="1"/>
      <c r="P1299" s="24">
        <f t="shared" si="74"/>
        <v>5236.5</v>
      </c>
      <c r="Q1299" s="23">
        <v>372.9</v>
      </c>
      <c r="R1299" s="23">
        <v>0</v>
      </c>
      <c r="S1299" s="23">
        <v>0</v>
      </c>
      <c r="T1299" s="24">
        <f t="shared" si="72"/>
        <v>372.9</v>
      </c>
      <c r="U1299" s="25">
        <f t="shared" si="73"/>
        <v>4863.6000000000004</v>
      </c>
    </row>
    <row r="1300" spans="1:21" ht="27" customHeight="1" x14ac:dyDescent="0.2">
      <c r="A1300" s="18">
        <v>10628</v>
      </c>
      <c r="B1300" s="18" t="s">
        <v>244</v>
      </c>
      <c r="C1300" s="19">
        <v>40643</v>
      </c>
      <c r="D1300" s="20">
        <v>28510181600512</v>
      </c>
      <c r="F1300" s="18" t="s">
        <v>210</v>
      </c>
      <c r="G1300" s="19">
        <v>40668</v>
      </c>
      <c r="I1300" s="21">
        <v>8900</v>
      </c>
      <c r="J1300" s="22">
        <v>10929.5</v>
      </c>
      <c r="M1300" s="23">
        <v>2225</v>
      </c>
      <c r="N1300" s="23">
        <v>3321</v>
      </c>
      <c r="O1300" s="1"/>
      <c r="P1300" s="24">
        <f t="shared" si="74"/>
        <v>16475.5</v>
      </c>
      <c r="Q1300" s="23">
        <v>979</v>
      </c>
      <c r="R1300" s="23">
        <v>0</v>
      </c>
      <c r="S1300" s="23">
        <v>0</v>
      </c>
      <c r="T1300" s="24">
        <f t="shared" si="72"/>
        <v>979</v>
      </c>
      <c r="U1300" s="25">
        <f t="shared" si="73"/>
        <v>15496.5</v>
      </c>
    </row>
    <row r="1301" spans="1:21" ht="27" customHeight="1" x14ac:dyDescent="0.2">
      <c r="A1301" s="18">
        <v>14131</v>
      </c>
      <c r="B1301" s="18" t="s">
        <v>245</v>
      </c>
      <c r="C1301" s="19">
        <v>44007</v>
      </c>
      <c r="D1301" s="20">
        <v>29405112701078</v>
      </c>
      <c r="F1301" s="18" t="s">
        <v>210</v>
      </c>
      <c r="G1301" s="19">
        <v>44013</v>
      </c>
      <c r="I1301" s="21">
        <v>3130</v>
      </c>
      <c r="J1301" s="22">
        <v>3817.5</v>
      </c>
      <c r="M1301" s="23">
        <v>782.5</v>
      </c>
      <c r="N1301" s="23">
        <v>650</v>
      </c>
      <c r="O1301" s="1"/>
      <c r="P1301" s="24">
        <f t="shared" si="74"/>
        <v>5250</v>
      </c>
      <c r="Q1301" s="23">
        <v>344.3</v>
      </c>
      <c r="R1301" s="23">
        <v>0</v>
      </c>
      <c r="S1301" s="23">
        <v>0.65</v>
      </c>
      <c r="T1301" s="24">
        <f t="shared" si="72"/>
        <v>344.95</v>
      </c>
      <c r="U1301" s="25">
        <f t="shared" si="73"/>
        <v>4905.05</v>
      </c>
    </row>
    <row r="1302" spans="1:21" ht="27" customHeight="1" x14ac:dyDescent="0.2">
      <c r="A1302" s="18">
        <v>14202</v>
      </c>
      <c r="B1302" s="18" t="s">
        <v>246</v>
      </c>
      <c r="C1302" s="19">
        <v>44152</v>
      </c>
      <c r="D1302" s="20">
        <v>28505210200517</v>
      </c>
      <c r="F1302" s="18" t="s">
        <v>210</v>
      </c>
      <c r="G1302" s="19">
        <v>44166</v>
      </c>
      <c r="I1302" s="21">
        <v>3520</v>
      </c>
      <c r="J1302" s="22">
        <v>4295</v>
      </c>
      <c r="M1302" s="23">
        <v>880</v>
      </c>
      <c r="O1302" s="1"/>
      <c r="P1302" s="24">
        <f t="shared" si="74"/>
        <v>5175</v>
      </c>
      <c r="Q1302" s="23">
        <v>387.2</v>
      </c>
      <c r="R1302" s="23">
        <v>0</v>
      </c>
      <c r="S1302" s="23">
        <v>0.37</v>
      </c>
      <c r="T1302" s="24">
        <f t="shared" si="72"/>
        <v>387.57</v>
      </c>
      <c r="U1302" s="25">
        <f t="shared" si="73"/>
        <v>4787.43</v>
      </c>
    </row>
    <row r="1303" spans="1:21" ht="27" customHeight="1" x14ac:dyDescent="0.2">
      <c r="A1303" s="18">
        <v>130</v>
      </c>
      <c r="B1303" s="18" t="s">
        <v>247</v>
      </c>
      <c r="C1303" s="19">
        <v>34515</v>
      </c>
      <c r="D1303" s="20">
        <v>26701230202792</v>
      </c>
      <c r="F1303" s="18" t="s">
        <v>210</v>
      </c>
      <c r="G1303" s="19">
        <v>37469</v>
      </c>
      <c r="I1303" s="21">
        <v>10900</v>
      </c>
      <c r="J1303" s="22">
        <v>14846.5</v>
      </c>
      <c r="M1303" s="23">
        <v>2725</v>
      </c>
      <c r="O1303" s="1"/>
      <c r="P1303" s="24">
        <f t="shared" si="74"/>
        <v>17571.5</v>
      </c>
      <c r="Q1303" s="23">
        <v>1199</v>
      </c>
      <c r="R1303" s="23">
        <v>0</v>
      </c>
      <c r="S1303" s="23">
        <v>0</v>
      </c>
      <c r="T1303" s="24">
        <f t="shared" si="72"/>
        <v>1199</v>
      </c>
      <c r="U1303" s="25">
        <f t="shared" si="73"/>
        <v>16372.5</v>
      </c>
    </row>
    <row r="1304" spans="1:21" ht="27" customHeight="1" x14ac:dyDescent="0.2">
      <c r="A1304" s="18">
        <v>1545</v>
      </c>
      <c r="B1304" s="18" t="s">
        <v>248</v>
      </c>
      <c r="C1304" s="19">
        <v>36481</v>
      </c>
      <c r="D1304" s="20">
        <v>27212190200271</v>
      </c>
      <c r="F1304" s="18" t="s">
        <v>210</v>
      </c>
      <c r="G1304" s="19">
        <v>36495</v>
      </c>
      <c r="I1304" s="21">
        <v>3910</v>
      </c>
      <c r="J1304" s="22">
        <v>4858</v>
      </c>
      <c r="M1304" s="23">
        <v>977.5</v>
      </c>
      <c r="O1304" s="1"/>
      <c r="P1304" s="24">
        <f t="shared" si="74"/>
        <v>5835.5</v>
      </c>
      <c r="Q1304" s="23">
        <v>430.1</v>
      </c>
      <c r="R1304" s="23">
        <v>49</v>
      </c>
      <c r="S1304" s="23">
        <v>0</v>
      </c>
      <c r="T1304" s="24">
        <f t="shared" si="72"/>
        <v>479.1</v>
      </c>
      <c r="U1304" s="25">
        <f t="shared" si="73"/>
        <v>5356.4</v>
      </c>
    </row>
    <row r="1305" spans="1:21" ht="27" customHeight="1" x14ac:dyDescent="0.2">
      <c r="A1305" s="18">
        <v>9986</v>
      </c>
      <c r="B1305" s="18" t="s">
        <v>249</v>
      </c>
      <c r="C1305" s="19">
        <v>35074</v>
      </c>
      <c r="D1305" s="20">
        <v>25707100200954</v>
      </c>
      <c r="F1305" s="18" t="s">
        <v>210</v>
      </c>
      <c r="G1305" s="19" t="s">
        <v>77</v>
      </c>
      <c r="I1305" s="21">
        <v>0</v>
      </c>
      <c r="J1305" s="22">
        <v>4808</v>
      </c>
      <c r="M1305" s="23">
        <v>0</v>
      </c>
      <c r="O1305" s="1"/>
      <c r="P1305" s="24">
        <f t="shared" si="74"/>
        <v>4808</v>
      </c>
      <c r="Q1305" s="23">
        <v>0</v>
      </c>
      <c r="R1305" s="23">
        <v>0</v>
      </c>
      <c r="S1305" s="23">
        <v>0</v>
      </c>
      <c r="T1305" s="24">
        <f t="shared" si="72"/>
        <v>0</v>
      </c>
      <c r="U1305" s="25">
        <f t="shared" si="73"/>
        <v>4808</v>
      </c>
    </row>
    <row r="1306" spans="1:21" ht="27" customHeight="1" x14ac:dyDescent="0.2">
      <c r="A1306" s="18">
        <v>750</v>
      </c>
      <c r="B1306" s="18" t="s">
        <v>250</v>
      </c>
      <c r="C1306" s="19">
        <v>33639</v>
      </c>
      <c r="D1306" s="20">
        <v>26508231400551</v>
      </c>
      <c r="F1306" s="18" t="s">
        <v>251</v>
      </c>
      <c r="G1306" s="19">
        <v>35049</v>
      </c>
      <c r="I1306" s="21">
        <v>4950</v>
      </c>
      <c r="J1306" s="22">
        <v>6155</v>
      </c>
      <c r="M1306" s="23">
        <v>1237.5</v>
      </c>
      <c r="O1306" s="1"/>
      <c r="P1306" s="24">
        <f t="shared" si="74"/>
        <v>7392.5</v>
      </c>
      <c r="Q1306" s="23">
        <v>544.5</v>
      </c>
      <c r="R1306" s="23">
        <v>0</v>
      </c>
      <c r="S1306" s="23">
        <v>0</v>
      </c>
      <c r="T1306" s="24">
        <f t="shared" si="72"/>
        <v>544.5</v>
      </c>
      <c r="U1306" s="25">
        <f t="shared" si="73"/>
        <v>6848</v>
      </c>
    </row>
    <row r="1307" spans="1:21" ht="27" customHeight="1" x14ac:dyDescent="0.2">
      <c r="A1307" s="18">
        <v>9313</v>
      </c>
      <c r="B1307" s="18" t="s">
        <v>252</v>
      </c>
      <c r="C1307" s="19">
        <v>40054</v>
      </c>
      <c r="D1307" s="20">
        <v>28603130200976</v>
      </c>
      <c r="F1307" s="18" t="s">
        <v>253</v>
      </c>
      <c r="G1307" s="19">
        <v>40091</v>
      </c>
      <c r="J1307" s="22">
        <v>8500</v>
      </c>
      <c r="O1307" s="1"/>
      <c r="P1307" s="24">
        <f t="shared" si="74"/>
        <v>8500</v>
      </c>
      <c r="T1307" s="24">
        <f t="shared" si="72"/>
        <v>0</v>
      </c>
      <c r="U1307" s="25">
        <f t="shared" si="73"/>
        <v>8500</v>
      </c>
    </row>
    <row r="1308" spans="1:21" ht="27" customHeight="1" x14ac:dyDescent="0.2">
      <c r="A1308" s="18">
        <v>14047</v>
      </c>
      <c r="B1308" s="18" t="s">
        <v>254</v>
      </c>
      <c r="C1308" s="19">
        <v>43816</v>
      </c>
      <c r="D1308" s="20">
        <v>29701300200696</v>
      </c>
      <c r="F1308" s="18" t="s">
        <v>251</v>
      </c>
      <c r="G1308" s="19">
        <v>43891</v>
      </c>
      <c r="I1308" s="21">
        <v>2280</v>
      </c>
      <c r="J1308" s="22">
        <v>2780</v>
      </c>
      <c r="M1308" s="23">
        <v>570</v>
      </c>
      <c r="O1308" s="1"/>
      <c r="P1308" s="24">
        <f t="shared" si="74"/>
        <v>3350</v>
      </c>
      <c r="Q1308" s="23">
        <v>250.8</v>
      </c>
      <c r="R1308" s="23">
        <v>0</v>
      </c>
      <c r="S1308" s="23">
        <v>0</v>
      </c>
      <c r="T1308" s="24">
        <f t="shared" si="72"/>
        <v>250.8</v>
      </c>
      <c r="U1308" s="25">
        <f t="shared" si="73"/>
        <v>3099.2</v>
      </c>
    </row>
    <row r="1309" spans="1:21" ht="27" customHeight="1" x14ac:dyDescent="0.2">
      <c r="A1309" s="18">
        <v>162</v>
      </c>
      <c r="B1309" s="18" t="s">
        <v>255</v>
      </c>
      <c r="C1309" s="19">
        <v>34881</v>
      </c>
      <c r="D1309" s="20">
        <v>26901160200958</v>
      </c>
      <c r="F1309" s="18" t="s">
        <v>210</v>
      </c>
      <c r="G1309" s="19">
        <v>38297</v>
      </c>
      <c r="I1309" s="21">
        <v>7740</v>
      </c>
      <c r="J1309" s="22">
        <v>9573.5</v>
      </c>
      <c r="M1309" s="23">
        <v>1935</v>
      </c>
      <c r="O1309" s="1"/>
      <c r="P1309" s="24">
        <f t="shared" si="74"/>
        <v>11508.5</v>
      </c>
      <c r="Q1309" s="23">
        <v>851.4</v>
      </c>
      <c r="R1309" s="23">
        <v>0</v>
      </c>
      <c r="S1309" s="23">
        <v>0</v>
      </c>
      <c r="T1309" s="24">
        <f t="shared" si="72"/>
        <v>851.4</v>
      </c>
      <c r="U1309" s="25">
        <f t="shared" si="73"/>
        <v>10657.1</v>
      </c>
    </row>
    <row r="1310" spans="1:21" ht="27" customHeight="1" x14ac:dyDescent="0.2">
      <c r="A1310" s="18">
        <v>165</v>
      </c>
      <c r="B1310" s="18" t="s">
        <v>257</v>
      </c>
      <c r="C1310" s="19">
        <v>35987</v>
      </c>
      <c r="D1310" s="20">
        <v>27405310200575</v>
      </c>
      <c r="F1310" s="18" t="s">
        <v>210</v>
      </c>
      <c r="G1310" s="19">
        <v>38261</v>
      </c>
      <c r="I1310" s="21">
        <v>6170</v>
      </c>
      <c r="J1310" s="22">
        <v>7673</v>
      </c>
      <c r="M1310" s="23">
        <v>1542.5</v>
      </c>
      <c r="O1310" s="1"/>
      <c r="P1310" s="24">
        <f t="shared" si="74"/>
        <v>9215.5</v>
      </c>
      <c r="Q1310" s="23">
        <v>678.7</v>
      </c>
      <c r="R1310" s="23">
        <v>0</v>
      </c>
      <c r="S1310" s="23">
        <v>0.64</v>
      </c>
      <c r="T1310" s="24">
        <f t="shared" si="72"/>
        <v>679.34</v>
      </c>
      <c r="U1310" s="25">
        <f t="shared" si="73"/>
        <v>8536.16</v>
      </c>
    </row>
    <row r="1311" spans="1:21" ht="27" customHeight="1" x14ac:dyDescent="0.2">
      <c r="A1311" s="18">
        <v>1003</v>
      </c>
      <c r="B1311" s="18" t="s">
        <v>258</v>
      </c>
      <c r="C1311" s="19">
        <v>34702</v>
      </c>
      <c r="D1311" s="20">
        <v>27305120200655</v>
      </c>
      <c r="F1311" s="18" t="s">
        <v>81</v>
      </c>
      <c r="G1311" s="19">
        <v>35808</v>
      </c>
      <c r="I1311" s="21">
        <v>4380</v>
      </c>
      <c r="J1311" s="22">
        <v>7380.5</v>
      </c>
      <c r="M1311" s="23">
        <v>1095</v>
      </c>
      <c r="O1311" s="1"/>
      <c r="P1311" s="24">
        <f t="shared" si="74"/>
        <v>8475.5</v>
      </c>
      <c r="Q1311" s="23">
        <v>481.8</v>
      </c>
      <c r="R1311" s="23">
        <v>0</v>
      </c>
      <c r="S1311" s="23">
        <v>0</v>
      </c>
      <c r="T1311" s="24">
        <f t="shared" si="72"/>
        <v>481.8</v>
      </c>
      <c r="U1311" s="25">
        <f t="shared" si="73"/>
        <v>7993.7</v>
      </c>
    </row>
    <row r="1312" spans="1:21" ht="27" customHeight="1" x14ac:dyDescent="0.2">
      <c r="A1312" s="18">
        <v>9067</v>
      </c>
      <c r="B1312" s="18" t="s">
        <v>259</v>
      </c>
      <c r="C1312" s="19">
        <v>36526</v>
      </c>
      <c r="D1312" s="20">
        <v>25912060200339</v>
      </c>
      <c r="F1312" s="18" t="s">
        <v>260</v>
      </c>
      <c r="G1312" s="19" t="s">
        <v>77</v>
      </c>
      <c r="I1312" s="21">
        <v>0</v>
      </c>
      <c r="J1312" s="22">
        <v>22432</v>
      </c>
      <c r="M1312" s="23">
        <v>0</v>
      </c>
      <c r="O1312" s="1"/>
      <c r="P1312" s="24">
        <f t="shared" si="74"/>
        <v>22432</v>
      </c>
      <c r="Q1312" s="23">
        <v>0</v>
      </c>
      <c r="R1312" s="23">
        <v>0</v>
      </c>
      <c r="S1312" s="23">
        <v>0</v>
      </c>
      <c r="T1312" s="24">
        <f t="shared" si="72"/>
        <v>0</v>
      </c>
      <c r="U1312" s="25">
        <f t="shared" si="73"/>
        <v>22432</v>
      </c>
    </row>
    <row r="1313" spans="1:21" ht="27" customHeight="1" x14ac:dyDescent="0.2">
      <c r="A1313" s="18">
        <v>10972</v>
      </c>
      <c r="B1313" s="18" t="s">
        <v>261</v>
      </c>
      <c r="C1313" s="19">
        <v>40817</v>
      </c>
      <c r="D1313" s="20">
        <v>26908180100229</v>
      </c>
      <c r="F1313" s="18" t="s">
        <v>260</v>
      </c>
      <c r="G1313" s="19">
        <v>40871</v>
      </c>
      <c r="I1313" s="21">
        <v>2920</v>
      </c>
      <c r="J1313" s="22">
        <v>3565</v>
      </c>
      <c r="M1313" s="23">
        <v>730</v>
      </c>
      <c r="O1313" s="1"/>
      <c r="P1313" s="24">
        <f t="shared" si="74"/>
        <v>4295</v>
      </c>
      <c r="Q1313" s="23">
        <v>321.2</v>
      </c>
      <c r="R1313" s="23">
        <v>0</v>
      </c>
      <c r="S1313" s="23">
        <v>2.99</v>
      </c>
      <c r="T1313" s="24">
        <f t="shared" si="72"/>
        <v>324.19</v>
      </c>
      <c r="U1313" s="25">
        <f t="shared" si="73"/>
        <v>3970.81</v>
      </c>
    </row>
    <row r="1314" spans="1:21" ht="27" customHeight="1" x14ac:dyDescent="0.2">
      <c r="A1314" s="18">
        <v>1300</v>
      </c>
      <c r="B1314" s="18" t="s">
        <v>262</v>
      </c>
      <c r="C1314" s="19">
        <v>39326</v>
      </c>
      <c r="D1314" s="20">
        <v>27001010205156</v>
      </c>
      <c r="F1314" s="18" t="s">
        <v>263</v>
      </c>
      <c r="G1314" s="19">
        <v>39352</v>
      </c>
      <c r="I1314" s="21">
        <v>9870</v>
      </c>
      <c r="J1314" s="22">
        <v>11942.5</v>
      </c>
      <c r="M1314" s="23">
        <v>2467.5</v>
      </c>
      <c r="O1314" s="1"/>
      <c r="P1314" s="24">
        <f t="shared" si="74"/>
        <v>14410</v>
      </c>
      <c r="Q1314" s="23">
        <v>1085.7</v>
      </c>
      <c r="R1314" s="23">
        <v>0</v>
      </c>
      <c r="S1314" s="23">
        <v>0</v>
      </c>
      <c r="T1314" s="24">
        <f t="shared" si="72"/>
        <v>1085.7</v>
      </c>
      <c r="U1314" s="25">
        <f t="shared" si="73"/>
        <v>13324.3</v>
      </c>
    </row>
    <row r="1315" spans="1:21" ht="27" customHeight="1" x14ac:dyDescent="0.2">
      <c r="A1315" s="18">
        <v>1301</v>
      </c>
      <c r="B1315" s="18" t="s">
        <v>264</v>
      </c>
      <c r="C1315" s="19">
        <v>34714</v>
      </c>
      <c r="D1315" s="20">
        <v>27110290200671</v>
      </c>
      <c r="F1315" s="18" t="s">
        <v>263</v>
      </c>
      <c r="G1315" s="19">
        <v>35225</v>
      </c>
      <c r="I1315" s="21">
        <v>5780</v>
      </c>
      <c r="J1315" s="22">
        <v>7161.5</v>
      </c>
      <c r="M1315" s="23">
        <v>1445</v>
      </c>
      <c r="O1315" s="1"/>
      <c r="P1315" s="24">
        <f t="shared" si="74"/>
        <v>8606.5</v>
      </c>
      <c r="Q1315" s="23">
        <v>635.79999999999995</v>
      </c>
      <c r="R1315" s="23">
        <v>0</v>
      </c>
      <c r="S1315" s="23">
        <v>0</v>
      </c>
      <c r="T1315" s="24">
        <f t="shared" si="72"/>
        <v>635.79999999999995</v>
      </c>
      <c r="U1315" s="25">
        <f t="shared" si="73"/>
        <v>7970.7</v>
      </c>
    </row>
    <row r="1316" spans="1:21" ht="27" customHeight="1" x14ac:dyDescent="0.2">
      <c r="A1316" s="18">
        <v>1303</v>
      </c>
      <c r="B1316" s="18" t="s">
        <v>265</v>
      </c>
      <c r="C1316" s="19">
        <v>36831</v>
      </c>
      <c r="D1316" s="20">
        <v>27108061800937</v>
      </c>
      <c r="F1316" s="18" t="s">
        <v>263</v>
      </c>
      <c r="G1316" s="19">
        <v>36900</v>
      </c>
      <c r="I1316" s="21">
        <v>7680</v>
      </c>
      <c r="J1316" s="22">
        <v>9811.5</v>
      </c>
      <c r="M1316" s="23">
        <v>1920</v>
      </c>
      <c r="O1316" s="1"/>
      <c r="P1316" s="24">
        <f t="shared" si="74"/>
        <v>11731.5</v>
      </c>
      <c r="Q1316" s="23">
        <v>844.8</v>
      </c>
      <c r="R1316" s="23">
        <v>0</v>
      </c>
      <c r="S1316" s="23">
        <v>0</v>
      </c>
      <c r="T1316" s="24">
        <f t="shared" si="72"/>
        <v>844.8</v>
      </c>
      <c r="U1316" s="25">
        <f t="shared" si="73"/>
        <v>10886.7</v>
      </c>
    </row>
    <row r="1317" spans="1:21" ht="27" customHeight="1" x14ac:dyDescent="0.2">
      <c r="A1317" s="18">
        <v>1304</v>
      </c>
      <c r="B1317" s="18" t="s">
        <v>266</v>
      </c>
      <c r="C1317" s="19">
        <v>36925</v>
      </c>
      <c r="D1317" s="20">
        <v>26809020202094</v>
      </c>
      <c r="F1317" s="18" t="s">
        <v>263</v>
      </c>
      <c r="G1317" s="19">
        <v>36951</v>
      </c>
      <c r="I1317" s="21">
        <v>10900</v>
      </c>
      <c r="J1317" s="22">
        <v>12792.5</v>
      </c>
      <c r="M1317" s="23">
        <v>2725</v>
      </c>
      <c r="O1317" s="1"/>
      <c r="P1317" s="24">
        <f t="shared" si="74"/>
        <v>15517.5</v>
      </c>
      <c r="Q1317" s="23">
        <v>1199</v>
      </c>
      <c r="R1317" s="23">
        <v>0</v>
      </c>
      <c r="S1317" s="23">
        <v>0</v>
      </c>
      <c r="T1317" s="24">
        <f t="shared" si="72"/>
        <v>1199</v>
      </c>
      <c r="U1317" s="25">
        <f t="shared" si="73"/>
        <v>14318.5</v>
      </c>
    </row>
    <row r="1318" spans="1:21" ht="27" customHeight="1" x14ac:dyDescent="0.2">
      <c r="A1318" s="18">
        <v>11488</v>
      </c>
      <c r="B1318" s="18" t="s">
        <v>267</v>
      </c>
      <c r="C1318" s="19">
        <v>42686</v>
      </c>
      <c r="D1318" s="20">
        <v>28712200202215</v>
      </c>
      <c r="F1318" s="18" t="s">
        <v>263</v>
      </c>
      <c r="G1318" s="19">
        <v>42736</v>
      </c>
      <c r="I1318" s="21">
        <v>6750</v>
      </c>
      <c r="J1318" s="22">
        <v>8621</v>
      </c>
      <c r="M1318" s="23">
        <v>1687.5</v>
      </c>
      <c r="O1318" s="1"/>
      <c r="P1318" s="24">
        <f t="shared" si="74"/>
        <v>10308.5</v>
      </c>
      <c r="Q1318" s="23">
        <v>742.5</v>
      </c>
      <c r="R1318" s="23">
        <v>0</v>
      </c>
      <c r="S1318" s="23">
        <v>0</v>
      </c>
      <c r="T1318" s="24">
        <f t="shared" si="72"/>
        <v>742.5</v>
      </c>
      <c r="U1318" s="25">
        <f t="shared" si="73"/>
        <v>9566</v>
      </c>
    </row>
    <row r="1319" spans="1:21" ht="27" customHeight="1" x14ac:dyDescent="0.2">
      <c r="A1319" s="18">
        <v>1560</v>
      </c>
      <c r="B1319" s="18" t="s">
        <v>268</v>
      </c>
      <c r="C1319" s="19">
        <v>36142</v>
      </c>
      <c r="D1319" s="20">
        <v>27410190201151</v>
      </c>
      <c r="F1319" s="18" t="s">
        <v>269</v>
      </c>
      <c r="G1319" s="19">
        <v>39218</v>
      </c>
      <c r="I1319" s="21">
        <v>2340</v>
      </c>
      <c r="J1319" s="22">
        <v>2901.45</v>
      </c>
      <c r="M1319" s="23">
        <v>585</v>
      </c>
      <c r="O1319" s="1"/>
      <c r="P1319" s="24">
        <f t="shared" si="74"/>
        <v>3486.45</v>
      </c>
      <c r="Q1319" s="23">
        <v>257.39999999999998</v>
      </c>
      <c r="R1319" s="23">
        <v>0</v>
      </c>
      <c r="S1319" s="23">
        <v>0</v>
      </c>
      <c r="T1319" s="24">
        <f t="shared" si="72"/>
        <v>257.39999999999998</v>
      </c>
      <c r="U1319" s="25">
        <f t="shared" si="73"/>
        <v>3229.0499999999997</v>
      </c>
    </row>
    <row r="1320" spans="1:21" ht="27" customHeight="1" x14ac:dyDescent="0.2">
      <c r="A1320" s="18">
        <v>5858</v>
      </c>
      <c r="B1320" s="18" t="s">
        <v>270</v>
      </c>
      <c r="C1320" s="19">
        <v>38599</v>
      </c>
      <c r="D1320" s="20">
        <v>28001131803453</v>
      </c>
      <c r="F1320" s="18" t="s">
        <v>269</v>
      </c>
      <c r="G1320" s="19">
        <v>38634</v>
      </c>
      <c r="I1320" s="21">
        <v>1870</v>
      </c>
      <c r="J1320" s="22">
        <v>3266.75</v>
      </c>
      <c r="M1320" s="23">
        <v>467.5</v>
      </c>
      <c r="N1320" s="23">
        <v>200</v>
      </c>
      <c r="O1320" s="1">
        <v>634</v>
      </c>
      <c r="P1320" s="24">
        <f t="shared" si="74"/>
        <v>4568.25</v>
      </c>
      <c r="Q1320" s="23">
        <v>205.7</v>
      </c>
      <c r="R1320" s="23">
        <v>11.5</v>
      </c>
      <c r="S1320" s="23">
        <v>4.46</v>
      </c>
      <c r="T1320" s="24">
        <f t="shared" si="72"/>
        <v>221.66</v>
      </c>
      <c r="U1320" s="25">
        <f t="shared" si="73"/>
        <v>4346.59</v>
      </c>
    </row>
    <row r="1321" spans="1:21" ht="27" customHeight="1" x14ac:dyDescent="0.2">
      <c r="A1321" s="18">
        <v>6896</v>
      </c>
      <c r="B1321" s="18" t="s">
        <v>271</v>
      </c>
      <c r="C1321" s="19">
        <v>38783</v>
      </c>
      <c r="D1321" s="20">
        <v>27608081802114</v>
      </c>
      <c r="F1321" s="18" t="s">
        <v>692</v>
      </c>
      <c r="G1321" s="19">
        <v>38812</v>
      </c>
      <c r="I1321" s="21">
        <v>3230</v>
      </c>
      <c r="J1321" s="22">
        <v>4035</v>
      </c>
      <c r="M1321" s="23">
        <v>807.5</v>
      </c>
      <c r="O1321" s="1"/>
      <c r="P1321" s="24">
        <f t="shared" si="74"/>
        <v>4842.5</v>
      </c>
      <c r="Q1321" s="23">
        <v>355.3</v>
      </c>
      <c r="R1321" s="23">
        <v>0</v>
      </c>
      <c r="S1321" s="23">
        <v>0</v>
      </c>
      <c r="T1321" s="24">
        <f t="shared" si="72"/>
        <v>355.3</v>
      </c>
      <c r="U1321" s="25">
        <f t="shared" si="73"/>
        <v>4487.2</v>
      </c>
    </row>
    <row r="1322" spans="1:21" ht="27" customHeight="1" x14ac:dyDescent="0.2">
      <c r="A1322" s="18">
        <v>14183</v>
      </c>
      <c r="B1322" s="18" t="s">
        <v>272</v>
      </c>
      <c r="C1322" s="19">
        <v>44094</v>
      </c>
      <c r="D1322" s="20">
        <v>29604170200961</v>
      </c>
      <c r="F1322" s="18" t="s">
        <v>234</v>
      </c>
      <c r="G1322" s="19">
        <v>44105</v>
      </c>
      <c r="O1322" s="1"/>
      <c r="P1322" s="24">
        <f t="shared" si="74"/>
        <v>0</v>
      </c>
      <c r="T1322" s="24">
        <f t="shared" si="72"/>
        <v>0</v>
      </c>
      <c r="U1322" s="25">
        <f t="shared" si="73"/>
        <v>0</v>
      </c>
    </row>
    <row r="1323" spans="1:21" ht="27" customHeight="1" x14ac:dyDescent="0.2">
      <c r="A1323" s="18">
        <v>375</v>
      </c>
      <c r="B1323" s="18" t="s">
        <v>273</v>
      </c>
      <c r="C1323" s="19">
        <v>35252</v>
      </c>
      <c r="D1323" s="20">
        <v>26909140200952</v>
      </c>
      <c r="F1323" s="18" t="s">
        <v>229</v>
      </c>
      <c r="G1323" s="19">
        <v>35302</v>
      </c>
      <c r="I1323" s="21">
        <v>5420</v>
      </c>
      <c r="J1323" s="22">
        <v>6501.5</v>
      </c>
      <c r="M1323" s="23">
        <v>1355</v>
      </c>
      <c r="O1323" s="1"/>
      <c r="P1323" s="24">
        <f t="shared" si="74"/>
        <v>7856.5</v>
      </c>
      <c r="Q1323" s="23">
        <v>596.20000000000005</v>
      </c>
      <c r="R1323" s="23">
        <v>0</v>
      </c>
      <c r="S1323" s="23">
        <v>7.52</v>
      </c>
      <c r="T1323" s="24">
        <f t="shared" si="72"/>
        <v>603.72</v>
      </c>
      <c r="U1323" s="25">
        <f t="shared" si="73"/>
        <v>7252.78</v>
      </c>
    </row>
    <row r="1324" spans="1:21" ht="27" customHeight="1" x14ac:dyDescent="0.2">
      <c r="A1324" s="18">
        <v>9793</v>
      </c>
      <c r="B1324" s="18" t="s">
        <v>274</v>
      </c>
      <c r="C1324" s="19">
        <v>40264</v>
      </c>
      <c r="D1324" s="20">
        <v>28801011836451</v>
      </c>
      <c r="F1324" s="18" t="s">
        <v>229</v>
      </c>
      <c r="G1324" s="19">
        <v>40411</v>
      </c>
      <c r="I1324" s="21">
        <v>1850</v>
      </c>
      <c r="J1324" s="22">
        <v>3122.65</v>
      </c>
      <c r="M1324" s="23">
        <v>462.5</v>
      </c>
      <c r="O1324" s="1">
        <v>709</v>
      </c>
      <c r="P1324" s="24">
        <f t="shared" si="74"/>
        <v>4294.1499999999996</v>
      </c>
      <c r="Q1324" s="23">
        <v>203.5</v>
      </c>
      <c r="R1324" s="23">
        <v>0</v>
      </c>
      <c r="S1324" s="23">
        <v>1.96</v>
      </c>
      <c r="T1324" s="24">
        <f t="shared" si="72"/>
        <v>205.46</v>
      </c>
      <c r="U1324" s="25">
        <f t="shared" si="73"/>
        <v>4088.6899999999996</v>
      </c>
    </row>
    <row r="1325" spans="1:21" ht="27" customHeight="1" x14ac:dyDescent="0.2">
      <c r="A1325" s="18">
        <v>9953</v>
      </c>
      <c r="B1325" s="18" t="s">
        <v>275</v>
      </c>
      <c r="C1325" s="19">
        <v>40404</v>
      </c>
      <c r="D1325" s="20">
        <v>28404092701459</v>
      </c>
      <c r="F1325" s="18" t="s">
        <v>229</v>
      </c>
      <c r="G1325" s="19">
        <v>40415</v>
      </c>
      <c r="I1325" s="21">
        <v>1800</v>
      </c>
      <c r="J1325" s="22">
        <v>3386.9</v>
      </c>
      <c r="M1325" s="23">
        <v>450</v>
      </c>
      <c r="O1325" s="1">
        <v>719</v>
      </c>
      <c r="P1325" s="24">
        <f t="shared" si="74"/>
        <v>4555.8999999999996</v>
      </c>
      <c r="Q1325" s="23">
        <v>198</v>
      </c>
      <c r="R1325" s="23">
        <v>0</v>
      </c>
      <c r="S1325" s="23">
        <v>60</v>
      </c>
      <c r="T1325" s="24">
        <f t="shared" si="72"/>
        <v>258</v>
      </c>
      <c r="U1325" s="25">
        <f t="shared" si="73"/>
        <v>4297.8999999999996</v>
      </c>
    </row>
    <row r="1326" spans="1:21" ht="27" customHeight="1" x14ac:dyDescent="0.2">
      <c r="A1326" s="18">
        <v>140</v>
      </c>
      <c r="B1326" s="18" t="s">
        <v>276</v>
      </c>
      <c r="C1326" s="19">
        <v>36640</v>
      </c>
      <c r="D1326" s="20">
        <v>26401300200373</v>
      </c>
      <c r="F1326" s="18" t="s">
        <v>210</v>
      </c>
      <c r="G1326" s="19">
        <v>36673</v>
      </c>
      <c r="I1326" s="21">
        <v>9920</v>
      </c>
      <c r="J1326" s="22">
        <v>10881.5</v>
      </c>
      <c r="M1326" s="23">
        <v>2480</v>
      </c>
      <c r="O1326" s="1"/>
      <c r="P1326" s="24">
        <f t="shared" si="74"/>
        <v>13361.5</v>
      </c>
      <c r="Q1326" s="23">
        <v>1091.2</v>
      </c>
      <c r="R1326" s="23">
        <v>0</v>
      </c>
      <c r="S1326" s="23">
        <v>0</v>
      </c>
      <c r="T1326" s="24">
        <f t="shared" si="72"/>
        <v>1091.2</v>
      </c>
      <c r="U1326" s="25">
        <f t="shared" si="73"/>
        <v>12270.3</v>
      </c>
    </row>
    <row r="1327" spans="1:21" ht="27" customHeight="1" x14ac:dyDescent="0.2">
      <c r="A1327" s="18">
        <v>7677</v>
      </c>
      <c r="B1327" s="18" t="s">
        <v>277</v>
      </c>
      <c r="C1327" s="19">
        <v>39105</v>
      </c>
      <c r="D1327" s="20">
        <v>27503310200518</v>
      </c>
      <c r="F1327" s="18" t="s">
        <v>229</v>
      </c>
      <c r="G1327" s="19">
        <v>40685</v>
      </c>
      <c r="I1327" s="21">
        <v>4390</v>
      </c>
      <c r="J1327" s="22">
        <v>5456.5</v>
      </c>
      <c r="M1327" s="23">
        <v>1097.5</v>
      </c>
      <c r="O1327" s="1"/>
      <c r="P1327" s="24">
        <f t="shared" si="74"/>
        <v>6554</v>
      </c>
      <c r="Q1327" s="23">
        <v>482.9</v>
      </c>
      <c r="R1327" s="23">
        <v>14.55</v>
      </c>
      <c r="S1327" s="23">
        <v>0</v>
      </c>
      <c r="T1327" s="24">
        <f t="shared" si="72"/>
        <v>497.45</v>
      </c>
      <c r="U1327" s="25">
        <f t="shared" si="73"/>
        <v>6056.55</v>
      </c>
    </row>
    <row r="1328" spans="1:21" ht="27" customHeight="1" x14ac:dyDescent="0.2">
      <c r="A1328" s="18">
        <v>9332</v>
      </c>
      <c r="B1328" s="18" t="s">
        <v>278</v>
      </c>
      <c r="C1328" s="19">
        <v>40084</v>
      </c>
      <c r="D1328" s="20">
        <v>28203260201038</v>
      </c>
      <c r="F1328" s="18" t="s">
        <v>229</v>
      </c>
      <c r="G1328" s="19">
        <v>40103</v>
      </c>
      <c r="I1328" s="21">
        <v>1920</v>
      </c>
      <c r="J1328" s="22">
        <v>3601.49</v>
      </c>
      <c r="M1328" s="23">
        <v>480</v>
      </c>
      <c r="O1328" s="1">
        <v>817</v>
      </c>
      <c r="P1328" s="24">
        <f t="shared" si="74"/>
        <v>4898.49</v>
      </c>
      <c r="Q1328" s="23">
        <v>211.2</v>
      </c>
      <c r="R1328" s="23">
        <v>0</v>
      </c>
      <c r="S1328" s="23">
        <v>64</v>
      </c>
      <c r="T1328" s="24">
        <f t="shared" si="72"/>
        <v>275.2</v>
      </c>
      <c r="U1328" s="25">
        <f t="shared" si="73"/>
        <v>4623.29</v>
      </c>
    </row>
    <row r="1329" spans="1:21" ht="27" customHeight="1" x14ac:dyDescent="0.2">
      <c r="A1329" s="18">
        <v>10289</v>
      </c>
      <c r="B1329" s="18" t="s">
        <v>279</v>
      </c>
      <c r="C1329" s="19">
        <v>40478</v>
      </c>
      <c r="D1329" s="20">
        <v>28709140200811</v>
      </c>
      <c r="F1329" s="18" t="s">
        <v>229</v>
      </c>
      <c r="G1329" s="19">
        <v>40594</v>
      </c>
      <c r="I1329" s="21">
        <v>2000</v>
      </c>
      <c r="J1329" s="22">
        <v>3751.25</v>
      </c>
      <c r="M1329" s="23">
        <v>500</v>
      </c>
      <c r="O1329" s="1">
        <v>766</v>
      </c>
      <c r="P1329" s="24">
        <f t="shared" si="74"/>
        <v>5017.25</v>
      </c>
      <c r="Q1329" s="23">
        <v>220</v>
      </c>
      <c r="R1329" s="23">
        <v>0</v>
      </c>
      <c r="S1329" s="23">
        <v>0</v>
      </c>
      <c r="T1329" s="24">
        <f t="shared" si="72"/>
        <v>220</v>
      </c>
      <c r="U1329" s="25">
        <f t="shared" si="73"/>
        <v>4797.25</v>
      </c>
    </row>
    <row r="1330" spans="1:21" ht="27" customHeight="1" x14ac:dyDescent="0.2">
      <c r="A1330" s="18">
        <v>12724</v>
      </c>
      <c r="B1330" s="18" t="s">
        <v>280</v>
      </c>
      <c r="C1330" s="19">
        <v>36333</v>
      </c>
      <c r="D1330" s="20">
        <v>26411260400035</v>
      </c>
      <c r="F1330" s="18" t="s">
        <v>281</v>
      </c>
      <c r="G1330" s="19">
        <v>36411</v>
      </c>
      <c r="I1330" s="21">
        <v>6940</v>
      </c>
      <c r="J1330" s="22">
        <v>7635</v>
      </c>
      <c r="M1330" s="23">
        <v>1735</v>
      </c>
      <c r="O1330" s="1"/>
      <c r="P1330" s="24">
        <f t="shared" si="74"/>
        <v>9370</v>
      </c>
      <c r="Q1330" s="23">
        <v>763.4</v>
      </c>
      <c r="R1330" s="23">
        <v>0</v>
      </c>
      <c r="S1330" s="23">
        <v>0</v>
      </c>
      <c r="T1330" s="24">
        <f t="shared" si="72"/>
        <v>763.4</v>
      </c>
      <c r="U1330" s="25">
        <f t="shared" si="73"/>
        <v>8606.6</v>
      </c>
    </row>
    <row r="1331" spans="1:21" ht="27" customHeight="1" x14ac:dyDescent="0.2">
      <c r="A1331" s="18">
        <v>5791</v>
      </c>
      <c r="B1331" s="18" t="s">
        <v>282</v>
      </c>
      <c r="C1331" s="19">
        <v>38579</v>
      </c>
      <c r="D1331" s="20">
        <v>26504180201862</v>
      </c>
      <c r="F1331" s="18" t="s">
        <v>283</v>
      </c>
      <c r="G1331" s="19">
        <v>38689</v>
      </c>
      <c r="I1331" s="21">
        <v>2670</v>
      </c>
      <c r="J1331" s="22">
        <v>3309.95</v>
      </c>
      <c r="M1331" s="23">
        <v>667.5</v>
      </c>
      <c r="O1331" s="1"/>
      <c r="P1331" s="24">
        <f t="shared" si="74"/>
        <v>3977.45</v>
      </c>
      <c r="Q1331" s="23">
        <v>293.7</v>
      </c>
      <c r="R1331" s="23">
        <v>0</v>
      </c>
      <c r="S1331" s="23">
        <v>0</v>
      </c>
      <c r="T1331" s="24">
        <f t="shared" si="72"/>
        <v>293.7</v>
      </c>
      <c r="U1331" s="25">
        <f t="shared" si="73"/>
        <v>3683.75</v>
      </c>
    </row>
    <row r="1332" spans="1:21" ht="27" customHeight="1" x14ac:dyDescent="0.2">
      <c r="A1332" s="18">
        <v>18</v>
      </c>
      <c r="B1332" s="18" t="s">
        <v>284</v>
      </c>
      <c r="C1332" s="19">
        <v>34876</v>
      </c>
      <c r="D1332" s="20">
        <v>26601100201978</v>
      </c>
      <c r="F1332" s="18" t="s">
        <v>285</v>
      </c>
      <c r="G1332" s="19">
        <v>35043</v>
      </c>
      <c r="I1332" s="21">
        <v>3940</v>
      </c>
      <c r="J1332" s="22">
        <v>5377.5</v>
      </c>
      <c r="M1332" s="23">
        <v>985</v>
      </c>
      <c r="O1332" s="1"/>
      <c r="P1332" s="24">
        <f t="shared" si="74"/>
        <v>6362.5</v>
      </c>
      <c r="Q1332" s="23">
        <v>433.4</v>
      </c>
      <c r="R1332" s="23">
        <v>0</v>
      </c>
      <c r="S1332" s="23">
        <v>0</v>
      </c>
      <c r="T1332" s="24">
        <f t="shared" si="72"/>
        <v>433.4</v>
      </c>
      <c r="U1332" s="25">
        <f t="shared" si="73"/>
        <v>5929.1</v>
      </c>
    </row>
    <row r="1333" spans="1:21" ht="27" customHeight="1" x14ac:dyDescent="0.2">
      <c r="A1333" s="18">
        <v>6840</v>
      </c>
      <c r="B1333" s="18" t="s">
        <v>286</v>
      </c>
      <c r="C1333" s="19">
        <v>38768</v>
      </c>
      <c r="D1333" s="20">
        <v>27102101701611</v>
      </c>
      <c r="F1333" s="18" t="s">
        <v>285</v>
      </c>
      <c r="G1333" s="19">
        <v>38812</v>
      </c>
      <c r="I1333" s="21">
        <v>2760</v>
      </c>
      <c r="J1333" s="22">
        <v>3407.7</v>
      </c>
      <c r="M1333" s="23">
        <v>690</v>
      </c>
      <c r="O1333" s="1"/>
      <c r="P1333" s="24">
        <f t="shared" si="74"/>
        <v>4097.7</v>
      </c>
      <c r="Q1333" s="23">
        <v>303.60000000000002</v>
      </c>
      <c r="R1333" s="23">
        <v>0</v>
      </c>
      <c r="S1333" s="23">
        <v>0</v>
      </c>
      <c r="T1333" s="24">
        <f t="shared" si="72"/>
        <v>303.60000000000002</v>
      </c>
      <c r="U1333" s="25">
        <f t="shared" si="73"/>
        <v>3794.1</v>
      </c>
    </row>
    <row r="1334" spans="1:21" ht="27" customHeight="1" x14ac:dyDescent="0.2">
      <c r="A1334" s="18">
        <v>6967</v>
      </c>
      <c r="B1334" s="18" t="s">
        <v>287</v>
      </c>
      <c r="C1334" s="19">
        <v>38808</v>
      </c>
      <c r="D1334" s="20">
        <v>27303050201249</v>
      </c>
      <c r="F1334" s="18" t="s">
        <v>285</v>
      </c>
      <c r="G1334" s="19">
        <v>38820</v>
      </c>
      <c r="I1334" s="21">
        <v>1700</v>
      </c>
      <c r="J1334" s="22">
        <v>2479.4</v>
      </c>
      <c r="M1334" s="23">
        <v>425</v>
      </c>
      <c r="O1334" s="1"/>
      <c r="P1334" s="24">
        <f t="shared" si="74"/>
        <v>2904.4</v>
      </c>
      <c r="Q1334" s="23">
        <v>187</v>
      </c>
      <c r="R1334" s="23">
        <v>0</v>
      </c>
      <c r="S1334" s="23">
        <v>0</v>
      </c>
      <c r="T1334" s="24">
        <f t="shared" si="72"/>
        <v>187</v>
      </c>
      <c r="U1334" s="25">
        <f t="shared" si="73"/>
        <v>2717.4</v>
      </c>
    </row>
    <row r="1335" spans="1:21" ht="27" customHeight="1" x14ac:dyDescent="0.2">
      <c r="A1335" s="18">
        <v>7204</v>
      </c>
      <c r="B1335" s="18" t="s">
        <v>288</v>
      </c>
      <c r="C1335" s="19">
        <v>38914</v>
      </c>
      <c r="D1335" s="20">
        <v>27712012503654</v>
      </c>
      <c r="F1335" s="18" t="s">
        <v>285</v>
      </c>
      <c r="G1335" s="19">
        <v>38962</v>
      </c>
      <c r="I1335" s="21">
        <v>2100</v>
      </c>
      <c r="J1335" s="22">
        <v>3540.3</v>
      </c>
      <c r="M1335" s="23">
        <v>525</v>
      </c>
      <c r="O1335" s="1"/>
      <c r="P1335" s="24">
        <f t="shared" si="74"/>
        <v>4065.3</v>
      </c>
      <c r="Q1335" s="23">
        <v>231</v>
      </c>
      <c r="R1335" s="23">
        <v>0</v>
      </c>
      <c r="S1335" s="23">
        <v>35</v>
      </c>
      <c r="T1335" s="24">
        <f t="shared" si="72"/>
        <v>266</v>
      </c>
      <c r="U1335" s="25">
        <f t="shared" si="73"/>
        <v>3799.3</v>
      </c>
    </row>
    <row r="1336" spans="1:21" ht="27" customHeight="1" x14ac:dyDescent="0.2">
      <c r="A1336" s="18">
        <v>7214</v>
      </c>
      <c r="B1336" s="18" t="s">
        <v>289</v>
      </c>
      <c r="C1336" s="19">
        <v>38912</v>
      </c>
      <c r="D1336" s="20">
        <v>27012222501539</v>
      </c>
      <c r="F1336" s="18" t="s">
        <v>285</v>
      </c>
      <c r="G1336" s="19">
        <v>38962</v>
      </c>
      <c r="I1336" s="21">
        <v>2740</v>
      </c>
      <c r="J1336" s="22">
        <v>3380.3</v>
      </c>
      <c r="M1336" s="23">
        <v>685</v>
      </c>
      <c r="O1336" s="1"/>
      <c r="P1336" s="24">
        <f t="shared" si="74"/>
        <v>4065.3</v>
      </c>
      <c r="Q1336" s="23">
        <v>301.39999999999998</v>
      </c>
      <c r="R1336" s="23">
        <v>0</v>
      </c>
      <c r="S1336" s="23">
        <v>0</v>
      </c>
      <c r="T1336" s="24">
        <f t="shared" si="72"/>
        <v>301.39999999999998</v>
      </c>
      <c r="U1336" s="25">
        <f t="shared" si="73"/>
        <v>3763.9</v>
      </c>
    </row>
    <row r="1337" spans="1:21" ht="27" customHeight="1" x14ac:dyDescent="0.2">
      <c r="A1337" s="18">
        <v>7233</v>
      </c>
      <c r="B1337" s="18" t="s">
        <v>290</v>
      </c>
      <c r="C1337" s="19">
        <v>38931</v>
      </c>
      <c r="D1337" s="20">
        <v>28609010211778</v>
      </c>
      <c r="F1337" s="18" t="s">
        <v>285</v>
      </c>
      <c r="G1337" s="19">
        <v>38962</v>
      </c>
      <c r="I1337" s="21">
        <v>2170</v>
      </c>
      <c r="J1337" s="22">
        <v>3660.1000000000004</v>
      </c>
      <c r="M1337" s="23">
        <v>542.5</v>
      </c>
      <c r="O1337" s="1"/>
      <c r="P1337" s="24">
        <f t="shared" si="74"/>
        <v>4202.6000000000004</v>
      </c>
      <c r="Q1337" s="23">
        <v>238.7</v>
      </c>
      <c r="R1337" s="23">
        <v>0</v>
      </c>
      <c r="S1337" s="23">
        <v>0</v>
      </c>
      <c r="T1337" s="24">
        <f t="shared" si="72"/>
        <v>238.7</v>
      </c>
      <c r="U1337" s="25">
        <f t="shared" si="73"/>
        <v>3963.9000000000005</v>
      </c>
    </row>
    <row r="1338" spans="1:21" ht="27" customHeight="1" x14ac:dyDescent="0.2">
      <c r="A1338" s="18">
        <v>7653</v>
      </c>
      <c r="B1338" s="18" t="s">
        <v>291</v>
      </c>
      <c r="C1338" s="19">
        <v>39095</v>
      </c>
      <c r="D1338" s="20">
        <v>28304181801993</v>
      </c>
      <c r="F1338" s="18" t="s">
        <v>285</v>
      </c>
      <c r="G1338" s="19">
        <v>39127</v>
      </c>
      <c r="I1338" s="21">
        <v>1950</v>
      </c>
      <c r="J1338" s="22">
        <v>3307.2</v>
      </c>
      <c r="M1338" s="23">
        <v>487.5</v>
      </c>
      <c r="O1338" s="1"/>
      <c r="P1338" s="24">
        <f t="shared" si="74"/>
        <v>3794.7</v>
      </c>
      <c r="Q1338" s="23">
        <v>214.5</v>
      </c>
      <c r="R1338" s="23">
        <v>0</v>
      </c>
      <c r="S1338" s="23">
        <v>0</v>
      </c>
      <c r="T1338" s="24">
        <f t="shared" si="72"/>
        <v>214.5</v>
      </c>
      <c r="U1338" s="25">
        <f t="shared" si="73"/>
        <v>3580.2</v>
      </c>
    </row>
    <row r="1339" spans="1:21" ht="27" customHeight="1" x14ac:dyDescent="0.2">
      <c r="A1339" s="18">
        <v>7924</v>
      </c>
      <c r="B1339" s="18" t="s">
        <v>292</v>
      </c>
      <c r="C1339" s="19">
        <v>39209</v>
      </c>
      <c r="D1339" s="20">
        <v>28204011808174</v>
      </c>
      <c r="F1339" s="18" t="s">
        <v>285</v>
      </c>
      <c r="G1339" s="19">
        <v>39238</v>
      </c>
      <c r="I1339" s="21">
        <v>2110</v>
      </c>
      <c r="J1339" s="22">
        <v>3558.2</v>
      </c>
      <c r="M1339" s="23">
        <v>527.5</v>
      </c>
      <c r="O1339" s="1"/>
      <c r="P1339" s="24">
        <f t="shared" si="74"/>
        <v>4085.7</v>
      </c>
      <c r="Q1339" s="23">
        <v>232.1</v>
      </c>
      <c r="R1339" s="23">
        <v>0</v>
      </c>
      <c r="S1339" s="23">
        <v>0</v>
      </c>
      <c r="T1339" s="24">
        <f t="shared" si="72"/>
        <v>232.1</v>
      </c>
      <c r="U1339" s="25">
        <f t="shared" si="73"/>
        <v>3853.6</v>
      </c>
    </row>
    <row r="1340" spans="1:21" ht="27" customHeight="1" x14ac:dyDescent="0.2">
      <c r="A1340" s="18">
        <v>8002</v>
      </c>
      <c r="B1340" s="18" t="s">
        <v>293</v>
      </c>
      <c r="C1340" s="19">
        <v>42690</v>
      </c>
      <c r="D1340" s="20">
        <v>27304010200815</v>
      </c>
      <c r="F1340" s="18" t="s">
        <v>285</v>
      </c>
      <c r="G1340" s="19">
        <v>42705</v>
      </c>
      <c r="I1340" s="21">
        <v>1860</v>
      </c>
      <c r="J1340" s="22">
        <v>3126.15</v>
      </c>
      <c r="M1340" s="23">
        <v>465</v>
      </c>
      <c r="O1340" s="1"/>
      <c r="P1340" s="24">
        <f t="shared" si="74"/>
        <v>3591.15</v>
      </c>
      <c r="Q1340" s="23">
        <v>204.6</v>
      </c>
      <c r="R1340" s="23">
        <v>0</v>
      </c>
      <c r="S1340" s="23">
        <v>0</v>
      </c>
      <c r="T1340" s="24">
        <f t="shared" si="72"/>
        <v>204.6</v>
      </c>
      <c r="U1340" s="25">
        <f t="shared" si="73"/>
        <v>3386.55</v>
      </c>
    </row>
    <row r="1341" spans="1:21" ht="27" customHeight="1" x14ac:dyDescent="0.2">
      <c r="A1341" s="18">
        <v>8635</v>
      </c>
      <c r="B1341" s="18" t="s">
        <v>294</v>
      </c>
      <c r="C1341" s="19">
        <v>43022</v>
      </c>
      <c r="D1341" s="20">
        <v>26901200200077</v>
      </c>
      <c r="F1341" s="18" t="s">
        <v>285</v>
      </c>
      <c r="G1341" s="19">
        <v>43046</v>
      </c>
      <c r="I1341" s="21">
        <v>1880</v>
      </c>
      <c r="J1341" s="22">
        <v>2332.35</v>
      </c>
      <c r="M1341" s="23">
        <v>470</v>
      </c>
      <c r="O1341" s="1"/>
      <c r="P1341" s="24">
        <f t="shared" si="74"/>
        <v>2802.35</v>
      </c>
      <c r="Q1341" s="23">
        <v>206.8</v>
      </c>
      <c r="R1341" s="23">
        <v>0</v>
      </c>
      <c r="S1341" s="23">
        <v>0</v>
      </c>
      <c r="T1341" s="24">
        <f t="shared" si="72"/>
        <v>206.8</v>
      </c>
      <c r="U1341" s="25">
        <f t="shared" si="73"/>
        <v>2595.5499999999997</v>
      </c>
    </row>
    <row r="1342" spans="1:21" ht="27" customHeight="1" x14ac:dyDescent="0.2">
      <c r="A1342" s="18">
        <v>8743</v>
      </c>
      <c r="B1342" s="18" t="s">
        <v>295</v>
      </c>
      <c r="C1342" s="19">
        <v>39578</v>
      </c>
      <c r="D1342" s="20">
        <v>28106282501854</v>
      </c>
      <c r="F1342" s="18" t="s">
        <v>285</v>
      </c>
      <c r="G1342" s="19">
        <v>39607</v>
      </c>
      <c r="I1342" s="21">
        <v>1910</v>
      </c>
      <c r="J1342" s="22">
        <v>3211.3</v>
      </c>
      <c r="M1342" s="23">
        <v>477.5</v>
      </c>
      <c r="O1342" s="1"/>
      <c r="P1342" s="24">
        <f t="shared" si="74"/>
        <v>3688.8</v>
      </c>
      <c r="Q1342" s="23">
        <v>210.1</v>
      </c>
      <c r="R1342" s="23">
        <v>0</v>
      </c>
      <c r="S1342" s="23">
        <v>0.26</v>
      </c>
      <c r="T1342" s="24">
        <f t="shared" si="72"/>
        <v>210.35999999999999</v>
      </c>
      <c r="U1342" s="25">
        <f t="shared" si="73"/>
        <v>3478.44</v>
      </c>
    </row>
    <row r="1343" spans="1:21" ht="27" customHeight="1" x14ac:dyDescent="0.2">
      <c r="A1343" s="18">
        <v>10166</v>
      </c>
      <c r="B1343" s="18" t="s">
        <v>296</v>
      </c>
      <c r="C1343" s="19">
        <v>40456</v>
      </c>
      <c r="D1343" s="20">
        <v>27302171803631</v>
      </c>
      <c r="F1343" s="18" t="s">
        <v>285</v>
      </c>
      <c r="G1343" s="19">
        <v>40468</v>
      </c>
      <c r="I1343" s="21">
        <v>1890</v>
      </c>
      <c r="J1343" s="22">
        <v>2562.4</v>
      </c>
      <c r="M1343" s="23">
        <v>472.5</v>
      </c>
      <c r="O1343" s="1"/>
      <c r="P1343" s="24">
        <f t="shared" si="74"/>
        <v>3034.9</v>
      </c>
      <c r="Q1343" s="23">
        <v>207.9</v>
      </c>
      <c r="R1343" s="23">
        <v>0</v>
      </c>
      <c r="S1343" s="23">
        <v>0</v>
      </c>
      <c r="T1343" s="24">
        <f t="shared" si="72"/>
        <v>207.9</v>
      </c>
      <c r="U1343" s="25">
        <f t="shared" si="73"/>
        <v>2827</v>
      </c>
    </row>
    <row r="1344" spans="1:21" ht="27" customHeight="1" x14ac:dyDescent="0.2">
      <c r="A1344" s="18">
        <v>10414</v>
      </c>
      <c r="B1344" s="18" t="s">
        <v>297</v>
      </c>
      <c r="C1344" s="19">
        <v>40518</v>
      </c>
      <c r="D1344" s="20">
        <v>27205010201872</v>
      </c>
      <c r="F1344" s="18" t="s">
        <v>285</v>
      </c>
      <c r="G1344" s="19">
        <v>40544</v>
      </c>
      <c r="I1344" s="21">
        <v>2690</v>
      </c>
      <c r="J1344" s="22">
        <v>3638.3999999999996</v>
      </c>
      <c r="M1344" s="23">
        <v>672.5</v>
      </c>
      <c r="O1344" s="1"/>
      <c r="P1344" s="24">
        <f t="shared" si="74"/>
        <v>4310.8999999999996</v>
      </c>
      <c r="Q1344" s="23">
        <v>295.89999999999998</v>
      </c>
      <c r="R1344" s="23">
        <v>0</v>
      </c>
      <c r="S1344" s="23">
        <v>0</v>
      </c>
      <c r="T1344" s="24">
        <f t="shared" si="72"/>
        <v>295.89999999999998</v>
      </c>
      <c r="U1344" s="25">
        <f t="shared" si="73"/>
        <v>4014.9999999999995</v>
      </c>
    </row>
    <row r="1345" spans="1:21" ht="27" customHeight="1" x14ac:dyDescent="0.2">
      <c r="A1345" s="18">
        <v>11010</v>
      </c>
      <c r="B1345" s="18" t="s">
        <v>298</v>
      </c>
      <c r="C1345" s="19">
        <v>40867</v>
      </c>
      <c r="D1345" s="20">
        <v>29008261801434</v>
      </c>
      <c r="F1345" s="18" t="s">
        <v>285</v>
      </c>
      <c r="G1345" s="19">
        <v>40950</v>
      </c>
      <c r="I1345" s="21">
        <v>1700</v>
      </c>
      <c r="J1345" s="22">
        <v>2273.35</v>
      </c>
      <c r="M1345" s="23">
        <v>425</v>
      </c>
      <c r="O1345" s="1"/>
      <c r="P1345" s="24">
        <f t="shared" si="74"/>
        <v>2698.35</v>
      </c>
      <c r="Q1345" s="23">
        <v>187</v>
      </c>
      <c r="R1345" s="23">
        <v>0</v>
      </c>
      <c r="S1345" s="23">
        <v>0</v>
      </c>
      <c r="T1345" s="24">
        <f t="shared" si="72"/>
        <v>187</v>
      </c>
      <c r="U1345" s="25">
        <f t="shared" si="73"/>
        <v>2511.35</v>
      </c>
    </row>
    <row r="1346" spans="1:21" ht="27" customHeight="1" x14ac:dyDescent="0.2">
      <c r="A1346" s="18">
        <v>11049</v>
      </c>
      <c r="B1346" s="18" t="s">
        <v>299</v>
      </c>
      <c r="C1346" s="19">
        <v>40891</v>
      </c>
      <c r="D1346" s="20">
        <v>28408030201234</v>
      </c>
      <c r="F1346" s="18" t="s">
        <v>285</v>
      </c>
      <c r="G1346" s="19">
        <v>40923</v>
      </c>
      <c r="I1346" s="21">
        <v>1700</v>
      </c>
      <c r="J1346" s="22">
        <v>2441.35</v>
      </c>
      <c r="M1346" s="23">
        <v>425</v>
      </c>
      <c r="O1346" s="1"/>
      <c r="P1346" s="24">
        <f t="shared" si="74"/>
        <v>2866.35</v>
      </c>
      <c r="Q1346" s="23">
        <v>187</v>
      </c>
      <c r="R1346" s="23">
        <v>0</v>
      </c>
      <c r="S1346" s="23">
        <v>0</v>
      </c>
      <c r="T1346" s="24">
        <f t="shared" si="72"/>
        <v>187</v>
      </c>
      <c r="U1346" s="25">
        <f t="shared" si="73"/>
        <v>2679.35</v>
      </c>
    </row>
    <row r="1347" spans="1:21" ht="27" customHeight="1" x14ac:dyDescent="0.2">
      <c r="A1347" s="18">
        <v>11360</v>
      </c>
      <c r="B1347" s="18" t="s">
        <v>300</v>
      </c>
      <c r="C1347" s="19">
        <v>41130</v>
      </c>
      <c r="D1347" s="20">
        <v>27903251803252</v>
      </c>
      <c r="F1347" s="18" t="s">
        <v>285</v>
      </c>
      <c r="G1347" s="19">
        <v>41186</v>
      </c>
      <c r="I1347" s="21">
        <v>1700</v>
      </c>
      <c r="J1347" s="22">
        <v>2270.35</v>
      </c>
      <c r="M1347" s="23">
        <v>425</v>
      </c>
      <c r="O1347" s="1"/>
      <c r="P1347" s="24">
        <f t="shared" si="74"/>
        <v>2695.35</v>
      </c>
      <c r="Q1347" s="23">
        <v>187</v>
      </c>
      <c r="R1347" s="23">
        <v>0</v>
      </c>
      <c r="S1347" s="23">
        <v>0</v>
      </c>
      <c r="T1347" s="24">
        <f t="shared" si="72"/>
        <v>187</v>
      </c>
      <c r="U1347" s="25">
        <f t="shared" si="73"/>
        <v>2508.35</v>
      </c>
    </row>
    <row r="1348" spans="1:21" ht="27" customHeight="1" x14ac:dyDescent="0.2">
      <c r="A1348" s="18">
        <v>12078</v>
      </c>
      <c r="B1348" s="18" t="s">
        <v>301</v>
      </c>
      <c r="C1348" s="19">
        <v>41610</v>
      </c>
      <c r="D1348" s="20">
        <v>27507011800793</v>
      </c>
      <c r="F1348" s="18" t="s">
        <v>285</v>
      </c>
      <c r="G1348" s="19">
        <v>41654</v>
      </c>
      <c r="I1348" s="21">
        <v>1700</v>
      </c>
      <c r="J1348" s="22">
        <v>2270.35</v>
      </c>
      <c r="M1348" s="23">
        <v>425</v>
      </c>
      <c r="O1348" s="1"/>
      <c r="P1348" s="24">
        <f t="shared" si="74"/>
        <v>2695.35</v>
      </c>
      <c r="Q1348" s="23">
        <v>187</v>
      </c>
      <c r="R1348" s="23">
        <v>0</v>
      </c>
      <c r="S1348" s="23">
        <v>0</v>
      </c>
      <c r="T1348" s="24">
        <f t="shared" si="72"/>
        <v>187</v>
      </c>
      <c r="U1348" s="25">
        <f t="shared" si="73"/>
        <v>2508.35</v>
      </c>
    </row>
    <row r="1349" spans="1:21" ht="27" customHeight="1" x14ac:dyDescent="0.2">
      <c r="A1349" s="18">
        <v>14075</v>
      </c>
      <c r="B1349" s="18" t="s">
        <v>302</v>
      </c>
      <c r="C1349" s="19">
        <v>43870</v>
      </c>
      <c r="D1349" s="20">
        <v>28110020201831</v>
      </c>
      <c r="F1349" s="18" t="s">
        <v>285</v>
      </c>
      <c r="G1349" s="19">
        <v>43983</v>
      </c>
      <c r="O1349" s="1"/>
      <c r="P1349" s="24">
        <f t="shared" si="74"/>
        <v>0</v>
      </c>
      <c r="T1349" s="24">
        <f t="shared" si="72"/>
        <v>0</v>
      </c>
      <c r="U1349" s="25">
        <f t="shared" si="73"/>
        <v>0</v>
      </c>
    </row>
    <row r="1350" spans="1:21" ht="27" customHeight="1" x14ac:dyDescent="0.2">
      <c r="A1350" s="18">
        <v>14100</v>
      </c>
      <c r="B1350" s="18" t="s">
        <v>303</v>
      </c>
      <c r="C1350" s="19">
        <v>43900</v>
      </c>
      <c r="D1350" s="20">
        <v>28507010206556</v>
      </c>
      <c r="F1350" s="18" t="s">
        <v>285</v>
      </c>
      <c r="G1350" s="19">
        <v>44013</v>
      </c>
      <c r="I1350" s="21">
        <v>1700</v>
      </c>
      <c r="J1350" s="22">
        <v>1923.9</v>
      </c>
      <c r="M1350" s="23">
        <v>425</v>
      </c>
      <c r="O1350" s="1"/>
      <c r="P1350" s="24">
        <f t="shared" si="74"/>
        <v>2348.9</v>
      </c>
      <c r="Q1350" s="23">
        <v>187</v>
      </c>
      <c r="R1350" s="23">
        <v>0</v>
      </c>
      <c r="S1350" s="23">
        <v>0</v>
      </c>
      <c r="T1350" s="24">
        <f t="shared" si="72"/>
        <v>187</v>
      </c>
      <c r="U1350" s="25">
        <f t="shared" si="73"/>
        <v>2161.9</v>
      </c>
    </row>
    <row r="1351" spans="1:21" ht="27" customHeight="1" x14ac:dyDescent="0.2">
      <c r="A1351" s="18">
        <v>14157</v>
      </c>
      <c r="B1351" s="18" t="s">
        <v>304</v>
      </c>
      <c r="C1351" s="19">
        <v>44027</v>
      </c>
      <c r="D1351" s="20">
        <v>27809070200673</v>
      </c>
      <c r="F1351" s="18" t="s">
        <v>285</v>
      </c>
      <c r="G1351" s="19">
        <v>44044</v>
      </c>
      <c r="I1351" s="21">
        <v>1539.33</v>
      </c>
      <c r="J1351" s="22">
        <v>1578.23</v>
      </c>
      <c r="M1351" s="23">
        <v>0</v>
      </c>
      <c r="O1351" s="1"/>
      <c r="P1351" s="24">
        <f t="shared" si="74"/>
        <v>1578.23</v>
      </c>
      <c r="Q1351" s="23">
        <v>187</v>
      </c>
      <c r="R1351" s="23">
        <v>0</v>
      </c>
      <c r="S1351" s="23">
        <v>0</v>
      </c>
      <c r="T1351" s="24">
        <f t="shared" si="72"/>
        <v>187</v>
      </c>
      <c r="U1351" s="25">
        <f t="shared" si="73"/>
        <v>1391.23</v>
      </c>
    </row>
    <row r="1352" spans="1:21" ht="27" customHeight="1" x14ac:dyDescent="0.2">
      <c r="A1352" s="18">
        <v>38</v>
      </c>
      <c r="B1352" s="18" t="s">
        <v>305</v>
      </c>
      <c r="C1352" s="19">
        <v>35431</v>
      </c>
      <c r="D1352" s="20">
        <v>26603140200632</v>
      </c>
      <c r="F1352" s="18" t="s">
        <v>306</v>
      </c>
      <c r="G1352" s="19">
        <v>35521</v>
      </c>
      <c r="I1352" s="21">
        <v>6000</v>
      </c>
      <c r="J1352" s="22">
        <v>7426</v>
      </c>
      <c r="M1352" s="23">
        <v>1500</v>
      </c>
      <c r="O1352" s="1">
        <v>1488</v>
      </c>
      <c r="P1352" s="24">
        <f t="shared" si="74"/>
        <v>10414</v>
      </c>
      <c r="Q1352" s="23">
        <v>660</v>
      </c>
      <c r="R1352" s="23">
        <v>0</v>
      </c>
      <c r="S1352" s="23">
        <v>0</v>
      </c>
      <c r="T1352" s="24">
        <f t="shared" si="72"/>
        <v>660</v>
      </c>
      <c r="U1352" s="25">
        <f t="shared" si="73"/>
        <v>9754</v>
      </c>
    </row>
    <row r="1353" spans="1:21" ht="27" customHeight="1" x14ac:dyDescent="0.2">
      <c r="A1353" s="18">
        <v>9586</v>
      </c>
      <c r="B1353" s="18" t="s">
        <v>307</v>
      </c>
      <c r="C1353" s="19">
        <v>35595</v>
      </c>
      <c r="D1353" s="20">
        <v>26901010206231</v>
      </c>
      <c r="F1353" s="18" t="s">
        <v>306</v>
      </c>
      <c r="G1353" s="19">
        <v>40436</v>
      </c>
      <c r="I1353" s="21">
        <v>5970</v>
      </c>
      <c r="J1353" s="22">
        <v>7391.5</v>
      </c>
      <c r="M1353" s="23">
        <v>1492.5</v>
      </c>
      <c r="O1353" s="1">
        <v>889</v>
      </c>
      <c r="P1353" s="24">
        <f t="shared" si="74"/>
        <v>9773</v>
      </c>
      <c r="Q1353" s="23">
        <v>656.7</v>
      </c>
      <c r="R1353" s="23">
        <v>0</v>
      </c>
      <c r="S1353" s="23">
        <v>0</v>
      </c>
      <c r="T1353" s="24">
        <f t="shared" si="72"/>
        <v>656.7</v>
      </c>
      <c r="U1353" s="25">
        <f t="shared" si="73"/>
        <v>9116.2999999999993</v>
      </c>
    </row>
    <row r="1354" spans="1:21" ht="27" customHeight="1" x14ac:dyDescent="0.2">
      <c r="A1354" s="18">
        <v>12755</v>
      </c>
      <c r="B1354" s="18" t="s">
        <v>308</v>
      </c>
      <c r="C1354" s="19">
        <v>42389</v>
      </c>
      <c r="D1354" s="20">
        <v>29002012503654</v>
      </c>
      <c r="F1354" s="18" t="s">
        <v>306</v>
      </c>
      <c r="G1354" s="19">
        <v>42389</v>
      </c>
      <c r="I1354" s="21">
        <v>2520</v>
      </c>
      <c r="J1354" s="22">
        <v>4252.95</v>
      </c>
      <c r="M1354" s="23">
        <v>630</v>
      </c>
      <c r="O1354" s="1">
        <v>1280</v>
      </c>
      <c r="P1354" s="24">
        <f t="shared" si="74"/>
        <v>6162.95</v>
      </c>
      <c r="Q1354" s="23">
        <v>277.2</v>
      </c>
      <c r="R1354" s="23">
        <v>0</v>
      </c>
      <c r="S1354" s="23">
        <v>0.34</v>
      </c>
      <c r="T1354" s="24">
        <f t="shared" si="72"/>
        <v>277.53999999999996</v>
      </c>
      <c r="U1354" s="25">
        <f t="shared" si="73"/>
        <v>5885.41</v>
      </c>
    </row>
    <row r="1355" spans="1:21" ht="27" customHeight="1" x14ac:dyDescent="0.2">
      <c r="A1355" s="18">
        <v>12828</v>
      </c>
      <c r="B1355" s="18" t="s">
        <v>309</v>
      </c>
      <c r="C1355" s="19">
        <v>42400</v>
      </c>
      <c r="D1355" s="20">
        <v>28104162602077</v>
      </c>
      <c r="F1355" s="18" t="s">
        <v>306</v>
      </c>
      <c r="G1355" s="19">
        <v>42400</v>
      </c>
      <c r="I1355" s="21">
        <v>2500</v>
      </c>
      <c r="J1355" s="22">
        <v>4218.95</v>
      </c>
      <c r="M1355" s="23">
        <v>625</v>
      </c>
      <c r="O1355" s="1">
        <v>1000</v>
      </c>
      <c r="P1355" s="24">
        <f t="shared" si="74"/>
        <v>5843.95</v>
      </c>
      <c r="Q1355" s="23">
        <v>275</v>
      </c>
      <c r="R1355" s="23">
        <v>0</v>
      </c>
      <c r="S1355" s="23">
        <v>0</v>
      </c>
      <c r="T1355" s="24">
        <f t="shared" ref="T1355:T1418" si="75">SUM(Q1355:S1355)</f>
        <v>275</v>
      </c>
      <c r="U1355" s="25">
        <f t="shared" ref="U1355:U1418" si="76">P1355-T1355</f>
        <v>5568.95</v>
      </c>
    </row>
    <row r="1356" spans="1:21" ht="27" customHeight="1" x14ac:dyDescent="0.2">
      <c r="A1356" s="18">
        <v>13029</v>
      </c>
      <c r="B1356" s="18" t="s">
        <v>310</v>
      </c>
      <c r="C1356" s="19">
        <v>42814</v>
      </c>
      <c r="D1356" s="20">
        <v>28509012309878</v>
      </c>
      <c r="F1356" s="18" t="s">
        <v>306</v>
      </c>
      <c r="G1356" s="19">
        <v>42814</v>
      </c>
      <c r="I1356" s="21">
        <v>2060</v>
      </c>
      <c r="J1356" s="22">
        <v>3473.2</v>
      </c>
      <c r="M1356" s="23">
        <v>515</v>
      </c>
      <c r="O1356" s="1">
        <v>576</v>
      </c>
      <c r="P1356" s="24">
        <f t="shared" ref="P1356:P1419" si="77">SUM(J1356:O1356)</f>
        <v>4564.2</v>
      </c>
      <c r="Q1356" s="23">
        <v>226.6</v>
      </c>
      <c r="R1356" s="23">
        <v>0</v>
      </c>
      <c r="S1356" s="23">
        <v>1.36</v>
      </c>
      <c r="T1356" s="24">
        <f t="shared" si="75"/>
        <v>227.96</v>
      </c>
      <c r="U1356" s="25">
        <f t="shared" si="76"/>
        <v>4336.24</v>
      </c>
    </row>
    <row r="1357" spans="1:21" ht="27" customHeight="1" x14ac:dyDescent="0.2">
      <c r="A1357" s="18">
        <v>13624</v>
      </c>
      <c r="B1357" s="18" t="s">
        <v>311</v>
      </c>
      <c r="C1357" s="19">
        <v>43382</v>
      </c>
      <c r="D1357" s="20">
        <v>28710011249054</v>
      </c>
      <c r="F1357" s="18" t="s">
        <v>306</v>
      </c>
      <c r="G1357" s="19">
        <v>43497</v>
      </c>
      <c r="I1357" s="21">
        <v>1900</v>
      </c>
      <c r="J1357" s="22">
        <v>3203.8</v>
      </c>
      <c r="M1357" s="23">
        <v>475</v>
      </c>
      <c r="O1357" s="1">
        <v>204</v>
      </c>
      <c r="P1357" s="24">
        <f t="shared" si="77"/>
        <v>3882.8</v>
      </c>
      <c r="Q1357" s="23">
        <v>209</v>
      </c>
      <c r="R1357" s="23">
        <v>0</v>
      </c>
      <c r="S1357" s="23">
        <v>0</v>
      </c>
      <c r="T1357" s="24">
        <f t="shared" si="75"/>
        <v>209</v>
      </c>
      <c r="U1357" s="25">
        <f t="shared" si="76"/>
        <v>3673.8</v>
      </c>
    </row>
    <row r="1358" spans="1:21" ht="27" customHeight="1" x14ac:dyDescent="0.2">
      <c r="A1358" s="18">
        <v>1670</v>
      </c>
      <c r="B1358" s="18" t="s">
        <v>312</v>
      </c>
      <c r="C1358" s="19">
        <v>35431</v>
      </c>
      <c r="D1358" s="20">
        <v>27810150201431</v>
      </c>
      <c r="F1358" s="18" t="s">
        <v>206</v>
      </c>
      <c r="G1358" s="19">
        <v>37047</v>
      </c>
      <c r="I1358" s="21">
        <v>3520</v>
      </c>
      <c r="J1358" s="22">
        <v>4380.5</v>
      </c>
      <c r="M1358" s="23">
        <v>880</v>
      </c>
      <c r="O1358" s="1"/>
      <c r="P1358" s="24">
        <f t="shared" si="77"/>
        <v>5260.5</v>
      </c>
      <c r="Q1358" s="23">
        <v>387.2</v>
      </c>
      <c r="R1358" s="23">
        <v>0</v>
      </c>
      <c r="S1358" s="23">
        <v>0</v>
      </c>
      <c r="T1358" s="24">
        <f t="shared" si="75"/>
        <v>387.2</v>
      </c>
      <c r="U1358" s="25">
        <f t="shared" si="76"/>
        <v>4873.3</v>
      </c>
    </row>
    <row r="1359" spans="1:21" ht="27" customHeight="1" x14ac:dyDescent="0.2">
      <c r="A1359" s="18">
        <v>4043</v>
      </c>
      <c r="B1359" s="18" t="s">
        <v>313</v>
      </c>
      <c r="C1359" s="19">
        <v>38587</v>
      </c>
      <c r="D1359" s="20">
        <v>27401010202091</v>
      </c>
      <c r="F1359" s="18" t="s">
        <v>206</v>
      </c>
      <c r="G1359" s="19">
        <v>40436</v>
      </c>
      <c r="I1359" s="21">
        <v>1850</v>
      </c>
      <c r="J1359" s="22">
        <v>3122.55</v>
      </c>
      <c r="M1359" s="23">
        <v>462.5</v>
      </c>
      <c r="O1359" s="1">
        <v>1087</v>
      </c>
      <c r="P1359" s="24">
        <f t="shared" si="77"/>
        <v>4672.05</v>
      </c>
      <c r="Q1359" s="23">
        <v>203.5</v>
      </c>
      <c r="R1359" s="23">
        <v>0</v>
      </c>
      <c r="S1359" s="23">
        <v>52.36</v>
      </c>
      <c r="T1359" s="24">
        <f t="shared" si="75"/>
        <v>255.86</v>
      </c>
      <c r="U1359" s="25">
        <f t="shared" si="76"/>
        <v>4416.1900000000005</v>
      </c>
    </row>
    <row r="1360" spans="1:21" ht="27" customHeight="1" x14ac:dyDescent="0.2">
      <c r="A1360" s="18">
        <v>4502</v>
      </c>
      <c r="B1360" s="18" t="s">
        <v>314</v>
      </c>
      <c r="C1360" s="19">
        <v>37635</v>
      </c>
      <c r="D1360" s="20">
        <v>26306161501051</v>
      </c>
      <c r="F1360" s="18" t="s">
        <v>206</v>
      </c>
      <c r="G1360" s="19">
        <v>37695</v>
      </c>
      <c r="I1360" s="21">
        <v>2090</v>
      </c>
      <c r="J1360" s="22">
        <v>2863</v>
      </c>
      <c r="M1360" s="23">
        <v>522.5</v>
      </c>
      <c r="O1360" s="1">
        <v>2363</v>
      </c>
      <c r="P1360" s="24">
        <f t="shared" si="77"/>
        <v>5748.5</v>
      </c>
      <c r="Q1360" s="23">
        <v>229.9</v>
      </c>
      <c r="R1360" s="23">
        <v>0</v>
      </c>
      <c r="S1360" s="23">
        <v>0</v>
      </c>
      <c r="T1360" s="24">
        <f t="shared" si="75"/>
        <v>229.9</v>
      </c>
      <c r="U1360" s="25">
        <f t="shared" si="76"/>
        <v>5518.6</v>
      </c>
    </row>
    <row r="1361" spans="1:21" ht="27" customHeight="1" x14ac:dyDescent="0.2">
      <c r="A1361" s="18">
        <v>5261</v>
      </c>
      <c r="B1361" s="18" t="s">
        <v>315</v>
      </c>
      <c r="C1361" s="19">
        <v>37849</v>
      </c>
      <c r="D1361" s="20">
        <v>28308010201993</v>
      </c>
      <c r="F1361" s="18" t="s">
        <v>206</v>
      </c>
      <c r="G1361" s="19">
        <v>40411</v>
      </c>
      <c r="I1361" s="21">
        <v>2160</v>
      </c>
      <c r="J1361" s="22">
        <v>3653.95</v>
      </c>
      <c r="M1361" s="23">
        <v>540</v>
      </c>
      <c r="O1361" s="1"/>
      <c r="P1361" s="24">
        <f t="shared" si="77"/>
        <v>4193.95</v>
      </c>
      <c r="Q1361" s="23">
        <v>237.6</v>
      </c>
      <c r="R1361" s="23">
        <v>300</v>
      </c>
      <c r="S1361" s="23">
        <v>0</v>
      </c>
      <c r="T1361" s="24">
        <f t="shared" si="75"/>
        <v>537.6</v>
      </c>
      <c r="U1361" s="25">
        <f t="shared" si="76"/>
        <v>3656.35</v>
      </c>
    </row>
    <row r="1362" spans="1:21" ht="27" customHeight="1" x14ac:dyDescent="0.2">
      <c r="A1362" s="18">
        <v>1360</v>
      </c>
      <c r="B1362" s="18" t="s">
        <v>316</v>
      </c>
      <c r="C1362" s="19">
        <v>41011</v>
      </c>
      <c r="D1362" s="20">
        <v>25201250200439</v>
      </c>
      <c r="F1362" s="18" t="s">
        <v>269</v>
      </c>
      <c r="G1362" s="19" t="s">
        <v>77</v>
      </c>
      <c r="I1362" s="21">
        <v>0</v>
      </c>
      <c r="J1362" s="22">
        <v>6383</v>
      </c>
      <c r="M1362" s="23">
        <v>0</v>
      </c>
      <c r="O1362" s="1"/>
      <c r="P1362" s="24">
        <f t="shared" si="77"/>
        <v>6383</v>
      </c>
      <c r="Q1362" s="23">
        <v>0</v>
      </c>
      <c r="R1362" s="23">
        <v>0</v>
      </c>
      <c r="S1362" s="23">
        <v>0</v>
      </c>
      <c r="T1362" s="24">
        <f t="shared" si="75"/>
        <v>0</v>
      </c>
      <c r="U1362" s="25">
        <f t="shared" si="76"/>
        <v>6383</v>
      </c>
    </row>
    <row r="1363" spans="1:21" ht="27" customHeight="1" x14ac:dyDescent="0.2">
      <c r="A1363" s="18">
        <v>7015</v>
      </c>
      <c r="B1363" s="18" t="s">
        <v>317</v>
      </c>
      <c r="C1363" s="19">
        <v>38829</v>
      </c>
      <c r="D1363" s="20">
        <v>28601111805074</v>
      </c>
      <c r="F1363" s="18" t="s">
        <v>269</v>
      </c>
      <c r="G1363" s="19">
        <v>38869</v>
      </c>
      <c r="I1363" s="21">
        <v>1700</v>
      </c>
      <c r="J1363" s="22">
        <v>2871.9</v>
      </c>
      <c r="M1363" s="23">
        <v>425</v>
      </c>
      <c r="O1363" s="1">
        <v>570</v>
      </c>
      <c r="P1363" s="24">
        <f t="shared" si="77"/>
        <v>3866.9</v>
      </c>
      <c r="Q1363" s="23">
        <v>187</v>
      </c>
      <c r="R1363" s="23">
        <v>0</v>
      </c>
      <c r="S1363" s="23">
        <v>3.46</v>
      </c>
      <c r="T1363" s="24">
        <f t="shared" si="75"/>
        <v>190.46</v>
      </c>
      <c r="U1363" s="25">
        <f t="shared" si="76"/>
        <v>3676.44</v>
      </c>
    </row>
    <row r="1364" spans="1:21" ht="27" customHeight="1" x14ac:dyDescent="0.2">
      <c r="A1364" s="18">
        <v>8412</v>
      </c>
      <c r="B1364" s="18" t="s">
        <v>318</v>
      </c>
      <c r="C1364" s="19">
        <v>39393</v>
      </c>
      <c r="D1364" s="20">
        <v>29001011845491</v>
      </c>
      <c r="F1364" s="18" t="s">
        <v>269</v>
      </c>
      <c r="G1364" s="19">
        <v>39406</v>
      </c>
      <c r="I1364" s="21">
        <v>1700</v>
      </c>
      <c r="J1364" s="22">
        <v>2360.75</v>
      </c>
      <c r="M1364" s="23">
        <v>425</v>
      </c>
      <c r="O1364" s="1">
        <v>480</v>
      </c>
      <c r="P1364" s="24">
        <f t="shared" si="77"/>
        <v>3265.75</v>
      </c>
      <c r="Q1364" s="23">
        <v>187</v>
      </c>
      <c r="R1364" s="23">
        <v>0</v>
      </c>
      <c r="S1364" s="23">
        <v>2.52</v>
      </c>
      <c r="T1364" s="24">
        <f t="shared" si="75"/>
        <v>189.52</v>
      </c>
      <c r="U1364" s="25">
        <f t="shared" si="76"/>
        <v>3076.23</v>
      </c>
    </row>
    <row r="1365" spans="1:21" ht="27" customHeight="1" x14ac:dyDescent="0.2">
      <c r="A1365" s="18">
        <v>4548</v>
      </c>
      <c r="B1365" s="18" t="s">
        <v>319</v>
      </c>
      <c r="C1365" s="19">
        <v>36397</v>
      </c>
      <c r="D1365" s="20">
        <v>26409172602359</v>
      </c>
      <c r="F1365" s="18" t="s">
        <v>211</v>
      </c>
      <c r="G1365" s="19">
        <v>36397</v>
      </c>
      <c r="I1365" s="21">
        <v>1700</v>
      </c>
      <c r="J1365" s="22">
        <v>1700</v>
      </c>
      <c r="M1365" s="23">
        <v>0</v>
      </c>
      <c r="O1365" s="1"/>
      <c r="P1365" s="24">
        <f t="shared" si="77"/>
        <v>1700</v>
      </c>
      <c r="Q1365" s="23">
        <v>187</v>
      </c>
      <c r="R1365" s="23">
        <v>0</v>
      </c>
      <c r="S1365" s="23">
        <v>0</v>
      </c>
      <c r="T1365" s="24">
        <f t="shared" si="75"/>
        <v>187</v>
      </c>
      <c r="U1365" s="25">
        <f t="shared" si="76"/>
        <v>1513</v>
      </c>
    </row>
    <row r="1366" spans="1:21" ht="27" customHeight="1" x14ac:dyDescent="0.2">
      <c r="A1366" s="18">
        <v>4550</v>
      </c>
      <c r="B1366" s="18" t="s">
        <v>320</v>
      </c>
      <c r="C1366" s="19">
        <v>36090</v>
      </c>
      <c r="D1366" s="20">
        <v>27810282300871</v>
      </c>
      <c r="F1366" s="18" t="s">
        <v>211</v>
      </c>
      <c r="G1366" s="19">
        <v>36090</v>
      </c>
      <c r="I1366" s="21">
        <v>1700</v>
      </c>
      <c r="J1366" s="22">
        <v>1700</v>
      </c>
      <c r="M1366" s="23">
        <v>0</v>
      </c>
      <c r="O1366" s="1"/>
      <c r="P1366" s="24">
        <f t="shared" si="77"/>
        <v>1700</v>
      </c>
      <c r="Q1366" s="23">
        <v>187</v>
      </c>
      <c r="R1366" s="23">
        <v>0</v>
      </c>
      <c r="S1366" s="23">
        <v>0</v>
      </c>
      <c r="T1366" s="24">
        <f t="shared" si="75"/>
        <v>187</v>
      </c>
      <c r="U1366" s="25">
        <f t="shared" si="76"/>
        <v>1513</v>
      </c>
    </row>
    <row r="1367" spans="1:21" ht="27" customHeight="1" x14ac:dyDescent="0.2">
      <c r="A1367" s="18">
        <v>8517</v>
      </c>
      <c r="B1367" s="18" t="s">
        <v>321</v>
      </c>
      <c r="C1367" s="19">
        <v>39459</v>
      </c>
      <c r="D1367" s="20">
        <v>29005051803991</v>
      </c>
      <c r="F1367" s="18" t="s">
        <v>211</v>
      </c>
      <c r="G1367" s="19">
        <v>39483</v>
      </c>
      <c r="I1367" s="21">
        <v>1700</v>
      </c>
      <c r="J1367" s="22">
        <v>2286.0500000000002</v>
      </c>
      <c r="M1367" s="23">
        <v>425</v>
      </c>
      <c r="O1367" s="1">
        <v>1091</v>
      </c>
      <c r="P1367" s="24">
        <f t="shared" si="77"/>
        <v>3802.05</v>
      </c>
      <c r="Q1367" s="23">
        <v>187</v>
      </c>
      <c r="R1367" s="23">
        <v>0</v>
      </c>
      <c r="S1367" s="23">
        <v>0</v>
      </c>
      <c r="T1367" s="24">
        <f t="shared" si="75"/>
        <v>187</v>
      </c>
      <c r="U1367" s="25">
        <f t="shared" si="76"/>
        <v>3615.05</v>
      </c>
    </row>
    <row r="1368" spans="1:21" ht="27" customHeight="1" x14ac:dyDescent="0.2">
      <c r="A1368" s="18">
        <v>13158</v>
      </c>
      <c r="B1368" s="18" t="s">
        <v>322</v>
      </c>
      <c r="C1368" s="19">
        <v>43008</v>
      </c>
      <c r="D1368" s="20">
        <v>28911191800476</v>
      </c>
      <c r="F1368" s="18" t="s">
        <v>211</v>
      </c>
      <c r="G1368" s="19">
        <v>43023</v>
      </c>
      <c r="I1368" s="21">
        <v>1700</v>
      </c>
      <c r="J1368" s="22">
        <v>2232.35</v>
      </c>
      <c r="M1368" s="23">
        <v>425</v>
      </c>
      <c r="N1368" s="23">
        <v>50</v>
      </c>
      <c r="O1368" s="1">
        <v>225</v>
      </c>
      <c r="P1368" s="24">
        <f t="shared" si="77"/>
        <v>2932.35</v>
      </c>
      <c r="Q1368" s="23">
        <v>187</v>
      </c>
      <c r="R1368" s="23">
        <v>0</v>
      </c>
      <c r="S1368" s="23">
        <v>5.17</v>
      </c>
      <c r="T1368" s="24">
        <f t="shared" si="75"/>
        <v>192.17</v>
      </c>
      <c r="U1368" s="25">
        <f t="shared" si="76"/>
        <v>2740.18</v>
      </c>
    </row>
    <row r="1369" spans="1:21" ht="27" customHeight="1" x14ac:dyDescent="0.2">
      <c r="A1369" s="18">
        <v>13268</v>
      </c>
      <c r="B1369" s="18" t="s">
        <v>323</v>
      </c>
      <c r="C1369" s="19">
        <v>43116</v>
      </c>
      <c r="D1369" s="20">
        <v>27709141800656</v>
      </c>
      <c r="F1369" s="18" t="s">
        <v>214</v>
      </c>
      <c r="G1369" s="19">
        <v>43138</v>
      </c>
      <c r="I1369" s="21">
        <v>1700</v>
      </c>
      <c r="J1369" s="22">
        <v>2035.9</v>
      </c>
      <c r="M1369" s="23">
        <v>425</v>
      </c>
      <c r="O1369" s="1">
        <v>584</v>
      </c>
      <c r="P1369" s="24">
        <f t="shared" si="77"/>
        <v>3044.9</v>
      </c>
      <c r="Q1369" s="23">
        <v>187</v>
      </c>
      <c r="R1369" s="23">
        <v>0</v>
      </c>
      <c r="S1369" s="23">
        <v>1.19</v>
      </c>
      <c r="T1369" s="24">
        <f t="shared" si="75"/>
        <v>188.19</v>
      </c>
      <c r="U1369" s="25">
        <f t="shared" si="76"/>
        <v>2856.71</v>
      </c>
    </row>
    <row r="1370" spans="1:21" ht="27" customHeight="1" x14ac:dyDescent="0.2">
      <c r="A1370" s="18">
        <v>253</v>
      </c>
      <c r="B1370" s="18" t="s">
        <v>324</v>
      </c>
      <c r="C1370" s="19">
        <v>34820</v>
      </c>
      <c r="D1370" s="20">
        <v>27010050200938</v>
      </c>
      <c r="F1370" s="18" t="s">
        <v>211</v>
      </c>
      <c r="G1370" s="19">
        <v>34839</v>
      </c>
      <c r="I1370" s="21">
        <v>4290</v>
      </c>
      <c r="J1370" s="22">
        <v>5331.5</v>
      </c>
      <c r="M1370" s="23">
        <v>1072.5</v>
      </c>
      <c r="N1370" s="23">
        <v>400</v>
      </c>
      <c r="O1370" s="1"/>
      <c r="P1370" s="24">
        <f t="shared" si="77"/>
        <v>6804</v>
      </c>
      <c r="Q1370" s="23">
        <v>471.9</v>
      </c>
      <c r="R1370" s="23">
        <v>0</v>
      </c>
      <c r="S1370" s="23">
        <v>0</v>
      </c>
      <c r="T1370" s="24">
        <f t="shared" si="75"/>
        <v>471.9</v>
      </c>
      <c r="U1370" s="25">
        <f t="shared" si="76"/>
        <v>6332.1</v>
      </c>
    </row>
    <row r="1371" spans="1:21" ht="27" customHeight="1" x14ac:dyDescent="0.2">
      <c r="A1371" s="18">
        <v>7197</v>
      </c>
      <c r="B1371" s="18" t="s">
        <v>325</v>
      </c>
      <c r="C1371" s="19">
        <v>43065</v>
      </c>
      <c r="D1371" s="20">
        <v>28509071803495</v>
      </c>
      <c r="F1371" s="18" t="s">
        <v>211</v>
      </c>
      <c r="G1371" s="19">
        <v>43082</v>
      </c>
      <c r="I1371" s="21">
        <v>1700</v>
      </c>
      <c r="J1371" s="22">
        <v>2040.35</v>
      </c>
      <c r="M1371" s="23">
        <v>425</v>
      </c>
      <c r="N1371" s="23">
        <v>100</v>
      </c>
      <c r="O1371" s="1"/>
      <c r="P1371" s="24">
        <f t="shared" si="77"/>
        <v>2565.35</v>
      </c>
      <c r="Q1371" s="23">
        <v>187</v>
      </c>
      <c r="R1371" s="23">
        <v>0</v>
      </c>
      <c r="S1371" s="23">
        <v>2.85</v>
      </c>
      <c r="T1371" s="24">
        <f t="shared" si="75"/>
        <v>189.85</v>
      </c>
      <c r="U1371" s="25">
        <f t="shared" si="76"/>
        <v>2375.5</v>
      </c>
    </row>
    <row r="1372" spans="1:21" ht="27" customHeight="1" x14ac:dyDescent="0.2">
      <c r="A1372" s="18">
        <v>7987</v>
      </c>
      <c r="B1372" s="18" t="s">
        <v>326</v>
      </c>
      <c r="C1372" s="19">
        <v>39259</v>
      </c>
      <c r="D1372" s="20">
        <v>27611041802511</v>
      </c>
      <c r="F1372" s="18" t="s">
        <v>211</v>
      </c>
      <c r="G1372" s="19">
        <v>39267</v>
      </c>
      <c r="I1372" s="21">
        <v>1700</v>
      </c>
      <c r="J1372" s="22">
        <v>2289.75</v>
      </c>
      <c r="M1372" s="23">
        <v>425</v>
      </c>
      <c r="N1372" s="23">
        <v>100</v>
      </c>
      <c r="O1372" s="1"/>
      <c r="P1372" s="24">
        <f t="shared" si="77"/>
        <v>2814.75</v>
      </c>
      <c r="Q1372" s="23">
        <v>187</v>
      </c>
      <c r="R1372" s="23">
        <v>0</v>
      </c>
      <c r="S1372" s="23">
        <v>0</v>
      </c>
      <c r="T1372" s="24">
        <f t="shared" si="75"/>
        <v>187</v>
      </c>
      <c r="U1372" s="25">
        <f t="shared" si="76"/>
        <v>2627.75</v>
      </c>
    </row>
    <row r="1373" spans="1:21" ht="27" customHeight="1" x14ac:dyDescent="0.2">
      <c r="A1373" s="18">
        <v>7988</v>
      </c>
      <c r="B1373" s="18" t="s">
        <v>327</v>
      </c>
      <c r="C1373" s="19">
        <v>39245</v>
      </c>
      <c r="D1373" s="20">
        <v>27502181803212</v>
      </c>
      <c r="F1373" s="18" t="s">
        <v>211</v>
      </c>
      <c r="G1373" s="19">
        <v>39306</v>
      </c>
      <c r="I1373" s="21">
        <v>1700</v>
      </c>
      <c r="J1373" s="22">
        <v>2702.75</v>
      </c>
      <c r="M1373" s="23">
        <v>425</v>
      </c>
      <c r="O1373" s="1">
        <v>547</v>
      </c>
      <c r="P1373" s="24">
        <f t="shared" si="77"/>
        <v>3674.75</v>
      </c>
      <c r="Q1373" s="23">
        <v>187</v>
      </c>
      <c r="R1373" s="23">
        <v>0</v>
      </c>
      <c r="S1373" s="23">
        <v>0.22</v>
      </c>
      <c r="T1373" s="24">
        <f t="shared" si="75"/>
        <v>187.22</v>
      </c>
      <c r="U1373" s="25">
        <f t="shared" si="76"/>
        <v>3487.53</v>
      </c>
    </row>
    <row r="1374" spans="1:21" ht="27" customHeight="1" x14ac:dyDescent="0.2">
      <c r="A1374" s="18">
        <v>8174</v>
      </c>
      <c r="B1374" s="18" t="s">
        <v>328</v>
      </c>
      <c r="C1374" s="19">
        <v>39310</v>
      </c>
      <c r="D1374" s="20">
        <v>28402221801918</v>
      </c>
      <c r="F1374" s="18" t="s">
        <v>211</v>
      </c>
      <c r="G1374" s="19">
        <v>39349</v>
      </c>
      <c r="I1374" s="21">
        <v>1700</v>
      </c>
      <c r="J1374" s="22">
        <v>2267.75</v>
      </c>
      <c r="M1374" s="23">
        <v>425</v>
      </c>
      <c r="N1374" s="23">
        <v>100</v>
      </c>
      <c r="O1374" s="1"/>
      <c r="P1374" s="24">
        <f t="shared" si="77"/>
        <v>2792.75</v>
      </c>
      <c r="Q1374" s="23">
        <v>187</v>
      </c>
      <c r="R1374" s="23">
        <v>0</v>
      </c>
      <c r="S1374" s="23">
        <v>6.06</v>
      </c>
      <c r="T1374" s="24">
        <f t="shared" si="75"/>
        <v>193.06</v>
      </c>
      <c r="U1374" s="25">
        <f t="shared" si="76"/>
        <v>2599.69</v>
      </c>
    </row>
    <row r="1375" spans="1:21" ht="27" customHeight="1" x14ac:dyDescent="0.2">
      <c r="A1375" s="18">
        <v>9240</v>
      </c>
      <c r="B1375" s="18" t="s">
        <v>329</v>
      </c>
      <c r="C1375" s="19">
        <v>42669</v>
      </c>
      <c r="D1375" s="20">
        <v>27801011820675</v>
      </c>
      <c r="F1375" s="18" t="s">
        <v>211</v>
      </c>
      <c r="G1375" s="19">
        <v>42736</v>
      </c>
      <c r="I1375" s="21">
        <v>1700</v>
      </c>
      <c r="J1375" s="22">
        <v>2127.35</v>
      </c>
      <c r="M1375" s="23">
        <v>425</v>
      </c>
      <c r="N1375" s="23">
        <v>100</v>
      </c>
      <c r="O1375" s="1">
        <v>922</v>
      </c>
      <c r="P1375" s="24">
        <f t="shared" si="77"/>
        <v>3574.35</v>
      </c>
      <c r="Q1375" s="23">
        <v>187</v>
      </c>
      <c r="R1375" s="23">
        <v>0</v>
      </c>
      <c r="S1375" s="23">
        <v>4.33</v>
      </c>
      <c r="T1375" s="24">
        <f t="shared" si="75"/>
        <v>191.33</v>
      </c>
      <c r="U1375" s="25">
        <f t="shared" si="76"/>
        <v>3383.02</v>
      </c>
    </row>
    <row r="1376" spans="1:21" ht="27" customHeight="1" x14ac:dyDescent="0.2">
      <c r="A1376" s="18">
        <v>13528</v>
      </c>
      <c r="B1376" s="18" t="s">
        <v>330</v>
      </c>
      <c r="C1376" s="19">
        <v>43310</v>
      </c>
      <c r="D1376" s="20">
        <v>27210291800251</v>
      </c>
      <c r="F1376" s="18" t="s">
        <v>211</v>
      </c>
      <c r="G1376" s="19">
        <v>43444</v>
      </c>
      <c r="I1376" s="21">
        <v>1700</v>
      </c>
      <c r="J1376" s="22">
        <v>2034.9</v>
      </c>
      <c r="M1376" s="23">
        <v>425</v>
      </c>
      <c r="O1376" s="1"/>
      <c r="P1376" s="24">
        <f t="shared" si="77"/>
        <v>2459.9</v>
      </c>
      <c r="Q1376" s="23">
        <v>187</v>
      </c>
      <c r="R1376" s="23">
        <v>0</v>
      </c>
      <c r="S1376" s="23">
        <v>0</v>
      </c>
      <c r="T1376" s="24">
        <f t="shared" si="75"/>
        <v>187</v>
      </c>
      <c r="U1376" s="25">
        <f t="shared" si="76"/>
        <v>2272.9</v>
      </c>
    </row>
    <row r="1377" spans="1:21" ht="27" customHeight="1" x14ac:dyDescent="0.2">
      <c r="A1377" s="18">
        <v>28</v>
      </c>
      <c r="B1377" s="18" t="s">
        <v>331</v>
      </c>
      <c r="C1377" s="19">
        <v>36093</v>
      </c>
      <c r="D1377" s="20">
        <v>27008150201813</v>
      </c>
      <c r="F1377" s="18" t="s">
        <v>285</v>
      </c>
      <c r="G1377" s="19">
        <v>36142</v>
      </c>
      <c r="I1377" s="21">
        <v>4990</v>
      </c>
      <c r="J1377" s="22">
        <v>6193</v>
      </c>
      <c r="M1377" s="23">
        <v>1247.5</v>
      </c>
      <c r="O1377" s="1"/>
      <c r="P1377" s="24">
        <f t="shared" si="77"/>
        <v>7440.5</v>
      </c>
      <c r="Q1377" s="23">
        <v>548.9</v>
      </c>
      <c r="R1377" s="23">
        <v>0</v>
      </c>
      <c r="S1377" s="23">
        <v>0</v>
      </c>
      <c r="T1377" s="24">
        <f t="shared" si="75"/>
        <v>548.9</v>
      </c>
      <c r="U1377" s="25">
        <f t="shared" si="76"/>
        <v>6891.6</v>
      </c>
    </row>
    <row r="1378" spans="1:21" ht="27" customHeight="1" x14ac:dyDescent="0.2">
      <c r="A1378" s="18">
        <v>7925</v>
      </c>
      <c r="B1378" s="18" t="s">
        <v>332</v>
      </c>
      <c r="C1378" s="19">
        <v>40554</v>
      </c>
      <c r="D1378" s="20">
        <v>26906240201191</v>
      </c>
      <c r="F1378" s="18" t="s">
        <v>285</v>
      </c>
      <c r="G1378" s="19">
        <v>40594</v>
      </c>
      <c r="I1378" s="21">
        <v>2010</v>
      </c>
      <c r="J1378" s="22">
        <v>2489.12</v>
      </c>
      <c r="M1378" s="23">
        <v>502.5</v>
      </c>
      <c r="O1378" s="1"/>
      <c r="P1378" s="24">
        <f t="shared" si="77"/>
        <v>2991.62</v>
      </c>
      <c r="Q1378" s="23">
        <v>221.1</v>
      </c>
      <c r="R1378" s="23">
        <v>0</v>
      </c>
      <c r="S1378" s="23">
        <v>33.5</v>
      </c>
      <c r="T1378" s="24">
        <f t="shared" si="75"/>
        <v>254.6</v>
      </c>
      <c r="U1378" s="25">
        <f t="shared" si="76"/>
        <v>2737.02</v>
      </c>
    </row>
    <row r="1379" spans="1:21" ht="27" customHeight="1" x14ac:dyDescent="0.2">
      <c r="A1379" s="18">
        <v>8734</v>
      </c>
      <c r="B1379" s="18" t="s">
        <v>333</v>
      </c>
      <c r="C1379" s="19">
        <v>39574</v>
      </c>
      <c r="D1379" s="20">
        <v>26610241801757</v>
      </c>
      <c r="F1379" s="18" t="s">
        <v>285</v>
      </c>
      <c r="G1379" s="19">
        <v>39574</v>
      </c>
      <c r="I1379" s="21">
        <v>2380</v>
      </c>
      <c r="J1379" s="22">
        <v>2935.01</v>
      </c>
      <c r="M1379" s="23">
        <v>595</v>
      </c>
      <c r="O1379" s="1">
        <v>159</v>
      </c>
      <c r="P1379" s="24">
        <f t="shared" si="77"/>
        <v>3689.01</v>
      </c>
      <c r="Q1379" s="23">
        <v>261.8</v>
      </c>
      <c r="R1379" s="23">
        <v>0</v>
      </c>
      <c r="S1379" s="23">
        <v>0</v>
      </c>
      <c r="T1379" s="24">
        <f t="shared" si="75"/>
        <v>261.8</v>
      </c>
      <c r="U1379" s="25">
        <f t="shared" si="76"/>
        <v>3427.21</v>
      </c>
    </row>
    <row r="1380" spans="1:21" ht="27" customHeight="1" x14ac:dyDescent="0.2">
      <c r="A1380" s="18">
        <v>9095</v>
      </c>
      <c r="B1380" s="18" t="s">
        <v>334</v>
      </c>
      <c r="C1380" s="19">
        <v>39894</v>
      </c>
      <c r="D1380" s="20">
        <v>27311250200878</v>
      </c>
      <c r="F1380" s="18" t="s">
        <v>285</v>
      </c>
      <c r="G1380" s="19">
        <v>39904</v>
      </c>
      <c r="I1380" s="21">
        <v>1700</v>
      </c>
      <c r="J1380" s="22">
        <v>2839.63</v>
      </c>
      <c r="M1380" s="23">
        <v>425</v>
      </c>
      <c r="O1380" s="1"/>
      <c r="P1380" s="24">
        <f t="shared" si="77"/>
        <v>3264.63</v>
      </c>
      <c r="Q1380" s="23">
        <v>187</v>
      </c>
      <c r="R1380" s="23">
        <v>0</v>
      </c>
      <c r="S1380" s="23">
        <v>0</v>
      </c>
      <c r="T1380" s="24">
        <f t="shared" si="75"/>
        <v>187</v>
      </c>
      <c r="U1380" s="25">
        <f t="shared" si="76"/>
        <v>3077.63</v>
      </c>
    </row>
    <row r="1381" spans="1:21" ht="27" customHeight="1" x14ac:dyDescent="0.2">
      <c r="A1381" s="18">
        <v>4034</v>
      </c>
      <c r="B1381" s="18" t="s">
        <v>335</v>
      </c>
      <c r="C1381" s="19">
        <v>37086</v>
      </c>
      <c r="D1381" s="20">
        <v>27408101802532</v>
      </c>
      <c r="F1381" s="18" t="s">
        <v>211</v>
      </c>
      <c r="G1381" s="19">
        <v>37296</v>
      </c>
      <c r="I1381" s="21">
        <v>1700</v>
      </c>
      <c r="J1381" s="22">
        <v>2321.0700000000002</v>
      </c>
      <c r="M1381" s="23">
        <v>425</v>
      </c>
      <c r="N1381" s="23">
        <v>50</v>
      </c>
      <c r="O1381" s="1"/>
      <c r="P1381" s="24">
        <f t="shared" si="77"/>
        <v>2796.07</v>
      </c>
      <c r="Q1381" s="23">
        <v>187</v>
      </c>
      <c r="R1381" s="23">
        <v>0</v>
      </c>
      <c r="S1381" s="23">
        <v>0.56000000000000005</v>
      </c>
      <c r="T1381" s="24">
        <f t="shared" si="75"/>
        <v>187.56</v>
      </c>
      <c r="U1381" s="25">
        <f t="shared" si="76"/>
        <v>2608.5100000000002</v>
      </c>
    </row>
    <row r="1382" spans="1:21" ht="27" customHeight="1" x14ac:dyDescent="0.2">
      <c r="A1382" s="18">
        <v>6760</v>
      </c>
      <c r="B1382" s="18" t="s">
        <v>336</v>
      </c>
      <c r="C1382" s="19">
        <v>38879</v>
      </c>
      <c r="D1382" s="20">
        <v>27311151803196</v>
      </c>
      <c r="F1382" s="18" t="s">
        <v>211</v>
      </c>
      <c r="G1382" s="19">
        <v>38930</v>
      </c>
      <c r="I1382" s="21">
        <v>1700</v>
      </c>
      <c r="J1382" s="22">
        <v>2275.1</v>
      </c>
      <c r="M1382" s="23">
        <v>425</v>
      </c>
      <c r="O1382" s="1">
        <v>1042</v>
      </c>
      <c r="P1382" s="24">
        <f t="shared" si="77"/>
        <v>3742.1</v>
      </c>
      <c r="Q1382" s="23">
        <v>187</v>
      </c>
      <c r="R1382" s="23">
        <v>0</v>
      </c>
      <c r="S1382" s="23">
        <v>0</v>
      </c>
      <c r="T1382" s="24">
        <f t="shared" si="75"/>
        <v>187</v>
      </c>
      <c r="U1382" s="25">
        <f t="shared" si="76"/>
        <v>3555.1</v>
      </c>
    </row>
    <row r="1383" spans="1:21" ht="27" customHeight="1" x14ac:dyDescent="0.2">
      <c r="A1383" s="18">
        <v>258</v>
      </c>
      <c r="B1383" s="18" t="s">
        <v>337</v>
      </c>
      <c r="C1383" s="19">
        <v>35715</v>
      </c>
      <c r="D1383" s="20">
        <v>26903290200731</v>
      </c>
      <c r="F1383" s="18" t="s">
        <v>214</v>
      </c>
      <c r="G1383" s="19">
        <v>35718</v>
      </c>
      <c r="I1383" s="21">
        <v>3880</v>
      </c>
      <c r="J1383" s="22">
        <v>4645</v>
      </c>
      <c r="M1383" s="23">
        <v>970</v>
      </c>
      <c r="O1383" s="1"/>
      <c r="P1383" s="24">
        <f t="shared" si="77"/>
        <v>5615</v>
      </c>
      <c r="Q1383" s="23">
        <v>426.8</v>
      </c>
      <c r="R1383" s="23">
        <v>0</v>
      </c>
      <c r="S1383" s="23">
        <v>69.23</v>
      </c>
      <c r="T1383" s="24">
        <f t="shared" si="75"/>
        <v>496.03000000000003</v>
      </c>
      <c r="U1383" s="25">
        <f t="shared" si="76"/>
        <v>5118.97</v>
      </c>
    </row>
    <row r="1384" spans="1:21" ht="27" customHeight="1" x14ac:dyDescent="0.2">
      <c r="A1384" s="18">
        <v>525</v>
      </c>
      <c r="B1384" s="18" t="s">
        <v>338</v>
      </c>
      <c r="C1384" s="19">
        <v>34881</v>
      </c>
      <c r="D1384" s="20">
        <v>26208252501779</v>
      </c>
      <c r="F1384" s="18" t="s">
        <v>256</v>
      </c>
      <c r="G1384" s="19">
        <v>34911</v>
      </c>
      <c r="I1384" s="21">
        <v>0</v>
      </c>
      <c r="J1384" s="22">
        <v>4725</v>
      </c>
      <c r="M1384" s="23">
        <v>0</v>
      </c>
      <c r="O1384" s="1"/>
      <c r="P1384" s="24">
        <f t="shared" si="77"/>
        <v>4725</v>
      </c>
      <c r="Q1384" s="23">
        <v>0</v>
      </c>
      <c r="R1384" s="23">
        <v>0</v>
      </c>
      <c r="S1384" s="23">
        <v>0.33</v>
      </c>
      <c r="T1384" s="24">
        <f t="shared" si="75"/>
        <v>0.33</v>
      </c>
      <c r="U1384" s="25">
        <f t="shared" si="76"/>
        <v>4724.67</v>
      </c>
    </row>
    <row r="1385" spans="1:21" ht="27" customHeight="1" x14ac:dyDescent="0.2">
      <c r="A1385" s="18">
        <v>527</v>
      </c>
      <c r="B1385" s="18" t="s">
        <v>339</v>
      </c>
      <c r="C1385" s="19">
        <v>36093</v>
      </c>
      <c r="D1385" s="20">
        <v>27210051801691</v>
      </c>
      <c r="F1385" s="18" t="s">
        <v>214</v>
      </c>
      <c r="G1385" s="19">
        <v>36100</v>
      </c>
      <c r="I1385" s="21">
        <v>2460</v>
      </c>
      <c r="J1385" s="22">
        <v>3344.5</v>
      </c>
      <c r="M1385" s="23">
        <v>615</v>
      </c>
      <c r="O1385" s="1">
        <v>261</v>
      </c>
      <c r="P1385" s="24">
        <f t="shared" si="77"/>
        <v>4220.5</v>
      </c>
      <c r="Q1385" s="23">
        <v>270.60000000000002</v>
      </c>
      <c r="R1385" s="23">
        <v>0</v>
      </c>
      <c r="S1385" s="23">
        <v>0</v>
      </c>
      <c r="T1385" s="24">
        <f t="shared" si="75"/>
        <v>270.60000000000002</v>
      </c>
      <c r="U1385" s="25">
        <f t="shared" si="76"/>
        <v>3949.9</v>
      </c>
    </row>
    <row r="1386" spans="1:21" ht="27" customHeight="1" x14ac:dyDescent="0.2">
      <c r="A1386" s="18">
        <v>1116</v>
      </c>
      <c r="B1386" s="18" t="s">
        <v>340</v>
      </c>
      <c r="C1386" s="19">
        <v>35557</v>
      </c>
      <c r="D1386" s="20">
        <v>27702041801413</v>
      </c>
      <c r="F1386" s="18" t="s">
        <v>214</v>
      </c>
      <c r="G1386" s="19">
        <v>35582</v>
      </c>
      <c r="I1386" s="21">
        <v>1910</v>
      </c>
      <c r="J1386" s="22">
        <v>3232.95</v>
      </c>
      <c r="M1386" s="23">
        <v>477.5</v>
      </c>
      <c r="O1386" s="1">
        <v>1623</v>
      </c>
      <c r="P1386" s="24">
        <f t="shared" si="77"/>
        <v>5333.45</v>
      </c>
      <c r="Q1386" s="23">
        <v>210.1</v>
      </c>
      <c r="R1386" s="23">
        <v>0</v>
      </c>
      <c r="S1386" s="23">
        <v>0</v>
      </c>
      <c r="T1386" s="24">
        <f t="shared" si="75"/>
        <v>210.1</v>
      </c>
      <c r="U1386" s="25">
        <f t="shared" si="76"/>
        <v>5123.3499999999995</v>
      </c>
    </row>
    <row r="1387" spans="1:21" ht="27" customHeight="1" x14ac:dyDescent="0.2">
      <c r="A1387" s="18">
        <v>4041</v>
      </c>
      <c r="B1387" s="18" t="s">
        <v>341</v>
      </c>
      <c r="C1387" s="19">
        <v>38788</v>
      </c>
      <c r="D1387" s="20">
        <v>27712101805699</v>
      </c>
      <c r="F1387" s="18" t="s">
        <v>211</v>
      </c>
      <c r="G1387" s="19">
        <v>38820</v>
      </c>
      <c r="I1387" s="21">
        <v>1730</v>
      </c>
      <c r="J1387" s="22">
        <v>2908.9</v>
      </c>
      <c r="M1387" s="23">
        <v>432.5</v>
      </c>
      <c r="O1387" s="1"/>
      <c r="P1387" s="24">
        <f t="shared" si="77"/>
        <v>3341.4</v>
      </c>
      <c r="Q1387" s="23">
        <v>190.3</v>
      </c>
      <c r="R1387" s="23">
        <v>250</v>
      </c>
      <c r="S1387" s="23">
        <v>0</v>
      </c>
      <c r="T1387" s="24">
        <f t="shared" si="75"/>
        <v>440.3</v>
      </c>
      <c r="U1387" s="25">
        <f t="shared" si="76"/>
        <v>2901.1</v>
      </c>
    </row>
    <row r="1388" spans="1:21" ht="27" customHeight="1" x14ac:dyDescent="0.2">
      <c r="A1388" s="18">
        <v>7100</v>
      </c>
      <c r="B1388" s="18" t="s">
        <v>342</v>
      </c>
      <c r="C1388" s="19">
        <v>38845</v>
      </c>
      <c r="D1388" s="20">
        <v>27210191801853</v>
      </c>
      <c r="F1388" s="18" t="s">
        <v>214</v>
      </c>
      <c r="G1388" s="19">
        <v>38869</v>
      </c>
      <c r="I1388" s="21">
        <v>2030</v>
      </c>
      <c r="J1388" s="22">
        <v>2753.05</v>
      </c>
      <c r="M1388" s="23">
        <v>507.5</v>
      </c>
      <c r="O1388" s="1"/>
      <c r="P1388" s="24">
        <f t="shared" si="77"/>
        <v>3260.55</v>
      </c>
      <c r="Q1388" s="23">
        <v>223.3</v>
      </c>
      <c r="R1388" s="23">
        <v>0</v>
      </c>
      <c r="S1388" s="23">
        <v>2.0299999999999998</v>
      </c>
      <c r="T1388" s="24">
        <f t="shared" si="75"/>
        <v>225.33</v>
      </c>
      <c r="U1388" s="25">
        <f t="shared" si="76"/>
        <v>3035.2200000000003</v>
      </c>
    </row>
    <row r="1389" spans="1:21" ht="27" customHeight="1" x14ac:dyDescent="0.2">
      <c r="A1389" s="18">
        <v>14233</v>
      </c>
      <c r="B1389" s="18" t="s">
        <v>343</v>
      </c>
      <c r="C1389" s="19">
        <v>44219</v>
      </c>
      <c r="D1389" s="20">
        <v>30102111800717</v>
      </c>
      <c r="F1389" s="18" t="s">
        <v>211</v>
      </c>
      <c r="G1389" s="19">
        <v>44409</v>
      </c>
      <c r="I1389" s="21">
        <v>1700</v>
      </c>
      <c r="J1389" s="22">
        <v>1840</v>
      </c>
      <c r="M1389" s="23">
        <v>425</v>
      </c>
      <c r="N1389" s="23">
        <v>100</v>
      </c>
      <c r="O1389" s="1"/>
      <c r="P1389" s="24">
        <f t="shared" si="77"/>
        <v>2365</v>
      </c>
      <c r="Q1389" s="23">
        <v>187</v>
      </c>
      <c r="R1389" s="23">
        <v>0</v>
      </c>
      <c r="S1389" s="23">
        <v>5.35</v>
      </c>
      <c r="T1389" s="24">
        <f t="shared" si="75"/>
        <v>192.35</v>
      </c>
      <c r="U1389" s="25">
        <f t="shared" si="76"/>
        <v>2172.65</v>
      </c>
    </row>
    <row r="1390" spans="1:21" ht="27" customHeight="1" x14ac:dyDescent="0.2">
      <c r="A1390" s="18">
        <v>531</v>
      </c>
      <c r="B1390" s="18" t="s">
        <v>344</v>
      </c>
      <c r="C1390" s="19">
        <v>36255</v>
      </c>
      <c r="D1390" s="20">
        <v>28103300201813</v>
      </c>
      <c r="F1390" s="18" t="s">
        <v>256</v>
      </c>
      <c r="G1390" s="19">
        <v>36271</v>
      </c>
      <c r="I1390" s="21">
        <v>2610</v>
      </c>
      <c r="J1390" s="22">
        <v>4401.1499999999996</v>
      </c>
      <c r="M1390" s="23">
        <v>652.5</v>
      </c>
      <c r="O1390" s="1">
        <v>929</v>
      </c>
      <c r="P1390" s="24">
        <f t="shared" si="77"/>
        <v>5982.65</v>
      </c>
      <c r="Q1390" s="23">
        <v>287.10000000000002</v>
      </c>
      <c r="R1390" s="23">
        <v>0</v>
      </c>
      <c r="S1390" s="23">
        <v>0</v>
      </c>
      <c r="T1390" s="24">
        <f t="shared" si="75"/>
        <v>287.10000000000002</v>
      </c>
      <c r="U1390" s="25">
        <f t="shared" si="76"/>
        <v>5695.5499999999993</v>
      </c>
    </row>
    <row r="1391" spans="1:21" ht="27" customHeight="1" x14ac:dyDescent="0.2">
      <c r="A1391" s="18">
        <v>1548</v>
      </c>
      <c r="B1391" s="18" t="s">
        <v>345</v>
      </c>
      <c r="C1391" s="19">
        <v>36549</v>
      </c>
      <c r="D1391" s="20">
        <v>27812200200892</v>
      </c>
      <c r="F1391" s="18" t="s">
        <v>285</v>
      </c>
      <c r="G1391" s="19">
        <v>36564</v>
      </c>
      <c r="I1391" s="21">
        <v>2110</v>
      </c>
      <c r="J1391" s="22">
        <v>3566.75</v>
      </c>
      <c r="M1391" s="23">
        <v>527.5</v>
      </c>
      <c r="O1391" s="1"/>
      <c r="P1391" s="24">
        <f t="shared" si="77"/>
        <v>4094.25</v>
      </c>
      <c r="Q1391" s="23">
        <v>232.1</v>
      </c>
      <c r="R1391" s="23">
        <v>0</v>
      </c>
      <c r="S1391" s="23">
        <v>0</v>
      </c>
      <c r="T1391" s="24">
        <f t="shared" si="75"/>
        <v>232.1</v>
      </c>
      <c r="U1391" s="25">
        <f t="shared" si="76"/>
        <v>3862.15</v>
      </c>
    </row>
    <row r="1392" spans="1:21" ht="27" customHeight="1" x14ac:dyDescent="0.2">
      <c r="A1392" s="18">
        <v>3920</v>
      </c>
      <c r="B1392" s="18" t="s">
        <v>346</v>
      </c>
      <c r="C1392" s="19">
        <v>37133</v>
      </c>
      <c r="D1392" s="20">
        <v>26103031800716</v>
      </c>
      <c r="F1392" s="18" t="s">
        <v>211</v>
      </c>
      <c r="G1392" s="19">
        <v>37137</v>
      </c>
      <c r="I1392" s="21">
        <v>0</v>
      </c>
      <c r="J1392" s="22">
        <v>2100</v>
      </c>
      <c r="M1392" s="23">
        <v>0</v>
      </c>
      <c r="O1392" s="1"/>
      <c r="P1392" s="24">
        <f t="shared" si="77"/>
        <v>2100</v>
      </c>
      <c r="Q1392" s="23">
        <v>0</v>
      </c>
      <c r="R1392" s="23">
        <v>0</v>
      </c>
      <c r="S1392" s="23">
        <v>0</v>
      </c>
      <c r="T1392" s="24">
        <f t="shared" si="75"/>
        <v>0</v>
      </c>
      <c r="U1392" s="25">
        <f t="shared" si="76"/>
        <v>2100</v>
      </c>
    </row>
    <row r="1393" spans="1:21" ht="27" customHeight="1" x14ac:dyDescent="0.2">
      <c r="A1393" s="18">
        <v>10278</v>
      </c>
      <c r="B1393" s="18" t="s">
        <v>347</v>
      </c>
      <c r="C1393" s="19">
        <v>40471</v>
      </c>
      <c r="D1393" s="20">
        <v>27907200201022</v>
      </c>
      <c r="F1393" s="18" t="s">
        <v>214</v>
      </c>
      <c r="G1393" s="19">
        <v>40489</v>
      </c>
      <c r="O1393" s="1"/>
      <c r="P1393" s="24">
        <f t="shared" si="77"/>
        <v>0</v>
      </c>
      <c r="T1393" s="24">
        <f t="shared" si="75"/>
        <v>0</v>
      </c>
      <c r="U1393" s="25">
        <f t="shared" si="76"/>
        <v>0</v>
      </c>
    </row>
    <row r="1394" spans="1:21" ht="27" customHeight="1" x14ac:dyDescent="0.2">
      <c r="A1394" s="18">
        <v>571</v>
      </c>
      <c r="B1394" s="18" t="s">
        <v>348</v>
      </c>
      <c r="C1394" s="19">
        <v>35105</v>
      </c>
      <c r="D1394" s="20">
        <v>27201011802874</v>
      </c>
      <c r="F1394" s="18" t="s">
        <v>214</v>
      </c>
      <c r="G1394" s="19">
        <v>35139</v>
      </c>
      <c r="I1394" s="21">
        <v>2970</v>
      </c>
      <c r="J1394" s="22">
        <v>3971.6000000000004</v>
      </c>
      <c r="M1394" s="23">
        <v>742.5</v>
      </c>
      <c r="O1394" s="1">
        <v>729</v>
      </c>
      <c r="P1394" s="24">
        <f t="shared" si="77"/>
        <v>5443.1</v>
      </c>
      <c r="Q1394" s="23">
        <v>326.7</v>
      </c>
      <c r="R1394" s="23">
        <v>0</v>
      </c>
      <c r="S1394" s="23">
        <v>0.31</v>
      </c>
      <c r="T1394" s="24">
        <f t="shared" si="75"/>
        <v>327.01</v>
      </c>
      <c r="U1394" s="25">
        <f t="shared" si="76"/>
        <v>5116.09</v>
      </c>
    </row>
    <row r="1395" spans="1:21" ht="27" customHeight="1" x14ac:dyDescent="0.2">
      <c r="A1395" s="18">
        <v>1053</v>
      </c>
      <c r="B1395" s="18" t="s">
        <v>349</v>
      </c>
      <c r="C1395" s="19">
        <v>34912</v>
      </c>
      <c r="D1395" s="20">
        <v>26503080200633</v>
      </c>
      <c r="F1395" s="18" t="s">
        <v>256</v>
      </c>
      <c r="G1395" s="19">
        <v>34912</v>
      </c>
      <c r="I1395" s="21">
        <v>5900</v>
      </c>
      <c r="J1395" s="22">
        <v>7322</v>
      </c>
      <c r="M1395" s="23">
        <v>1475</v>
      </c>
      <c r="O1395" s="1"/>
      <c r="P1395" s="24">
        <f t="shared" si="77"/>
        <v>8797</v>
      </c>
      <c r="Q1395" s="23">
        <v>649</v>
      </c>
      <c r="R1395" s="23">
        <v>0</v>
      </c>
      <c r="S1395" s="23">
        <v>7.27</v>
      </c>
      <c r="T1395" s="24">
        <f t="shared" si="75"/>
        <v>656.27</v>
      </c>
      <c r="U1395" s="25">
        <f t="shared" si="76"/>
        <v>8140.73</v>
      </c>
    </row>
    <row r="1396" spans="1:21" ht="27" customHeight="1" x14ac:dyDescent="0.2">
      <c r="A1396" s="18">
        <v>1553</v>
      </c>
      <c r="B1396" s="18" t="s">
        <v>350</v>
      </c>
      <c r="C1396" s="19">
        <v>40969</v>
      </c>
      <c r="D1396" s="20">
        <v>27404081803752</v>
      </c>
      <c r="F1396" s="18" t="s">
        <v>256</v>
      </c>
      <c r="G1396" s="19">
        <v>40973</v>
      </c>
      <c r="I1396" s="21">
        <v>2820</v>
      </c>
      <c r="J1396" s="22">
        <v>4749.7</v>
      </c>
      <c r="M1396" s="23">
        <v>705</v>
      </c>
      <c r="O1396" s="1">
        <v>2460</v>
      </c>
      <c r="P1396" s="24">
        <f t="shared" si="77"/>
        <v>7914.7</v>
      </c>
      <c r="Q1396" s="23">
        <v>310.2</v>
      </c>
      <c r="R1396" s="23">
        <v>0</v>
      </c>
      <c r="S1396" s="23">
        <v>9.74</v>
      </c>
      <c r="T1396" s="24">
        <f t="shared" si="75"/>
        <v>319.94</v>
      </c>
      <c r="U1396" s="25">
        <f t="shared" si="76"/>
        <v>7594.76</v>
      </c>
    </row>
    <row r="1397" spans="1:21" ht="27" customHeight="1" x14ac:dyDescent="0.2">
      <c r="A1397" s="18">
        <v>4795</v>
      </c>
      <c r="B1397" s="18" t="s">
        <v>351</v>
      </c>
      <c r="C1397" s="19">
        <v>37969</v>
      </c>
      <c r="D1397" s="20">
        <v>27912241805019</v>
      </c>
      <c r="F1397" s="18" t="s">
        <v>214</v>
      </c>
      <c r="G1397" s="19">
        <v>38022</v>
      </c>
      <c r="I1397" s="21">
        <v>1730</v>
      </c>
      <c r="J1397" s="22">
        <v>2914.25</v>
      </c>
      <c r="M1397" s="23">
        <v>432.5</v>
      </c>
      <c r="O1397" s="1">
        <v>1245</v>
      </c>
      <c r="P1397" s="24">
        <f t="shared" si="77"/>
        <v>4591.75</v>
      </c>
      <c r="Q1397" s="23">
        <v>190.3</v>
      </c>
      <c r="R1397" s="23">
        <v>0</v>
      </c>
      <c r="S1397" s="23">
        <v>0.7</v>
      </c>
      <c r="T1397" s="24">
        <f t="shared" si="75"/>
        <v>191</v>
      </c>
      <c r="U1397" s="25">
        <f t="shared" si="76"/>
        <v>4400.75</v>
      </c>
    </row>
    <row r="1398" spans="1:21" ht="27" customHeight="1" x14ac:dyDescent="0.2">
      <c r="A1398" s="18">
        <v>7542</v>
      </c>
      <c r="B1398" s="18" t="s">
        <v>352</v>
      </c>
      <c r="C1398" s="19">
        <v>39052</v>
      </c>
      <c r="D1398" s="20">
        <v>27811011806538</v>
      </c>
      <c r="F1398" s="18" t="s">
        <v>214</v>
      </c>
      <c r="G1398" s="19">
        <v>39090</v>
      </c>
      <c r="I1398" s="21">
        <v>1700</v>
      </c>
      <c r="J1398" s="22">
        <v>2696.75</v>
      </c>
      <c r="M1398" s="23">
        <v>425</v>
      </c>
      <c r="O1398" s="1">
        <v>1130</v>
      </c>
      <c r="P1398" s="24">
        <f t="shared" si="77"/>
        <v>4251.75</v>
      </c>
      <c r="Q1398" s="23">
        <v>187</v>
      </c>
      <c r="R1398" s="23">
        <v>0</v>
      </c>
      <c r="S1398" s="23">
        <v>0</v>
      </c>
      <c r="T1398" s="24">
        <f t="shared" si="75"/>
        <v>187</v>
      </c>
      <c r="U1398" s="25">
        <f t="shared" si="76"/>
        <v>4064.75</v>
      </c>
    </row>
    <row r="1399" spans="1:21" ht="27" customHeight="1" x14ac:dyDescent="0.2">
      <c r="A1399" s="18">
        <v>13710</v>
      </c>
      <c r="B1399" s="18" t="s">
        <v>353</v>
      </c>
      <c r="C1399" s="19">
        <v>43409</v>
      </c>
      <c r="D1399" s="20">
        <v>28901010207251</v>
      </c>
      <c r="F1399" s="18" t="s">
        <v>214</v>
      </c>
      <c r="G1399" s="19">
        <v>43485</v>
      </c>
      <c r="O1399" s="1"/>
      <c r="P1399" s="24">
        <f t="shared" si="77"/>
        <v>0</v>
      </c>
      <c r="T1399" s="24">
        <f t="shared" si="75"/>
        <v>0</v>
      </c>
      <c r="U1399" s="25">
        <f t="shared" si="76"/>
        <v>0</v>
      </c>
    </row>
    <row r="1400" spans="1:21" ht="27" customHeight="1" x14ac:dyDescent="0.2">
      <c r="A1400" s="18">
        <v>13732</v>
      </c>
      <c r="B1400" s="18" t="s">
        <v>354</v>
      </c>
      <c r="C1400" s="19">
        <v>43459</v>
      </c>
      <c r="D1400" s="20">
        <v>27704151801438</v>
      </c>
      <c r="F1400" s="18" t="s">
        <v>214</v>
      </c>
      <c r="G1400" s="19">
        <v>43525</v>
      </c>
      <c r="O1400" s="1"/>
      <c r="P1400" s="24">
        <f t="shared" si="77"/>
        <v>0</v>
      </c>
      <c r="T1400" s="24">
        <f t="shared" si="75"/>
        <v>0</v>
      </c>
      <c r="U1400" s="25">
        <f t="shared" si="76"/>
        <v>0</v>
      </c>
    </row>
    <row r="1401" spans="1:21" ht="27" customHeight="1" x14ac:dyDescent="0.2">
      <c r="A1401" s="18">
        <v>13766</v>
      </c>
      <c r="B1401" s="18" t="s">
        <v>355</v>
      </c>
      <c r="C1401" s="19">
        <v>43522</v>
      </c>
      <c r="D1401" s="20">
        <v>29201011807792</v>
      </c>
      <c r="F1401" s="18" t="s">
        <v>214</v>
      </c>
      <c r="G1401" s="19">
        <v>43527</v>
      </c>
      <c r="I1401" s="21">
        <v>1700</v>
      </c>
      <c r="J1401" s="22">
        <v>2039.9</v>
      </c>
      <c r="M1401" s="23">
        <v>425</v>
      </c>
      <c r="O1401" s="1">
        <v>567</v>
      </c>
      <c r="P1401" s="24">
        <f t="shared" si="77"/>
        <v>3031.9</v>
      </c>
      <c r="Q1401" s="23">
        <v>187</v>
      </c>
      <c r="R1401" s="23">
        <v>0</v>
      </c>
      <c r="S1401" s="23">
        <v>0.17</v>
      </c>
      <c r="T1401" s="24">
        <f t="shared" si="75"/>
        <v>187.17</v>
      </c>
      <c r="U1401" s="25">
        <f t="shared" si="76"/>
        <v>2844.73</v>
      </c>
    </row>
    <row r="1402" spans="1:21" ht="27" customHeight="1" x14ac:dyDescent="0.2">
      <c r="A1402" s="18">
        <v>13969</v>
      </c>
      <c r="B1402" s="18" t="s">
        <v>356</v>
      </c>
      <c r="C1402" s="19">
        <v>43712</v>
      </c>
      <c r="D1402" s="20">
        <v>29201011807776</v>
      </c>
      <c r="F1402" s="18" t="s">
        <v>214</v>
      </c>
      <c r="G1402" s="19">
        <v>43773</v>
      </c>
      <c r="I1402" s="21">
        <v>1700</v>
      </c>
      <c r="J1402" s="22">
        <v>2007</v>
      </c>
      <c r="M1402" s="23">
        <v>425</v>
      </c>
      <c r="O1402" s="1">
        <v>636</v>
      </c>
      <c r="P1402" s="24">
        <f t="shared" si="77"/>
        <v>3068</v>
      </c>
      <c r="Q1402" s="23">
        <v>187</v>
      </c>
      <c r="R1402" s="23">
        <v>0</v>
      </c>
      <c r="S1402" s="23">
        <v>1.67</v>
      </c>
      <c r="T1402" s="24">
        <f t="shared" si="75"/>
        <v>188.67</v>
      </c>
      <c r="U1402" s="25">
        <f t="shared" si="76"/>
        <v>2879.33</v>
      </c>
    </row>
    <row r="1403" spans="1:21" ht="27" customHeight="1" x14ac:dyDescent="0.2">
      <c r="A1403" s="18">
        <v>14217</v>
      </c>
      <c r="B1403" s="18" t="s">
        <v>357</v>
      </c>
      <c r="C1403" s="19">
        <v>44186</v>
      </c>
      <c r="D1403" s="20">
        <v>28501011846097</v>
      </c>
      <c r="F1403" s="18" t="s">
        <v>214</v>
      </c>
      <c r="G1403" s="19">
        <v>44228</v>
      </c>
      <c r="O1403" s="1"/>
      <c r="P1403" s="24">
        <f t="shared" si="77"/>
        <v>0</v>
      </c>
      <c r="T1403" s="24">
        <f t="shared" si="75"/>
        <v>0</v>
      </c>
      <c r="U1403" s="25">
        <f t="shared" si="76"/>
        <v>0</v>
      </c>
    </row>
    <row r="1404" spans="1:21" ht="27" customHeight="1" x14ac:dyDescent="0.2">
      <c r="A1404" s="18">
        <v>530</v>
      </c>
      <c r="B1404" s="18" t="s">
        <v>358</v>
      </c>
      <c r="C1404" s="19">
        <v>36479</v>
      </c>
      <c r="D1404" s="20">
        <v>27709241800955</v>
      </c>
      <c r="F1404" s="18" t="s">
        <v>214</v>
      </c>
      <c r="G1404" s="19">
        <v>36495</v>
      </c>
      <c r="I1404" s="21">
        <v>2610</v>
      </c>
      <c r="J1404" s="22">
        <v>4399.3999999999996</v>
      </c>
      <c r="M1404" s="23">
        <v>652.5</v>
      </c>
      <c r="O1404" s="1">
        <v>888</v>
      </c>
      <c r="P1404" s="24">
        <f t="shared" si="77"/>
        <v>5939.9</v>
      </c>
      <c r="Q1404" s="23">
        <v>287.10000000000002</v>
      </c>
      <c r="R1404" s="23">
        <v>0</v>
      </c>
      <c r="S1404" s="23">
        <v>0.71</v>
      </c>
      <c r="T1404" s="24">
        <f t="shared" si="75"/>
        <v>287.81</v>
      </c>
      <c r="U1404" s="25">
        <f t="shared" si="76"/>
        <v>5652.0899999999992</v>
      </c>
    </row>
    <row r="1405" spans="1:21" ht="27" customHeight="1" x14ac:dyDescent="0.2">
      <c r="A1405" s="18">
        <v>550</v>
      </c>
      <c r="B1405" s="18" t="s">
        <v>359</v>
      </c>
      <c r="C1405" s="19">
        <v>34462</v>
      </c>
      <c r="D1405" s="20">
        <v>26508210201396</v>
      </c>
      <c r="F1405" s="18" t="s">
        <v>256</v>
      </c>
      <c r="G1405" s="19">
        <v>36281</v>
      </c>
      <c r="I1405" s="21">
        <v>5500</v>
      </c>
      <c r="J1405" s="22">
        <v>6592.5</v>
      </c>
      <c r="M1405" s="23">
        <v>1375</v>
      </c>
      <c r="O1405" s="1"/>
      <c r="P1405" s="24">
        <f t="shared" si="77"/>
        <v>7967.5</v>
      </c>
      <c r="Q1405" s="23">
        <v>605</v>
      </c>
      <c r="R1405" s="23">
        <v>0</v>
      </c>
      <c r="S1405" s="23">
        <v>0</v>
      </c>
      <c r="T1405" s="24">
        <f t="shared" si="75"/>
        <v>605</v>
      </c>
      <c r="U1405" s="25">
        <f t="shared" si="76"/>
        <v>7362.5</v>
      </c>
    </row>
    <row r="1406" spans="1:21" ht="27" customHeight="1" x14ac:dyDescent="0.2">
      <c r="A1406" s="18">
        <v>582</v>
      </c>
      <c r="B1406" s="18" t="s">
        <v>360</v>
      </c>
      <c r="C1406" s="19">
        <v>36516</v>
      </c>
      <c r="D1406" s="20">
        <v>27503271802335</v>
      </c>
      <c r="F1406" s="18" t="s">
        <v>214</v>
      </c>
      <c r="G1406" s="19">
        <v>36548</v>
      </c>
      <c r="I1406" s="21">
        <v>2010</v>
      </c>
      <c r="J1406" s="22">
        <v>3376.45</v>
      </c>
      <c r="M1406" s="23">
        <v>502.5</v>
      </c>
      <c r="O1406" s="1"/>
      <c r="P1406" s="24">
        <f t="shared" si="77"/>
        <v>3878.95</v>
      </c>
      <c r="Q1406" s="23">
        <v>221.1</v>
      </c>
      <c r="R1406" s="23">
        <v>0</v>
      </c>
      <c r="S1406" s="23">
        <v>0</v>
      </c>
      <c r="T1406" s="24">
        <f t="shared" si="75"/>
        <v>221.1</v>
      </c>
      <c r="U1406" s="25">
        <f t="shared" si="76"/>
        <v>3657.85</v>
      </c>
    </row>
    <row r="1407" spans="1:21" ht="27" customHeight="1" x14ac:dyDescent="0.2">
      <c r="A1407" s="18">
        <v>641</v>
      </c>
      <c r="B1407" s="18" t="s">
        <v>361</v>
      </c>
      <c r="C1407" s="19">
        <v>36607</v>
      </c>
      <c r="D1407" s="20">
        <v>27611161802752</v>
      </c>
      <c r="F1407" s="18" t="s">
        <v>214</v>
      </c>
      <c r="G1407" s="19">
        <v>36618</v>
      </c>
      <c r="I1407" s="21">
        <v>1740</v>
      </c>
      <c r="J1407" s="22">
        <v>3160.53</v>
      </c>
      <c r="M1407" s="23">
        <v>435</v>
      </c>
      <c r="O1407" s="1">
        <v>590</v>
      </c>
      <c r="P1407" s="24">
        <f t="shared" si="77"/>
        <v>4185.5300000000007</v>
      </c>
      <c r="Q1407" s="23">
        <v>191.4</v>
      </c>
      <c r="R1407" s="23">
        <v>0</v>
      </c>
      <c r="S1407" s="23">
        <v>0</v>
      </c>
      <c r="T1407" s="24">
        <f t="shared" si="75"/>
        <v>191.4</v>
      </c>
      <c r="U1407" s="25">
        <f t="shared" si="76"/>
        <v>3994.1300000000006</v>
      </c>
    </row>
    <row r="1408" spans="1:21" ht="27" customHeight="1" x14ac:dyDescent="0.2">
      <c r="A1408" s="18">
        <v>787</v>
      </c>
      <c r="B1408" s="18" t="s">
        <v>362</v>
      </c>
      <c r="C1408" s="19">
        <v>36809</v>
      </c>
      <c r="D1408" s="20">
        <v>27401071804212</v>
      </c>
      <c r="F1408" s="18" t="s">
        <v>214</v>
      </c>
      <c r="G1408" s="19">
        <v>36837</v>
      </c>
      <c r="I1408" s="21">
        <v>2260</v>
      </c>
      <c r="J1408" s="22">
        <v>3807.6499999999996</v>
      </c>
      <c r="M1408" s="23">
        <v>565</v>
      </c>
      <c r="O1408" s="1"/>
      <c r="P1408" s="24">
        <f t="shared" si="77"/>
        <v>4372.6499999999996</v>
      </c>
      <c r="Q1408" s="23">
        <v>248.6</v>
      </c>
      <c r="R1408" s="23">
        <v>0</v>
      </c>
      <c r="S1408" s="23">
        <v>0.31</v>
      </c>
      <c r="T1408" s="24">
        <f t="shared" si="75"/>
        <v>248.91</v>
      </c>
      <c r="U1408" s="25">
        <f t="shared" si="76"/>
        <v>4123.74</v>
      </c>
    </row>
    <row r="1409" spans="1:21" ht="27" customHeight="1" x14ac:dyDescent="0.2">
      <c r="A1409" s="18">
        <v>9358</v>
      </c>
      <c r="B1409" s="18" t="s">
        <v>363</v>
      </c>
      <c r="C1409" s="19">
        <v>40068</v>
      </c>
      <c r="D1409" s="20">
        <v>27405081802116</v>
      </c>
      <c r="F1409" s="18" t="s">
        <v>256</v>
      </c>
      <c r="G1409" s="19">
        <v>40104</v>
      </c>
      <c r="I1409" s="21">
        <v>2460</v>
      </c>
      <c r="J1409" s="22">
        <v>4159.3500000000004</v>
      </c>
      <c r="M1409" s="23">
        <v>615</v>
      </c>
      <c r="O1409" s="1">
        <v>2866</v>
      </c>
      <c r="P1409" s="24">
        <f t="shared" si="77"/>
        <v>7640.35</v>
      </c>
      <c r="Q1409" s="23">
        <v>270.60000000000002</v>
      </c>
      <c r="R1409" s="23">
        <v>0</v>
      </c>
      <c r="S1409" s="23">
        <v>0.33</v>
      </c>
      <c r="T1409" s="24">
        <f t="shared" si="75"/>
        <v>270.93</v>
      </c>
      <c r="U1409" s="25">
        <f t="shared" si="76"/>
        <v>7369.42</v>
      </c>
    </row>
    <row r="1410" spans="1:21" ht="27" customHeight="1" x14ac:dyDescent="0.2">
      <c r="A1410" s="18">
        <v>10151</v>
      </c>
      <c r="B1410" s="18" t="s">
        <v>364</v>
      </c>
      <c r="C1410" s="19">
        <v>40457</v>
      </c>
      <c r="D1410" s="20">
        <v>27610060202154</v>
      </c>
      <c r="F1410" s="18" t="s">
        <v>214</v>
      </c>
      <c r="G1410" s="19">
        <v>40633</v>
      </c>
      <c r="I1410" s="21">
        <v>1870</v>
      </c>
      <c r="J1410" s="22">
        <v>3148.55</v>
      </c>
      <c r="M1410" s="23">
        <v>467.5</v>
      </c>
      <c r="O1410" s="1">
        <v>979</v>
      </c>
      <c r="P1410" s="24">
        <f t="shared" si="77"/>
        <v>4595.05</v>
      </c>
      <c r="Q1410" s="23">
        <v>205.7</v>
      </c>
      <c r="R1410" s="23">
        <v>0</v>
      </c>
      <c r="S1410" s="23">
        <v>0</v>
      </c>
      <c r="T1410" s="24">
        <f t="shared" si="75"/>
        <v>205.7</v>
      </c>
      <c r="U1410" s="25">
        <f t="shared" si="76"/>
        <v>4389.3500000000004</v>
      </c>
    </row>
    <row r="1411" spans="1:21" ht="27" customHeight="1" x14ac:dyDescent="0.2">
      <c r="A1411" s="18">
        <v>10364</v>
      </c>
      <c r="B1411" s="18" t="s">
        <v>365</v>
      </c>
      <c r="C1411" s="19">
        <v>40504</v>
      </c>
      <c r="D1411" s="20">
        <v>27411191800178</v>
      </c>
      <c r="F1411" s="18" t="s">
        <v>214</v>
      </c>
      <c r="G1411" s="19">
        <v>40516</v>
      </c>
      <c r="I1411" s="21">
        <v>1700</v>
      </c>
      <c r="J1411" s="22">
        <v>2595.35</v>
      </c>
      <c r="M1411" s="23">
        <v>425</v>
      </c>
      <c r="O1411" s="1">
        <v>1246</v>
      </c>
      <c r="P1411" s="24">
        <f t="shared" si="77"/>
        <v>4266.3500000000004</v>
      </c>
      <c r="Q1411" s="23">
        <v>187</v>
      </c>
      <c r="R1411" s="23">
        <v>0</v>
      </c>
      <c r="S1411" s="23">
        <v>0</v>
      </c>
      <c r="T1411" s="24">
        <f t="shared" si="75"/>
        <v>187</v>
      </c>
      <c r="U1411" s="25">
        <f t="shared" si="76"/>
        <v>4079.3500000000004</v>
      </c>
    </row>
    <row r="1412" spans="1:21" ht="27" customHeight="1" x14ac:dyDescent="0.2">
      <c r="A1412" s="18">
        <v>10460</v>
      </c>
      <c r="B1412" s="18" t="s">
        <v>366</v>
      </c>
      <c r="C1412" s="19">
        <v>40552</v>
      </c>
      <c r="D1412" s="20">
        <v>28503101800714</v>
      </c>
      <c r="F1412" s="18" t="s">
        <v>214</v>
      </c>
      <c r="G1412" s="19">
        <v>40594</v>
      </c>
      <c r="O1412" s="1"/>
      <c r="P1412" s="24">
        <f t="shared" si="77"/>
        <v>0</v>
      </c>
      <c r="T1412" s="24">
        <f t="shared" si="75"/>
        <v>0</v>
      </c>
      <c r="U1412" s="25">
        <f t="shared" si="76"/>
        <v>0</v>
      </c>
    </row>
    <row r="1413" spans="1:21" ht="27" customHeight="1" x14ac:dyDescent="0.2">
      <c r="A1413" s="18">
        <v>10501</v>
      </c>
      <c r="B1413" s="18" t="s">
        <v>367</v>
      </c>
      <c r="C1413" s="19">
        <v>40581</v>
      </c>
      <c r="D1413" s="20">
        <v>28708011808938</v>
      </c>
      <c r="F1413" s="18" t="s">
        <v>214</v>
      </c>
      <c r="G1413" s="19">
        <v>40594</v>
      </c>
      <c r="I1413" s="21">
        <v>1700</v>
      </c>
      <c r="J1413" s="22">
        <v>2396.4499999999998</v>
      </c>
      <c r="M1413" s="23">
        <v>425</v>
      </c>
      <c r="O1413" s="1">
        <v>902</v>
      </c>
      <c r="P1413" s="24">
        <f t="shared" si="77"/>
        <v>3723.45</v>
      </c>
      <c r="Q1413" s="23">
        <v>187</v>
      </c>
      <c r="R1413" s="23">
        <v>0</v>
      </c>
      <c r="S1413" s="23">
        <v>0</v>
      </c>
      <c r="T1413" s="24">
        <f t="shared" si="75"/>
        <v>187</v>
      </c>
      <c r="U1413" s="25">
        <f t="shared" si="76"/>
        <v>3536.45</v>
      </c>
    </row>
    <row r="1414" spans="1:21" ht="27" customHeight="1" x14ac:dyDescent="0.2">
      <c r="A1414" s="18">
        <v>13405</v>
      </c>
      <c r="B1414" s="18" t="s">
        <v>368</v>
      </c>
      <c r="C1414" s="19">
        <v>43272</v>
      </c>
      <c r="D1414" s="20">
        <v>29304250201557</v>
      </c>
      <c r="F1414" s="18" t="s">
        <v>214</v>
      </c>
      <c r="G1414" s="19">
        <v>43299</v>
      </c>
      <c r="O1414" s="1"/>
      <c r="P1414" s="24">
        <f t="shared" si="77"/>
        <v>0</v>
      </c>
      <c r="T1414" s="24">
        <f t="shared" si="75"/>
        <v>0</v>
      </c>
      <c r="U1414" s="25">
        <f t="shared" si="76"/>
        <v>0</v>
      </c>
    </row>
    <row r="1415" spans="1:21" ht="27" customHeight="1" x14ac:dyDescent="0.2">
      <c r="A1415" s="18">
        <v>13615</v>
      </c>
      <c r="B1415" s="18" t="s">
        <v>369</v>
      </c>
      <c r="C1415" s="19">
        <v>43376</v>
      </c>
      <c r="D1415" s="20">
        <v>30006100202436</v>
      </c>
      <c r="F1415" s="18" t="s">
        <v>214</v>
      </c>
      <c r="G1415" s="19">
        <v>43678</v>
      </c>
      <c r="I1415" s="21">
        <v>1700</v>
      </c>
      <c r="J1415" s="22">
        <v>2067</v>
      </c>
      <c r="M1415" s="23">
        <v>425</v>
      </c>
      <c r="O1415" s="1">
        <v>367</v>
      </c>
      <c r="P1415" s="24">
        <f t="shared" si="77"/>
        <v>2859</v>
      </c>
      <c r="Q1415" s="23">
        <v>187</v>
      </c>
      <c r="R1415" s="23">
        <v>0</v>
      </c>
      <c r="S1415" s="23">
        <v>2.0699999999999998</v>
      </c>
      <c r="T1415" s="24">
        <f t="shared" si="75"/>
        <v>189.07</v>
      </c>
      <c r="U1415" s="25">
        <f t="shared" si="76"/>
        <v>2669.93</v>
      </c>
    </row>
    <row r="1416" spans="1:21" ht="27" customHeight="1" x14ac:dyDescent="0.2">
      <c r="A1416" s="18">
        <v>13616</v>
      </c>
      <c r="B1416" s="18" t="s">
        <v>370</v>
      </c>
      <c r="C1416" s="19">
        <v>43369</v>
      </c>
      <c r="D1416" s="20">
        <v>28712201806777</v>
      </c>
      <c r="F1416" s="18" t="s">
        <v>214</v>
      </c>
      <c r="G1416" s="19">
        <v>43497</v>
      </c>
      <c r="I1416" s="21">
        <v>1700</v>
      </c>
      <c r="J1416" s="22">
        <v>2045.9</v>
      </c>
      <c r="M1416" s="23">
        <v>425</v>
      </c>
      <c r="O1416" s="1">
        <v>912</v>
      </c>
      <c r="P1416" s="24">
        <f t="shared" si="77"/>
        <v>3382.9</v>
      </c>
      <c r="Q1416" s="23">
        <v>187</v>
      </c>
      <c r="R1416" s="23">
        <v>0</v>
      </c>
      <c r="S1416" s="23">
        <v>0</v>
      </c>
      <c r="T1416" s="24">
        <f t="shared" si="75"/>
        <v>187</v>
      </c>
      <c r="U1416" s="25">
        <f t="shared" si="76"/>
        <v>3195.9</v>
      </c>
    </row>
    <row r="1417" spans="1:21" ht="27" customHeight="1" x14ac:dyDescent="0.2">
      <c r="A1417" s="18">
        <v>13894</v>
      </c>
      <c r="B1417" s="18" t="s">
        <v>371</v>
      </c>
      <c r="C1417" s="19">
        <v>43578</v>
      </c>
      <c r="D1417" s="20">
        <v>27707240202016</v>
      </c>
      <c r="F1417" s="18" t="s">
        <v>214</v>
      </c>
      <c r="G1417" s="19">
        <v>43678</v>
      </c>
      <c r="O1417" s="1"/>
      <c r="P1417" s="24">
        <f t="shared" si="77"/>
        <v>0</v>
      </c>
      <c r="T1417" s="24">
        <f t="shared" si="75"/>
        <v>0</v>
      </c>
      <c r="U1417" s="25">
        <f t="shared" si="76"/>
        <v>0</v>
      </c>
    </row>
    <row r="1418" spans="1:21" ht="27" customHeight="1" x14ac:dyDescent="0.2">
      <c r="A1418" s="18">
        <v>13896</v>
      </c>
      <c r="B1418" s="18" t="s">
        <v>372</v>
      </c>
      <c r="C1418" s="19">
        <v>43587</v>
      </c>
      <c r="D1418" s="20">
        <v>28808020202192</v>
      </c>
      <c r="F1418" s="18" t="s">
        <v>214</v>
      </c>
      <c r="G1418" s="19">
        <v>43678</v>
      </c>
      <c r="I1418" s="21">
        <v>1700</v>
      </c>
      <c r="J1418" s="22">
        <v>2275</v>
      </c>
      <c r="M1418" s="23">
        <v>425</v>
      </c>
      <c r="O1418" s="1"/>
      <c r="P1418" s="24">
        <f t="shared" si="77"/>
        <v>2700</v>
      </c>
      <c r="Q1418" s="23">
        <v>187</v>
      </c>
      <c r="R1418" s="23">
        <v>0</v>
      </c>
      <c r="S1418" s="23">
        <v>1.67</v>
      </c>
      <c r="T1418" s="24">
        <f t="shared" si="75"/>
        <v>188.67</v>
      </c>
      <c r="U1418" s="25">
        <f t="shared" si="76"/>
        <v>2511.33</v>
      </c>
    </row>
    <row r="1419" spans="1:21" ht="27" customHeight="1" x14ac:dyDescent="0.2">
      <c r="A1419" s="18">
        <v>13971</v>
      </c>
      <c r="B1419" s="18" t="s">
        <v>373</v>
      </c>
      <c r="C1419" s="19">
        <v>43711</v>
      </c>
      <c r="D1419" s="20">
        <v>29509101805238</v>
      </c>
      <c r="F1419" s="18" t="s">
        <v>25</v>
      </c>
      <c r="G1419" s="19">
        <v>43711</v>
      </c>
      <c r="O1419" s="1"/>
      <c r="P1419" s="24">
        <f t="shared" si="77"/>
        <v>0</v>
      </c>
      <c r="T1419" s="24">
        <f t="shared" ref="T1419:T1482" si="78">SUM(Q1419:S1419)</f>
        <v>0</v>
      </c>
      <c r="U1419" s="25">
        <f t="shared" ref="U1419:U1482" si="79">P1419-T1419</f>
        <v>0</v>
      </c>
    </row>
    <row r="1420" spans="1:21" ht="27" customHeight="1" x14ac:dyDescent="0.2">
      <c r="A1420" s="18">
        <v>14027</v>
      </c>
      <c r="B1420" s="18" t="s">
        <v>374</v>
      </c>
      <c r="C1420" s="19">
        <v>43793</v>
      </c>
      <c r="D1420" s="20">
        <v>28002201803011</v>
      </c>
      <c r="F1420" s="18" t="s">
        <v>214</v>
      </c>
      <c r="G1420" s="19">
        <v>43793</v>
      </c>
      <c r="I1420" s="21">
        <v>1700</v>
      </c>
      <c r="J1420" s="22">
        <v>1997</v>
      </c>
      <c r="M1420" s="23">
        <v>425</v>
      </c>
      <c r="O1420" s="1">
        <v>291</v>
      </c>
      <c r="P1420" s="24">
        <f t="shared" ref="P1420:P1483" si="80">SUM(J1420:O1420)</f>
        <v>2713</v>
      </c>
      <c r="Q1420" s="23">
        <v>187</v>
      </c>
      <c r="R1420" s="23">
        <v>0</v>
      </c>
      <c r="S1420" s="23">
        <v>0</v>
      </c>
      <c r="T1420" s="24">
        <f t="shared" si="78"/>
        <v>187</v>
      </c>
      <c r="U1420" s="25">
        <f t="shared" si="79"/>
        <v>2526</v>
      </c>
    </row>
    <row r="1421" spans="1:21" ht="27" customHeight="1" x14ac:dyDescent="0.2">
      <c r="A1421" s="18">
        <v>560</v>
      </c>
      <c r="B1421" s="18" t="s">
        <v>375</v>
      </c>
      <c r="C1421" s="19">
        <v>36739</v>
      </c>
      <c r="D1421" s="20">
        <v>2711020200693</v>
      </c>
      <c r="F1421" s="18" t="s">
        <v>214</v>
      </c>
      <c r="G1421" s="19">
        <v>36778</v>
      </c>
      <c r="I1421" s="21">
        <v>3940</v>
      </c>
      <c r="J1421" s="22">
        <v>4879</v>
      </c>
      <c r="M1421" s="23">
        <v>985</v>
      </c>
      <c r="O1421" s="1">
        <v>1737</v>
      </c>
      <c r="P1421" s="24">
        <f t="shared" si="80"/>
        <v>7601</v>
      </c>
      <c r="Q1421" s="23">
        <v>433.4</v>
      </c>
      <c r="R1421" s="23">
        <v>0</v>
      </c>
      <c r="S1421" s="23">
        <v>0</v>
      </c>
      <c r="T1421" s="24">
        <f t="shared" si="78"/>
        <v>433.4</v>
      </c>
      <c r="U1421" s="25">
        <f t="shared" si="79"/>
        <v>7167.6</v>
      </c>
    </row>
    <row r="1422" spans="1:21" ht="27" customHeight="1" x14ac:dyDescent="0.2">
      <c r="A1422" s="18">
        <v>661</v>
      </c>
      <c r="B1422" s="18" t="s">
        <v>376</v>
      </c>
      <c r="C1422" s="19">
        <v>35695</v>
      </c>
      <c r="D1422" s="20">
        <v>27912140200779</v>
      </c>
      <c r="F1422" s="18" t="s">
        <v>214</v>
      </c>
      <c r="G1422" s="19">
        <v>35841</v>
      </c>
      <c r="I1422" s="21">
        <v>2040</v>
      </c>
      <c r="J1422" s="22">
        <v>3440.5</v>
      </c>
      <c r="M1422" s="23">
        <v>510</v>
      </c>
      <c r="O1422" s="1">
        <v>1041</v>
      </c>
      <c r="P1422" s="24">
        <f t="shared" si="80"/>
        <v>4991.5</v>
      </c>
      <c r="Q1422" s="23">
        <v>224.4</v>
      </c>
      <c r="R1422" s="23">
        <v>0</v>
      </c>
      <c r="S1422" s="23">
        <v>1.1000000000000001</v>
      </c>
      <c r="T1422" s="24">
        <f t="shared" si="78"/>
        <v>225.5</v>
      </c>
      <c r="U1422" s="25">
        <f t="shared" si="79"/>
        <v>4766</v>
      </c>
    </row>
    <row r="1423" spans="1:21" ht="27" customHeight="1" x14ac:dyDescent="0.2">
      <c r="A1423" s="18">
        <v>901</v>
      </c>
      <c r="B1423" s="18" t="s">
        <v>377</v>
      </c>
      <c r="C1423" s="19">
        <v>34135</v>
      </c>
      <c r="D1423" s="20">
        <v>26506110201795</v>
      </c>
      <c r="F1423" s="18" t="s">
        <v>211</v>
      </c>
      <c r="G1423" s="19">
        <v>35217</v>
      </c>
      <c r="I1423" s="21">
        <v>4850</v>
      </c>
      <c r="J1423" s="22">
        <v>6008.5</v>
      </c>
      <c r="M1423" s="23">
        <v>1212.5</v>
      </c>
      <c r="O1423" s="1"/>
      <c r="P1423" s="24">
        <f t="shared" si="80"/>
        <v>7221</v>
      </c>
      <c r="Q1423" s="23">
        <v>533.5</v>
      </c>
      <c r="R1423" s="23">
        <v>0</v>
      </c>
      <c r="S1423" s="23">
        <v>0</v>
      </c>
      <c r="T1423" s="24">
        <f t="shared" si="78"/>
        <v>533.5</v>
      </c>
      <c r="U1423" s="25">
        <f t="shared" si="79"/>
        <v>6687.5</v>
      </c>
    </row>
    <row r="1424" spans="1:21" ht="27" customHeight="1" x14ac:dyDescent="0.2">
      <c r="A1424" s="18">
        <v>3802</v>
      </c>
      <c r="B1424" s="18" t="s">
        <v>378</v>
      </c>
      <c r="C1424" s="19">
        <v>37219</v>
      </c>
      <c r="D1424" s="20">
        <v>27701011817858</v>
      </c>
      <c r="F1424" s="18" t="s">
        <v>206</v>
      </c>
      <c r="G1424" s="19">
        <v>37270</v>
      </c>
      <c r="I1424" s="21">
        <v>2740</v>
      </c>
      <c r="J1424" s="22">
        <v>4627.95</v>
      </c>
      <c r="M1424" s="23">
        <v>685</v>
      </c>
      <c r="O1424" s="1"/>
      <c r="P1424" s="24">
        <f t="shared" si="80"/>
        <v>5312.95</v>
      </c>
      <c r="Q1424" s="23">
        <v>301.39999999999998</v>
      </c>
      <c r="R1424" s="23">
        <v>16</v>
      </c>
      <c r="S1424" s="23">
        <v>0</v>
      </c>
      <c r="T1424" s="24">
        <f t="shared" si="78"/>
        <v>317.39999999999998</v>
      </c>
      <c r="U1424" s="25">
        <f t="shared" si="79"/>
        <v>4995.55</v>
      </c>
    </row>
    <row r="1425" spans="1:21" ht="27" customHeight="1" x14ac:dyDescent="0.2">
      <c r="A1425" s="18">
        <v>6620</v>
      </c>
      <c r="B1425" s="18" t="s">
        <v>379</v>
      </c>
      <c r="C1425" s="19">
        <v>38691</v>
      </c>
      <c r="D1425" s="20">
        <v>28502010204411</v>
      </c>
      <c r="F1425" s="18" t="s">
        <v>214</v>
      </c>
      <c r="G1425" s="19">
        <v>38762</v>
      </c>
      <c r="I1425" s="21">
        <v>1720</v>
      </c>
      <c r="J1425" s="22">
        <v>2892.4</v>
      </c>
      <c r="M1425" s="23">
        <v>430</v>
      </c>
      <c r="O1425" s="1">
        <v>247</v>
      </c>
      <c r="P1425" s="24">
        <f t="shared" si="80"/>
        <v>3569.4</v>
      </c>
      <c r="Q1425" s="23">
        <v>189.2</v>
      </c>
      <c r="R1425" s="23">
        <v>0</v>
      </c>
      <c r="S1425" s="23">
        <v>0</v>
      </c>
      <c r="T1425" s="24">
        <f t="shared" si="78"/>
        <v>189.2</v>
      </c>
      <c r="U1425" s="25">
        <f t="shared" si="79"/>
        <v>3380.2000000000003</v>
      </c>
    </row>
    <row r="1426" spans="1:21" ht="27" customHeight="1" x14ac:dyDescent="0.2">
      <c r="A1426" s="18">
        <v>7213</v>
      </c>
      <c r="B1426" s="18" t="s">
        <v>380</v>
      </c>
      <c r="C1426" s="19">
        <v>38923</v>
      </c>
      <c r="D1426" s="20">
        <v>27703290201252</v>
      </c>
      <c r="F1426" s="18" t="s">
        <v>214</v>
      </c>
      <c r="G1426" s="19">
        <v>39023</v>
      </c>
      <c r="I1426" s="21">
        <v>1700</v>
      </c>
      <c r="J1426" s="22">
        <v>2718.9</v>
      </c>
      <c r="M1426" s="23">
        <v>425</v>
      </c>
      <c r="O1426" s="1"/>
      <c r="P1426" s="24">
        <f t="shared" si="80"/>
        <v>3143.9</v>
      </c>
      <c r="Q1426" s="23">
        <v>187</v>
      </c>
      <c r="R1426" s="23">
        <v>0</v>
      </c>
      <c r="S1426" s="23">
        <v>0.22</v>
      </c>
      <c r="T1426" s="24">
        <f t="shared" si="78"/>
        <v>187.22</v>
      </c>
      <c r="U1426" s="25">
        <f t="shared" si="79"/>
        <v>2956.6800000000003</v>
      </c>
    </row>
    <row r="1427" spans="1:21" ht="27" customHeight="1" x14ac:dyDescent="0.2">
      <c r="A1427" s="18">
        <v>13554</v>
      </c>
      <c r="B1427" s="18" t="s">
        <v>381</v>
      </c>
      <c r="C1427" s="19">
        <v>43346</v>
      </c>
      <c r="D1427" s="20">
        <v>29503062600056</v>
      </c>
      <c r="F1427" s="18" t="s">
        <v>214</v>
      </c>
      <c r="G1427" s="19">
        <v>43497</v>
      </c>
      <c r="I1427" s="21">
        <v>1700</v>
      </c>
      <c r="J1427" s="22">
        <v>2051.9</v>
      </c>
      <c r="M1427" s="23">
        <v>425</v>
      </c>
      <c r="O1427" s="1">
        <v>183</v>
      </c>
      <c r="P1427" s="24">
        <f t="shared" si="80"/>
        <v>2659.9</v>
      </c>
      <c r="Q1427" s="23">
        <v>187</v>
      </c>
      <c r="R1427" s="23">
        <v>0</v>
      </c>
      <c r="S1427" s="23">
        <v>1.72</v>
      </c>
      <c r="T1427" s="24">
        <f t="shared" si="78"/>
        <v>188.72</v>
      </c>
      <c r="U1427" s="25">
        <f t="shared" si="79"/>
        <v>2471.1800000000003</v>
      </c>
    </row>
    <row r="1428" spans="1:21" ht="27" customHeight="1" x14ac:dyDescent="0.2">
      <c r="A1428" s="18">
        <v>13649</v>
      </c>
      <c r="B1428" s="18" t="s">
        <v>382</v>
      </c>
      <c r="C1428" s="19">
        <v>43391</v>
      </c>
      <c r="D1428" s="20">
        <v>27808280202095</v>
      </c>
      <c r="F1428" s="18" t="s">
        <v>214</v>
      </c>
      <c r="G1428" s="19">
        <v>44228</v>
      </c>
      <c r="I1428" s="21">
        <v>1700</v>
      </c>
      <c r="J1428" s="22">
        <v>1969</v>
      </c>
      <c r="M1428" s="23">
        <v>425</v>
      </c>
      <c r="O1428" s="1">
        <v>529</v>
      </c>
      <c r="P1428" s="24">
        <f t="shared" si="80"/>
        <v>2923</v>
      </c>
      <c r="Q1428" s="23">
        <v>187</v>
      </c>
      <c r="R1428" s="23">
        <v>0</v>
      </c>
      <c r="S1428" s="23">
        <v>0</v>
      </c>
      <c r="T1428" s="24">
        <f t="shared" si="78"/>
        <v>187</v>
      </c>
      <c r="U1428" s="25">
        <f t="shared" si="79"/>
        <v>2736</v>
      </c>
    </row>
    <row r="1429" spans="1:21" ht="27" customHeight="1" x14ac:dyDescent="0.2">
      <c r="A1429" s="18">
        <v>13714</v>
      </c>
      <c r="B1429" s="18" t="s">
        <v>383</v>
      </c>
      <c r="C1429" s="19">
        <v>43418</v>
      </c>
      <c r="D1429" s="20">
        <v>27202241802497</v>
      </c>
      <c r="F1429" s="18" t="s">
        <v>214</v>
      </c>
      <c r="G1429" s="19">
        <v>43506</v>
      </c>
      <c r="I1429" s="21">
        <v>1700</v>
      </c>
      <c r="J1429" s="22">
        <v>2045.9</v>
      </c>
      <c r="M1429" s="23">
        <v>425</v>
      </c>
      <c r="O1429" s="1"/>
      <c r="P1429" s="24">
        <f t="shared" si="80"/>
        <v>2470.9</v>
      </c>
      <c r="Q1429" s="23">
        <v>187</v>
      </c>
      <c r="R1429" s="23">
        <v>0</v>
      </c>
      <c r="S1429" s="23">
        <v>0</v>
      </c>
      <c r="T1429" s="24">
        <f t="shared" si="78"/>
        <v>187</v>
      </c>
      <c r="U1429" s="25">
        <f t="shared" si="79"/>
        <v>2283.9</v>
      </c>
    </row>
    <row r="1430" spans="1:21" ht="27" customHeight="1" x14ac:dyDescent="0.2">
      <c r="A1430" s="18">
        <v>632</v>
      </c>
      <c r="B1430" s="18" t="s">
        <v>384</v>
      </c>
      <c r="C1430" s="19">
        <v>36311</v>
      </c>
      <c r="D1430" s="20">
        <v>27809261802291</v>
      </c>
      <c r="F1430" s="18" t="s">
        <v>214</v>
      </c>
      <c r="G1430" s="19">
        <v>36333</v>
      </c>
      <c r="O1430" s="1"/>
      <c r="P1430" s="24">
        <f t="shared" si="80"/>
        <v>0</v>
      </c>
      <c r="T1430" s="24">
        <f t="shared" si="78"/>
        <v>0</v>
      </c>
      <c r="U1430" s="25">
        <f t="shared" si="79"/>
        <v>0</v>
      </c>
    </row>
    <row r="1431" spans="1:21" ht="27" customHeight="1" x14ac:dyDescent="0.2">
      <c r="A1431" s="18">
        <v>13917</v>
      </c>
      <c r="B1431" s="18" t="s">
        <v>385</v>
      </c>
      <c r="C1431" s="19">
        <v>43639</v>
      </c>
      <c r="D1431" s="20">
        <v>29611150202432</v>
      </c>
      <c r="F1431" s="18" t="s">
        <v>214</v>
      </c>
      <c r="G1431" s="19">
        <v>43678</v>
      </c>
      <c r="I1431" s="21">
        <v>1700</v>
      </c>
      <c r="J1431" s="22">
        <v>2144</v>
      </c>
      <c r="M1431" s="23">
        <v>425</v>
      </c>
      <c r="N1431" s="23">
        <v>75</v>
      </c>
      <c r="O1431" s="1">
        <v>795</v>
      </c>
      <c r="P1431" s="24">
        <f t="shared" si="80"/>
        <v>3439</v>
      </c>
      <c r="Q1431" s="23">
        <v>187</v>
      </c>
      <c r="R1431" s="23">
        <v>0</v>
      </c>
      <c r="S1431" s="23">
        <v>0.17</v>
      </c>
      <c r="T1431" s="24">
        <f t="shared" si="78"/>
        <v>187.17</v>
      </c>
      <c r="U1431" s="25">
        <f t="shared" si="79"/>
        <v>3251.83</v>
      </c>
    </row>
    <row r="1432" spans="1:21" ht="27" customHeight="1" x14ac:dyDescent="0.2">
      <c r="A1432" s="18">
        <v>166</v>
      </c>
      <c r="B1432" s="18" t="s">
        <v>386</v>
      </c>
      <c r="C1432" s="19">
        <v>40567</v>
      </c>
      <c r="D1432" s="20">
        <v>27212200200399</v>
      </c>
      <c r="F1432" s="18" t="s">
        <v>81</v>
      </c>
      <c r="G1432" s="19">
        <v>40567</v>
      </c>
      <c r="I1432" s="21">
        <v>3090</v>
      </c>
      <c r="J1432" s="22">
        <v>4420.55</v>
      </c>
      <c r="M1432" s="23">
        <v>772.5</v>
      </c>
      <c r="O1432" s="1">
        <v>471</v>
      </c>
      <c r="P1432" s="24">
        <f t="shared" si="80"/>
        <v>5664.05</v>
      </c>
      <c r="Q1432" s="23">
        <v>339.9</v>
      </c>
      <c r="R1432" s="23">
        <v>0</v>
      </c>
      <c r="S1432" s="23">
        <v>0</v>
      </c>
      <c r="T1432" s="24">
        <f t="shared" si="78"/>
        <v>339.9</v>
      </c>
      <c r="U1432" s="25">
        <f t="shared" si="79"/>
        <v>5324.1500000000005</v>
      </c>
    </row>
    <row r="1433" spans="1:21" ht="27" customHeight="1" x14ac:dyDescent="0.2">
      <c r="A1433" s="18">
        <v>339</v>
      </c>
      <c r="B1433" s="18" t="s">
        <v>387</v>
      </c>
      <c r="C1433" s="19">
        <v>38112</v>
      </c>
      <c r="D1433" s="20">
        <v>27007130200474</v>
      </c>
      <c r="F1433" s="18" t="s">
        <v>285</v>
      </c>
      <c r="G1433" s="19">
        <v>38262</v>
      </c>
      <c r="I1433" s="21">
        <v>1990</v>
      </c>
      <c r="J1433" s="22">
        <v>2727.5</v>
      </c>
      <c r="M1433" s="23">
        <v>497.5</v>
      </c>
      <c r="O1433" s="1"/>
      <c r="P1433" s="24">
        <f t="shared" si="80"/>
        <v>3225</v>
      </c>
      <c r="Q1433" s="23">
        <v>218.9</v>
      </c>
      <c r="R1433" s="23">
        <v>0</v>
      </c>
      <c r="S1433" s="23">
        <v>0</v>
      </c>
      <c r="T1433" s="24">
        <f t="shared" si="78"/>
        <v>218.9</v>
      </c>
      <c r="U1433" s="25">
        <f t="shared" si="79"/>
        <v>3006.1</v>
      </c>
    </row>
    <row r="1434" spans="1:21" ht="27" customHeight="1" x14ac:dyDescent="0.2">
      <c r="A1434" s="18">
        <v>552</v>
      </c>
      <c r="B1434" s="18" t="s">
        <v>388</v>
      </c>
      <c r="C1434" s="19">
        <v>35994</v>
      </c>
      <c r="D1434" s="20">
        <v>26601011805274</v>
      </c>
      <c r="F1434" s="18" t="s">
        <v>214</v>
      </c>
      <c r="G1434" s="19">
        <v>36026</v>
      </c>
      <c r="I1434" s="21">
        <v>3070</v>
      </c>
      <c r="J1434" s="22">
        <v>4169</v>
      </c>
      <c r="M1434" s="23">
        <v>767.5</v>
      </c>
      <c r="O1434" s="1">
        <v>1821</v>
      </c>
      <c r="P1434" s="24">
        <f t="shared" si="80"/>
        <v>6757.5</v>
      </c>
      <c r="Q1434" s="23">
        <v>337.7</v>
      </c>
      <c r="R1434" s="23">
        <v>0</v>
      </c>
      <c r="S1434" s="23">
        <v>0</v>
      </c>
      <c r="T1434" s="24">
        <f t="shared" si="78"/>
        <v>337.7</v>
      </c>
      <c r="U1434" s="25">
        <f t="shared" si="79"/>
        <v>6419.8</v>
      </c>
    </row>
    <row r="1435" spans="1:21" ht="27" customHeight="1" x14ac:dyDescent="0.2">
      <c r="A1435" s="18">
        <v>561</v>
      </c>
      <c r="B1435" s="18" t="s">
        <v>389</v>
      </c>
      <c r="C1435" s="19">
        <v>36186</v>
      </c>
      <c r="D1435" s="20">
        <v>27312020202339</v>
      </c>
      <c r="F1435" s="18" t="s">
        <v>256</v>
      </c>
      <c r="G1435" s="19">
        <v>36253</v>
      </c>
      <c r="I1435" s="21">
        <v>3410</v>
      </c>
      <c r="J1435" s="22">
        <v>4223</v>
      </c>
      <c r="M1435" s="23">
        <v>852.5</v>
      </c>
      <c r="O1435" s="1">
        <v>932</v>
      </c>
      <c r="P1435" s="24">
        <f t="shared" si="80"/>
        <v>6007.5</v>
      </c>
      <c r="Q1435" s="23">
        <v>375.1</v>
      </c>
      <c r="R1435" s="23">
        <v>0</v>
      </c>
      <c r="S1435" s="23">
        <v>4.53</v>
      </c>
      <c r="T1435" s="24">
        <f t="shared" si="78"/>
        <v>379.63</v>
      </c>
      <c r="U1435" s="25">
        <f t="shared" si="79"/>
        <v>5627.87</v>
      </c>
    </row>
    <row r="1436" spans="1:21" ht="27" customHeight="1" x14ac:dyDescent="0.2">
      <c r="A1436" s="18">
        <v>2601</v>
      </c>
      <c r="B1436" s="18" t="s">
        <v>390</v>
      </c>
      <c r="C1436" s="19">
        <v>37562</v>
      </c>
      <c r="D1436" s="20">
        <v>27501220200338</v>
      </c>
      <c r="F1436" s="18" t="s">
        <v>214</v>
      </c>
      <c r="G1436" s="19">
        <v>40436</v>
      </c>
      <c r="I1436" s="21">
        <v>4730</v>
      </c>
      <c r="J1436" s="22">
        <v>6792</v>
      </c>
      <c r="M1436" s="23">
        <v>1182.5</v>
      </c>
      <c r="O1436" s="1"/>
      <c r="P1436" s="24">
        <f t="shared" si="80"/>
        <v>7974.5</v>
      </c>
      <c r="Q1436" s="23">
        <v>520.29999999999995</v>
      </c>
      <c r="R1436" s="23">
        <v>0</v>
      </c>
      <c r="S1436" s="23">
        <v>0</v>
      </c>
      <c r="T1436" s="24">
        <f t="shared" si="78"/>
        <v>520.29999999999995</v>
      </c>
      <c r="U1436" s="25">
        <f t="shared" si="79"/>
        <v>7454.2</v>
      </c>
    </row>
    <row r="1437" spans="1:21" ht="27" customHeight="1" x14ac:dyDescent="0.2">
      <c r="A1437" s="18">
        <v>4491</v>
      </c>
      <c r="B1437" s="18" t="s">
        <v>391</v>
      </c>
      <c r="C1437" s="19">
        <v>38272</v>
      </c>
      <c r="D1437" s="20">
        <v>27308051802078</v>
      </c>
      <c r="F1437" s="18" t="s">
        <v>75</v>
      </c>
      <c r="G1437" s="19">
        <v>38297</v>
      </c>
      <c r="I1437" s="21">
        <v>2420</v>
      </c>
      <c r="J1437" s="22">
        <v>3297.97</v>
      </c>
      <c r="M1437" s="23">
        <v>605</v>
      </c>
      <c r="O1437" s="1">
        <v>1142</v>
      </c>
      <c r="P1437" s="24">
        <f t="shared" si="80"/>
        <v>5044.9699999999993</v>
      </c>
      <c r="Q1437" s="23">
        <v>266.2</v>
      </c>
      <c r="R1437" s="23">
        <v>0</v>
      </c>
      <c r="S1437" s="23">
        <v>2.66</v>
      </c>
      <c r="T1437" s="24">
        <f t="shared" si="78"/>
        <v>268.86</v>
      </c>
      <c r="U1437" s="25">
        <f t="shared" si="79"/>
        <v>4776.1099999999997</v>
      </c>
    </row>
    <row r="1438" spans="1:21" ht="27" customHeight="1" x14ac:dyDescent="0.2">
      <c r="A1438" s="18">
        <v>5789</v>
      </c>
      <c r="B1438" s="18" t="s">
        <v>392</v>
      </c>
      <c r="C1438" s="19">
        <v>38578</v>
      </c>
      <c r="D1438" s="20">
        <v>27502021802813</v>
      </c>
      <c r="F1438" s="18" t="s">
        <v>86</v>
      </c>
      <c r="G1438" s="19">
        <v>38634</v>
      </c>
      <c r="I1438" s="21">
        <v>2020</v>
      </c>
      <c r="J1438" s="22">
        <v>2731</v>
      </c>
      <c r="M1438" s="23">
        <v>505</v>
      </c>
      <c r="O1438" s="1">
        <v>1304</v>
      </c>
      <c r="P1438" s="24">
        <f t="shared" si="80"/>
        <v>4540</v>
      </c>
      <c r="Q1438" s="23">
        <v>222.2</v>
      </c>
      <c r="R1438" s="23">
        <v>0</v>
      </c>
      <c r="S1438" s="23">
        <v>0</v>
      </c>
      <c r="T1438" s="24">
        <f t="shared" si="78"/>
        <v>222.2</v>
      </c>
      <c r="U1438" s="25">
        <f t="shared" si="79"/>
        <v>4317.8</v>
      </c>
    </row>
    <row r="1439" spans="1:21" ht="27" customHeight="1" x14ac:dyDescent="0.2">
      <c r="A1439" s="18">
        <v>7790</v>
      </c>
      <c r="B1439" s="18" t="s">
        <v>393</v>
      </c>
      <c r="C1439" s="19">
        <v>39140</v>
      </c>
      <c r="D1439" s="20">
        <v>28701180200715</v>
      </c>
      <c r="F1439" s="18" t="s">
        <v>211</v>
      </c>
      <c r="G1439" s="19">
        <v>39140</v>
      </c>
      <c r="I1439" s="21">
        <v>1700</v>
      </c>
      <c r="J1439" s="22">
        <v>2661.75</v>
      </c>
      <c r="M1439" s="23">
        <v>425</v>
      </c>
      <c r="O1439" s="1"/>
      <c r="P1439" s="24">
        <f t="shared" si="80"/>
        <v>3086.75</v>
      </c>
      <c r="Q1439" s="23">
        <v>187</v>
      </c>
      <c r="R1439" s="23">
        <v>0</v>
      </c>
      <c r="S1439" s="23">
        <v>0</v>
      </c>
      <c r="T1439" s="24">
        <f t="shared" si="78"/>
        <v>187</v>
      </c>
      <c r="U1439" s="25">
        <f t="shared" si="79"/>
        <v>2899.75</v>
      </c>
    </row>
    <row r="1440" spans="1:21" ht="27" customHeight="1" x14ac:dyDescent="0.2">
      <c r="A1440" s="18">
        <v>9505</v>
      </c>
      <c r="B1440" s="18" t="s">
        <v>394</v>
      </c>
      <c r="C1440" s="19">
        <v>40196</v>
      </c>
      <c r="D1440" s="20">
        <v>28411061802351</v>
      </c>
      <c r="F1440" s="18" t="s">
        <v>214</v>
      </c>
      <c r="G1440" s="19">
        <v>40247</v>
      </c>
      <c r="I1440" s="21">
        <v>1700</v>
      </c>
      <c r="J1440" s="22">
        <v>2711.35</v>
      </c>
      <c r="M1440" s="23">
        <v>425</v>
      </c>
      <c r="O1440" s="1">
        <v>207</v>
      </c>
      <c r="P1440" s="24">
        <f t="shared" si="80"/>
        <v>3343.35</v>
      </c>
      <c r="Q1440" s="23">
        <v>187</v>
      </c>
      <c r="R1440" s="23">
        <v>0</v>
      </c>
      <c r="S1440" s="23">
        <v>0.22</v>
      </c>
      <c r="T1440" s="24">
        <f t="shared" si="78"/>
        <v>187.22</v>
      </c>
      <c r="U1440" s="25">
        <f t="shared" si="79"/>
        <v>3156.13</v>
      </c>
    </row>
    <row r="1441" spans="1:21" ht="27" customHeight="1" x14ac:dyDescent="0.2">
      <c r="A1441" s="18">
        <v>10115</v>
      </c>
      <c r="B1441" s="18" t="s">
        <v>395</v>
      </c>
      <c r="C1441" s="19">
        <v>40385</v>
      </c>
      <c r="D1441" s="20">
        <v>28302231803612</v>
      </c>
      <c r="F1441" s="18" t="s">
        <v>214</v>
      </c>
      <c r="G1441" s="19">
        <v>40489</v>
      </c>
      <c r="I1441" s="21">
        <v>1700</v>
      </c>
      <c r="J1441" s="22">
        <v>2403.35</v>
      </c>
      <c r="M1441" s="23">
        <v>425</v>
      </c>
      <c r="O1441" s="1">
        <v>519</v>
      </c>
      <c r="P1441" s="24">
        <f t="shared" si="80"/>
        <v>3347.35</v>
      </c>
      <c r="Q1441" s="23">
        <v>187</v>
      </c>
      <c r="R1441" s="23">
        <v>0</v>
      </c>
      <c r="S1441" s="23">
        <v>0</v>
      </c>
      <c r="T1441" s="24">
        <f t="shared" si="78"/>
        <v>187</v>
      </c>
      <c r="U1441" s="25">
        <f t="shared" si="79"/>
        <v>3160.35</v>
      </c>
    </row>
    <row r="1442" spans="1:21" ht="27" customHeight="1" x14ac:dyDescent="0.2">
      <c r="A1442" s="18">
        <v>13395</v>
      </c>
      <c r="B1442" s="18" t="s">
        <v>396</v>
      </c>
      <c r="C1442" s="19">
        <v>43256</v>
      </c>
      <c r="D1442" s="20">
        <v>30201151806295</v>
      </c>
      <c r="F1442" s="18" t="s">
        <v>75</v>
      </c>
      <c r="G1442" s="19">
        <v>43299</v>
      </c>
      <c r="I1442" s="21">
        <v>1700</v>
      </c>
      <c r="J1442" s="22">
        <v>2031.9</v>
      </c>
      <c r="M1442" s="23">
        <v>425</v>
      </c>
      <c r="O1442" s="1"/>
      <c r="P1442" s="24">
        <f t="shared" si="80"/>
        <v>2456.9</v>
      </c>
      <c r="Q1442" s="23">
        <v>187</v>
      </c>
      <c r="R1442" s="23">
        <v>0</v>
      </c>
      <c r="S1442" s="23">
        <v>15.22</v>
      </c>
      <c r="T1442" s="24">
        <f t="shared" si="78"/>
        <v>202.22</v>
      </c>
      <c r="U1442" s="25">
        <f t="shared" si="79"/>
        <v>2254.6800000000003</v>
      </c>
    </row>
    <row r="1443" spans="1:21" ht="27" customHeight="1" x14ac:dyDescent="0.2">
      <c r="A1443" s="18">
        <v>13758</v>
      </c>
      <c r="B1443" s="18" t="s">
        <v>397</v>
      </c>
      <c r="C1443" s="19">
        <v>43512</v>
      </c>
      <c r="D1443" s="20">
        <v>27504091802791</v>
      </c>
      <c r="F1443" s="18" t="s">
        <v>75</v>
      </c>
      <c r="G1443" s="19">
        <v>43647</v>
      </c>
      <c r="I1443" s="21">
        <v>1700</v>
      </c>
      <c r="J1443" s="22">
        <v>2017</v>
      </c>
      <c r="M1443" s="23">
        <v>425</v>
      </c>
      <c r="O1443" s="1">
        <v>1184</v>
      </c>
      <c r="P1443" s="24">
        <f t="shared" si="80"/>
        <v>3626</v>
      </c>
      <c r="Q1443" s="23">
        <v>187</v>
      </c>
      <c r="R1443" s="23">
        <v>0</v>
      </c>
      <c r="S1443" s="23">
        <v>2.0099999999999998</v>
      </c>
      <c r="T1443" s="24">
        <f t="shared" si="78"/>
        <v>189.01</v>
      </c>
      <c r="U1443" s="25">
        <f t="shared" si="79"/>
        <v>3436.99</v>
      </c>
    </row>
    <row r="1444" spans="1:21" ht="27" customHeight="1" x14ac:dyDescent="0.2">
      <c r="A1444" s="18">
        <v>13907</v>
      </c>
      <c r="B1444" s="18" t="s">
        <v>398</v>
      </c>
      <c r="C1444" s="19">
        <v>43633</v>
      </c>
      <c r="D1444" s="20">
        <v>29510081802332</v>
      </c>
      <c r="F1444" s="18" t="s">
        <v>214</v>
      </c>
      <c r="G1444" s="19">
        <v>43678</v>
      </c>
      <c r="I1444" s="21">
        <v>1700</v>
      </c>
      <c r="J1444" s="22">
        <v>2072</v>
      </c>
      <c r="M1444" s="23">
        <v>425</v>
      </c>
      <c r="O1444" s="1">
        <v>1371</v>
      </c>
      <c r="P1444" s="24">
        <f t="shared" si="80"/>
        <v>3868</v>
      </c>
      <c r="Q1444" s="23">
        <v>187</v>
      </c>
      <c r="R1444" s="23">
        <v>0</v>
      </c>
      <c r="S1444" s="23">
        <v>0.34</v>
      </c>
      <c r="T1444" s="24">
        <f t="shared" si="78"/>
        <v>187.34</v>
      </c>
      <c r="U1444" s="25">
        <f t="shared" si="79"/>
        <v>3680.66</v>
      </c>
    </row>
    <row r="1445" spans="1:21" ht="27" customHeight="1" x14ac:dyDescent="0.2">
      <c r="A1445" s="18">
        <v>13976</v>
      </c>
      <c r="B1445" s="18" t="s">
        <v>399</v>
      </c>
      <c r="C1445" s="19">
        <v>43715</v>
      </c>
      <c r="D1445" s="20">
        <v>28501090202639</v>
      </c>
      <c r="F1445" s="18" t="s">
        <v>214</v>
      </c>
      <c r="G1445" s="19">
        <v>43891</v>
      </c>
      <c r="I1445" s="21">
        <v>1700</v>
      </c>
      <c r="J1445" s="22">
        <v>2021.4</v>
      </c>
      <c r="M1445" s="23">
        <v>425</v>
      </c>
      <c r="O1445" s="1">
        <v>998</v>
      </c>
      <c r="P1445" s="24">
        <f t="shared" si="80"/>
        <v>3444.4</v>
      </c>
      <c r="Q1445" s="23">
        <v>187</v>
      </c>
      <c r="R1445" s="23">
        <v>0</v>
      </c>
      <c r="S1445" s="23">
        <v>5.16</v>
      </c>
      <c r="T1445" s="24">
        <f t="shared" si="78"/>
        <v>192.16</v>
      </c>
      <c r="U1445" s="25">
        <f t="shared" si="79"/>
        <v>3252.2400000000002</v>
      </c>
    </row>
    <row r="1446" spans="1:21" ht="27" customHeight="1" x14ac:dyDescent="0.2">
      <c r="A1446" s="18">
        <v>5217</v>
      </c>
      <c r="B1446" s="18" t="s">
        <v>400</v>
      </c>
      <c r="C1446" s="19">
        <v>38165</v>
      </c>
      <c r="D1446" s="20">
        <v>27905150200614</v>
      </c>
      <c r="F1446" s="18" t="s">
        <v>256</v>
      </c>
      <c r="G1446" s="19">
        <v>38200</v>
      </c>
      <c r="I1446" s="21">
        <v>1930</v>
      </c>
      <c r="J1446" s="22">
        <v>3248.5</v>
      </c>
      <c r="M1446" s="23">
        <v>482.5</v>
      </c>
      <c r="O1446" s="1">
        <v>1182</v>
      </c>
      <c r="P1446" s="24">
        <f t="shared" si="80"/>
        <v>4913</v>
      </c>
      <c r="Q1446" s="23">
        <v>212.3</v>
      </c>
      <c r="R1446" s="23">
        <v>0</v>
      </c>
      <c r="S1446" s="23">
        <v>0</v>
      </c>
      <c r="T1446" s="24">
        <f t="shared" si="78"/>
        <v>212.3</v>
      </c>
      <c r="U1446" s="25">
        <f t="shared" si="79"/>
        <v>4700.7</v>
      </c>
    </row>
    <row r="1447" spans="1:21" ht="27" customHeight="1" x14ac:dyDescent="0.2">
      <c r="A1447" s="18">
        <v>13901</v>
      </c>
      <c r="B1447" s="18" t="s">
        <v>401</v>
      </c>
      <c r="C1447" s="19">
        <v>43601</v>
      </c>
      <c r="D1447" s="20">
        <v>29504021802295</v>
      </c>
      <c r="F1447" s="18" t="s">
        <v>214</v>
      </c>
      <c r="G1447" s="19">
        <v>43709</v>
      </c>
      <c r="I1447" s="21">
        <v>1700</v>
      </c>
      <c r="J1447" s="22">
        <v>2076</v>
      </c>
      <c r="M1447" s="23">
        <v>425</v>
      </c>
      <c r="O1447" s="1">
        <v>409</v>
      </c>
      <c r="P1447" s="24">
        <f t="shared" si="80"/>
        <v>2910</v>
      </c>
      <c r="Q1447" s="23">
        <v>187</v>
      </c>
      <c r="R1447" s="23">
        <v>0</v>
      </c>
      <c r="S1447" s="23">
        <v>0</v>
      </c>
      <c r="T1447" s="24">
        <f t="shared" si="78"/>
        <v>187</v>
      </c>
      <c r="U1447" s="25">
        <f t="shared" si="79"/>
        <v>2723</v>
      </c>
    </row>
    <row r="1448" spans="1:21" ht="27" customHeight="1" x14ac:dyDescent="0.2">
      <c r="A1448" s="18">
        <v>5107</v>
      </c>
      <c r="B1448" s="18" t="s">
        <v>402</v>
      </c>
      <c r="C1448" s="19">
        <v>38487</v>
      </c>
      <c r="D1448" s="20">
        <v>27304071802753</v>
      </c>
      <c r="F1448" s="18" t="s">
        <v>214</v>
      </c>
      <c r="G1448" s="19">
        <v>38487</v>
      </c>
      <c r="I1448" s="21">
        <v>1700</v>
      </c>
      <c r="J1448" s="22">
        <v>2871.05</v>
      </c>
      <c r="M1448" s="23">
        <v>425</v>
      </c>
      <c r="O1448" s="1">
        <v>217</v>
      </c>
      <c r="P1448" s="24">
        <f t="shared" si="80"/>
        <v>3513.05</v>
      </c>
      <c r="Q1448" s="23">
        <v>187</v>
      </c>
      <c r="R1448" s="23">
        <v>0</v>
      </c>
      <c r="S1448" s="23">
        <v>0</v>
      </c>
      <c r="T1448" s="24">
        <f t="shared" si="78"/>
        <v>187</v>
      </c>
      <c r="U1448" s="25">
        <f t="shared" si="79"/>
        <v>3326.05</v>
      </c>
    </row>
    <row r="1449" spans="1:21" ht="27" customHeight="1" x14ac:dyDescent="0.2">
      <c r="A1449" s="18">
        <v>6924</v>
      </c>
      <c r="B1449" s="18" t="s">
        <v>403</v>
      </c>
      <c r="C1449" s="19">
        <v>38781</v>
      </c>
      <c r="D1449" s="20">
        <v>27603071800553</v>
      </c>
      <c r="F1449" s="18" t="s">
        <v>214</v>
      </c>
      <c r="G1449" s="19">
        <v>38820</v>
      </c>
      <c r="I1449" s="21">
        <v>1700</v>
      </c>
      <c r="J1449" s="22">
        <v>2855.4</v>
      </c>
      <c r="M1449" s="23">
        <v>425</v>
      </c>
      <c r="O1449" s="1">
        <v>216</v>
      </c>
      <c r="P1449" s="24">
        <f t="shared" si="80"/>
        <v>3496.4</v>
      </c>
      <c r="Q1449" s="23">
        <v>187</v>
      </c>
      <c r="R1449" s="23">
        <v>0</v>
      </c>
      <c r="S1449" s="23">
        <v>0</v>
      </c>
      <c r="T1449" s="24">
        <f t="shared" si="78"/>
        <v>187</v>
      </c>
      <c r="U1449" s="25">
        <f t="shared" si="79"/>
        <v>3309.4</v>
      </c>
    </row>
    <row r="1450" spans="1:21" ht="27" customHeight="1" x14ac:dyDescent="0.2">
      <c r="A1450" s="18">
        <v>2046</v>
      </c>
      <c r="B1450" s="18" t="s">
        <v>404</v>
      </c>
      <c r="C1450" s="19">
        <v>34001</v>
      </c>
      <c r="D1450" s="20">
        <v>26811192600223</v>
      </c>
      <c r="F1450" s="18" t="s">
        <v>214</v>
      </c>
      <c r="G1450" s="19">
        <v>42186</v>
      </c>
      <c r="I1450" s="21">
        <v>2810</v>
      </c>
      <c r="J1450" s="22">
        <v>3808.95</v>
      </c>
      <c r="M1450" s="23">
        <v>702.5</v>
      </c>
      <c r="O1450" s="1"/>
      <c r="P1450" s="24">
        <f t="shared" si="80"/>
        <v>4511.45</v>
      </c>
      <c r="Q1450" s="23">
        <v>309.10000000000002</v>
      </c>
      <c r="R1450" s="23">
        <v>0</v>
      </c>
      <c r="S1450" s="23">
        <v>0</v>
      </c>
      <c r="T1450" s="24">
        <f t="shared" si="78"/>
        <v>309.10000000000002</v>
      </c>
      <c r="U1450" s="25">
        <f t="shared" si="79"/>
        <v>4202.3499999999995</v>
      </c>
    </row>
    <row r="1451" spans="1:21" ht="27" customHeight="1" x14ac:dyDescent="0.2">
      <c r="A1451" s="18">
        <v>12155</v>
      </c>
      <c r="B1451" s="18" t="s">
        <v>405</v>
      </c>
      <c r="C1451" s="19">
        <v>41647</v>
      </c>
      <c r="D1451" s="20">
        <v>27601300200376</v>
      </c>
      <c r="F1451" s="18" t="s">
        <v>214</v>
      </c>
      <c r="G1451" s="19">
        <v>41690</v>
      </c>
      <c r="I1451" s="21">
        <v>1700</v>
      </c>
      <c r="J1451" s="22">
        <v>2097.35</v>
      </c>
      <c r="M1451" s="23">
        <v>425</v>
      </c>
      <c r="O1451" s="1">
        <v>109</v>
      </c>
      <c r="P1451" s="24">
        <f t="shared" si="80"/>
        <v>2631.35</v>
      </c>
      <c r="Q1451" s="23">
        <v>187</v>
      </c>
      <c r="R1451" s="23">
        <v>0</v>
      </c>
      <c r="S1451" s="23">
        <v>0</v>
      </c>
      <c r="T1451" s="24">
        <f t="shared" si="78"/>
        <v>187</v>
      </c>
      <c r="U1451" s="25">
        <f t="shared" si="79"/>
        <v>2444.35</v>
      </c>
    </row>
    <row r="1452" spans="1:21" ht="27" customHeight="1" x14ac:dyDescent="0.2">
      <c r="A1452" s="18">
        <v>7138</v>
      </c>
      <c r="B1452" s="18" t="s">
        <v>406</v>
      </c>
      <c r="C1452" s="19">
        <v>38871</v>
      </c>
      <c r="D1452" s="20">
        <v>28205220201739</v>
      </c>
      <c r="F1452" s="18" t="s">
        <v>25</v>
      </c>
      <c r="G1452" s="19">
        <v>38930</v>
      </c>
      <c r="I1452" s="21">
        <v>2120</v>
      </c>
      <c r="J1452" s="22">
        <v>2877.01</v>
      </c>
      <c r="M1452" s="23">
        <v>530</v>
      </c>
      <c r="O1452" s="1">
        <v>2834</v>
      </c>
      <c r="P1452" s="24">
        <f t="shared" si="80"/>
        <v>6241.01</v>
      </c>
      <c r="Q1452" s="23">
        <v>233.2</v>
      </c>
      <c r="R1452" s="23">
        <v>0</v>
      </c>
      <c r="S1452" s="23">
        <v>17.670000000000002</v>
      </c>
      <c r="T1452" s="24">
        <f t="shared" si="78"/>
        <v>250.87</v>
      </c>
      <c r="U1452" s="25">
        <f t="shared" si="79"/>
        <v>5990.14</v>
      </c>
    </row>
    <row r="1453" spans="1:21" ht="27" customHeight="1" x14ac:dyDescent="0.2">
      <c r="A1453" s="18">
        <v>11426</v>
      </c>
      <c r="B1453" s="18" t="s">
        <v>407</v>
      </c>
      <c r="C1453" s="19">
        <v>41165</v>
      </c>
      <c r="D1453" s="20">
        <v>28907060200891</v>
      </c>
      <c r="F1453" s="18" t="s">
        <v>214</v>
      </c>
      <c r="G1453" s="19">
        <v>41248</v>
      </c>
      <c r="I1453" s="21">
        <v>1700</v>
      </c>
      <c r="J1453" s="22">
        <v>2294.35</v>
      </c>
      <c r="M1453" s="23">
        <v>425</v>
      </c>
      <c r="O1453" s="1">
        <v>1070</v>
      </c>
      <c r="P1453" s="24">
        <f t="shared" si="80"/>
        <v>3789.35</v>
      </c>
      <c r="Q1453" s="23">
        <v>187</v>
      </c>
      <c r="R1453" s="23">
        <v>0</v>
      </c>
      <c r="S1453" s="23">
        <v>0.75</v>
      </c>
      <c r="T1453" s="24">
        <f t="shared" si="78"/>
        <v>187.75</v>
      </c>
      <c r="U1453" s="25">
        <f t="shared" si="79"/>
        <v>3601.6</v>
      </c>
    </row>
    <row r="1454" spans="1:21" ht="27" customHeight="1" x14ac:dyDescent="0.2">
      <c r="A1454" s="18">
        <v>13321</v>
      </c>
      <c r="B1454" s="18" t="s">
        <v>408</v>
      </c>
      <c r="C1454" s="19">
        <v>29221</v>
      </c>
      <c r="D1454" s="20">
        <v>27706120201851</v>
      </c>
      <c r="F1454" s="18" t="s">
        <v>285</v>
      </c>
      <c r="G1454" s="19" t="s">
        <v>77</v>
      </c>
      <c r="I1454" s="21">
        <v>0</v>
      </c>
      <c r="J1454" s="22">
        <v>2000</v>
      </c>
      <c r="M1454" s="23">
        <v>0</v>
      </c>
      <c r="O1454" s="1"/>
      <c r="P1454" s="24">
        <f t="shared" si="80"/>
        <v>2000</v>
      </c>
      <c r="Q1454" s="23">
        <v>0</v>
      </c>
      <c r="R1454" s="23">
        <v>0</v>
      </c>
      <c r="S1454" s="23">
        <v>0</v>
      </c>
      <c r="T1454" s="24">
        <f t="shared" si="78"/>
        <v>0</v>
      </c>
      <c r="U1454" s="25">
        <f t="shared" si="79"/>
        <v>2000</v>
      </c>
    </row>
    <row r="1455" spans="1:21" ht="27" customHeight="1" x14ac:dyDescent="0.2">
      <c r="A1455" s="18">
        <v>13322</v>
      </c>
      <c r="B1455" s="18" t="s">
        <v>409</v>
      </c>
      <c r="C1455" s="19">
        <v>43246</v>
      </c>
      <c r="D1455" s="20">
        <v>27810260102579</v>
      </c>
      <c r="F1455" s="18" t="s">
        <v>124</v>
      </c>
      <c r="G1455" s="19" t="s">
        <v>77</v>
      </c>
      <c r="I1455" s="21">
        <v>0</v>
      </c>
      <c r="J1455" s="22">
        <v>29416</v>
      </c>
      <c r="M1455" s="23">
        <v>0</v>
      </c>
      <c r="O1455" s="1"/>
      <c r="P1455" s="24">
        <f t="shared" si="80"/>
        <v>29416</v>
      </c>
      <c r="Q1455" s="23">
        <v>0</v>
      </c>
      <c r="R1455" s="23">
        <v>1023</v>
      </c>
      <c r="S1455" s="23">
        <v>0</v>
      </c>
      <c r="T1455" s="24">
        <f t="shared" si="78"/>
        <v>1023</v>
      </c>
      <c r="U1455" s="25">
        <f t="shared" si="79"/>
        <v>28393</v>
      </c>
    </row>
    <row r="1456" spans="1:21" ht="27" customHeight="1" x14ac:dyDescent="0.2">
      <c r="A1456" s="18">
        <v>13325</v>
      </c>
      <c r="B1456" s="18" t="s">
        <v>410</v>
      </c>
      <c r="C1456" s="19">
        <v>43246</v>
      </c>
      <c r="D1456" s="20">
        <v>27907051301614</v>
      </c>
      <c r="F1456" s="18" t="s">
        <v>116</v>
      </c>
      <c r="G1456" s="19" t="s">
        <v>77</v>
      </c>
      <c r="I1456" s="21">
        <v>0</v>
      </c>
      <c r="J1456" s="22">
        <v>21545</v>
      </c>
      <c r="M1456" s="23">
        <v>0</v>
      </c>
      <c r="O1456" s="1"/>
      <c r="P1456" s="24">
        <f t="shared" si="80"/>
        <v>21545</v>
      </c>
      <c r="Q1456" s="23">
        <v>0</v>
      </c>
      <c r="R1456" s="23">
        <v>1023</v>
      </c>
      <c r="S1456" s="23">
        <v>0</v>
      </c>
      <c r="T1456" s="24">
        <f t="shared" si="78"/>
        <v>1023</v>
      </c>
      <c r="U1456" s="25">
        <f t="shared" si="79"/>
        <v>20522</v>
      </c>
    </row>
    <row r="1457" spans="1:21" ht="27" customHeight="1" x14ac:dyDescent="0.2">
      <c r="A1457" s="18">
        <v>4076</v>
      </c>
      <c r="B1457" s="18" t="s">
        <v>411</v>
      </c>
      <c r="C1457" s="19">
        <v>35146</v>
      </c>
      <c r="D1457" s="20">
        <v>27803220201438</v>
      </c>
      <c r="F1457" s="18" t="s">
        <v>63</v>
      </c>
      <c r="G1457" s="19">
        <v>35146</v>
      </c>
      <c r="I1457" s="21">
        <v>2230</v>
      </c>
      <c r="J1457" s="22">
        <v>3786.6000000000004</v>
      </c>
      <c r="M1457" s="23">
        <v>557.5</v>
      </c>
      <c r="O1457" s="1">
        <v>1885</v>
      </c>
      <c r="P1457" s="24">
        <f t="shared" si="80"/>
        <v>6229.1</v>
      </c>
      <c r="Q1457" s="23">
        <v>245.3</v>
      </c>
      <c r="R1457" s="23">
        <v>0</v>
      </c>
      <c r="S1457" s="23">
        <v>0</v>
      </c>
      <c r="T1457" s="24">
        <f t="shared" si="78"/>
        <v>245.3</v>
      </c>
      <c r="U1457" s="25">
        <f t="shared" si="79"/>
        <v>5983.8</v>
      </c>
    </row>
    <row r="1458" spans="1:21" ht="27" customHeight="1" x14ac:dyDescent="0.2">
      <c r="A1458" s="18">
        <v>4954</v>
      </c>
      <c r="B1458" s="18" t="s">
        <v>412</v>
      </c>
      <c r="C1458" s="19">
        <v>38033</v>
      </c>
      <c r="D1458" s="20">
        <v>27301070202526</v>
      </c>
      <c r="F1458" s="18" t="s">
        <v>63</v>
      </c>
      <c r="G1458" s="19">
        <v>38081</v>
      </c>
      <c r="I1458" s="21">
        <v>2520</v>
      </c>
      <c r="J1458" s="22">
        <v>3422.85</v>
      </c>
      <c r="M1458" s="23">
        <v>630</v>
      </c>
      <c r="O1458" s="1">
        <v>2390</v>
      </c>
      <c r="P1458" s="24">
        <f t="shared" si="80"/>
        <v>6442.85</v>
      </c>
      <c r="Q1458" s="23">
        <v>277.2</v>
      </c>
      <c r="R1458" s="23">
        <v>0</v>
      </c>
      <c r="S1458" s="23">
        <v>0.28000000000000003</v>
      </c>
      <c r="T1458" s="24">
        <f t="shared" si="78"/>
        <v>277.47999999999996</v>
      </c>
      <c r="U1458" s="25">
        <f t="shared" si="79"/>
        <v>6165.3700000000008</v>
      </c>
    </row>
    <row r="1459" spans="1:21" ht="27" customHeight="1" x14ac:dyDescent="0.2">
      <c r="A1459" s="18">
        <v>764</v>
      </c>
      <c r="B1459" s="18" t="s">
        <v>413</v>
      </c>
      <c r="C1459" s="19">
        <v>34669</v>
      </c>
      <c r="D1459" s="20">
        <v>26508251801811</v>
      </c>
      <c r="F1459" s="18" t="s">
        <v>63</v>
      </c>
      <c r="G1459" s="19">
        <v>34911</v>
      </c>
      <c r="I1459" s="21">
        <v>3540</v>
      </c>
      <c r="J1459" s="22">
        <v>4390.5</v>
      </c>
      <c r="M1459" s="23">
        <v>885</v>
      </c>
      <c r="O1459" s="1">
        <v>1606</v>
      </c>
      <c r="P1459" s="24">
        <f t="shared" si="80"/>
        <v>6881.5</v>
      </c>
      <c r="Q1459" s="23">
        <v>389.4</v>
      </c>
      <c r="R1459" s="23">
        <v>0</v>
      </c>
      <c r="S1459" s="23">
        <v>1.1100000000000001</v>
      </c>
      <c r="T1459" s="24">
        <f t="shared" si="78"/>
        <v>390.51</v>
      </c>
      <c r="U1459" s="25">
        <f t="shared" si="79"/>
        <v>6490.99</v>
      </c>
    </row>
    <row r="1460" spans="1:21" ht="27" customHeight="1" x14ac:dyDescent="0.2">
      <c r="A1460" s="18">
        <v>765</v>
      </c>
      <c r="B1460" s="18" t="s">
        <v>414</v>
      </c>
      <c r="C1460" s="19">
        <v>35791</v>
      </c>
      <c r="D1460" s="20">
        <v>27209270201391</v>
      </c>
      <c r="F1460" s="18" t="s">
        <v>63</v>
      </c>
      <c r="G1460" s="19">
        <v>35796</v>
      </c>
      <c r="I1460" s="21">
        <v>3140</v>
      </c>
      <c r="J1460" s="22">
        <v>4514.5</v>
      </c>
      <c r="M1460" s="23">
        <v>785</v>
      </c>
      <c r="O1460" s="1">
        <v>1524</v>
      </c>
      <c r="P1460" s="24">
        <f t="shared" si="80"/>
        <v>6823.5</v>
      </c>
      <c r="Q1460" s="23">
        <v>345.4</v>
      </c>
      <c r="R1460" s="23">
        <v>0</v>
      </c>
      <c r="S1460" s="23">
        <v>5.82</v>
      </c>
      <c r="T1460" s="24">
        <f t="shared" si="78"/>
        <v>351.21999999999997</v>
      </c>
      <c r="U1460" s="25">
        <f t="shared" si="79"/>
        <v>6472.28</v>
      </c>
    </row>
    <row r="1461" spans="1:21" ht="27" customHeight="1" x14ac:dyDescent="0.2">
      <c r="A1461" s="18">
        <v>771</v>
      </c>
      <c r="B1461" s="18" t="s">
        <v>415</v>
      </c>
      <c r="C1461" s="19">
        <v>35102</v>
      </c>
      <c r="D1461" s="20">
        <v>26511161800859</v>
      </c>
      <c r="F1461" s="18" t="s">
        <v>63</v>
      </c>
      <c r="G1461" s="19">
        <v>35400</v>
      </c>
      <c r="I1461" s="21">
        <v>2940</v>
      </c>
      <c r="J1461" s="22">
        <v>3989.5</v>
      </c>
      <c r="M1461" s="23">
        <v>735</v>
      </c>
      <c r="O1461" s="1">
        <v>1968</v>
      </c>
      <c r="P1461" s="24">
        <f t="shared" si="80"/>
        <v>6692.5</v>
      </c>
      <c r="Q1461" s="23">
        <v>323.39999999999998</v>
      </c>
      <c r="R1461" s="23">
        <v>0</v>
      </c>
      <c r="S1461" s="23">
        <v>0</v>
      </c>
      <c r="T1461" s="24">
        <f t="shared" si="78"/>
        <v>323.39999999999998</v>
      </c>
      <c r="U1461" s="25">
        <f t="shared" si="79"/>
        <v>6369.1</v>
      </c>
    </row>
    <row r="1462" spans="1:21" ht="27" customHeight="1" x14ac:dyDescent="0.2">
      <c r="A1462" s="18">
        <v>270</v>
      </c>
      <c r="B1462" s="18" t="s">
        <v>416</v>
      </c>
      <c r="C1462" s="19">
        <v>35560</v>
      </c>
      <c r="D1462" s="20">
        <v>26607290201276</v>
      </c>
      <c r="F1462" s="18" t="s">
        <v>25</v>
      </c>
      <c r="G1462" s="19">
        <v>35585</v>
      </c>
      <c r="I1462" s="21">
        <v>3650</v>
      </c>
      <c r="J1462" s="22">
        <v>4560</v>
      </c>
      <c r="M1462" s="23">
        <v>912.5</v>
      </c>
      <c r="O1462" s="1">
        <v>122</v>
      </c>
      <c r="P1462" s="24">
        <f t="shared" si="80"/>
        <v>5594.5</v>
      </c>
      <c r="Q1462" s="23">
        <v>401.5</v>
      </c>
      <c r="R1462" s="23">
        <v>0</v>
      </c>
      <c r="S1462" s="23">
        <v>33.79</v>
      </c>
      <c r="T1462" s="24">
        <f t="shared" si="78"/>
        <v>435.29</v>
      </c>
      <c r="U1462" s="25">
        <f t="shared" si="79"/>
        <v>5159.21</v>
      </c>
    </row>
    <row r="1463" spans="1:21" ht="27" customHeight="1" x14ac:dyDescent="0.2">
      <c r="A1463" s="18">
        <v>1101</v>
      </c>
      <c r="B1463" s="18" t="s">
        <v>417</v>
      </c>
      <c r="C1463" s="19">
        <v>35034</v>
      </c>
      <c r="D1463" s="20">
        <v>26308110201217</v>
      </c>
      <c r="F1463" s="18" t="s">
        <v>63</v>
      </c>
      <c r="G1463" s="19">
        <v>35049</v>
      </c>
      <c r="I1463" s="21">
        <v>3800</v>
      </c>
      <c r="J1463" s="22">
        <v>5172.5</v>
      </c>
      <c r="M1463" s="23">
        <v>950</v>
      </c>
      <c r="O1463" s="1">
        <v>1254</v>
      </c>
      <c r="P1463" s="24">
        <f t="shared" si="80"/>
        <v>7376.5</v>
      </c>
      <c r="Q1463" s="23">
        <v>418</v>
      </c>
      <c r="R1463" s="23">
        <v>0</v>
      </c>
      <c r="S1463" s="23">
        <v>6.32</v>
      </c>
      <c r="T1463" s="24">
        <f t="shared" si="78"/>
        <v>424.32</v>
      </c>
      <c r="U1463" s="25">
        <f t="shared" si="79"/>
        <v>6952.18</v>
      </c>
    </row>
    <row r="1464" spans="1:21" ht="27" customHeight="1" x14ac:dyDescent="0.2">
      <c r="A1464" s="18">
        <v>3681</v>
      </c>
      <c r="B1464" s="18" t="s">
        <v>418</v>
      </c>
      <c r="C1464" s="19">
        <v>37297</v>
      </c>
      <c r="D1464" s="20">
        <v>6001070301695</v>
      </c>
      <c r="F1464" s="18" t="s">
        <v>63</v>
      </c>
      <c r="I1464" s="21">
        <v>0</v>
      </c>
      <c r="J1464" s="22">
        <v>2100</v>
      </c>
      <c r="M1464" s="23">
        <v>0</v>
      </c>
      <c r="O1464" s="1">
        <v>211</v>
      </c>
      <c r="P1464" s="24">
        <f t="shared" si="80"/>
        <v>2311</v>
      </c>
      <c r="Q1464" s="23">
        <v>0</v>
      </c>
      <c r="R1464" s="23">
        <v>0</v>
      </c>
      <c r="S1464" s="23">
        <v>1.75</v>
      </c>
      <c r="T1464" s="24">
        <f t="shared" si="78"/>
        <v>1.75</v>
      </c>
      <c r="U1464" s="25">
        <f t="shared" si="79"/>
        <v>2309.25</v>
      </c>
    </row>
    <row r="1465" spans="1:21" ht="27" customHeight="1" x14ac:dyDescent="0.2">
      <c r="A1465" s="18">
        <v>1151</v>
      </c>
      <c r="B1465" s="18" t="s">
        <v>419</v>
      </c>
      <c r="C1465" s="19">
        <v>34881</v>
      </c>
      <c r="D1465" s="20">
        <v>27210070200534</v>
      </c>
      <c r="F1465" s="18" t="s">
        <v>63</v>
      </c>
      <c r="G1465" s="19">
        <v>35943</v>
      </c>
      <c r="I1465" s="21">
        <v>5940</v>
      </c>
      <c r="J1465" s="22">
        <v>8060</v>
      </c>
      <c r="M1465" s="23">
        <v>1485</v>
      </c>
      <c r="O1465" s="1">
        <v>1887</v>
      </c>
      <c r="P1465" s="24">
        <f t="shared" si="80"/>
        <v>11432</v>
      </c>
      <c r="Q1465" s="23">
        <v>653.4</v>
      </c>
      <c r="R1465" s="23">
        <v>0</v>
      </c>
      <c r="S1465" s="23">
        <v>0</v>
      </c>
      <c r="T1465" s="24">
        <f t="shared" si="78"/>
        <v>653.4</v>
      </c>
      <c r="U1465" s="25">
        <f t="shared" si="79"/>
        <v>10778.6</v>
      </c>
    </row>
    <row r="1466" spans="1:21" ht="27" customHeight="1" x14ac:dyDescent="0.2">
      <c r="A1466" s="18">
        <v>1154</v>
      </c>
      <c r="B1466" s="18" t="s">
        <v>420</v>
      </c>
      <c r="C1466" s="19">
        <v>35249</v>
      </c>
      <c r="D1466" s="20">
        <v>27302250202693</v>
      </c>
      <c r="F1466" s="18" t="s">
        <v>63</v>
      </c>
      <c r="G1466" s="19">
        <v>35353</v>
      </c>
      <c r="I1466" s="21">
        <v>5060</v>
      </c>
      <c r="J1466" s="22">
        <v>7281.5</v>
      </c>
      <c r="M1466" s="23">
        <v>1265</v>
      </c>
      <c r="O1466" s="1">
        <v>3453</v>
      </c>
      <c r="P1466" s="24">
        <f t="shared" si="80"/>
        <v>11999.5</v>
      </c>
      <c r="Q1466" s="23">
        <v>556.6</v>
      </c>
      <c r="R1466" s="23">
        <v>0</v>
      </c>
      <c r="S1466" s="23">
        <v>0.6</v>
      </c>
      <c r="T1466" s="24">
        <f t="shared" si="78"/>
        <v>557.20000000000005</v>
      </c>
      <c r="U1466" s="25">
        <f t="shared" si="79"/>
        <v>11442.3</v>
      </c>
    </row>
    <row r="1467" spans="1:21" ht="27" customHeight="1" x14ac:dyDescent="0.2">
      <c r="A1467" s="18">
        <v>1157</v>
      </c>
      <c r="B1467" s="18" t="s">
        <v>421</v>
      </c>
      <c r="C1467" s="19">
        <v>42792</v>
      </c>
      <c r="D1467" s="20">
        <v>27601190200677</v>
      </c>
      <c r="F1467" s="18" t="s">
        <v>63</v>
      </c>
      <c r="G1467" s="19">
        <v>42819</v>
      </c>
      <c r="I1467" s="21">
        <v>2140</v>
      </c>
      <c r="J1467" s="22">
        <v>3062.15</v>
      </c>
      <c r="M1467" s="23">
        <v>535</v>
      </c>
      <c r="O1467" s="1">
        <v>1625</v>
      </c>
      <c r="P1467" s="24">
        <f t="shared" si="80"/>
        <v>5222.1499999999996</v>
      </c>
      <c r="Q1467" s="23">
        <v>235.4</v>
      </c>
      <c r="R1467" s="23">
        <v>0</v>
      </c>
      <c r="S1467" s="23">
        <v>0</v>
      </c>
      <c r="T1467" s="24">
        <f t="shared" si="78"/>
        <v>235.4</v>
      </c>
      <c r="U1467" s="25">
        <f t="shared" si="79"/>
        <v>4986.75</v>
      </c>
    </row>
    <row r="1468" spans="1:21" ht="27" customHeight="1" x14ac:dyDescent="0.2">
      <c r="A1468" s="18">
        <v>4840</v>
      </c>
      <c r="B1468" s="18" t="s">
        <v>422</v>
      </c>
      <c r="C1468" s="19">
        <v>37971</v>
      </c>
      <c r="D1468" s="20">
        <v>26804170201051</v>
      </c>
      <c r="F1468" s="18" t="s">
        <v>63</v>
      </c>
      <c r="G1468" s="19">
        <v>38081</v>
      </c>
      <c r="I1468" s="21">
        <v>2560</v>
      </c>
      <c r="J1468" s="22">
        <v>3163.55</v>
      </c>
      <c r="M1468" s="23">
        <v>640</v>
      </c>
      <c r="O1468" s="1">
        <v>1034</v>
      </c>
      <c r="P1468" s="24">
        <f t="shared" si="80"/>
        <v>4837.55</v>
      </c>
      <c r="Q1468" s="23">
        <v>281.60000000000002</v>
      </c>
      <c r="R1468" s="23">
        <v>0</v>
      </c>
      <c r="S1468" s="23">
        <v>0</v>
      </c>
      <c r="T1468" s="24">
        <f t="shared" si="78"/>
        <v>281.60000000000002</v>
      </c>
      <c r="U1468" s="25">
        <f t="shared" si="79"/>
        <v>4555.95</v>
      </c>
    </row>
    <row r="1469" spans="1:21" ht="27" customHeight="1" x14ac:dyDescent="0.2">
      <c r="A1469" s="18">
        <v>5329</v>
      </c>
      <c r="B1469" s="18" t="s">
        <v>423</v>
      </c>
      <c r="C1469" s="19">
        <v>38333</v>
      </c>
      <c r="D1469" s="20">
        <v>27505270200377</v>
      </c>
      <c r="F1469" s="18" t="s">
        <v>63</v>
      </c>
      <c r="G1469" s="19">
        <v>38384</v>
      </c>
      <c r="I1469" s="21">
        <v>2120</v>
      </c>
      <c r="J1469" s="22">
        <v>3042.7</v>
      </c>
      <c r="M1469" s="23">
        <v>530</v>
      </c>
      <c r="O1469" s="1">
        <v>712</v>
      </c>
      <c r="P1469" s="24">
        <f t="shared" si="80"/>
        <v>4284.7</v>
      </c>
      <c r="Q1469" s="23">
        <v>233.2</v>
      </c>
      <c r="R1469" s="23">
        <v>0</v>
      </c>
      <c r="S1469" s="23">
        <v>4.1500000000000004</v>
      </c>
      <c r="T1469" s="24">
        <f t="shared" si="78"/>
        <v>237.35</v>
      </c>
      <c r="U1469" s="25">
        <f t="shared" si="79"/>
        <v>4047.35</v>
      </c>
    </row>
    <row r="1470" spans="1:21" ht="27" customHeight="1" x14ac:dyDescent="0.2">
      <c r="A1470" s="18">
        <v>5404</v>
      </c>
      <c r="B1470" s="18" t="s">
        <v>424</v>
      </c>
      <c r="C1470" s="19">
        <v>38419</v>
      </c>
      <c r="D1470" s="20">
        <v>28111260202334</v>
      </c>
      <c r="F1470" s="18" t="s">
        <v>63</v>
      </c>
      <c r="G1470" s="19">
        <v>38448</v>
      </c>
      <c r="I1470" s="21">
        <v>2260</v>
      </c>
      <c r="J1470" s="22">
        <v>3819.1000000000004</v>
      </c>
      <c r="M1470" s="23">
        <v>565</v>
      </c>
      <c r="O1470" s="1">
        <v>1156</v>
      </c>
      <c r="P1470" s="24">
        <f t="shared" si="80"/>
        <v>5540.1</v>
      </c>
      <c r="Q1470" s="23">
        <v>248.6</v>
      </c>
      <c r="R1470" s="23">
        <v>0</v>
      </c>
      <c r="S1470" s="23">
        <v>8.6999999999999993</v>
      </c>
      <c r="T1470" s="24">
        <f t="shared" si="78"/>
        <v>257.3</v>
      </c>
      <c r="U1470" s="25">
        <f t="shared" si="79"/>
        <v>5282.8</v>
      </c>
    </row>
    <row r="1471" spans="1:21" ht="27" customHeight="1" x14ac:dyDescent="0.2">
      <c r="A1471" s="18">
        <v>9526</v>
      </c>
      <c r="B1471" s="18" t="s">
        <v>425</v>
      </c>
      <c r="C1471" s="19">
        <v>40201</v>
      </c>
      <c r="D1471" s="20">
        <v>27403100201797</v>
      </c>
      <c r="F1471" s="18" t="s">
        <v>63</v>
      </c>
      <c r="G1471" s="19">
        <v>40278</v>
      </c>
      <c r="I1471" s="21">
        <v>2740</v>
      </c>
      <c r="J1471" s="22">
        <v>3772.2799999999997</v>
      </c>
      <c r="M1471" s="23">
        <v>685</v>
      </c>
      <c r="O1471" s="1">
        <v>1317</v>
      </c>
      <c r="P1471" s="24">
        <f t="shared" si="80"/>
        <v>5774.28</v>
      </c>
      <c r="Q1471" s="23">
        <v>301.39999999999998</v>
      </c>
      <c r="R1471" s="23">
        <v>0</v>
      </c>
      <c r="S1471" s="23">
        <v>37.97</v>
      </c>
      <c r="T1471" s="24">
        <f t="shared" si="78"/>
        <v>339.37</v>
      </c>
      <c r="U1471" s="25">
        <f t="shared" si="79"/>
        <v>5434.91</v>
      </c>
    </row>
    <row r="1472" spans="1:21" ht="27" customHeight="1" x14ac:dyDescent="0.2">
      <c r="A1472" s="18">
        <v>13773</v>
      </c>
      <c r="B1472" s="18" t="s">
        <v>426</v>
      </c>
      <c r="C1472" s="19">
        <v>43541</v>
      </c>
      <c r="D1472" s="20">
        <v>28708230200139</v>
      </c>
      <c r="F1472" s="18" t="s">
        <v>63</v>
      </c>
      <c r="G1472" s="19">
        <v>43678</v>
      </c>
      <c r="I1472" s="21">
        <v>1700</v>
      </c>
      <c r="J1472" s="22">
        <v>2508</v>
      </c>
      <c r="M1472" s="23">
        <v>425</v>
      </c>
      <c r="O1472" s="1">
        <v>936</v>
      </c>
      <c r="P1472" s="24">
        <f t="shared" si="80"/>
        <v>3869</v>
      </c>
      <c r="Q1472" s="23">
        <v>187</v>
      </c>
      <c r="R1472" s="23">
        <v>0</v>
      </c>
      <c r="S1472" s="23">
        <v>0</v>
      </c>
      <c r="T1472" s="24">
        <f t="shared" si="78"/>
        <v>187</v>
      </c>
      <c r="U1472" s="25">
        <f t="shared" si="79"/>
        <v>3682</v>
      </c>
    </row>
    <row r="1473" spans="1:21" ht="27" customHeight="1" x14ac:dyDescent="0.2">
      <c r="A1473" s="18">
        <v>1106</v>
      </c>
      <c r="B1473" s="18" t="s">
        <v>427</v>
      </c>
      <c r="C1473" s="19">
        <v>33390</v>
      </c>
      <c r="D1473" s="20">
        <v>27512180201052</v>
      </c>
      <c r="F1473" s="18" t="s">
        <v>63</v>
      </c>
      <c r="G1473" s="19">
        <v>34847</v>
      </c>
      <c r="I1473" s="21">
        <v>3180</v>
      </c>
      <c r="J1473" s="22">
        <v>4590.5</v>
      </c>
      <c r="M1473" s="23">
        <v>795</v>
      </c>
      <c r="O1473" s="1"/>
      <c r="P1473" s="24">
        <f t="shared" si="80"/>
        <v>5385.5</v>
      </c>
      <c r="Q1473" s="23">
        <v>349.8</v>
      </c>
      <c r="R1473" s="23">
        <v>0</v>
      </c>
      <c r="S1473" s="23">
        <v>0.75</v>
      </c>
      <c r="T1473" s="24">
        <f t="shared" si="78"/>
        <v>350.55</v>
      </c>
      <c r="U1473" s="25">
        <f t="shared" si="79"/>
        <v>5034.95</v>
      </c>
    </row>
    <row r="1474" spans="1:21" ht="27" customHeight="1" x14ac:dyDescent="0.2">
      <c r="A1474" s="18">
        <v>1109</v>
      </c>
      <c r="B1474" s="18" t="s">
        <v>428</v>
      </c>
      <c r="C1474" s="19">
        <v>35211</v>
      </c>
      <c r="D1474" s="20">
        <v>27510060201978</v>
      </c>
      <c r="F1474" s="18" t="s">
        <v>63</v>
      </c>
      <c r="G1474" s="19">
        <v>35247</v>
      </c>
      <c r="I1474" s="21">
        <v>5050</v>
      </c>
      <c r="J1474" s="22">
        <v>7244</v>
      </c>
      <c r="M1474" s="23">
        <v>1262.5</v>
      </c>
      <c r="O1474" s="1"/>
      <c r="P1474" s="24">
        <f t="shared" si="80"/>
        <v>8506.5</v>
      </c>
      <c r="Q1474" s="23">
        <v>555.5</v>
      </c>
      <c r="R1474" s="23">
        <v>0</v>
      </c>
      <c r="S1474" s="23">
        <v>4.7300000000000004</v>
      </c>
      <c r="T1474" s="24">
        <f t="shared" si="78"/>
        <v>560.23</v>
      </c>
      <c r="U1474" s="25">
        <f t="shared" si="79"/>
        <v>7946.27</v>
      </c>
    </row>
    <row r="1475" spans="1:21" ht="27" customHeight="1" x14ac:dyDescent="0.2">
      <c r="A1475" s="18">
        <v>1113</v>
      </c>
      <c r="B1475" s="18" t="s">
        <v>429</v>
      </c>
      <c r="C1475" s="19">
        <v>35497</v>
      </c>
      <c r="D1475" s="20">
        <v>27310050201458</v>
      </c>
      <c r="F1475" s="18" t="s">
        <v>63</v>
      </c>
      <c r="G1475" s="19">
        <v>35541</v>
      </c>
      <c r="I1475" s="21">
        <v>3640</v>
      </c>
      <c r="J1475" s="22">
        <v>5243.5</v>
      </c>
      <c r="M1475" s="23">
        <v>910</v>
      </c>
      <c r="O1475" s="1"/>
      <c r="P1475" s="24">
        <f t="shared" si="80"/>
        <v>6153.5</v>
      </c>
      <c r="Q1475" s="23">
        <v>400.4</v>
      </c>
      <c r="R1475" s="23">
        <v>0</v>
      </c>
      <c r="S1475" s="23">
        <v>1.72</v>
      </c>
      <c r="T1475" s="24">
        <f t="shared" si="78"/>
        <v>402.12</v>
      </c>
      <c r="U1475" s="25">
        <f t="shared" si="79"/>
        <v>5751.38</v>
      </c>
    </row>
    <row r="1476" spans="1:21" ht="27" customHeight="1" x14ac:dyDescent="0.2">
      <c r="A1476" s="18">
        <v>1115</v>
      </c>
      <c r="B1476" s="18" t="s">
        <v>430</v>
      </c>
      <c r="C1476" s="19">
        <v>36223</v>
      </c>
      <c r="D1476" s="20">
        <v>28003010203958</v>
      </c>
      <c r="F1476" s="18" t="s">
        <v>63</v>
      </c>
      <c r="G1476" s="19">
        <v>36258</v>
      </c>
      <c r="I1476" s="21">
        <v>2510</v>
      </c>
      <c r="J1476" s="22">
        <v>3609.25</v>
      </c>
      <c r="M1476" s="23">
        <v>627.5</v>
      </c>
      <c r="O1476" s="1"/>
      <c r="P1476" s="24">
        <f t="shared" si="80"/>
        <v>4236.75</v>
      </c>
      <c r="Q1476" s="23">
        <v>276.10000000000002</v>
      </c>
      <c r="R1476" s="23">
        <v>0</v>
      </c>
      <c r="S1476" s="23">
        <v>0</v>
      </c>
      <c r="T1476" s="24">
        <f t="shared" si="78"/>
        <v>276.10000000000002</v>
      </c>
      <c r="U1476" s="25">
        <f t="shared" si="79"/>
        <v>3960.65</v>
      </c>
    </row>
    <row r="1477" spans="1:21" ht="27" customHeight="1" x14ac:dyDescent="0.2">
      <c r="A1477" s="18">
        <v>1117</v>
      </c>
      <c r="B1477" s="18" t="s">
        <v>431</v>
      </c>
      <c r="C1477" s="19">
        <v>36012</v>
      </c>
      <c r="D1477" s="20">
        <v>27303300200693</v>
      </c>
      <c r="F1477" s="18" t="s">
        <v>63</v>
      </c>
      <c r="G1477" s="19">
        <v>36031</v>
      </c>
      <c r="I1477" s="21">
        <v>5040</v>
      </c>
      <c r="J1477" s="22">
        <v>7248</v>
      </c>
      <c r="M1477" s="23">
        <v>1260</v>
      </c>
      <c r="O1477" s="1"/>
      <c r="P1477" s="24">
        <f t="shared" si="80"/>
        <v>8508</v>
      </c>
      <c r="Q1477" s="23">
        <v>554.4</v>
      </c>
      <c r="R1477" s="23">
        <v>0</v>
      </c>
      <c r="S1477" s="23">
        <v>14.63</v>
      </c>
      <c r="T1477" s="24">
        <f t="shared" si="78"/>
        <v>569.03</v>
      </c>
      <c r="U1477" s="25">
        <f t="shared" si="79"/>
        <v>7938.97</v>
      </c>
    </row>
    <row r="1478" spans="1:21" ht="27" customHeight="1" x14ac:dyDescent="0.2">
      <c r="A1478" s="18">
        <v>6729</v>
      </c>
      <c r="B1478" s="18" t="s">
        <v>432</v>
      </c>
      <c r="C1478" s="19">
        <v>38731</v>
      </c>
      <c r="D1478" s="20">
        <v>27809290201417</v>
      </c>
      <c r="F1478" s="18" t="s">
        <v>63</v>
      </c>
      <c r="G1478" s="19">
        <v>38812</v>
      </c>
      <c r="I1478" s="21">
        <v>2590</v>
      </c>
      <c r="J1478" s="22">
        <v>3707.3500000000004</v>
      </c>
      <c r="M1478" s="23">
        <v>647.5</v>
      </c>
      <c r="O1478" s="1">
        <v>75</v>
      </c>
      <c r="P1478" s="24">
        <f t="shared" si="80"/>
        <v>4429.8500000000004</v>
      </c>
      <c r="Q1478" s="23">
        <v>284.89999999999998</v>
      </c>
      <c r="R1478" s="23">
        <v>0</v>
      </c>
      <c r="S1478" s="23">
        <v>0</v>
      </c>
      <c r="T1478" s="24">
        <f t="shared" si="78"/>
        <v>284.89999999999998</v>
      </c>
      <c r="U1478" s="25">
        <f t="shared" si="79"/>
        <v>4144.9500000000007</v>
      </c>
    </row>
    <row r="1479" spans="1:21" ht="27" customHeight="1" x14ac:dyDescent="0.2">
      <c r="A1479" s="18">
        <v>8438</v>
      </c>
      <c r="B1479" s="18" t="s">
        <v>433</v>
      </c>
      <c r="C1479" s="19">
        <v>39412</v>
      </c>
      <c r="D1479" s="20">
        <v>27412070201753</v>
      </c>
      <c r="F1479" s="18" t="s">
        <v>63</v>
      </c>
      <c r="G1479" s="19">
        <v>39439</v>
      </c>
      <c r="I1479" s="21">
        <v>3270</v>
      </c>
      <c r="J1479" s="22">
        <v>4711</v>
      </c>
      <c r="M1479" s="23">
        <v>817.5</v>
      </c>
      <c r="O1479" s="1">
        <v>256</v>
      </c>
      <c r="P1479" s="24">
        <f t="shared" si="80"/>
        <v>5784.5</v>
      </c>
      <c r="Q1479" s="23">
        <v>359.7</v>
      </c>
      <c r="R1479" s="23">
        <v>0</v>
      </c>
      <c r="S1479" s="23">
        <v>0.75</v>
      </c>
      <c r="T1479" s="24">
        <f t="shared" si="78"/>
        <v>360.45</v>
      </c>
      <c r="U1479" s="25">
        <f t="shared" si="79"/>
        <v>5424.05</v>
      </c>
    </row>
    <row r="1480" spans="1:21" ht="27" customHeight="1" x14ac:dyDescent="0.2">
      <c r="A1480" s="18">
        <v>13495</v>
      </c>
      <c r="B1480" s="18" t="s">
        <v>434</v>
      </c>
      <c r="C1480" s="19">
        <v>43291</v>
      </c>
      <c r="D1480" s="20">
        <v>30009280203116</v>
      </c>
      <c r="F1480" s="18" t="s">
        <v>63</v>
      </c>
      <c r="G1480" s="19">
        <v>43299</v>
      </c>
      <c r="I1480" s="21">
        <v>1700</v>
      </c>
      <c r="J1480" s="22">
        <v>1935.83</v>
      </c>
      <c r="M1480" s="23">
        <v>425</v>
      </c>
      <c r="O1480" s="1">
        <v>221</v>
      </c>
      <c r="P1480" s="24">
        <f t="shared" si="80"/>
        <v>2581.83</v>
      </c>
      <c r="Q1480" s="23">
        <v>187</v>
      </c>
      <c r="R1480" s="23">
        <v>0</v>
      </c>
      <c r="S1480" s="23">
        <v>221.96</v>
      </c>
      <c r="T1480" s="24">
        <f t="shared" si="78"/>
        <v>408.96000000000004</v>
      </c>
      <c r="U1480" s="25">
        <f t="shared" si="79"/>
        <v>2172.87</v>
      </c>
    </row>
    <row r="1481" spans="1:21" ht="27" customHeight="1" x14ac:dyDescent="0.2">
      <c r="A1481" s="18">
        <v>13595</v>
      </c>
      <c r="B1481" s="18" t="s">
        <v>435</v>
      </c>
      <c r="C1481" s="19">
        <v>43361</v>
      </c>
      <c r="D1481" s="20">
        <v>29809260200138</v>
      </c>
      <c r="F1481" s="18" t="s">
        <v>63</v>
      </c>
      <c r="G1481" s="19">
        <v>43497</v>
      </c>
      <c r="O1481" s="1"/>
      <c r="P1481" s="24">
        <f t="shared" si="80"/>
        <v>0</v>
      </c>
      <c r="T1481" s="24">
        <f t="shared" si="78"/>
        <v>0</v>
      </c>
      <c r="U1481" s="25">
        <f t="shared" si="79"/>
        <v>0</v>
      </c>
    </row>
    <row r="1482" spans="1:21" ht="27" customHeight="1" x14ac:dyDescent="0.2">
      <c r="A1482" s="18">
        <v>13750</v>
      </c>
      <c r="B1482" s="18" t="s">
        <v>436</v>
      </c>
      <c r="C1482" s="19">
        <v>43506</v>
      </c>
      <c r="D1482" s="20">
        <v>29805260200655</v>
      </c>
      <c r="F1482" s="18" t="s">
        <v>63</v>
      </c>
      <c r="G1482" s="19">
        <v>43617</v>
      </c>
      <c r="O1482" s="1"/>
      <c r="P1482" s="24">
        <f t="shared" si="80"/>
        <v>0</v>
      </c>
      <c r="T1482" s="24">
        <f t="shared" si="78"/>
        <v>0</v>
      </c>
      <c r="U1482" s="25">
        <f t="shared" si="79"/>
        <v>0</v>
      </c>
    </row>
    <row r="1483" spans="1:21" ht="27" customHeight="1" x14ac:dyDescent="0.2">
      <c r="A1483" s="18">
        <v>13598</v>
      </c>
      <c r="B1483" s="18" t="s">
        <v>437</v>
      </c>
      <c r="C1483" s="19">
        <v>43365</v>
      </c>
      <c r="D1483" s="20">
        <v>28009030200678</v>
      </c>
      <c r="F1483" s="18" t="s">
        <v>438</v>
      </c>
      <c r="G1483" s="19">
        <v>43466</v>
      </c>
      <c r="I1483" s="21">
        <v>10900</v>
      </c>
      <c r="J1483" s="22">
        <v>13596</v>
      </c>
      <c r="M1483" s="23">
        <v>2725</v>
      </c>
      <c r="N1483" s="23">
        <v>5750</v>
      </c>
      <c r="O1483" s="1"/>
      <c r="P1483" s="24">
        <f t="shared" si="80"/>
        <v>22071</v>
      </c>
      <c r="Q1483" s="23">
        <v>1199</v>
      </c>
      <c r="R1483" s="23">
        <v>0</v>
      </c>
      <c r="S1483" s="23">
        <v>545</v>
      </c>
      <c r="T1483" s="24">
        <f t="shared" ref="T1483:T1546" si="81">SUM(Q1483:S1483)</f>
        <v>1744</v>
      </c>
      <c r="U1483" s="25">
        <f t="shared" ref="U1483:U1546" si="82">P1483-T1483</f>
        <v>20327</v>
      </c>
    </row>
    <row r="1484" spans="1:21" ht="27" customHeight="1" x14ac:dyDescent="0.2">
      <c r="A1484" s="18">
        <v>13719</v>
      </c>
      <c r="B1484" s="18" t="s">
        <v>439</v>
      </c>
      <c r="C1484" s="19">
        <v>44024</v>
      </c>
      <c r="D1484" s="20">
        <v>29304041804155</v>
      </c>
      <c r="F1484" s="18" t="s">
        <v>440</v>
      </c>
      <c r="G1484" s="19">
        <v>44044</v>
      </c>
      <c r="I1484" s="21">
        <v>3760</v>
      </c>
      <c r="J1484" s="22">
        <v>4628.8999999999996</v>
      </c>
      <c r="M1484" s="23">
        <v>940</v>
      </c>
      <c r="O1484" s="1"/>
      <c r="P1484" s="24">
        <f t="shared" ref="P1484:P1547" si="83">SUM(J1484:O1484)</f>
        <v>5568.9</v>
      </c>
      <c r="Q1484" s="23">
        <v>413.6</v>
      </c>
      <c r="R1484" s="23">
        <v>0</v>
      </c>
      <c r="S1484" s="23">
        <v>2.2999999999999998</v>
      </c>
      <c r="T1484" s="24">
        <f t="shared" si="81"/>
        <v>415.90000000000003</v>
      </c>
      <c r="U1484" s="25">
        <f t="shared" si="82"/>
        <v>5153</v>
      </c>
    </row>
    <row r="1485" spans="1:21" ht="27" customHeight="1" x14ac:dyDescent="0.2">
      <c r="A1485" s="18">
        <v>1105</v>
      </c>
      <c r="B1485" s="18" t="s">
        <v>441</v>
      </c>
      <c r="C1485" s="19">
        <v>33786</v>
      </c>
      <c r="D1485" s="20">
        <v>26311140200739</v>
      </c>
      <c r="F1485" s="18" t="s">
        <v>63</v>
      </c>
      <c r="G1485" s="19">
        <v>34719</v>
      </c>
      <c r="I1485" s="21">
        <v>5720</v>
      </c>
      <c r="J1485" s="22">
        <v>9089.67</v>
      </c>
      <c r="M1485" s="23">
        <v>1430</v>
      </c>
      <c r="O1485" s="1">
        <v>1475</v>
      </c>
      <c r="P1485" s="24">
        <f t="shared" si="83"/>
        <v>11994.67</v>
      </c>
      <c r="Q1485" s="23">
        <v>629.20000000000005</v>
      </c>
      <c r="R1485" s="23">
        <v>0</v>
      </c>
      <c r="S1485" s="23">
        <v>0</v>
      </c>
      <c r="T1485" s="24">
        <f t="shared" si="81"/>
        <v>629.20000000000005</v>
      </c>
      <c r="U1485" s="25">
        <f t="shared" si="82"/>
        <v>11365.47</v>
      </c>
    </row>
    <row r="1486" spans="1:21" ht="27" customHeight="1" x14ac:dyDescent="0.2">
      <c r="A1486" s="18">
        <v>1107</v>
      </c>
      <c r="B1486" s="18" t="s">
        <v>442</v>
      </c>
      <c r="C1486" s="19">
        <v>33725</v>
      </c>
      <c r="D1486" s="20">
        <v>27811090200836</v>
      </c>
      <c r="F1486" s="18" t="s">
        <v>63</v>
      </c>
      <c r="G1486" s="19">
        <v>35043</v>
      </c>
      <c r="I1486" s="21">
        <v>5280</v>
      </c>
      <c r="J1486" s="22">
        <v>7160</v>
      </c>
      <c r="M1486" s="23">
        <v>1320</v>
      </c>
      <c r="O1486" s="1">
        <v>368</v>
      </c>
      <c r="P1486" s="24">
        <f t="shared" si="83"/>
        <v>8848</v>
      </c>
      <c r="Q1486" s="23">
        <v>580.79999999999995</v>
      </c>
      <c r="R1486" s="23">
        <v>0</v>
      </c>
      <c r="S1486" s="23">
        <v>11.06</v>
      </c>
      <c r="T1486" s="24">
        <f t="shared" si="81"/>
        <v>591.8599999999999</v>
      </c>
      <c r="U1486" s="25">
        <f t="shared" si="82"/>
        <v>8256.14</v>
      </c>
    </row>
    <row r="1487" spans="1:21" ht="27" customHeight="1" x14ac:dyDescent="0.2">
      <c r="A1487" s="18">
        <v>1110</v>
      </c>
      <c r="B1487" s="18" t="s">
        <v>443</v>
      </c>
      <c r="C1487" s="19">
        <v>35247</v>
      </c>
      <c r="D1487" s="20">
        <v>27501200202318</v>
      </c>
      <c r="F1487" s="18" t="s">
        <v>63</v>
      </c>
      <c r="G1487" s="19">
        <v>35551</v>
      </c>
      <c r="I1487" s="21">
        <v>3480</v>
      </c>
      <c r="J1487" s="22">
        <v>5030.5</v>
      </c>
      <c r="M1487" s="23">
        <v>870</v>
      </c>
      <c r="O1487" s="1">
        <v>1413</v>
      </c>
      <c r="P1487" s="24">
        <f t="shared" si="83"/>
        <v>7313.5</v>
      </c>
      <c r="Q1487" s="23">
        <v>382.8</v>
      </c>
      <c r="R1487" s="23">
        <v>0</v>
      </c>
      <c r="S1487" s="23">
        <v>13.28</v>
      </c>
      <c r="T1487" s="24">
        <f t="shared" si="81"/>
        <v>396.08</v>
      </c>
      <c r="U1487" s="25">
        <f t="shared" si="82"/>
        <v>6917.42</v>
      </c>
    </row>
    <row r="1488" spans="1:21" ht="27" customHeight="1" x14ac:dyDescent="0.2">
      <c r="A1488" s="18">
        <v>4942</v>
      </c>
      <c r="B1488" s="18" t="s">
        <v>444</v>
      </c>
      <c r="C1488" s="19">
        <v>38026</v>
      </c>
      <c r="D1488" s="20">
        <v>28403280200339</v>
      </c>
      <c r="F1488" s="18" t="s">
        <v>63</v>
      </c>
      <c r="G1488" s="19">
        <v>38839</v>
      </c>
      <c r="I1488" s="21">
        <v>1820</v>
      </c>
      <c r="J1488" s="22">
        <v>3075.05</v>
      </c>
      <c r="M1488" s="23">
        <v>455</v>
      </c>
      <c r="O1488" s="1">
        <v>1341</v>
      </c>
      <c r="P1488" s="24">
        <f t="shared" si="83"/>
        <v>4871.05</v>
      </c>
      <c r="Q1488" s="23">
        <v>200.2</v>
      </c>
      <c r="R1488" s="23">
        <v>0</v>
      </c>
      <c r="S1488" s="23">
        <v>0</v>
      </c>
      <c r="T1488" s="24">
        <f t="shared" si="81"/>
        <v>200.2</v>
      </c>
      <c r="U1488" s="25">
        <f t="shared" si="82"/>
        <v>4670.8500000000004</v>
      </c>
    </row>
    <row r="1489" spans="1:21" ht="27" customHeight="1" x14ac:dyDescent="0.2">
      <c r="A1489" s="18">
        <v>5904</v>
      </c>
      <c r="B1489" s="18" t="s">
        <v>445</v>
      </c>
      <c r="C1489" s="19">
        <v>38614</v>
      </c>
      <c r="D1489" s="20">
        <v>26701020200894</v>
      </c>
      <c r="F1489" s="18" t="s">
        <v>63</v>
      </c>
      <c r="G1489" s="19">
        <v>38820</v>
      </c>
      <c r="I1489" s="21">
        <v>2430</v>
      </c>
      <c r="J1489" s="22">
        <v>3012.3</v>
      </c>
      <c r="M1489" s="23">
        <v>607.5</v>
      </c>
      <c r="O1489" s="1"/>
      <c r="P1489" s="24">
        <f t="shared" si="83"/>
        <v>3619.8</v>
      </c>
      <c r="Q1489" s="23">
        <v>267.3</v>
      </c>
      <c r="R1489" s="23">
        <v>0</v>
      </c>
      <c r="S1489" s="23">
        <v>1.27</v>
      </c>
      <c r="T1489" s="24">
        <f t="shared" si="81"/>
        <v>268.57</v>
      </c>
      <c r="U1489" s="25">
        <f t="shared" si="82"/>
        <v>3351.23</v>
      </c>
    </row>
    <row r="1490" spans="1:21" ht="27" customHeight="1" x14ac:dyDescent="0.2">
      <c r="A1490" s="18">
        <v>6066</v>
      </c>
      <c r="B1490" s="18" t="s">
        <v>446</v>
      </c>
      <c r="C1490" s="19">
        <v>38654</v>
      </c>
      <c r="D1490" s="20">
        <v>27808030201319</v>
      </c>
      <c r="F1490" s="18" t="s">
        <v>63</v>
      </c>
      <c r="G1490" s="19">
        <v>38750</v>
      </c>
      <c r="I1490" s="21">
        <v>2230</v>
      </c>
      <c r="J1490" s="22">
        <v>3214.15</v>
      </c>
      <c r="M1490" s="23">
        <v>557.5</v>
      </c>
      <c r="O1490" s="1">
        <v>1516</v>
      </c>
      <c r="P1490" s="24">
        <f t="shared" si="83"/>
        <v>5287.65</v>
      </c>
      <c r="Q1490" s="23">
        <v>245.3</v>
      </c>
      <c r="R1490" s="23">
        <v>0</v>
      </c>
      <c r="S1490" s="23">
        <v>80.459999999999994</v>
      </c>
      <c r="T1490" s="24">
        <f t="shared" si="81"/>
        <v>325.76</v>
      </c>
      <c r="U1490" s="25">
        <f t="shared" si="82"/>
        <v>4961.8899999999994</v>
      </c>
    </row>
    <row r="1491" spans="1:21" ht="27" customHeight="1" x14ac:dyDescent="0.2">
      <c r="A1491" s="18">
        <v>6067</v>
      </c>
      <c r="B1491" s="18" t="s">
        <v>447</v>
      </c>
      <c r="C1491" s="19">
        <v>38656</v>
      </c>
      <c r="D1491" s="20">
        <v>27910230200856</v>
      </c>
      <c r="F1491" s="18" t="s">
        <v>63</v>
      </c>
      <c r="G1491" s="19">
        <v>38762</v>
      </c>
      <c r="I1491" s="21">
        <v>1990</v>
      </c>
      <c r="J1491" s="22">
        <v>2875.85</v>
      </c>
      <c r="M1491" s="23">
        <v>497.5</v>
      </c>
      <c r="O1491" s="1"/>
      <c r="P1491" s="24">
        <f t="shared" si="83"/>
        <v>3373.35</v>
      </c>
      <c r="Q1491" s="23">
        <v>218.9</v>
      </c>
      <c r="R1491" s="23">
        <v>0</v>
      </c>
      <c r="S1491" s="23">
        <v>0</v>
      </c>
      <c r="T1491" s="24">
        <f t="shared" si="81"/>
        <v>218.9</v>
      </c>
      <c r="U1491" s="25">
        <f t="shared" si="82"/>
        <v>3154.45</v>
      </c>
    </row>
    <row r="1492" spans="1:21" ht="27" customHeight="1" x14ac:dyDescent="0.2">
      <c r="A1492" s="18">
        <v>6281</v>
      </c>
      <c r="B1492" s="18" t="s">
        <v>448</v>
      </c>
      <c r="C1492" s="19">
        <v>38682</v>
      </c>
      <c r="D1492" s="20">
        <v>28107252702614</v>
      </c>
      <c r="F1492" s="18" t="s">
        <v>63</v>
      </c>
      <c r="G1492" s="19">
        <v>38762</v>
      </c>
      <c r="I1492" s="21">
        <v>2230</v>
      </c>
      <c r="J1492" s="22">
        <v>3214.85</v>
      </c>
      <c r="M1492" s="23">
        <v>557.5</v>
      </c>
      <c r="O1492" s="1">
        <v>1521</v>
      </c>
      <c r="P1492" s="24">
        <f t="shared" si="83"/>
        <v>5293.35</v>
      </c>
      <c r="Q1492" s="23">
        <v>245.3</v>
      </c>
      <c r="R1492" s="23">
        <v>0</v>
      </c>
      <c r="S1492" s="23">
        <v>75.11</v>
      </c>
      <c r="T1492" s="24">
        <f t="shared" si="81"/>
        <v>320.41000000000003</v>
      </c>
      <c r="U1492" s="25">
        <f t="shared" si="82"/>
        <v>4972.9400000000005</v>
      </c>
    </row>
    <row r="1493" spans="1:21" ht="27" customHeight="1" x14ac:dyDescent="0.2">
      <c r="A1493" s="18">
        <v>1108</v>
      </c>
      <c r="B1493" s="18" t="s">
        <v>449</v>
      </c>
      <c r="C1493" s="19">
        <v>36570</v>
      </c>
      <c r="D1493" s="20">
        <v>27701112801057</v>
      </c>
      <c r="F1493" s="18" t="s">
        <v>63</v>
      </c>
      <c r="G1493" s="19">
        <v>36596</v>
      </c>
      <c r="I1493" s="21">
        <v>5740</v>
      </c>
      <c r="J1493" s="22">
        <v>8230</v>
      </c>
      <c r="M1493" s="23">
        <v>1435</v>
      </c>
      <c r="O1493" s="1">
        <v>448</v>
      </c>
      <c r="P1493" s="24">
        <f t="shared" si="83"/>
        <v>10113</v>
      </c>
      <c r="Q1493" s="23">
        <v>631.4</v>
      </c>
      <c r="R1493" s="23">
        <v>0</v>
      </c>
      <c r="S1493" s="23">
        <v>2.0299999999999998</v>
      </c>
      <c r="T1493" s="24">
        <f t="shared" si="81"/>
        <v>633.42999999999995</v>
      </c>
      <c r="U1493" s="25">
        <f t="shared" si="82"/>
        <v>9479.57</v>
      </c>
    </row>
    <row r="1494" spans="1:21" ht="27" customHeight="1" x14ac:dyDescent="0.2">
      <c r="A1494" s="18">
        <v>1153</v>
      </c>
      <c r="B1494" s="18" t="s">
        <v>450</v>
      </c>
      <c r="C1494" s="19">
        <v>34881</v>
      </c>
      <c r="D1494" s="20">
        <v>26901140200099</v>
      </c>
      <c r="F1494" s="18" t="s">
        <v>63</v>
      </c>
      <c r="G1494" s="19">
        <v>34881</v>
      </c>
      <c r="I1494" s="21">
        <v>7240</v>
      </c>
      <c r="J1494" s="22">
        <v>8952</v>
      </c>
      <c r="M1494" s="23">
        <v>1810</v>
      </c>
      <c r="O1494" s="1">
        <v>969</v>
      </c>
      <c r="P1494" s="24">
        <f t="shared" si="83"/>
        <v>11731</v>
      </c>
      <c r="Q1494" s="23">
        <v>796.4</v>
      </c>
      <c r="R1494" s="23">
        <v>0</v>
      </c>
      <c r="S1494" s="23">
        <v>0</v>
      </c>
      <c r="T1494" s="24">
        <f t="shared" si="81"/>
        <v>796.4</v>
      </c>
      <c r="U1494" s="25">
        <f t="shared" si="82"/>
        <v>10934.6</v>
      </c>
    </row>
    <row r="1495" spans="1:21" ht="27" customHeight="1" x14ac:dyDescent="0.2">
      <c r="A1495" s="18">
        <v>9633</v>
      </c>
      <c r="B1495" s="18" t="s">
        <v>451</v>
      </c>
      <c r="C1495" s="19">
        <v>40275</v>
      </c>
      <c r="D1495" s="20">
        <v>27308160200657</v>
      </c>
      <c r="F1495" s="18" t="s">
        <v>63</v>
      </c>
      <c r="G1495" s="19">
        <v>40288</v>
      </c>
      <c r="I1495" s="21">
        <v>4890</v>
      </c>
      <c r="J1495" s="22">
        <v>8232.5</v>
      </c>
      <c r="M1495" s="23">
        <v>1222.5</v>
      </c>
      <c r="O1495" s="1">
        <v>4648</v>
      </c>
      <c r="P1495" s="24">
        <f t="shared" si="83"/>
        <v>14103</v>
      </c>
      <c r="Q1495" s="23">
        <v>537.9</v>
      </c>
      <c r="R1495" s="23">
        <v>0</v>
      </c>
      <c r="S1495" s="23">
        <v>0</v>
      </c>
      <c r="T1495" s="24">
        <f t="shared" si="81"/>
        <v>537.9</v>
      </c>
      <c r="U1495" s="25">
        <f t="shared" si="82"/>
        <v>13565.1</v>
      </c>
    </row>
    <row r="1496" spans="1:21" ht="27" customHeight="1" x14ac:dyDescent="0.2">
      <c r="A1496" s="18">
        <v>16004</v>
      </c>
      <c r="B1496" s="18" t="s">
        <v>452</v>
      </c>
      <c r="C1496" s="19" t="s">
        <v>453</v>
      </c>
      <c r="D1496" s="20" t="s">
        <v>454</v>
      </c>
      <c r="F1496" s="18" t="s">
        <v>256</v>
      </c>
      <c r="G1496" s="19" t="s">
        <v>455</v>
      </c>
      <c r="O1496" s="1"/>
      <c r="P1496" s="24">
        <f t="shared" si="83"/>
        <v>0</v>
      </c>
      <c r="T1496" s="24">
        <f t="shared" si="81"/>
        <v>0</v>
      </c>
      <c r="U1496" s="25">
        <f t="shared" si="82"/>
        <v>0</v>
      </c>
    </row>
    <row r="1497" spans="1:21" ht="27" customHeight="1" x14ac:dyDescent="0.2">
      <c r="A1497" s="18">
        <v>16025</v>
      </c>
      <c r="B1497" s="18" t="s">
        <v>456</v>
      </c>
      <c r="C1497" s="19" t="s">
        <v>457</v>
      </c>
      <c r="D1497" s="20" t="s">
        <v>458</v>
      </c>
      <c r="F1497" s="18" t="s">
        <v>75</v>
      </c>
      <c r="G1497" s="19" t="s">
        <v>459</v>
      </c>
      <c r="O1497" s="1"/>
      <c r="P1497" s="24">
        <f t="shared" si="83"/>
        <v>0</v>
      </c>
      <c r="T1497" s="24">
        <f t="shared" si="81"/>
        <v>0</v>
      </c>
      <c r="U1497" s="25">
        <f t="shared" si="82"/>
        <v>0</v>
      </c>
    </row>
    <row r="1498" spans="1:21" ht="27" customHeight="1" x14ac:dyDescent="0.2">
      <c r="A1498" s="18">
        <v>16029</v>
      </c>
      <c r="B1498" s="18" t="s">
        <v>460</v>
      </c>
      <c r="C1498" s="19" t="s">
        <v>461</v>
      </c>
      <c r="D1498" s="20" t="s">
        <v>462</v>
      </c>
      <c r="F1498" s="18" t="s">
        <v>463</v>
      </c>
      <c r="G1498" s="19" t="s">
        <v>464</v>
      </c>
      <c r="O1498" s="1"/>
      <c r="P1498" s="24">
        <f t="shared" si="83"/>
        <v>0</v>
      </c>
      <c r="T1498" s="24">
        <f t="shared" si="81"/>
        <v>0</v>
      </c>
      <c r="U1498" s="25">
        <f t="shared" si="82"/>
        <v>0</v>
      </c>
    </row>
    <row r="1499" spans="1:21" ht="27" customHeight="1" x14ac:dyDescent="0.2">
      <c r="A1499" s="18">
        <v>16035</v>
      </c>
      <c r="B1499" s="18" t="s">
        <v>465</v>
      </c>
      <c r="C1499" s="19" t="s">
        <v>466</v>
      </c>
      <c r="D1499" s="20" t="s">
        <v>467</v>
      </c>
      <c r="F1499" s="18" t="s">
        <v>463</v>
      </c>
      <c r="G1499" s="19" t="s">
        <v>468</v>
      </c>
      <c r="O1499" s="1"/>
      <c r="P1499" s="24">
        <f t="shared" si="83"/>
        <v>0</v>
      </c>
      <c r="T1499" s="24">
        <f t="shared" si="81"/>
        <v>0</v>
      </c>
      <c r="U1499" s="25">
        <f t="shared" si="82"/>
        <v>0</v>
      </c>
    </row>
    <row r="1500" spans="1:21" ht="27" customHeight="1" x14ac:dyDescent="0.2">
      <c r="A1500" s="18">
        <v>16039</v>
      </c>
      <c r="B1500" s="18" t="s">
        <v>469</v>
      </c>
      <c r="C1500" s="19" t="s">
        <v>470</v>
      </c>
      <c r="D1500" s="20" t="s">
        <v>471</v>
      </c>
      <c r="F1500" s="18" t="s">
        <v>463</v>
      </c>
      <c r="G1500" s="19" t="s">
        <v>472</v>
      </c>
      <c r="O1500" s="1"/>
      <c r="P1500" s="24">
        <f t="shared" si="83"/>
        <v>0</v>
      </c>
      <c r="T1500" s="24">
        <f t="shared" si="81"/>
        <v>0</v>
      </c>
      <c r="U1500" s="25">
        <f t="shared" si="82"/>
        <v>0</v>
      </c>
    </row>
    <row r="1501" spans="1:21" ht="27" customHeight="1" x14ac:dyDescent="0.2">
      <c r="A1501" s="18">
        <v>11651</v>
      </c>
      <c r="B1501" s="18" t="s">
        <v>473</v>
      </c>
      <c r="C1501" s="19" t="s">
        <v>474</v>
      </c>
      <c r="D1501" s="20" t="s">
        <v>475</v>
      </c>
      <c r="F1501" s="18" t="s">
        <v>463</v>
      </c>
      <c r="G1501" s="19" t="s">
        <v>476</v>
      </c>
      <c r="O1501" s="1"/>
      <c r="P1501" s="24">
        <f t="shared" si="83"/>
        <v>0</v>
      </c>
      <c r="T1501" s="24">
        <f t="shared" si="81"/>
        <v>0</v>
      </c>
      <c r="U1501" s="25">
        <f t="shared" si="82"/>
        <v>0</v>
      </c>
    </row>
    <row r="1502" spans="1:21" ht="27" customHeight="1" x14ac:dyDescent="0.2">
      <c r="A1502" s="18">
        <v>16009</v>
      </c>
      <c r="B1502" s="18" t="s">
        <v>477</v>
      </c>
      <c r="C1502" s="19" t="s">
        <v>478</v>
      </c>
      <c r="D1502" s="20" t="s">
        <v>479</v>
      </c>
      <c r="F1502" s="18" t="s">
        <v>463</v>
      </c>
      <c r="G1502" s="19" t="s">
        <v>480</v>
      </c>
      <c r="O1502" s="1"/>
      <c r="P1502" s="24">
        <f t="shared" si="83"/>
        <v>0</v>
      </c>
      <c r="T1502" s="24">
        <f t="shared" si="81"/>
        <v>0</v>
      </c>
      <c r="U1502" s="25">
        <f t="shared" si="82"/>
        <v>0</v>
      </c>
    </row>
    <row r="1503" spans="1:21" ht="27" customHeight="1" x14ac:dyDescent="0.2">
      <c r="A1503" s="18">
        <v>16002</v>
      </c>
      <c r="B1503" s="18" t="s">
        <v>481</v>
      </c>
      <c r="C1503" s="19" t="s">
        <v>482</v>
      </c>
      <c r="D1503" s="20" t="s">
        <v>483</v>
      </c>
      <c r="F1503" s="18" t="s">
        <v>463</v>
      </c>
      <c r="G1503" s="19" t="s">
        <v>484</v>
      </c>
      <c r="O1503" s="1"/>
      <c r="P1503" s="24">
        <f t="shared" si="83"/>
        <v>0</v>
      </c>
      <c r="T1503" s="24">
        <f t="shared" si="81"/>
        <v>0</v>
      </c>
      <c r="U1503" s="25">
        <f t="shared" si="82"/>
        <v>0</v>
      </c>
    </row>
    <row r="1504" spans="1:21" ht="27" customHeight="1" x14ac:dyDescent="0.2">
      <c r="A1504" s="18">
        <v>16003</v>
      </c>
      <c r="B1504" s="18" t="s">
        <v>485</v>
      </c>
      <c r="C1504" s="19" t="s">
        <v>486</v>
      </c>
      <c r="D1504" s="20" t="s">
        <v>487</v>
      </c>
      <c r="F1504" s="18" t="s">
        <v>463</v>
      </c>
      <c r="G1504" s="19" t="s">
        <v>488</v>
      </c>
      <c r="O1504" s="1"/>
      <c r="P1504" s="24">
        <f t="shared" si="83"/>
        <v>0</v>
      </c>
      <c r="T1504" s="24">
        <f t="shared" si="81"/>
        <v>0</v>
      </c>
      <c r="U1504" s="25">
        <f t="shared" si="82"/>
        <v>0</v>
      </c>
    </row>
    <row r="1505" spans="1:21" ht="27" customHeight="1" x14ac:dyDescent="0.2">
      <c r="A1505" s="18">
        <v>16006</v>
      </c>
      <c r="B1505" s="18" t="s">
        <v>489</v>
      </c>
      <c r="C1505" s="19" t="s">
        <v>490</v>
      </c>
      <c r="D1505" s="20" t="s">
        <v>491</v>
      </c>
      <c r="F1505" s="18" t="s">
        <v>463</v>
      </c>
      <c r="G1505" s="19" t="s">
        <v>492</v>
      </c>
      <c r="O1505" s="1"/>
      <c r="P1505" s="24">
        <f t="shared" si="83"/>
        <v>0</v>
      </c>
      <c r="T1505" s="24">
        <f t="shared" si="81"/>
        <v>0</v>
      </c>
      <c r="U1505" s="25">
        <f t="shared" si="82"/>
        <v>0</v>
      </c>
    </row>
    <row r="1506" spans="1:21" ht="27" customHeight="1" x14ac:dyDescent="0.2">
      <c r="A1506" s="18">
        <v>16007</v>
      </c>
      <c r="B1506" s="18" t="s">
        <v>493</v>
      </c>
      <c r="C1506" s="19" t="s">
        <v>494</v>
      </c>
      <c r="D1506" s="20" t="s">
        <v>495</v>
      </c>
      <c r="F1506" s="18" t="s">
        <v>463</v>
      </c>
      <c r="G1506" s="19" t="s">
        <v>496</v>
      </c>
      <c r="O1506" s="1"/>
      <c r="P1506" s="24">
        <f t="shared" si="83"/>
        <v>0</v>
      </c>
      <c r="T1506" s="24">
        <f t="shared" si="81"/>
        <v>0</v>
      </c>
      <c r="U1506" s="25">
        <f t="shared" si="82"/>
        <v>0</v>
      </c>
    </row>
    <row r="1507" spans="1:21" ht="27" customHeight="1" x14ac:dyDescent="0.2">
      <c r="A1507" s="18">
        <v>16017</v>
      </c>
      <c r="B1507" s="18" t="s">
        <v>497</v>
      </c>
      <c r="C1507" s="19" t="s">
        <v>498</v>
      </c>
      <c r="D1507" s="20" t="s">
        <v>499</v>
      </c>
      <c r="F1507" s="18" t="s">
        <v>463</v>
      </c>
      <c r="G1507" s="19" t="s">
        <v>500</v>
      </c>
      <c r="O1507" s="1"/>
      <c r="P1507" s="24">
        <f t="shared" si="83"/>
        <v>0</v>
      </c>
      <c r="T1507" s="24">
        <f t="shared" si="81"/>
        <v>0</v>
      </c>
      <c r="U1507" s="25">
        <f t="shared" si="82"/>
        <v>0</v>
      </c>
    </row>
    <row r="1508" spans="1:21" ht="27" customHeight="1" x14ac:dyDescent="0.2">
      <c r="A1508" s="18">
        <v>16019</v>
      </c>
      <c r="B1508" s="18" t="s">
        <v>501</v>
      </c>
      <c r="C1508" s="19">
        <v>38981</v>
      </c>
      <c r="D1508" s="20">
        <v>27412090200133</v>
      </c>
      <c r="F1508" s="18" t="s">
        <v>463</v>
      </c>
      <c r="G1508" s="19">
        <v>40043</v>
      </c>
      <c r="O1508" s="1"/>
      <c r="P1508" s="24">
        <f t="shared" si="83"/>
        <v>0</v>
      </c>
      <c r="T1508" s="24">
        <f t="shared" si="81"/>
        <v>0</v>
      </c>
      <c r="U1508" s="25">
        <f t="shared" si="82"/>
        <v>0</v>
      </c>
    </row>
    <row r="1509" spans="1:21" ht="27" customHeight="1" x14ac:dyDescent="0.2">
      <c r="A1509" s="18">
        <v>16023</v>
      </c>
      <c r="B1509" s="18" t="s">
        <v>502</v>
      </c>
      <c r="C1509" s="19" t="s">
        <v>503</v>
      </c>
      <c r="D1509" s="20" t="s">
        <v>504</v>
      </c>
      <c r="F1509" s="18" t="s">
        <v>463</v>
      </c>
      <c r="G1509" s="19" t="s">
        <v>505</v>
      </c>
      <c r="O1509" s="1"/>
      <c r="P1509" s="24">
        <f t="shared" si="83"/>
        <v>0</v>
      </c>
      <c r="T1509" s="24">
        <f t="shared" si="81"/>
        <v>0</v>
      </c>
      <c r="U1509" s="25">
        <f t="shared" si="82"/>
        <v>0</v>
      </c>
    </row>
    <row r="1510" spans="1:21" ht="27" customHeight="1" x14ac:dyDescent="0.2">
      <c r="A1510" s="18">
        <v>16015</v>
      </c>
      <c r="B1510" s="18" t="s">
        <v>506</v>
      </c>
      <c r="C1510" s="19" t="s">
        <v>507</v>
      </c>
      <c r="D1510" s="20" t="s">
        <v>508</v>
      </c>
      <c r="F1510" s="18" t="s">
        <v>463</v>
      </c>
      <c r="G1510" s="19" t="s">
        <v>509</v>
      </c>
      <c r="O1510" s="1"/>
      <c r="P1510" s="24">
        <f t="shared" si="83"/>
        <v>0</v>
      </c>
      <c r="T1510" s="24">
        <f t="shared" si="81"/>
        <v>0</v>
      </c>
      <c r="U1510" s="25">
        <f t="shared" si="82"/>
        <v>0</v>
      </c>
    </row>
    <row r="1511" spans="1:21" ht="27" customHeight="1" x14ac:dyDescent="0.2">
      <c r="A1511" s="18">
        <v>16016</v>
      </c>
      <c r="B1511" s="18" t="s">
        <v>510</v>
      </c>
      <c r="C1511" s="19" t="s">
        <v>511</v>
      </c>
      <c r="D1511" s="20" t="s">
        <v>512</v>
      </c>
      <c r="F1511" s="18" t="s">
        <v>463</v>
      </c>
      <c r="G1511" s="19" t="s">
        <v>513</v>
      </c>
      <c r="O1511" s="1"/>
      <c r="P1511" s="24">
        <f t="shared" si="83"/>
        <v>0</v>
      </c>
      <c r="T1511" s="24">
        <f t="shared" si="81"/>
        <v>0</v>
      </c>
      <c r="U1511" s="25">
        <f t="shared" si="82"/>
        <v>0</v>
      </c>
    </row>
    <row r="1512" spans="1:21" ht="27" customHeight="1" x14ac:dyDescent="0.2">
      <c r="A1512" s="18">
        <v>16018</v>
      </c>
      <c r="B1512" s="18" t="s">
        <v>514</v>
      </c>
      <c r="C1512" s="19" t="s">
        <v>515</v>
      </c>
      <c r="D1512" s="20" t="s">
        <v>516</v>
      </c>
      <c r="F1512" s="18" t="s">
        <v>463</v>
      </c>
      <c r="G1512" s="19" t="s">
        <v>517</v>
      </c>
      <c r="O1512" s="1"/>
      <c r="P1512" s="24">
        <f t="shared" si="83"/>
        <v>0</v>
      </c>
      <c r="T1512" s="24">
        <f t="shared" si="81"/>
        <v>0</v>
      </c>
      <c r="U1512" s="25">
        <f t="shared" si="82"/>
        <v>0</v>
      </c>
    </row>
    <row r="1513" spans="1:21" ht="27" customHeight="1" x14ac:dyDescent="0.2">
      <c r="A1513" s="18">
        <v>16022</v>
      </c>
      <c r="B1513" s="18" t="s">
        <v>518</v>
      </c>
      <c r="C1513" s="19" t="s">
        <v>519</v>
      </c>
      <c r="D1513" s="20" t="s">
        <v>520</v>
      </c>
      <c r="F1513" s="18" t="s">
        <v>463</v>
      </c>
      <c r="G1513" s="19" t="s">
        <v>521</v>
      </c>
      <c r="O1513" s="1"/>
      <c r="P1513" s="24">
        <f t="shared" si="83"/>
        <v>0</v>
      </c>
      <c r="T1513" s="24">
        <f t="shared" si="81"/>
        <v>0</v>
      </c>
      <c r="U1513" s="25">
        <f t="shared" si="82"/>
        <v>0</v>
      </c>
    </row>
    <row r="1514" spans="1:21" ht="27" customHeight="1" x14ac:dyDescent="0.2">
      <c r="A1514" s="18">
        <v>16024</v>
      </c>
      <c r="B1514" s="18" t="s">
        <v>522</v>
      </c>
      <c r="C1514" s="19" t="s">
        <v>523</v>
      </c>
      <c r="D1514" s="20" t="s">
        <v>524</v>
      </c>
      <c r="F1514" s="18" t="s">
        <v>463</v>
      </c>
      <c r="G1514" s="19" t="s">
        <v>525</v>
      </c>
      <c r="O1514" s="1"/>
      <c r="P1514" s="24">
        <f t="shared" si="83"/>
        <v>0</v>
      </c>
      <c r="T1514" s="24">
        <f t="shared" si="81"/>
        <v>0</v>
      </c>
      <c r="U1514" s="25">
        <f t="shared" si="82"/>
        <v>0</v>
      </c>
    </row>
    <row r="1515" spans="1:21" ht="27" customHeight="1" x14ac:dyDescent="0.2">
      <c r="A1515" s="18">
        <v>16013</v>
      </c>
      <c r="B1515" s="18" t="s">
        <v>526</v>
      </c>
      <c r="C1515" s="19" t="s">
        <v>527</v>
      </c>
      <c r="D1515" s="20" t="s">
        <v>528</v>
      </c>
      <c r="F1515" s="18" t="s">
        <v>529</v>
      </c>
      <c r="G1515" s="19" t="s">
        <v>530</v>
      </c>
      <c r="O1515" s="1"/>
      <c r="P1515" s="24">
        <f t="shared" si="83"/>
        <v>0</v>
      </c>
      <c r="T1515" s="24">
        <f t="shared" si="81"/>
        <v>0</v>
      </c>
      <c r="U1515" s="25">
        <f t="shared" si="82"/>
        <v>0</v>
      </c>
    </row>
    <row r="1516" spans="1:21" ht="27" customHeight="1" x14ac:dyDescent="0.2">
      <c r="A1516" s="18">
        <v>16011</v>
      </c>
      <c r="B1516" s="18" t="s">
        <v>531</v>
      </c>
      <c r="C1516" s="19" t="s">
        <v>532</v>
      </c>
      <c r="D1516" s="20" t="s">
        <v>533</v>
      </c>
      <c r="F1516" s="18" t="s">
        <v>463</v>
      </c>
      <c r="G1516" s="19" t="s">
        <v>534</v>
      </c>
      <c r="O1516" s="1"/>
      <c r="P1516" s="24">
        <f t="shared" si="83"/>
        <v>0</v>
      </c>
      <c r="T1516" s="24">
        <f t="shared" si="81"/>
        <v>0</v>
      </c>
      <c r="U1516" s="25">
        <f t="shared" si="82"/>
        <v>0</v>
      </c>
    </row>
    <row r="1517" spans="1:21" ht="27" customHeight="1" x14ac:dyDescent="0.2">
      <c r="A1517" s="18">
        <v>16014</v>
      </c>
      <c r="B1517" s="18" t="s">
        <v>535</v>
      </c>
      <c r="C1517" s="19" t="s">
        <v>536</v>
      </c>
      <c r="D1517" s="20" t="s">
        <v>537</v>
      </c>
      <c r="F1517" s="18" t="s">
        <v>463</v>
      </c>
      <c r="G1517" s="19" t="s">
        <v>538</v>
      </c>
      <c r="O1517" s="1"/>
      <c r="P1517" s="24">
        <f t="shared" si="83"/>
        <v>0</v>
      </c>
      <c r="T1517" s="24">
        <f t="shared" si="81"/>
        <v>0</v>
      </c>
      <c r="U1517" s="25">
        <f t="shared" si="82"/>
        <v>0</v>
      </c>
    </row>
    <row r="1518" spans="1:21" ht="27" customHeight="1" x14ac:dyDescent="0.2">
      <c r="A1518" s="18">
        <v>16027</v>
      </c>
      <c r="B1518" s="18" t="s">
        <v>539</v>
      </c>
      <c r="C1518" s="19" t="s">
        <v>540</v>
      </c>
      <c r="D1518" s="20" t="s">
        <v>541</v>
      </c>
      <c r="F1518" s="18" t="s">
        <v>463</v>
      </c>
      <c r="G1518" s="19" t="s">
        <v>540</v>
      </c>
      <c r="O1518" s="1"/>
      <c r="P1518" s="24">
        <f t="shared" si="83"/>
        <v>0</v>
      </c>
      <c r="T1518" s="24">
        <f t="shared" si="81"/>
        <v>0</v>
      </c>
      <c r="U1518" s="25">
        <f t="shared" si="82"/>
        <v>0</v>
      </c>
    </row>
    <row r="1519" spans="1:21" ht="27" customHeight="1" x14ac:dyDescent="0.2">
      <c r="A1519" s="18">
        <v>16030</v>
      </c>
      <c r="B1519" s="18" t="s">
        <v>542</v>
      </c>
      <c r="C1519" s="19" t="s">
        <v>543</v>
      </c>
      <c r="D1519" s="20" t="s">
        <v>544</v>
      </c>
      <c r="F1519" s="18" t="s">
        <v>463</v>
      </c>
      <c r="G1519" s="19" t="s">
        <v>545</v>
      </c>
      <c r="O1519" s="1"/>
      <c r="P1519" s="24">
        <f t="shared" si="83"/>
        <v>0</v>
      </c>
      <c r="T1519" s="24">
        <f t="shared" si="81"/>
        <v>0</v>
      </c>
      <c r="U1519" s="25">
        <f t="shared" si="82"/>
        <v>0</v>
      </c>
    </row>
    <row r="1520" spans="1:21" ht="27" customHeight="1" x14ac:dyDescent="0.2">
      <c r="A1520" s="18">
        <v>11768</v>
      </c>
      <c r="B1520" s="18" t="s">
        <v>546</v>
      </c>
      <c r="C1520" s="19" t="s">
        <v>547</v>
      </c>
      <c r="D1520" s="20" t="s">
        <v>548</v>
      </c>
      <c r="F1520" s="18" t="s">
        <v>463</v>
      </c>
      <c r="G1520" s="19" t="s">
        <v>534</v>
      </c>
      <c r="O1520" s="1"/>
      <c r="P1520" s="24">
        <f t="shared" si="83"/>
        <v>0</v>
      </c>
      <c r="T1520" s="24">
        <f t="shared" si="81"/>
        <v>0</v>
      </c>
      <c r="U1520" s="25">
        <f t="shared" si="82"/>
        <v>0</v>
      </c>
    </row>
    <row r="1521" spans="1:21" ht="27" customHeight="1" x14ac:dyDescent="0.2">
      <c r="A1521" s="18">
        <v>16005</v>
      </c>
      <c r="B1521" s="18" t="s">
        <v>549</v>
      </c>
      <c r="C1521" s="19" t="s">
        <v>550</v>
      </c>
      <c r="D1521" s="20" t="s">
        <v>551</v>
      </c>
      <c r="F1521" s="18" t="s">
        <v>463</v>
      </c>
      <c r="G1521" s="19" t="s">
        <v>550</v>
      </c>
      <c r="O1521" s="1"/>
      <c r="P1521" s="24">
        <f t="shared" si="83"/>
        <v>0</v>
      </c>
      <c r="T1521" s="24">
        <f t="shared" si="81"/>
        <v>0</v>
      </c>
      <c r="U1521" s="25">
        <f t="shared" si="82"/>
        <v>0</v>
      </c>
    </row>
    <row r="1522" spans="1:21" ht="27" customHeight="1" x14ac:dyDescent="0.2">
      <c r="A1522" s="18">
        <v>16008</v>
      </c>
      <c r="B1522" s="18" t="s">
        <v>552</v>
      </c>
      <c r="C1522" s="19" t="s">
        <v>553</v>
      </c>
      <c r="D1522" s="20" t="s">
        <v>554</v>
      </c>
      <c r="F1522" s="18" t="s">
        <v>463</v>
      </c>
      <c r="G1522" s="19" t="s">
        <v>555</v>
      </c>
      <c r="O1522" s="1"/>
      <c r="P1522" s="24">
        <f t="shared" si="83"/>
        <v>0</v>
      </c>
      <c r="T1522" s="24">
        <f t="shared" si="81"/>
        <v>0</v>
      </c>
      <c r="U1522" s="25">
        <f t="shared" si="82"/>
        <v>0</v>
      </c>
    </row>
    <row r="1523" spans="1:21" ht="27" customHeight="1" x14ac:dyDescent="0.2">
      <c r="A1523" s="18">
        <v>16012</v>
      </c>
      <c r="B1523" s="18" t="s">
        <v>556</v>
      </c>
      <c r="C1523" s="19" t="s">
        <v>557</v>
      </c>
      <c r="D1523" s="20" t="s">
        <v>558</v>
      </c>
      <c r="F1523" s="18" t="s">
        <v>463</v>
      </c>
      <c r="G1523" s="19" t="s">
        <v>559</v>
      </c>
      <c r="O1523" s="1"/>
      <c r="P1523" s="24">
        <f t="shared" si="83"/>
        <v>0</v>
      </c>
      <c r="T1523" s="24">
        <f t="shared" si="81"/>
        <v>0</v>
      </c>
      <c r="U1523" s="25">
        <f t="shared" si="82"/>
        <v>0</v>
      </c>
    </row>
    <row r="1524" spans="1:21" ht="27" customHeight="1" x14ac:dyDescent="0.2">
      <c r="A1524" s="18">
        <v>16036</v>
      </c>
      <c r="B1524" s="18" t="s">
        <v>560</v>
      </c>
      <c r="C1524" s="19" t="s">
        <v>561</v>
      </c>
      <c r="D1524" s="20" t="s">
        <v>562</v>
      </c>
      <c r="F1524" s="18" t="s">
        <v>463</v>
      </c>
      <c r="G1524" s="19" t="s">
        <v>563</v>
      </c>
      <c r="O1524" s="1"/>
      <c r="P1524" s="24">
        <f t="shared" si="83"/>
        <v>0</v>
      </c>
      <c r="T1524" s="24">
        <f t="shared" si="81"/>
        <v>0</v>
      </c>
      <c r="U1524" s="25">
        <f t="shared" si="82"/>
        <v>0</v>
      </c>
    </row>
    <row r="1525" spans="1:21" ht="27" customHeight="1" x14ac:dyDescent="0.2">
      <c r="A1525" s="18">
        <v>16020</v>
      </c>
      <c r="B1525" s="18" t="s">
        <v>564</v>
      </c>
      <c r="C1525" s="19" t="s">
        <v>565</v>
      </c>
      <c r="D1525" s="20" t="s">
        <v>566</v>
      </c>
      <c r="F1525" s="18" t="s">
        <v>209</v>
      </c>
      <c r="G1525" s="19" t="s">
        <v>565</v>
      </c>
      <c r="O1525" s="1"/>
      <c r="P1525" s="24">
        <f t="shared" si="83"/>
        <v>0</v>
      </c>
      <c r="T1525" s="24">
        <f t="shared" si="81"/>
        <v>0</v>
      </c>
      <c r="U1525" s="25">
        <f t="shared" si="82"/>
        <v>0</v>
      </c>
    </row>
    <row r="1526" spans="1:21" ht="27" customHeight="1" x14ac:dyDescent="0.2">
      <c r="A1526" s="18">
        <v>14271</v>
      </c>
      <c r="B1526" s="18" t="s">
        <v>567</v>
      </c>
      <c r="C1526" s="19">
        <v>44342</v>
      </c>
      <c r="D1526" s="20">
        <v>26905292800933</v>
      </c>
      <c r="F1526" s="18" t="s">
        <v>63</v>
      </c>
      <c r="G1526" s="19">
        <v>44593</v>
      </c>
      <c r="I1526" s="21">
        <v>1720</v>
      </c>
      <c r="J1526" s="22">
        <v>2291</v>
      </c>
      <c r="M1526" s="23">
        <v>430</v>
      </c>
      <c r="O1526" s="1">
        <v>246</v>
      </c>
      <c r="P1526" s="24">
        <f t="shared" si="83"/>
        <v>2967</v>
      </c>
      <c r="Q1526" s="23">
        <v>189.2</v>
      </c>
      <c r="R1526" s="23">
        <v>0</v>
      </c>
      <c r="S1526" s="23">
        <v>0</v>
      </c>
      <c r="T1526" s="24">
        <f t="shared" si="81"/>
        <v>189.2</v>
      </c>
      <c r="U1526" s="25">
        <f t="shared" si="82"/>
        <v>2777.8</v>
      </c>
    </row>
    <row r="1527" spans="1:21" ht="27" customHeight="1" x14ac:dyDescent="0.2">
      <c r="A1527" s="18">
        <v>14268</v>
      </c>
      <c r="B1527" s="18" t="s">
        <v>568</v>
      </c>
      <c r="C1527" s="19">
        <v>44339</v>
      </c>
      <c r="D1527" s="20">
        <v>28501260202337</v>
      </c>
      <c r="F1527" s="18" t="s">
        <v>306</v>
      </c>
      <c r="G1527" s="19">
        <v>44409</v>
      </c>
      <c r="O1527" s="1"/>
      <c r="P1527" s="24">
        <f t="shared" si="83"/>
        <v>0</v>
      </c>
      <c r="T1527" s="24">
        <f t="shared" si="81"/>
        <v>0</v>
      </c>
      <c r="U1527" s="25">
        <f t="shared" si="82"/>
        <v>0</v>
      </c>
    </row>
    <row r="1528" spans="1:21" ht="27" customHeight="1" x14ac:dyDescent="0.2">
      <c r="A1528" s="18">
        <v>14279</v>
      </c>
      <c r="B1528" s="18" t="s">
        <v>569</v>
      </c>
      <c r="C1528" s="19">
        <v>44359</v>
      </c>
      <c r="D1528" s="20">
        <v>29902020200254</v>
      </c>
      <c r="F1528" s="18" t="s">
        <v>75</v>
      </c>
      <c r="G1528" s="19">
        <v>44409</v>
      </c>
      <c r="I1528" s="21">
        <v>1780</v>
      </c>
      <c r="J1528" s="22">
        <v>2005</v>
      </c>
      <c r="M1528" s="23">
        <v>445</v>
      </c>
      <c r="O1528" s="1">
        <v>716</v>
      </c>
      <c r="P1528" s="24">
        <f t="shared" si="83"/>
        <v>3166</v>
      </c>
      <c r="Q1528" s="23">
        <v>195.8</v>
      </c>
      <c r="R1528" s="23">
        <v>0</v>
      </c>
      <c r="S1528" s="23">
        <v>0.52</v>
      </c>
      <c r="T1528" s="24">
        <f t="shared" si="81"/>
        <v>196.32000000000002</v>
      </c>
      <c r="U1528" s="25">
        <f t="shared" si="82"/>
        <v>2969.68</v>
      </c>
    </row>
    <row r="1529" spans="1:21" ht="27" customHeight="1" x14ac:dyDescent="0.2">
      <c r="A1529" s="18">
        <v>14260</v>
      </c>
      <c r="B1529" s="18" t="s">
        <v>570</v>
      </c>
      <c r="C1529" s="19">
        <v>44275</v>
      </c>
      <c r="D1529" s="20">
        <v>29010011804891</v>
      </c>
      <c r="F1529" s="18" t="s">
        <v>210</v>
      </c>
      <c r="G1529" s="19">
        <v>44409</v>
      </c>
      <c r="I1529" s="21">
        <v>4580</v>
      </c>
      <c r="J1529" s="22">
        <v>5583</v>
      </c>
      <c r="M1529" s="23">
        <v>1145</v>
      </c>
      <c r="O1529" s="1"/>
      <c r="P1529" s="24">
        <f t="shared" si="83"/>
        <v>6728</v>
      </c>
      <c r="Q1529" s="23">
        <v>503.8</v>
      </c>
      <c r="R1529" s="23">
        <v>0</v>
      </c>
      <c r="S1529" s="23">
        <v>1.4</v>
      </c>
      <c r="T1529" s="24">
        <f t="shared" si="81"/>
        <v>505.2</v>
      </c>
      <c r="U1529" s="25">
        <f t="shared" si="82"/>
        <v>6222.8</v>
      </c>
    </row>
    <row r="1530" spans="1:21" ht="27" customHeight="1" x14ac:dyDescent="0.2">
      <c r="A1530" s="18">
        <v>0</v>
      </c>
      <c r="B1530" s="18" t="s">
        <v>571</v>
      </c>
      <c r="C1530" s="19">
        <v>44354</v>
      </c>
      <c r="D1530" s="20">
        <v>28112260201211</v>
      </c>
      <c r="F1530" s="18" t="s">
        <v>25</v>
      </c>
      <c r="G1530" s="19" t="s">
        <v>77</v>
      </c>
      <c r="J1530" s="22">
        <f>180</f>
        <v>180</v>
      </c>
      <c r="O1530" s="1"/>
      <c r="P1530" s="24">
        <f t="shared" si="83"/>
        <v>180</v>
      </c>
      <c r="T1530" s="24">
        <f t="shared" si="81"/>
        <v>0</v>
      </c>
      <c r="U1530" s="25">
        <f t="shared" si="82"/>
        <v>180</v>
      </c>
    </row>
    <row r="1531" spans="1:21" ht="27" customHeight="1" x14ac:dyDescent="0.2">
      <c r="A1531" s="18">
        <v>0</v>
      </c>
      <c r="B1531" s="18" t="s">
        <v>572</v>
      </c>
      <c r="C1531" s="19">
        <v>44360</v>
      </c>
      <c r="D1531" s="20">
        <v>29702230200533</v>
      </c>
      <c r="F1531" s="18" t="s">
        <v>25</v>
      </c>
      <c r="G1531" s="19" t="s">
        <v>77</v>
      </c>
      <c r="O1531" s="1"/>
      <c r="P1531" s="24">
        <f t="shared" si="83"/>
        <v>0</v>
      </c>
      <c r="T1531" s="24">
        <f t="shared" si="81"/>
        <v>0</v>
      </c>
      <c r="U1531" s="25">
        <f t="shared" si="82"/>
        <v>0</v>
      </c>
    </row>
    <row r="1532" spans="1:21" ht="27" customHeight="1" x14ac:dyDescent="0.2">
      <c r="A1532" s="18">
        <v>0</v>
      </c>
      <c r="B1532" s="18" t="s">
        <v>573</v>
      </c>
      <c r="C1532" s="19">
        <v>44361</v>
      </c>
      <c r="D1532" s="20">
        <v>28801290200791</v>
      </c>
      <c r="F1532" s="18" t="s">
        <v>25</v>
      </c>
      <c r="G1532" s="19" t="s">
        <v>77</v>
      </c>
      <c r="J1532" s="22">
        <f>1140</f>
        <v>1140</v>
      </c>
      <c r="O1532" s="1"/>
      <c r="P1532" s="24">
        <f t="shared" si="83"/>
        <v>1140</v>
      </c>
      <c r="T1532" s="24">
        <f t="shared" si="81"/>
        <v>0</v>
      </c>
      <c r="U1532" s="25">
        <f t="shared" si="82"/>
        <v>1140</v>
      </c>
    </row>
    <row r="1533" spans="1:21" ht="27" customHeight="1" x14ac:dyDescent="0.2">
      <c r="A1533" s="18">
        <v>0</v>
      </c>
      <c r="B1533" s="18" t="s">
        <v>638</v>
      </c>
      <c r="C1533" s="19">
        <v>44621</v>
      </c>
      <c r="D1533" s="20">
        <v>28404010200112</v>
      </c>
      <c r="F1533" s="18" t="s">
        <v>25</v>
      </c>
      <c r="G1533" s="19" t="s">
        <v>77</v>
      </c>
      <c r="O1533" s="1"/>
      <c r="P1533" s="24">
        <f t="shared" si="83"/>
        <v>0</v>
      </c>
      <c r="T1533" s="24">
        <f t="shared" si="81"/>
        <v>0</v>
      </c>
      <c r="U1533" s="25">
        <f t="shared" si="82"/>
        <v>0</v>
      </c>
    </row>
    <row r="1534" spans="1:21" ht="27" customHeight="1" x14ac:dyDescent="0.2">
      <c r="A1534" s="18">
        <v>14304</v>
      </c>
      <c r="B1534" s="18" t="s">
        <v>574</v>
      </c>
      <c r="C1534" s="19">
        <v>44391</v>
      </c>
      <c r="D1534" s="20" t="s">
        <v>575</v>
      </c>
      <c r="F1534" s="18" t="s">
        <v>86</v>
      </c>
      <c r="G1534" s="19">
        <v>44471</v>
      </c>
      <c r="O1534" s="1"/>
      <c r="P1534" s="24">
        <f t="shared" si="83"/>
        <v>0</v>
      </c>
      <c r="T1534" s="24">
        <f t="shared" si="81"/>
        <v>0</v>
      </c>
      <c r="U1534" s="25">
        <f t="shared" si="82"/>
        <v>0</v>
      </c>
    </row>
    <row r="1535" spans="1:21" ht="27" customHeight="1" x14ac:dyDescent="0.2">
      <c r="A1535" s="18">
        <v>14307</v>
      </c>
      <c r="B1535" s="18" t="s">
        <v>576</v>
      </c>
      <c r="C1535" s="19">
        <v>44402</v>
      </c>
      <c r="D1535" s="20">
        <v>27308120103594</v>
      </c>
      <c r="F1535" s="18" t="s">
        <v>577</v>
      </c>
      <c r="G1535" s="19">
        <v>44501</v>
      </c>
      <c r="I1535" s="21">
        <v>10900</v>
      </c>
      <c r="J1535" s="22">
        <v>23275</v>
      </c>
      <c r="M1535" s="23">
        <v>2725</v>
      </c>
      <c r="O1535" s="1"/>
      <c r="P1535" s="24">
        <f t="shared" si="83"/>
        <v>26000</v>
      </c>
      <c r="Q1535" s="23">
        <v>1199</v>
      </c>
      <c r="R1535" s="23">
        <v>0</v>
      </c>
      <c r="S1535" s="23">
        <v>0</v>
      </c>
      <c r="T1535" s="24">
        <f t="shared" si="81"/>
        <v>1199</v>
      </c>
      <c r="U1535" s="25">
        <f t="shared" si="82"/>
        <v>24801</v>
      </c>
    </row>
    <row r="1536" spans="1:21" ht="27" customHeight="1" x14ac:dyDescent="0.2">
      <c r="A1536" s="18">
        <v>0</v>
      </c>
      <c r="B1536" s="18" t="s">
        <v>578</v>
      </c>
      <c r="C1536" s="19">
        <v>44562</v>
      </c>
      <c r="D1536" s="20">
        <v>27309230202756</v>
      </c>
      <c r="F1536" s="18" t="s">
        <v>25</v>
      </c>
      <c r="G1536" s="19" t="s">
        <v>77</v>
      </c>
      <c r="J1536" s="22">
        <f>885</f>
        <v>885</v>
      </c>
      <c r="O1536" s="1"/>
      <c r="P1536" s="24">
        <f t="shared" si="83"/>
        <v>885</v>
      </c>
      <c r="T1536" s="24">
        <f t="shared" si="81"/>
        <v>0</v>
      </c>
      <c r="U1536" s="25">
        <f t="shared" si="82"/>
        <v>885</v>
      </c>
    </row>
    <row r="1537" spans="1:21" ht="27" customHeight="1" x14ac:dyDescent="0.2">
      <c r="A1537" s="18">
        <v>0</v>
      </c>
      <c r="B1537" s="18" t="s">
        <v>579</v>
      </c>
      <c r="C1537" s="19">
        <v>44387</v>
      </c>
      <c r="D1537" s="20">
        <v>29407010213411</v>
      </c>
      <c r="F1537" s="18" t="s">
        <v>25</v>
      </c>
      <c r="G1537" s="19" t="s">
        <v>77</v>
      </c>
      <c r="O1537" s="1"/>
      <c r="P1537" s="24">
        <f t="shared" si="83"/>
        <v>0</v>
      </c>
      <c r="T1537" s="24">
        <f t="shared" si="81"/>
        <v>0</v>
      </c>
      <c r="U1537" s="25">
        <f t="shared" si="82"/>
        <v>0</v>
      </c>
    </row>
    <row r="1538" spans="1:21" ht="27" customHeight="1" x14ac:dyDescent="0.2">
      <c r="A1538" s="18">
        <v>0</v>
      </c>
      <c r="B1538" s="18" t="s">
        <v>580</v>
      </c>
      <c r="C1538" s="19">
        <v>44388</v>
      </c>
      <c r="D1538" s="20">
        <v>29006070200497</v>
      </c>
      <c r="F1538" s="18" t="s">
        <v>25</v>
      </c>
      <c r="G1538" s="19" t="s">
        <v>77</v>
      </c>
      <c r="J1538" s="22">
        <f>3960+600</f>
        <v>4560</v>
      </c>
      <c r="O1538" s="1"/>
      <c r="P1538" s="24">
        <f t="shared" si="83"/>
        <v>4560</v>
      </c>
      <c r="T1538" s="24">
        <f t="shared" si="81"/>
        <v>0</v>
      </c>
      <c r="U1538" s="25">
        <f t="shared" si="82"/>
        <v>4560</v>
      </c>
    </row>
    <row r="1539" spans="1:21" ht="27" customHeight="1" x14ac:dyDescent="0.2">
      <c r="A1539" s="18">
        <v>0</v>
      </c>
      <c r="B1539" s="18" t="s">
        <v>581</v>
      </c>
      <c r="C1539" s="19">
        <v>44409</v>
      </c>
      <c r="D1539" s="20">
        <v>27903100200238</v>
      </c>
      <c r="F1539" s="18" t="s">
        <v>25</v>
      </c>
      <c r="G1539" s="19" t="s">
        <v>77</v>
      </c>
      <c r="O1539" s="1"/>
      <c r="P1539" s="24">
        <f t="shared" si="83"/>
        <v>0</v>
      </c>
      <c r="T1539" s="24">
        <f t="shared" si="81"/>
        <v>0</v>
      </c>
      <c r="U1539" s="25">
        <f t="shared" si="82"/>
        <v>0</v>
      </c>
    </row>
    <row r="1540" spans="1:21" ht="27" customHeight="1" x14ac:dyDescent="0.2">
      <c r="A1540" s="18">
        <v>0</v>
      </c>
      <c r="B1540" s="18" t="s">
        <v>582</v>
      </c>
      <c r="C1540" s="19">
        <v>44409</v>
      </c>
      <c r="D1540" s="20">
        <v>28309170200698</v>
      </c>
      <c r="F1540" s="18" t="s">
        <v>25</v>
      </c>
      <c r="G1540" s="19" t="s">
        <v>77</v>
      </c>
      <c r="J1540" s="22">
        <f>120</f>
        <v>120</v>
      </c>
      <c r="O1540" s="1"/>
      <c r="P1540" s="24">
        <f t="shared" si="83"/>
        <v>120</v>
      </c>
      <c r="T1540" s="24">
        <f t="shared" si="81"/>
        <v>0</v>
      </c>
      <c r="U1540" s="25">
        <f t="shared" si="82"/>
        <v>120</v>
      </c>
    </row>
    <row r="1541" spans="1:21" ht="27" customHeight="1" x14ac:dyDescent="0.2">
      <c r="A1541" s="18">
        <v>0</v>
      </c>
      <c r="B1541" s="18" t="s">
        <v>583</v>
      </c>
      <c r="C1541" s="19">
        <v>44409</v>
      </c>
      <c r="D1541" s="20">
        <v>27210190200678</v>
      </c>
      <c r="F1541" s="18" t="s">
        <v>25</v>
      </c>
      <c r="G1541" s="19" t="s">
        <v>77</v>
      </c>
      <c r="O1541" s="1"/>
      <c r="P1541" s="24">
        <f t="shared" si="83"/>
        <v>0</v>
      </c>
      <c r="T1541" s="24">
        <f t="shared" si="81"/>
        <v>0</v>
      </c>
      <c r="U1541" s="25">
        <f t="shared" si="82"/>
        <v>0</v>
      </c>
    </row>
    <row r="1542" spans="1:21" ht="27" customHeight="1" x14ac:dyDescent="0.2">
      <c r="A1542" s="18">
        <v>0</v>
      </c>
      <c r="B1542" s="18" t="s">
        <v>584</v>
      </c>
      <c r="C1542" s="19">
        <v>44501</v>
      </c>
      <c r="D1542" s="20">
        <v>27905260202434</v>
      </c>
      <c r="F1542" s="18" t="s">
        <v>25</v>
      </c>
      <c r="G1542" s="19" t="s">
        <v>77</v>
      </c>
      <c r="O1542" s="1"/>
      <c r="P1542" s="24">
        <f t="shared" si="83"/>
        <v>0</v>
      </c>
      <c r="T1542" s="24">
        <f t="shared" si="81"/>
        <v>0</v>
      </c>
      <c r="U1542" s="25">
        <f t="shared" si="82"/>
        <v>0</v>
      </c>
    </row>
    <row r="1543" spans="1:21" ht="27" customHeight="1" x14ac:dyDescent="0.2">
      <c r="A1543" s="18">
        <v>0</v>
      </c>
      <c r="B1543" s="18" t="s">
        <v>585</v>
      </c>
      <c r="C1543" s="19">
        <v>44501</v>
      </c>
      <c r="D1543" s="20">
        <v>28206010202151</v>
      </c>
      <c r="F1543" s="18" t="s">
        <v>25</v>
      </c>
      <c r="G1543" s="19" t="s">
        <v>77</v>
      </c>
      <c r="H1543" s="19">
        <v>44875</v>
      </c>
      <c r="O1543" s="1"/>
      <c r="P1543" s="24">
        <f t="shared" si="83"/>
        <v>0</v>
      </c>
      <c r="T1543" s="24">
        <f t="shared" si="81"/>
        <v>0</v>
      </c>
      <c r="U1543" s="25">
        <f t="shared" si="82"/>
        <v>0</v>
      </c>
    </row>
    <row r="1544" spans="1:21" ht="27" customHeight="1" x14ac:dyDescent="0.2">
      <c r="A1544" s="18">
        <v>0</v>
      </c>
      <c r="B1544" s="18" t="s">
        <v>586</v>
      </c>
      <c r="C1544" s="19">
        <v>44501</v>
      </c>
      <c r="D1544" s="20">
        <v>28409181801094</v>
      </c>
      <c r="F1544" s="18" t="s">
        <v>25</v>
      </c>
      <c r="G1544" s="19" t="s">
        <v>77</v>
      </c>
      <c r="O1544" s="1"/>
      <c r="P1544" s="24">
        <f t="shared" si="83"/>
        <v>0</v>
      </c>
      <c r="T1544" s="24">
        <f t="shared" si="81"/>
        <v>0</v>
      </c>
      <c r="U1544" s="25">
        <f t="shared" si="82"/>
        <v>0</v>
      </c>
    </row>
    <row r="1545" spans="1:21" ht="27" customHeight="1" x14ac:dyDescent="0.2">
      <c r="A1545" s="18">
        <v>0</v>
      </c>
      <c r="B1545" s="18" t="s">
        <v>587</v>
      </c>
      <c r="C1545" s="19">
        <v>44531</v>
      </c>
      <c r="D1545" s="20">
        <v>28001060201252</v>
      </c>
      <c r="F1545" s="18" t="s">
        <v>25</v>
      </c>
      <c r="G1545" s="19" t="s">
        <v>77</v>
      </c>
      <c r="O1545" s="1"/>
      <c r="P1545" s="24">
        <f t="shared" si="83"/>
        <v>0</v>
      </c>
      <c r="T1545" s="24">
        <f t="shared" si="81"/>
        <v>0</v>
      </c>
      <c r="U1545" s="25">
        <f t="shared" si="82"/>
        <v>0</v>
      </c>
    </row>
    <row r="1546" spans="1:21" ht="27" customHeight="1" x14ac:dyDescent="0.2">
      <c r="A1546" s="18">
        <v>0</v>
      </c>
      <c r="B1546" s="18" t="s">
        <v>588</v>
      </c>
      <c r="C1546" s="19">
        <v>44531</v>
      </c>
      <c r="D1546" s="20">
        <v>29507300201373</v>
      </c>
      <c r="F1546" s="18" t="s">
        <v>25</v>
      </c>
      <c r="G1546" s="19" t="s">
        <v>77</v>
      </c>
      <c r="O1546" s="1"/>
      <c r="P1546" s="24">
        <f t="shared" si="83"/>
        <v>0</v>
      </c>
      <c r="T1546" s="24">
        <f t="shared" si="81"/>
        <v>0</v>
      </c>
      <c r="U1546" s="25">
        <f t="shared" si="82"/>
        <v>0</v>
      </c>
    </row>
    <row r="1547" spans="1:21" ht="27" customHeight="1" x14ac:dyDescent="0.2">
      <c r="A1547" s="18">
        <v>0</v>
      </c>
      <c r="B1547" s="18" t="s">
        <v>589</v>
      </c>
      <c r="C1547" s="19">
        <v>44562</v>
      </c>
      <c r="D1547" s="20">
        <v>28002140201055</v>
      </c>
      <c r="F1547" s="18" t="s">
        <v>25</v>
      </c>
      <c r="G1547" s="19" t="s">
        <v>77</v>
      </c>
      <c r="J1547" s="22">
        <f>1320</f>
        <v>1320</v>
      </c>
      <c r="O1547" s="1"/>
      <c r="P1547" s="24">
        <f t="shared" si="83"/>
        <v>1320</v>
      </c>
      <c r="T1547" s="24">
        <f t="shared" ref="T1547:T1610" si="84">SUM(Q1547:S1547)</f>
        <v>0</v>
      </c>
      <c r="U1547" s="25">
        <f t="shared" ref="U1547:U1610" si="85">P1547-T1547</f>
        <v>1320</v>
      </c>
    </row>
    <row r="1548" spans="1:21" ht="27" customHeight="1" x14ac:dyDescent="0.2">
      <c r="A1548" s="18">
        <v>0</v>
      </c>
      <c r="B1548" s="18" t="s">
        <v>643</v>
      </c>
      <c r="C1548" s="19">
        <v>44562</v>
      </c>
      <c r="D1548" s="20">
        <v>28211271601839</v>
      </c>
      <c r="F1548" s="18" t="s">
        <v>25</v>
      </c>
      <c r="G1548" s="19" t="s">
        <v>77</v>
      </c>
      <c r="O1548" s="1"/>
      <c r="P1548" s="24">
        <f t="shared" ref="P1548:P1611" si="86">SUM(J1548:O1548)</f>
        <v>0</v>
      </c>
      <c r="T1548" s="24">
        <f t="shared" si="84"/>
        <v>0</v>
      </c>
      <c r="U1548" s="25">
        <f t="shared" si="85"/>
        <v>0</v>
      </c>
    </row>
    <row r="1549" spans="1:21" ht="27" customHeight="1" x14ac:dyDescent="0.2">
      <c r="A1549" s="18">
        <v>0</v>
      </c>
      <c r="B1549" s="18" t="s">
        <v>590</v>
      </c>
      <c r="C1549" s="19">
        <v>44562</v>
      </c>
      <c r="D1549" s="20">
        <v>28211271601839</v>
      </c>
      <c r="F1549" s="18" t="s">
        <v>25</v>
      </c>
      <c r="G1549" s="19" t="s">
        <v>77</v>
      </c>
      <c r="O1549" s="1"/>
      <c r="P1549" s="24">
        <f t="shared" si="86"/>
        <v>0</v>
      </c>
      <c r="T1549" s="24">
        <f t="shared" si="84"/>
        <v>0</v>
      </c>
      <c r="U1549" s="25">
        <f t="shared" si="85"/>
        <v>0</v>
      </c>
    </row>
    <row r="1550" spans="1:21" ht="27" customHeight="1" x14ac:dyDescent="0.2">
      <c r="A1550" s="18">
        <v>0</v>
      </c>
      <c r="B1550" s="18" t="s">
        <v>591</v>
      </c>
      <c r="C1550" s="19">
        <v>44562</v>
      </c>
      <c r="D1550" s="20">
        <v>28105101802215</v>
      </c>
      <c r="F1550" s="18" t="s">
        <v>25</v>
      </c>
      <c r="G1550" s="19" t="s">
        <v>77</v>
      </c>
      <c r="J1550" s="22">
        <f>4245+825</f>
        <v>5070</v>
      </c>
      <c r="O1550" s="1"/>
      <c r="P1550" s="24">
        <f t="shared" si="86"/>
        <v>5070</v>
      </c>
      <c r="T1550" s="24">
        <f t="shared" si="84"/>
        <v>0</v>
      </c>
      <c r="U1550" s="25">
        <f t="shared" si="85"/>
        <v>5070</v>
      </c>
    </row>
    <row r="1551" spans="1:21" ht="27" customHeight="1" x14ac:dyDescent="0.2">
      <c r="A1551" s="18">
        <v>0</v>
      </c>
      <c r="B1551" s="18" t="s">
        <v>592</v>
      </c>
      <c r="C1551" s="19">
        <v>44562</v>
      </c>
      <c r="D1551" s="20">
        <v>28809280201731</v>
      </c>
      <c r="F1551" s="18" t="s">
        <v>25</v>
      </c>
      <c r="G1551" s="19" t="s">
        <v>77</v>
      </c>
      <c r="J1551" s="22">
        <f>2520</f>
        <v>2520</v>
      </c>
      <c r="O1551" s="1"/>
      <c r="P1551" s="24">
        <f t="shared" si="86"/>
        <v>2520</v>
      </c>
      <c r="T1551" s="24">
        <f t="shared" si="84"/>
        <v>0</v>
      </c>
      <c r="U1551" s="25">
        <f t="shared" si="85"/>
        <v>2520</v>
      </c>
    </row>
    <row r="1552" spans="1:21" ht="27" customHeight="1" x14ac:dyDescent="0.2">
      <c r="A1552" s="18">
        <v>0</v>
      </c>
      <c r="B1552" s="18" t="s">
        <v>593</v>
      </c>
      <c r="C1552" s="19">
        <v>44562</v>
      </c>
      <c r="D1552" s="20">
        <v>29201100201717</v>
      </c>
      <c r="F1552" s="18" t="s">
        <v>25</v>
      </c>
      <c r="G1552" s="19" t="s">
        <v>77</v>
      </c>
      <c r="O1552" s="1"/>
      <c r="P1552" s="24">
        <f t="shared" si="86"/>
        <v>0</v>
      </c>
      <c r="T1552" s="24">
        <f t="shared" si="84"/>
        <v>0</v>
      </c>
      <c r="U1552" s="25">
        <f t="shared" si="85"/>
        <v>0</v>
      </c>
    </row>
    <row r="1553" spans="1:21" ht="27" customHeight="1" x14ac:dyDescent="0.2">
      <c r="A1553" s="18">
        <v>0</v>
      </c>
      <c r="B1553" s="18" t="s">
        <v>627</v>
      </c>
      <c r="C1553" s="19">
        <v>44587</v>
      </c>
      <c r="D1553" s="20">
        <v>28309170200698</v>
      </c>
      <c r="F1553" s="18" t="s">
        <v>25</v>
      </c>
      <c r="G1553" s="19" t="s">
        <v>77</v>
      </c>
      <c r="O1553" s="1"/>
      <c r="P1553" s="24">
        <f t="shared" si="86"/>
        <v>0</v>
      </c>
      <c r="T1553" s="24">
        <f t="shared" si="84"/>
        <v>0</v>
      </c>
      <c r="U1553" s="25">
        <f t="shared" si="85"/>
        <v>0</v>
      </c>
    </row>
    <row r="1554" spans="1:21" ht="27" customHeight="1" x14ac:dyDescent="0.2">
      <c r="A1554" s="18">
        <v>0</v>
      </c>
      <c r="B1554" s="18" t="s">
        <v>628</v>
      </c>
      <c r="C1554" s="19">
        <v>44590</v>
      </c>
      <c r="D1554" s="20">
        <v>28012080201951</v>
      </c>
      <c r="F1554" s="18" t="s">
        <v>25</v>
      </c>
      <c r="G1554" s="19" t="s">
        <v>77</v>
      </c>
      <c r="J1554" s="22">
        <f>2490+360</f>
        <v>2850</v>
      </c>
      <c r="O1554" s="1"/>
      <c r="P1554" s="24">
        <f t="shared" si="86"/>
        <v>2850</v>
      </c>
      <c r="T1554" s="24">
        <f t="shared" si="84"/>
        <v>0</v>
      </c>
      <c r="U1554" s="25">
        <f t="shared" si="85"/>
        <v>2850</v>
      </c>
    </row>
    <row r="1555" spans="1:21" ht="27" customHeight="1" x14ac:dyDescent="0.2">
      <c r="A1555" s="18">
        <v>0</v>
      </c>
      <c r="B1555" s="18" t="s">
        <v>629</v>
      </c>
      <c r="C1555" s="19">
        <v>44597</v>
      </c>
      <c r="D1555" s="20">
        <v>26809070202478</v>
      </c>
      <c r="F1555" s="18" t="s">
        <v>25</v>
      </c>
      <c r="G1555" s="19" t="s">
        <v>77</v>
      </c>
      <c r="J1555" s="22">
        <f>3420</f>
        <v>3420</v>
      </c>
      <c r="O1555" s="1"/>
      <c r="P1555" s="24">
        <f t="shared" si="86"/>
        <v>3420</v>
      </c>
      <c r="T1555" s="24">
        <f t="shared" si="84"/>
        <v>0</v>
      </c>
      <c r="U1555" s="25">
        <f t="shared" si="85"/>
        <v>3420</v>
      </c>
    </row>
    <row r="1556" spans="1:21" ht="27" customHeight="1" x14ac:dyDescent="0.2">
      <c r="A1556" s="18">
        <v>0</v>
      </c>
      <c r="B1556" s="18" t="s">
        <v>630</v>
      </c>
      <c r="C1556" s="19">
        <v>44600</v>
      </c>
      <c r="D1556" s="20">
        <v>27312221801877</v>
      </c>
      <c r="F1556" s="18" t="s">
        <v>25</v>
      </c>
      <c r="G1556" s="19" t="s">
        <v>77</v>
      </c>
      <c r="J1556" s="22">
        <f>3780+1320</f>
        <v>5100</v>
      </c>
      <c r="O1556" s="1"/>
      <c r="P1556" s="24">
        <f t="shared" si="86"/>
        <v>5100</v>
      </c>
      <c r="T1556" s="24">
        <f t="shared" si="84"/>
        <v>0</v>
      </c>
      <c r="U1556" s="25">
        <f t="shared" si="85"/>
        <v>5100</v>
      </c>
    </row>
    <row r="1557" spans="1:21" ht="27" customHeight="1" x14ac:dyDescent="0.2">
      <c r="A1557" s="18">
        <v>0</v>
      </c>
      <c r="B1557" s="18" t="s">
        <v>631</v>
      </c>
      <c r="C1557" s="19">
        <v>44608</v>
      </c>
      <c r="D1557" s="20">
        <v>28205280200499</v>
      </c>
      <c r="F1557" s="18" t="s">
        <v>25</v>
      </c>
      <c r="G1557" s="19" t="s">
        <v>77</v>
      </c>
      <c r="J1557" s="22">
        <f>3240+765</f>
        <v>4005</v>
      </c>
      <c r="O1557" s="1"/>
      <c r="P1557" s="24">
        <f t="shared" si="86"/>
        <v>4005</v>
      </c>
      <c r="T1557" s="24">
        <f t="shared" si="84"/>
        <v>0</v>
      </c>
      <c r="U1557" s="25">
        <f t="shared" si="85"/>
        <v>4005</v>
      </c>
    </row>
    <row r="1558" spans="1:21" ht="27" customHeight="1" x14ac:dyDescent="0.2">
      <c r="A1558" s="18">
        <v>0</v>
      </c>
      <c r="B1558" s="18" t="s">
        <v>644</v>
      </c>
      <c r="C1558" s="26">
        <v>44695</v>
      </c>
      <c r="D1558" s="27">
        <v>28206070202177</v>
      </c>
      <c r="F1558" s="18" t="s">
        <v>25</v>
      </c>
      <c r="G1558" s="19" t="s">
        <v>77</v>
      </c>
      <c r="O1558" s="1"/>
      <c r="P1558" s="24">
        <f t="shared" si="86"/>
        <v>0</v>
      </c>
      <c r="T1558" s="24">
        <f t="shared" si="84"/>
        <v>0</v>
      </c>
      <c r="U1558" s="25">
        <f t="shared" si="85"/>
        <v>0</v>
      </c>
    </row>
    <row r="1559" spans="1:21" ht="27" customHeight="1" x14ac:dyDescent="0.2">
      <c r="A1559" s="18">
        <v>0</v>
      </c>
      <c r="B1559" s="18" t="s">
        <v>645</v>
      </c>
      <c r="C1559" s="26">
        <v>44692</v>
      </c>
      <c r="D1559" s="27">
        <v>28205120201472</v>
      </c>
      <c r="F1559" s="18" t="s">
        <v>25</v>
      </c>
      <c r="G1559" s="19" t="s">
        <v>77</v>
      </c>
      <c r="J1559" s="22">
        <f>4260+990</f>
        <v>5250</v>
      </c>
      <c r="O1559" s="1"/>
      <c r="P1559" s="24">
        <f t="shared" si="86"/>
        <v>5250</v>
      </c>
      <c r="T1559" s="24">
        <f t="shared" si="84"/>
        <v>0</v>
      </c>
      <c r="U1559" s="25">
        <f t="shared" si="85"/>
        <v>5250</v>
      </c>
    </row>
    <row r="1560" spans="1:21" ht="27" customHeight="1" x14ac:dyDescent="0.2">
      <c r="A1560" s="18">
        <v>0</v>
      </c>
      <c r="B1560" s="18" t="s">
        <v>653</v>
      </c>
      <c r="C1560" s="26">
        <v>44709</v>
      </c>
      <c r="D1560" s="27">
        <v>30504300201035</v>
      </c>
      <c r="F1560" s="18" t="s">
        <v>25</v>
      </c>
      <c r="G1560" s="19" t="s">
        <v>77</v>
      </c>
      <c r="J1560" s="22">
        <f>3960+705</f>
        <v>4665</v>
      </c>
      <c r="O1560" s="1"/>
      <c r="P1560" s="24">
        <f t="shared" si="86"/>
        <v>4665</v>
      </c>
      <c r="T1560" s="24">
        <f t="shared" si="84"/>
        <v>0</v>
      </c>
      <c r="U1560" s="25">
        <f t="shared" si="85"/>
        <v>4665</v>
      </c>
    </row>
    <row r="1561" spans="1:21" ht="27" customHeight="1" x14ac:dyDescent="0.2">
      <c r="A1561" s="18">
        <v>0</v>
      </c>
      <c r="B1561" s="18" t="s">
        <v>654</v>
      </c>
      <c r="C1561" s="26">
        <v>44711</v>
      </c>
      <c r="D1561" s="27">
        <v>39011080200275</v>
      </c>
      <c r="F1561" s="18" t="s">
        <v>25</v>
      </c>
      <c r="G1561" s="19" t="s">
        <v>77</v>
      </c>
      <c r="O1561" s="1"/>
      <c r="P1561" s="24">
        <f t="shared" si="86"/>
        <v>0</v>
      </c>
      <c r="T1561" s="24">
        <f t="shared" si="84"/>
        <v>0</v>
      </c>
      <c r="U1561" s="25">
        <f t="shared" si="85"/>
        <v>0</v>
      </c>
    </row>
    <row r="1562" spans="1:21" ht="27" customHeight="1" x14ac:dyDescent="0.2">
      <c r="A1562" s="18">
        <v>0</v>
      </c>
      <c r="B1562" s="18" t="s">
        <v>655</v>
      </c>
      <c r="C1562" s="26">
        <v>44716</v>
      </c>
      <c r="D1562" s="27">
        <v>28412160201098</v>
      </c>
      <c r="F1562" s="18" t="s">
        <v>25</v>
      </c>
      <c r="G1562" s="19" t="s">
        <v>77</v>
      </c>
      <c r="O1562" s="1"/>
      <c r="P1562" s="24">
        <f t="shared" si="86"/>
        <v>0</v>
      </c>
      <c r="T1562" s="24">
        <f t="shared" si="84"/>
        <v>0</v>
      </c>
      <c r="U1562" s="25">
        <f t="shared" si="85"/>
        <v>0</v>
      </c>
    </row>
    <row r="1563" spans="1:21" ht="27" customHeight="1" x14ac:dyDescent="0.2">
      <c r="A1563" s="18">
        <v>0</v>
      </c>
      <c r="B1563" s="18" t="s">
        <v>656</v>
      </c>
      <c r="C1563" s="26">
        <v>44716</v>
      </c>
      <c r="D1563" s="27">
        <v>29405151802736</v>
      </c>
      <c r="F1563" s="18" t="s">
        <v>25</v>
      </c>
      <c r="G1563" s="19" t="s">
        <v>77</v>
      </c>
      <c r="J1563" s="22">
        <f>3840+720</f>
        <v>4560</v>
      </c>
      <c r="O1563" s="1"/>
      <c r="P1563" s="24">
        <f t="shared" si="86"/>
        <v>4560</v>
      </c>
      <c r="T1563" s="24">
        <f t="shared" si="84"/>
        <v>0</v>
      </c>
      <c r="U1563" s="25">
        <f t="shared" si="85"/>
        <v>4560</v>
      </c>
    </row>
    <row r="1564" spans="1:21" ht="27" customHeight="1" x14ac:dyDescent="0.2">
      <c r="A1564" s="18">
        <v>0</v>
      </c>
      <c r="B1564" s="18" t="s">
        <v>673</v>
      </c>
      <c r="C1564" s="26">
        <v>44917</v>
      </c>
      <c r="D1564" s="27">
        <v>29512150201632</v>
      </c>
      <c r="F1564" s="18" t="s">
        <v>25</v>
      </c>
      <c r="G1564" s="19" t="s">
        <v>77</v>
      </c>
      <c r="J1564" s="22">
        <f>3480+600</f>
        <v>4080</v>
      </c>
      <c r="O1564" s="1"/>
      <c r="P1564" s="24">
        <f t="shared" si="86"/>
        <v>4080</v>
      </c>
      <c r="T1564" s="24">
        <f t="shared" si="84"/>
        <v>0</v>
      </c>
      <c r="U1564" s="25">
        <f t="shared" si="85"/>
        <v>4080</v>
      </c>
    </row>
    <row r="1565" spans="1:21" ht="27" customHeight="1" x14ac:dyDescent="0.2">
      <c r="A1565" s="18">
        <v>0</v>
      </c>
      <c r="B1565" s="18" t="s">
        <v>683</v>
      </c>
      <c r="C1565" s="26">
        <v>44944</v>
      </c>
      <c r="D1565" s="27">
        <v>29603110200256</v>
      </c>
      <c r="F1565" s="18" t="s">
        <v>25</v>
      </c>
      <c r="G1565" s="19" t="s">
        <v>77</v>
      </c>
      <c r="J1565" s="22">
        <f>1575+825</f>
        <v>2400</v>
      </c>
      <c r="O1565" s="1"/>
      <c r="P1565" s="24">
        <f t="shared" si="86"/>
        <v>2400</v>
      </c>
      <c r="T1565" s="24">
        <f t="shared" si="84"/>
        <v>0</v>
      </c>
      <c r="U1565" s="25">
        <f t="shared" si="85"/>
        <v>2400</v>
      </c>
    </row>
    <row r="1566" spans="1:21" ht="27" customHeight="1" x14ac:dyDescent="0.2">
      <c r="A1566" s="18">
        <v>0</v>
      </c>
      <c r="B1566" s="18" t="s">
        <v>685</v>
      </c>
      <c r="C1566" s="26">
        <v>44943</v>
      </c>
      <c r="D1566" s="27">
        <v>28607180201235</v>
      </c>
      <c r="F1566" s="18" t="s">
        <v>25</v>
      </c>
      <c r="G1566" s="19" t="s">
        <v>77</v>
      </c>
      <c r="J1566" s="22">
        <f>4410+990</f>
        <v>5400</v>
      </c>
      <c r="O1566" s="1"/>
      <c r="P1566" s="24">
        <f t="shared" si="86"/>
        <v>5400</v>
      </c>
      <c r="T1566" s="24">
        <f t="shared" si="84"/>
        <v>0</v>
      </c>
      <c r="U1566" s="25">
        <f t="shared" si="85"/>
        <v>5400</v>
      </c>
    </row>
    <row r="1567" spans="1:21" ht="27" customHeight="1" x14ac:dyDescent="0.2">
      <c r="A1567" s="18">
        <v>0</v>
      </c>
      <c r="B1567" s="18" t="s">
        <v>693</v>
      </c>
      <c r="C1567" s="26"/>
      <c r="D1567" s="27"/>
      <c r="J1567" s="22">
        <f>2640+795</f>
        <v>3435</v>
      </c>
      <c r="O1567" s="1"/>
      <c r="P1567" s="24">
        <f t="shared" si="86"/>
        <v>3435</v>
      </c>
      <c r="T1567" s="24">
        <f t="shared" si="84"/>
        <v>0</v>
      </c>
      <c r="U1567" s="25">
        <f t="shared" si="85"/>
        <v>3435</v>
      </c>
    </row>
    <row r="1568" spans="1:21" ht="27" customHeight="1" x14ac:dyDescent="0.2">
      <c r="A1568" s="18">
        <v>0</v>
      </c>
      <c r="B1568" s="18" t="s">
        <v>694</v>
      </c>
      <c r="C1568" s="26"/>
      <c r="D1568" s="27"/>
      <c r="J1568" s="22">
        <f>1155</f>
        <v>1155</v>
      </c>
      <c r="O1568" s="1"/>
      <c r="P1568" s="24">
        <f t="shared" si="86"/>
        <v>1155</v>
      </c>
      <c r="T1568" s="24">
        <f t="shared" si="84"/>
        <v>0</v>
      </c>
      <c r="U1568" s="25">
        <f t="shared" si="85"/>
        <v>1155</v>
      </c>
    </row>
    <row r="1569" spans="1:21" ht="27" customHeight="1" x14ac:dyDescent="0.2">
      <c r="A1569" s="18">
        <v>0</v>
      </c>
      <c r="B1569" s="18" t="s">
        <v>695</v>
      </c>
      <c r="C1569" s="26"/>
      <c r="D1569" s="27"/>
      <c r="J1569" s="22">
        <v>240</v>
      </c>
      <c r="O1569" s="1"/>
      <c r="P1569" s="24">
        <f t="shared" si="86"/>
        <v>240</v>
      </c>
      <c r="T1569" s="24">
        <f t="shared" si="84"/>
        <v>0</v>
      </c>
      <c r="U1569" s="25">
        <f t="shared" si="85"/>
        <v>240</v>
      </c>
    </row>
    <row r="1570" spans="1:21" ht="27" customHeight="1" x14ac:dyDescent="0.2">
      <c r="A1570" s="18">
        <v>14332</v>
      </c>
      <c r="B1570" s="18" t="s">
        <v>594</v>
      </c>
      <c r="C1570" s="19">
        <v>44434</v>
      </c>
      <c r="D1570" s="20">
        <v>27911060202995</v>
      </c>
      <c r="F1570" s="18" t="s">
        <v>256</v>
      </c>
      <c r="G1570" s="19">
        <v>44593</v>
      </c>
      <c r="I1570" s="21">
        <v>8920</v>
      </c>
      <c r="J1570" s="22">
        <v>10509</v>
      </c>
      <c r="M1570" s="23">
        <v>2230</v>
      </c>
      <c r="O1570" s="1"/>
      <c r="P1570" s="24">
        <f t="shared" si="86"/>
        <v>12739</v>
      </c>
      <c r="Q1570" s="23">
        <v>981.2</v>
      </c>
      <c r="R1570" s="23">
        <v>0</v>
      </c>
      <c r="S1570" s="23">
        <v>0</v>
      </c>
      <c r="T1570" s="24">
        <f t="shared" si="84"/>
        <v>981.2</v>
      </c>
      <c r="U1570" s="25">
        <f t="shared" si="85"/>
        <v>11757.8</v>
      </c>
    </row>
    <row r="1571" spans="1:21" ht="27" customHeight="1" x14ac:dyDescent="0.2">
      <c r="A1571" s="18">
        <v>14339</v>
      </c>
      <c r="B1571" s="18" t="s">
        <v>595</v>
      </c>
      <c r="C1571" s="19">
        <v>44443</v>
      </c>
      <c r="D1571" s="20">
        <v>30101120200173</v>
      </c>
      <c r="F1571" s="18" t="s">
        <v>86</v>
      </c>
      <c r="G1571" s="19" t="s">
        <v>77</v>
      </c>
      <c r="I1571" s="21">
        <v>1700</v>
      </c>
      <c r="J1571" s="22">
        <v>2072</v>
      </c>
      <c r="M1571" s="23">
        <v>425</v>
      </c>
      <c r="O1571" s="1">
        <v>500</v>
      </c>
      <c r="P1571" s="24">
        <f t="shared" si="86"/>
        <v>2997</v>
      </c>
      <c r="Q1571" s="23">
        <v>187</v>
      </c>
      <c r="R1571" s="23">
        <v>0</v>
      </c>
      <c r="S1571" s="23">
        <v>1.4</v>
      </c>
      <c r="T1571" s="24">
        <f t="shared" si="84"/>
        <v>188.4</v>
      </c>
      <c r="U1571" s="25">
        <f t="shared" si="85"/>
        <v>2808.6</v>
      </c>
    </row>
    <row r="1572" spans="1:21" ht="27" customHeight="1" x14ac:dyDescent="0.2">
      <c r="A1572" s="18">
        <v>14358</v>
      </c>
      <c r="B1572" s="18" t="s">
        <v>596</v>
      </c>
      <c r="C1572" s="19">
        <v>44478</v>
      </c>
      <c r="D1572" s="20">
        <v>28409292600748</v>
      </c>
      <c r="F1572" s="18" t="s">
        <v>285</v>
      </c>
      <c r="G1572" s="19">
        <v>44621</v>
      </c>
      <c r="O1572" s="1"/>
      <c r="P1572" s="24">
        <f t="shared" si="86"/>
        <v>0</v>
      </c>
      <c r="T1572" s="24">
        <f t="shared" si="84"/>
        <v>0</v>
      </c>
      <c r="U1572" s="25">
        <f t="shared" si="85"/>
        <v>0</v>
      </c>
    </row>
    <row r="1573" spans="1:21" ht="27" customHeight="1" x14ac:dyDescent="0.2">
      <c r="A1573" s="18">
        <v>14360</v>
      </c>
      <c r="B1573" s="18" t="s">
        <v>597</v>
      </c>
      <c r="C1573" s="19">
        <v>44471</v>
      </c>
      <c r="D1573" s="20">
        <v>27012310200336</v>
      </c>
      <c r="F1573" s="18" t="s">
        <v>598</v>
      </c>
      <c r="G1573" s="19" t="s">
        <v>77</v>
      </c>
      <c r="I1573" s="21">
        <v>0</v>
      </c>
      <c r="J1573" s="22">
        <v>23547</v>
      </c>
      <c r="M1573" s="23">
        <v>0</v>
      </c>
      <c r="O1573" s="1"/>
      <c r="P1573" s="24">
        <f t="shared" si="86"/>
        <v>23547</v>
      </c>
      <c r="Q1573" s="23">
        <v>0</v>
      </c>
      <c r="R1573" s="23">
        <v>0</v>
      </c>
      <c r="S1573" s="23">
        <v>0</v>
      </c>
      <c r="T1573" s="24">
        <f t="shared" si="84"/>
        <v>0</v>
      </c>
      <c r="U1573" s="25">
        <f t="shared" si="85"/>
        <v>23547</v>
      </c>
    </row>
    <row r="1574" spans="1:21" ht="27" customHeight="1" x14ac:dyDescent="0.2">
      <c r="A1574" s="18">
        <v>14362</v>
      </c>
      <c r="B1574" s="18" t="s">
        <v>599</v>
      </c>
      <c r="C1574" s="19">
        <v>44480</v>
      </c>
      <c r="D1574" s="20">
        <v>28202202602808</v>
      </c>
      <c r="F1574" s="18" t="s">
        <v>211</v>
      </c>
      <c r="G1574" s="19">
        <v>44653</v>
      </c>
      <c r="I1574" s="21">
        <v>1700</v>
      </c>
      <c r="J1574" s="22">
        <v>1797</v>
      </c>
      <c r="M1574" s="23">
        <v>425</v>
      </c>
      <c r="O1574" s="1"/>
      <c r="P1574" s="24">
        <f t="shared" si="86"/>
        <v>2222</v>
      </c>
      <c r="Q1574" s="23">
        <v>187</v>
      </c>
      <c r="R1574" s="23">
        <v>0</v>
      </c>
      <c r="S1574" s="23">
        <v>0</v>
      </c>
      <c r="T1574" s="24">
        <f t="shared" si="84"/>
        <v>187</v>
      </c>
      <c r="U1574" s="25">
        <f t="shared" si="85"/>
        <v>2035</v>
      </c>
    </row>
    <row r="1575" spans="1:21" ht="27" customHeight="1" x14ac:dyDescent="0.2">
      <c r="A1575" s="18">
        <v>14367</v>
      </c>
      <c r="B1575" s="18" t="s">
        <v>600</v>
      </c>
      <c r="C1575" s="19">
        <v>44487</v>
      </c>
      <c r="D1575" s="20">
        <v>29301010210339</v>
      </c>
      <c r="F1575" s="18" t="s">
        <v>86</v>
      </c>
      <c r="G1575" s="19">
        <v>44744</v>
      </c>
      <c r="I1575" s="21">
        <v>1710</v>
      </c>
      <c r="J1575" s="22">
        <v>2085.5</v>
      </c>
      <c r="M1575" s="23">
        <v>427.5</v>
      </c>
      <c r="O1575" s="1">
        <v>511</v>
      </c>
      <c r="P1575" s="24">
        <f t="shared" si="86"/>
        <v>3024</v>
      </c>
      <c r="Q1575" s="23">
        <v>188.1</v>
      </c>
      <c r="R1575" s="23">
        <v>0</v>
      </c>
      <c r="S1575" s="23">
        <v>0</v>
      </c>
      <c r="T1575" s="24">
        <f t="shared" si="84"/>
        <v>188.1</v>
      </c>
      <c r="U1575" s="25">
        <f t="shared" si="85"/>
        <v>2835.9</v>
      </c>
    </row>
    <row r="1576" spans="1:21" ht="27" customHeight="1" x14ac:dyDescent="0.2">
      <c r="A1576" s="18">
        <v>14368</v>
      </c>
      <c r="B1576" s="18" t="s">
        <v>601</v>
      </c>
      <c r="C1576" s="19">
        <v>44489</v>
      </c>
      <c r="D1576" s="20">
        <v>28010071803377</v>
      </c>
      <c r="F1576" s="18" t="s">
        <v>86</v>
      </c>
      <c r="G1576" s="19" t="s">
        <v>77</v>
      </c>
      <c r="H1576" s="19">
        <v>44618</v>
      </c>
      <c r="O1576" s="1"/>
      <c r="P1576" s="24">
        <f t="shared" si="86"/>
        <v>0</v>
      </c>
      <c r="T1576" s="24">
        <f t="shared" si="84"/>
        <v>0</v>
      </c>
      <c r="U1576" s="25">
        <f t="shared" si="85"/>
        <v>0</v>
      </c>
    </row>
    <row r="1577" spans="1:21" ht="27" customHeight="1" x14ac:dyDescent="0.2">
      <c r="A1577" s="18">
        <v>14375</v>
      </c>
      <c r="B1577" s="18" t="s">
        <v>602</v>
      </c>
      <c r="C1577" s="19">
        <v>44495</v>
      </c>
      <c r="D1577" s="20">
        <v>26503130200036</v>
      </c>
      <c r="F1577" s="18" t="s">
        <v>63</v>
      </c>
      <c r="G1577" s="19">
        <v>44805</v>
      </c>
      <c r="I1577" s="21">
        <v>2850</v>
      </c>
      <c r="J1577" s="22">
        <v>3477.5</v>
      </c>
      <c r="M1577" s="23">
        <v>712.5</v>
      </c>
      <c r="O1577" s="1">
        <v>2038</v>
      </c>
      <c r="P1577" s="24">
        <f t="shared" si="86"/>
        <v>6228</v>
      </c>
      <c r="Q1577" s="23">
        <v>313.5</v>
      </c>
      <c r="R1577" s="23">
        <v>0</v>
      </c>
      <c r="S1577" s="23">
        <v>0.3</v>
      </c>
      <c r="T1577" s="24">
        <f t="shared" si="84"/>
        <v>313.8</v>
      </c>
      <c r="U1577" s="25">
        <f t="shared" si="85"/>
        <v>5914.2</v>
      </c>
    </row>
    <row r="1578" spans="1:21" ht="27" customHeight="1" x14ac:dyDescent="0.2">
      <c r="A1578" s="18">
        <v>14382</v>
      </c>
      <c r="B1578" s="18" t="s">
        <v>603</v>
      </c>
      <c r="C1578" s="19">
        <v>44511</v>
      </c>
      <c r="D1578" s="20">
        <v>27704120201793</v>
      </c>
      <c r="F1578" s="18" t="s">
        <v>285</v>
      </c>
      <c r="G1578" s="19" t="s">
        <v>77</v>
      </c>
      <c r="H1578" s="19">
        <v>44651</v>
      </c>
      <c r="O1578" s="1"/>
      <c r="P1578" s="24">
        <f t="shared" si="86"/>
        <v>0</v>
      </c>
      <c r="T1578" s="24">
        <f t="shared" si="84"/>
        <v>0</v>
      </c>
      <c r="U1578" s="25">
        <f t="shared" si="85"/>
        <v>0</v>
      </c>
    </row>
    <row r="1579" spans="1:21" ht="27" customHeight="1" x14ac:dyDescent="0.2">
      <c r="A1579" s="18">
        <v>14383</v>
      </c>
      <c r="B1579" s="18" t="s">
        <v>604</v>
      </c>
      <c r="C1579" s="19">
        <v>44511</v>
      </c>
      <c r="D1579" s="20">
        <v>27801291500913</v>
      </c>
      <c r="F1579" s="18" t="s">
        <v>285</v>
      </c>
      <c r="G1579" s="19" t="s">
        <v>77</v>
      </c>
      <c r="H1579" s="19">
        <v>44618</v>
      </c>
      <c r="O1579" s="1"/>
      <c r="P1579" s="24">
        <f t="shared" si="86"/>
        <v>0</v>
      </c>
      <c r="T1579" s="24">
        <f t="shared" si="84"/>
        <v>0</v>
      </c>
      <c r="U1579" s="25">
        <f t="shared" si="85"/>
        <v>0</v>
      </c>
    </row>
    <row r="1580" spans="1:21" ht="27" customHeight="1" x14ac:dyDescent="0.2">
      <c r="A1580" s="18">
        <v>14387</v>
      </c>
      <c r="B1580" s="18" t="s">
        <v>605</v>
      </c>
      <c r="C1580" s="19">
        <v>44524</v>
      </c>
      <c r="D1580" s="20">
        <v>29406270204312</v>
      </c>
      <c r="F1580" s="18" t="s">
        <v>86</v>
      </c>
      <c r="G1580" s="19">
        <v>44621</v>
      </c>
      <c r="O1580" s="1"/>
      <c r="P1580" s="24">
        <f t="shared" si="86"/>
        <v>0</v>
      </c>
      <c r="T1580" s="24">
        <f t="shared" si="84"/>
        <v>0</v>
      </c>
      <c r="U1580" s="25">
        <f t="shared" si="85"/>
        <v>0</v>
      </c>
    </row>
    <row r="1581" spans="1:21" ht="27" customHeight="1" x14ac:dyDescent="0.2">
      <c r="A1581" s="18">
        <v>14390</v>
      </c>
      <c r="B1581" s="18" t="s">
        <v>606</v>
      </c>
      <c r="C1581" s="19">
        <v>44525</v>
      </c>
      <c r="D1581" s="20">
        <v>29401201803997</v>
      </c>
      <c r="F1581" s="18" t="s">
        <v>86</v>
      </c>
      <c r="G1581" s="19" t="s">
        <v>77</v>
      </c>
      <c r="H1581" s="19">
        <v>44619</v>
      </c>
      <c r="O1581" s="1"/>
      <c r="P1581" s="24">
        <f t="shared" si="86"/>
        <v>0</v>
      </c>
      <c r="T1581" s="24">
        <f t="shared" si="84"/>
        <v>0</v>
      </c>
      <c r="U1581" s="25">
        <f t="shared" si="85"/>
        <v>0</v>
      </c>
    </row>
    <row r="1582" spans="1:21" ht="27" customHeight="1" x14ac:dyDescent="0.2">
      <c r="A1582" s="18">
        <v>14396</v>
      </c>
      <c r="B1582" s="18" t="s">
        <v>607</v>
      </c>
      <c r="C1582" s="19">
        <v>44532</v>
      </c>
      <c r="D1582" s="20">
        <v>29505010205178</v>
      </c>
      <c r="F1582" s="18" t="s">
        <v>75</v>
      </c>
      <c r="G1582" s="19">
        <v>44713</v>
      </c>
      <c r="O1582" s="1"/>
      <c r="P1582" s="24">
        <f t="shared" si="86"/>
        <v>0</v>
      </c>
      <c r="T1582" s="24">
        <f t="shared" si="84"/>
        <v>0</v>
      </c>
      <c r="U1582" s="25">
        <f t="shared" si="85"/>
        <v>0</v>
      </c>
    </row>
    <row r="1583" spans="1:21" ht="27" customHeight="1" x14ac:dyDescent="0.2">
      <c r="A1583" s="18">
        <v>14397</v>
      </c>
      <c r="B1583" s="18" t="s">
        <v>608</v>
      </c>
      <c r="C1583" s="19">
        <v>44532</v>
      </c>
      <c r="D1583" s="20">
        <v>30211013300475</v>
      </c>
      <c r="F1583" s="18" t="s">
        <v>86</v>
      </c>
      <c r="G1583" s="19" t="s">
        <v>77</v>
      </c>
      <c r="H1583" s="19">
        <v>44647</v>
      </c>
      <c r="O1583" s="1"/>
      <c r="P1583" s="24">
        <f t="shared" si="86"/>
        <v>0</v>
      </c>
      <c r="T1583" s="24">
        <f t="shared" si="84"/>
        <v>0</v>
      </c>
      <c r="U1583" s="25">
        <f t="shared" si="85"/>
        <v>0</v>
      </c>
    </row>
    <row r="1584" spans="1:21" ht="27" customHeight="1" x14ac:dyDescent="0.2">
      <c r="A1584" s="18">
        <v>14399</v>
      </c>
      <c r="B1584" s="18" t="s">
        <v>609</v>
      </c>
      <c r="C1584" s="19">
        <v>44537</v>
      </c>
      <c r="D1584" s="20">
        <v>30307011806611</v>
      </c>
      <c r="F1584" s="18" t="s">
        <v>86</v>
      </c>
      <c r="G1584" s="19" t="s">
        <v>77</v>
      </c>
      <c r="H1584" s="19">
        <v>44618</v>
      </c>
      <c r="O1584" s="1"/>
      <c r="P1584" s="24">
        <f t="shared" si="86"/>
        <v>0</v>
      </c>
      <c r="T1584" s="24">
        <f t="shared" si="84"/>
        <v>0</v>
      </c>
      <c r="U1584" s="25">
        <f t="shared" si="85"/>
        <v>0</v>
      </c>
    </row>
    <row r="1585" spans="1:21" ht="27" customHeight="1" x14ac:dyDescent="0.2">
      <c r="A1585" s="18">
        <v>14400</v>
      </c>
      <c r="B1585" s="18" t="s">
        <v>610</v>
      </c>
      <c r="C1585" s="19">
        <v>44537</v>
      </c>
      <c r="D1585" s="20">
        <v>29701081801913</v>
      </c>
      <c r="F1585" s="18" t="s">
        <v>214</v>
      </c>
      <c r="G1585" s="19">
        <v>44621</v>
      </c>
      <c r="I1585" s="21">
        <v>1800</v>
      </c>
      <c r="J1585" s="22">
        <v>2736</v>
      </c>
      <c r="M1585" s="23">
        <v>450</v>
      </c>
      <c r="O1585" s="1"/>
      <c r="P1585" s="24">
        <f t="shared" si="86"/>
        <v>3186</v>
      </c>
      <c r="Q1585" s="23">
        <v>198</v>
      </c>
      <c r="R1585" s="23">
        <v>0</v>
      </c>
      <c r="S1585" s="23">
        <v>1.05</v>
      </c>
      <c r="T1585" s="24">
        <f t="shared" si="84"/>
        <v>199.05</v>
      </c>
      <c r="U1585" s="25">
        <f t="shared" si="85"/>
        <v>2986.95</v>
      </c>
    </row>
    <row r="1586" spans="1:21" ht="27" customHeight="1" x14ac:dyDescent="0.2">
      <c r="A1586" s="18">
        <v>14406</v>
      </c>
      <c r="B1586" s="18" t="s">
        <v>611</v>
      </c>
      <c r="C1586" s="19">
        <v>44544</v>
      </c>
      <c r="D1586" s="20">
        <v>28802230201778</v>
      </c>
      <c r="F1586" s="18" t="s">
        <v>86</v>
      </c>
      <c r="G1586" s="19" t="s">
        <v>77</v>
      </c>
      <c r="H1586" s="19">
        <v>44579</v>
      </c>
      <c r="O1586" s="1"/>
      <c r="P1586" s="24">
        <f t="shared" si="86"/>
        <v>0</v>
      </c>
      <c r="T1586" s="24">
        <f t="shared" si="84"/>
        <v>0</v>
      </c>
      <c r="U1586" s="25">
        <f t="shared" si="85"/>
        <v>0</v>
      </c>
    </row>
    <row r="1587" spans="1:21" ht="27" customHeight="1" x14ac:dyDescent="0.2">
      <c r="A1587" s="18">
        <v>14408</v>
      </c>
      <c r="B1587" s="18" t="s">
        <v>612</v>
      </c>
      <c r="C1587" s="19">
        <v>44542</v>
      </c>
      <c r="D1587" s="20">
        <v>30212220200878</v>
      </c>
      <c r="F1587" s="18" t="s">
        <v>86</v>
      </c>
      <c r="G1587" s="19" t="s">
        <v>77</v>
      </c>
      <c r="H1587" s="19">
        <v>44799</v>
      </c>
      <c r="O1587" s="1"/>
      <c r="P1587" s="24">
        <f t="shared" si="86"/>
        <v>0</v>
      </c>
      <c r="T1587" s="24">
        <f t="shared" si="84"/>
        <v>0</v>
      </c>
      <c r="U1587" s="25">
        <f t="shared" si="85"/>
        <v>0</v>
      </c>
    </row>
    <row r="1588" spans="1:21" ht="27" customHeight="1" x14ac:dyDescent="0.2">
      <c r="A1588" s="18">
        <v>14409</v>
      </c>
      <c r="B1588" s="18" t="s">
        <v>613</v>
      </c>
      <c r="C1588" s="19">
        <v>44553</v>
      </c>
      <c r="D1588" s="20">
        <v>29609011801513</v>
      </c>
      <c r="F1588" s="18" t="s">
        <v>86</v>
      </c>
      <c r="G1588" s="19">
        <v>44713</v>
      </c>
      <c r="O1588" s="1"/>
      <c r="P1588" s="24">
        <f t="shared" si="86"/>
        <v>0</v>
      </c>
      <c r="T1588" s="24">
        <f t="shared" si="84"/>
        <v>0</v>
      </c>
      <c r="U1588" s="25">
        <f t="shared" si="85"/>
        <v>0</v>
      </c>
    </row>
    <row r="1589" spans="1:21" ht="27" customHeight="1" x14ac:dyDescent="0.2">
      <c r="A1589" s="18">
        <v>14410</v>
      </c>
      <c r="B1589" s="18" t="s">
        <v>614</v>
      </c>
      <c r="C1589" s="19">
        <v>44555</v>
      </c>
      <c r="D1589" s="20">
        <v>30001080202971</v>
      </c>
      <c r="F1589" s="18" t="s">
        <v>86</v>
      </c>
      <c r="G1589" s="19" t="s">
        <v>77</v>
      </c>
      <c r="H1589" s="19">
        <v>44559</v>
      </c>
      <c r="O1589" s="1"/>
      <c r="P1589" s="24">
        <f t="shared" si="86"/>
        <v>0</v>
      </c>
      <c r="T1589" s="24">
        <f t="shared" si="84"/>
        <v>0</v>
      </c>
      <c r="U1589" s="25">
        <f t="shared" si="85"/>
        <v>0</v>
      </c>
    </row>
    <row r="1590" spans="1:21" ht="27" customHeight="1" x14ac:dyDescent="0.2">
      <c r="A1590" s="18">
        <v>14416</v>
      </c>
      <c r="B1590" s="18" t="s">
        <v>615</v>
      </c>
      <c r="C1590" s="19">
        <v>44565</v>
      </c>
      <c r="D1590" s="20">
        <v>29510210200638</v>
      </c>
      <c r="F1590" s="18" t="s">
        <v>206</v>
      </c>
      <c r="G1590" s="19">
        <v>44621</v>
      </c>
      <c r="O1590" s="1"/>
      <c r="P1590" s="24">
        <f t="shared" si="86"/>
        <v>0</v>
      </c>
      <c r="T1590" s="24">
        <f t="shared" si="84"/>
        <v>0</v>
      </c>
      <c r="U1590" s="25">
        <f t="shared" si="85"/>
        <v>0</v>
      </c>
    </row>
    <row r="1591" spans="1:21" ht="27" customHeight="1" x14ac:dyDescent="0.2">
      <c r="A1591" s="18">
        <v>14419</v>
      </c>
      <c r="B1591" s="18" t="s">
        <v>616</v>
      </c>
      <c r="C1591" s="19">
        <v>44570</v>
      </c>
      <c r="D1591" s="20">
        <v>29801241802011</v>
      </c>
      <c r="F1591" s="18" t="s">
        <v>75</v>
      </c>
      <c r="G1591" s="19" t="s">
        <v>77</v>
      </c>
      <c r="H1591" s="19">
        <v>44571</v>
      </c>
      <c r="O1591" s="1"/>
      <c r="P1591" s="24">
        <f t="shared" si="86"/>
        <v>0</v>
      </c>
      <c r="T1591" s="24">
        <f t="shared" si="84"/>
        <v>0</v>
      </c>
      <c r="U1591" s="25">
        <f t="shared" si="85"/>
        <v>0</v>
      </c>
    </row>
    <row r="1592" spans="1:21" ht="27" customHeight="1" x14ac:dyDescent="0.2">
      <c r="A1592" s="18">
        <v>14424</v>
      </c>
      <c r="B1592" s="18" t="s">
        <v>617</v>
      </c>
      <c r="C1592" s="19">
        <v>44586</v>
      </c>
      <c r="D1592" s="20">
        <v>29308142101711</v>
      </c>
      <c r="F1592" s="18" t="s">
        <v>86</v>
      </c>
      <c r="G1592" s="19">
        <v>44621</v>
      </c>
      <c r="O1592" s="1"/>
      <c r="P1592" s="24">
        <f t="shared" si="86"/>
        <v>0</v>
      </c>
      <c r="T1592" s="24">
        <f t="shared" si="84"/>
        <v>0</v>
      </c>
      <c r="U1592" s="25">
        <f t="shared" si="85"/>
        <v>0</v>
      </c>
    </row>
    <row r="1593" spans="1:21" ht="27" customHeight="1" x14ac:dyDescent="0.2">
      <c r="A1593" s="18">
        <v>14426</v>
      </c>
      <c r="B1593" s="18" t="s">
        <v>618</v>
      </c>
      <c r="C1593" s="19">
        <v>44592</v>
      </c>
      <c r="D1593" s="20">
        <v>28111060200451</v>
      </c>
      <c r="F1593" s="18" t="s">
        <v>86</v>
      </c>
      <c r="G1593" s="19" t="s">
        <v>77</v>
      </c>
      <c r="H1593" s="19">
        <v>44601</v>
      </c>
      <c r="O1593" s="1"/>
      <c r="P1593" s="24">
        <f t="shared" si="86"/>
        <v>0</v>
      </c>
      <c r="T1593" s="24">
        <f t="shared" si="84"/>
        <v>0</v>
      </c>
      <c r="U1593" s="25">
        <f t="shared" si="85"/>
        <v>0</v>
      </c>
    </row>
    <row r="1594" spans="1:21" ht="27" customHeight="1" x14ac:dyDescent="0.2">
      <c r="A1594" s="18">
        <v>14428</v>
      </c>
      <c r="B1594" s="18" t="s">
        <v>619</v>
      </c>
      <c r="C1594" s="19">
        <v>44594</v>
      </c>
      <c r="D1594" s="20">
        <v>29812080200475</v>
      </c>
      <c r="F1594" s="18" t="s">
        <v>86</v>
      </c>
      <c r="G1594" s="19">
        <v>44835</v>
      </c>
      <c r="I1594" s="21">
        <v>1700</v>
      </c>
      <c r="J1594" s="22">
        <v>1934</v>
      </c>
      <c r="M1594" s="23">
        <v>425</v>
      </c>
      <c r="O1594" s="1"/>
      <c r="P1594" s="24">
        <f t="shared" si="86"/>
        <v>2359</v>
      </c>
      <c r="Q1594" s="23">
        <v>187</v>
      </c>
      <c r="R1594" s="23">
        <v>0</v>
      </c>
      <c r="S1594" s="23">
        <v>0</v>
      </c>
      <c r="T1594" s="24">
        <f t="shared" si="84"/>
        <v>187</v>
      </c>
      <c r="U1594" s="25">
        <f t="shared" si="85"/>
        <v>2172</v>
      </c>
    </row>
    <row r="1595" spans="1:21" ht="27" customHeight="1" x14ac:dyDescent="0.2">
      <c r="A1595" s="18">
        <v>14429</v>
      </c>
      <c r="B1595" s="18" t="s">
        <v>620</v>
      </c>
      <c r="C1595" s="19">
        <v>44598</v>
      </c>
      <c r="D1595" s="20">
        <v>30201061802193</v>
      </c>
      <c r="F1595" s="18" t="s">
        <v>206</v>
      </c>
      <c r="G1595" s="19">
        <v>44805</v>
      </c>
      <c r="O1595" s="1"/>
      <c r="P1595" s="24">
        <f t="shared" si="86"/>
        <v>0</v>
      </c>
      <c r="T1595" s="24">
        <f t="shared" si="84"/>
        <v>0</v>
      </c>
      <c r="U1595" s="25">
        <f t="shared" si="85"/>
        <v>0</v>
      </c>
    </row>
    <row r="1596" spans="1:21" ht="27" customHeight="1" x14ac:dyDescent="0.2">
      <c r="A1596" s="18">
        <v>14432</v>
      </c>
      <c r="B1596" s="18" t="s">
        <v>621</v>
      </c>
      <c r="C1596" s="19">
        <v>44605</v>
      </c>
      <c r="D1596" s="20">
        <v>29612150202196</v>
      </c>
      <c r="F1596" s="18" t="s">
        <v>234</v>
      </c>
      <c r="O1596" s="1"/>
      <c r="P1596" s="24">
        <f t="shared" si="86"/>
        <v>0</v>
      </c>
      <c r="T1596" s="24">
        <f t="shared" si="84"/>
        <v>0</v>
      </c>
      <c r="U1596" s="25">
        <f t="shared" si="85"/>
        <v>0</v>
      </c>
    </row>
    <row r="1597" spans="1:21" ht="27" customHeight="1" x14ac:dyDescent="0.2">
      <c r="A1597" s="18">
        <v>14433</v>
      </c>
      <c r="B1597" s="18" t="s">
        <v>622</v>
      </c>
      <c r="C1597" s="19">
        <v>44605</v>
      </c>
      <c r="D1597" s="20">
        <v>29411011802019</v>
      </c>
      <c r="F1597" s="18" t="s">
        <v>86</v>
      </c>
      <c r="G1597" s="19" t="s">
        <v>77</v>
      </c>
      <c r="H1597" s="19">
        <v>44838</v>
      </c>
      <c r="O1597" s="1"/>
      <c r="P1597" s="24">
        <f t="shared" si="86"/>
        <v>0</v>
      </c>
      <c r="T1597" s="24">
        <f t="shared" si="84"/>
        <v>0</v>
      </c>
      <c r="U1597" s="25">
        <f t="shared" si="85"/>
        <v>0</v>
      </c>
    </row>
    <row r="1598" spans="1:21" ht="27" customHeight="1" x14ac:dyDescent="0.2">
      <c r="A1598" s="18">
        <v>14436</v>
      </c>
      <c r="B1598" s="18" t="s">
        <v>623</v>
      </c>
      <c r="C1598" s="19">
        <v>44611</v>
      </c>
      <c r="D1598" s="20">
        <v>29907200202818</v>
      </c>
      <c r="F1598" s="18" t="s">
        <v>214</v>
      </c>
      <c r="G1598" s="19" t="s">
        <v>77</v>
      </c>
      <c r="H1598" s="19">
        <v>44723</v>
      </c>
      <c r="O1598" s="1"/>
      <c r="P1598" s="24">
        <f t="shared" si="86"/>
        <v>0</v>
      </c>
      <c r="T1598" s="24">
        <f t="shared" si="84"/>
        <v>0</v>
      </c>
      <c r="U1598" s="25">
        <f t="shared" si="85"/>
        <v>0</v>
      </c>
    </row>
    <row r="1599" spans="1:21" ht="27" customHeight="1" x14ac:dyDescent="0.2">
      <c r="A1599" s="18">
        <v>14437</v>
      </c>
      <c r="B1599" s="18" t="s">
        <v>624</v>
      </c>
      <c r="C1599" s="19">
        <v>44614</v>
      </c>
      <c r="D1599" s="20">
        <v>29104160201214</v>
      </c>
      <c r="F1599" s="18" t="s">
        <v>206</v>
      </c>
      <c r="G1599" s="19">
        <v>44805</v>
      </c>
      <c r="I1599" s="21">
        <v>2810</v>
      </c>
      <c r="J1599" s="22">
        <v>3195.5</v>
      </c>
      <c r="M1599" s="23">
        <v>702.5</v>
      </c>
      <c r="O1599" s="1"/>
      <c r="P1599" s="24">
        <f t="shared" si="86"/>
        <v>3898</v>
      </c>
      <c r="Q1599" s="23">
        <v>309.10000000000002</v>
      </c>
      <c r="R1599" s="23">
        <v>0</v>
      </c>
      <c r="S1599" s="23">
        <v>90.12</v>
      </c>
      <c r="T1599" s="24">
        <f t="shared" si="84"/>
        <v>399.22</v>
      </c>
      <c r="U1599" s="25">
        <f t="shared" si="85"/>
        <v>3498.7799999999997</v>
      </c>
    </row>
    <row r="1600" spans="1:21" ht="27" customHeight="1" x14ac:dyDescent="0.2">
      <c r="A1600" s="18">
        <v>14438</v>
      </c>
      <c r="B1600" s="18" t="s">
        <v>625</v>
      </c>
      <c r="C1600" s="19">
        <v>44616</v>
      </c>
      <c r="D1600" s="20">
        <v>29806130200331</v>
      </c>
      <c r="F1600" s="18" t="s">
        <v>206</v>
      </c>
      <c r="G1600" s="19" t="s">
        <v>77</v>
      </c>
      <c r="H1600" s="19">
        <v>44670</v>
      </c>
      <c r="O1600" s="1"/>
      <c r="P1600" s="24">
        <f t="shared" si="86"/>
        <v>0</v>
      </c>
      <c r="T1600" s="24">
        <f t="shared" si="84"/>
        <v>0</v>
      </c>
      <c r="U1600" s="25">
        <f t="shared" si="85"/>
        <v>0</v>
      </c>
    </row>
    <row r="1601" spans="1:21" ht="27" customHeight="1" x14ac:dyDescent="0.2">
      <c r="A1601" s="18">
        <v>14439</v>
      </c>
      <c r="B1601" s="18" t="s">
        <v>626</v>
      </c>
      <c r="C1601" s="19">
        <v>44616</v>
      </c>
      <c r="D1601" s="20">
        <v>28808060200419</v>
      </c>
      <c r="F1601" s="18" t="s">
        <v>86</v>
      </c>
      <c r="O1601" s="1"/>
      <c r="P1601" s="24">
        <f t="shared" si="86"/>
        <v>0</v>
      </c>
      <c r="T1601" s="24">
        <f t="shared" si="84"/>
        <v>0</v>
      </c>
      <c r="U1601" s="25">
        <f t="shared" si="85"/>
        <v>0</v>
      </c>
    </row>
    <row r="1602" spans="1:21" ht="27" customHeight="1" x14ac:dyDescent="0.2">
      <c r="A1602" s="18">
        <v>14441</v>
      </c>
      <c r="B1602" s="18" t="s">
        <v>632</v>
      </c>
      <c r="C1602" s="19">
        <v>44618</v>
      </c>
      <c r="D1602" s="20">
        <v>30212080202093</v>
      </c>
      <c r="F1602" s="18" t="s">
        <v>86</v>
      </c>
      <c r="G1602" s="19">
        <v>44713</v>
      </c>
      <c r="O1602" s="1"/>
      <c r="P1602" s="24">
        <f t="shared" si="86"/>
        <v>0</v>
      </c>
      <c r="T1602" s="24">
        <f t="shared" si="84"/>
        <v>0</v>
      </c>
      <c r="U1602" s="25">
        <f t="shared" si="85"/>
        <v>0</v>
      </c>
    </row>
    <row r="1603" spans="1:21" ht="27" customHeight="1" x14ac:dyDescent="0.2">
      <c r="A1603" s="18">
        <v>14443</v>
      </c>
      <c r="B1603" s="18" t="s">
        <v>633</v>
      </c>
      <c r="C1603" s="19">
        <v>44622</v>
      </c>
      <c r="D1603" s="20">
        <v>29801011809253</v>
      </c>
      <c r="F1603" s="18" t="s">
        <v>86</v>
      </c>
      <c r="G1603" s="19" t="s">
        <v>77</v>
      </c>
      <c r="H1603" s="19">
        <v>44733</v>
      </c>
      <c r="O1603" s="1"/>
      <c r="P1603" s="24">
        <f t="shared" si="86"/>
        <v>0</v>
      </c>
      <c r="T1603" s="24">
        <f t="shared" si="84"/>
        <v>0</v>
      </c>
      <c r="U1603" s="25">
        <f t="shared" si="85"/>
        <v>0</v>
      </c>
    </row>
    <row r="1604" spans="1:21" ht="27" customHeight="1" x14ac:dyDescent="0.2">
      <c r="A1604" s="18">
        <v>14445</v>
      </c>
      <c r="B1604" s="18" t="s">
        <v>634</v>
      </c>
      <c r="C1604" s="19">
        <v>44634</v>
      </c>
      <c r="D1604" s="20">
        <v>29609301805016</v>
      </c>
      <c r="F1604" s="18" t="s">
        <v>214</v>
      </c>
      <c r="G1604" s="19">
        <v>44713</v>
      </c>
      <c r="I1604" s="21">
        <v>2040</v>
      </c>
      <c r="J1604" s="22">
        <v>2904</v>
      </c>
      <c r="M1604" s="23">
        <v>510</v>
      </c>
      <c r="O1604" s="1"/>
      <c r="P1604" s="24">
        <f t="shared" si="86"/>
        <v>3414</v>
      </c>
      <c r="Q1604" s="23">
        <v>224.4</v>
      </c>
      <c r="R1604" s="23">
        <v>0</v>
      </c>
      <c r="S1604" s="23">
        <v>1.19</v>
      </c>
      <c r="T1604" s="24">
        <f t="shared" si="84"/>
        <v>225.59</v>
      </c>
      <c r="U1604" s="25">
        <f t="shared" si="85"/>
        <v>3188.41</v>
      </c>
    </row>
    <row r="1605" spans="1:21" ht="27" customHeight="1" x14ac:dyDescent="0.2">
      <c r="A1605" s="18">
        <v>14446</v>
      </c>
      <c r="B1605" s="18" t="s">
        <v>635</v>
      </c>
      <c r="C1605" s="19">
        <v>44640</v>
      </c>
      <c r="D1605" s="20">
        <v>28902040201334</v>
      </c>
      <c r="F1605" s="18" t="s">
        <v>86</v>
      </c>
      <c r="G1605" s="19" t="s">
        <v>77</v>
      </c>
      <c r="H1605" s="19">
        <v>44646</v>
      </c>
      <c r="O1605" s="1"/>
      <c r="P1605" s="24">
        <f t="shared" si="86"/>
        <v>0</v>
      </c>
      <c r="T1605" s="24">
        <f t="shared" si="84"/>
        <v>0</v>
      </c>
      <c r="U1605" s="25">
        <f t="shared" si="85"/>
        <v>0</v>
      </c>
    </row>
    <row r="1606" spans="1:21" ht="27" customHeight="1" x14ac:dyDescent="0.2">
      <c r="A1606" s="18">
        <v>14449</v>
      </c>
      <c r="B1606" s="18" t="s">
        <v>636</v>
      </c>
      <c r="C1606" s="19">
        <v>44636</v>
      </c>
      <c r="D1606" s="20">
        <v>29607300200738</v>
      </c>
      <c r="F1606" s="18" t="s">
        <v>206</v>
      </c>
      <c r="G1606" s="19">
        <v>44653</v>
      </c>
      <c r="O1606" s="1"/>
      <c r="P1606" s="24">
        <f t="shared" si="86"/>
        <v>0</v>
      </c>
      <c r="T1606" s="24">
        <f t="shared" si="84"/>
        <v>0</v>
      </c>
      <c r="U1606" s="25">
        <f t="shared" si="85"/>
        <v>0</v>
      </c>
    </row>
    <row r="1607" spans="1:21" ht="27" customHeight="1" x14ac:dyDescent="0.2">
      <c r="A1607" s="18">
        <v>14450</v>
      </c>
      <c r="B1607" s="18" t="s">
        <v>637</v>
      </c>
      <c r="C1607" s="19">
        <v>44644</v>
      </c>
      <c r="D1607" s="20">
        <v>29505202104235</v>
      </c>
      <c r="F1607" s="18" t="s">
        <v>75</v>
      </c>
      <c r="G1607" s="19" t="s">
        <v>77</v>
      </c>
      <c r="H1607" s="19">
        <v>44707</v>
      </c>
      <c r="O1607" s="1"/>
      <c r="P1607" s="24">
        <f t="shared" si="86"/>
        <v>0</v>
      </c>
      <c r="T1607" s="24">
        <f t="shared" si="84"/>
        <v>0</v>
      </c>
      <c r="U1607" s="25">
        <f t="shared" si="85"/>
        <v>0</v>
      </c>
    </row>
    <row r="1608" spans="1:21" ht="27" customHeight="1" x14ac:dyDescent="0.2">
      <c r="A1608" s="18">
        <v>904</v>
      </c>
      <c r="B1608" s="18" t="s">
        <v>205</v>
      </c>
      <c r="C1608" s="19">
        <v>33639</v>
      </c>
      <c r="D1608" s="20">
        <v>26501201801611</v>
      </c>
      <c r="F1608" s="18" t="s">
        <v>86</v>
      </c>
      <c r="G1608" s="19">
        <v>35061</v>
      </c>
      <c r="O1608" s="1"/>
      <c r="P1608" s="24">
        <f t="shared" si="86"/>
        <v>0</v>
      </c>
      <c r="T1608" s="24">
        <f t="shared" si="84"/>
        <v>0</v>
      </c>
      <c r="U1608" s="25">
        <f t="shared" si="85"/>
        <v>0</v>
      </c>
    </row>
    <row r="1609" spans="1:21" ht="27" customHeight="1" x14ac:dyDescent="0.2">
      <c r="A1609" s="18">
        <v>14451</v>
      </c>
      <c r="B1609" s="18" t="s">
        <v>639</v>
      </c>
      <c r="C1609" s="19">
        <v>44646</v>
      </c>
      <c r="D1609" s="20">
        <v>29109141500458</v>
      </c>
      <c r="F1609" s="18" t="s">
        <v>214</v>
      </c>
      <c r="G1609" s="19">
        <v>44713</v>
      </c>
      <c r="I1609" s="21">
        <v>2380</v>
      </c>
      <c r="J1609" s="22">
        <v>3760</v>
      </c>
      <c r="M1609" s="23">
        <v>595</v>
      </c>
      <c r="O1609" s="1">
        <v>291</v>
      </c>
      <c r="P1609" s="24">
        <f t="shared" si="86"/>
        <v>4646</v>
      </c>
      <c r="Q1609" s="23">
        <v>261.8</v>
      </c>
      <c r="R1609" s="23">
        <v>0</v>
      </c>
      <c r="S1609" s="23">
        <v>6.33</v>
      </c>
      <c r="T1609" s="24">
        <f t="shared" si="84"/>
        <v>268.13</v>
      </c>
      <c r="U1609" s="25">
        <f t="shared" si="85"/>
        <v>4377.87</v>
      </c>
    </row>
    <row r="1610" spans="1:21" ht="27" customHeight="1" x14ac:dyDescent="0.2">
      <c r="A1610" s="18">
        <v>14453</v>
      </c>
      <c r="B1610" s="18" t="s">
        <v>640</v>
      </c>
      <c r="C1610" s="19">
        <v>44656</v>
      </c>
      <c r="D1610" s="20">
        <v>29906260201636</v>
      </c>
      <c r="F1610" s="18" t="s">
        <v>86</v>
      </c>
      <c r="G1610" s="19" t="s">
        <v>77</v>
      </c>
      <c r="H1610" s="19">
        <v>44659</v>
      </c>
      <c r="O1610" s="1"/>
      <c r="P1610" s="24">
        <f t="shared" si="86"/>
        <v>0</v>
      </c>
      <c r="T1610" s="24">
        <f t="shared" si="84"/>
        <v>0</v>
      </c>
      <c r="U1610" s="25">
        <f t="shared" si="85"/>
        <v>0</v>
      </c>
    </row>
    <row r="1611" spans="1:21" ht="27" customHeight="1" x14ac:dyDescent="0.2">
      <c r="A1611" s="18">
        <v>14456</v>
      </c>
      <c r="B1611" s="18" t="s">
        <v>641</v>
      </c>
      <c r="C1611" s="19">
        <v>44670</v>
      </c>
      <c r="D1611" s="20">
        <v>29702191801397</v>
      </c>
      <c r="F1611" s="18" t="s">
        <v>214</v>
      </c>
      <c r="G1611" s="19" t="s">
        <v>77</v>
      </c>
      <c r="H1611" s="19">
        <v>44768</v>
      </c>
      <c r="O1611" s="1"/>
      <c r="P1611" s="24">
        <f t="shared" si="86"/>
        <v>0</v>
      </c>
      <c r="T1611" s="24">
        <f t="shared" ref="T1611:T1654" si="87">SUM(Q1611:S1611)</f>
        <v>0</v>
      </c>
      <c r="U1611" s="25">
        <f t="shared" ref="U1611:U1654" si="88">P1611-T1611</f>
        <v>0</v>
      </c>
    </row>
    <row r="1612" spans="1:21" ht="27" customHeight="1" x14ac:dyDescent="0.2">
      <c r="A1612" s="18">
        <v>14457</v>
      </c>
      <c r="B1612" s="18" t="s">
        <v>642</v>
      </c>
      <c r="C1612" s="19">
        <v>44672</v>
      </c>
      <c r="D1612" s="20">
        <v>29605260201318</v>
      </c>
      <c r="F1612" s="18" t="s">
        <v>86</v>
      </c>
      <c r="G1612" s="19" t="s">
        <v>77</v>
      </c>
      <c r="I1612" s="21">
        <v>0</v>
      </c>
      <c r="J1612" s="22">
        <v>2064</v>
      </c>
      <c r="M1612" s="23">
        <v>0</v>
      </c>
      <c r="O1612" s="1"/>
      <c r="P1612" s="24">
        <f t="shared" ref="P1612:P1654" si="89">SUM(J1612:O1612)</f>
        <v>2064</v>
      </c>
      <c r="Q1612" s="23">
        <v>0</v>
      </c>
      <c r="R1612" s="23">
        <v>0</v>
      </c>
      <c r="S1612" s="23">
        <v>0</v>
      </c>
      <c r="T1612" s="24">
        <f t="shared" si="87"/>
        <v>0</v>
      </c>
      <c r="U1612" s="25">
        <f t="shared" si="88"/>
        <v>2064</v>
      </c>
    </row>
    <row r="1613" spans="1:21" ht="27" customHeight="1" x14ac:dyDescent="0.2">
      <c r="A1613" s="18">
        <v>14460</v>
      </c>
      <c r="B1613" s="18" t="s">
        <v>646</v>
      </c>
      <c r="C1613" s="29">
        <v>44710</v>
      </c>
      <c r="D1613" s="28">
        <v>28907180201778</v>
      </c>
      <c r="F1613" s="18" t="s">
        <v>206</v>
      </c>
      <c r="G1613" s="19" t="s">
        <v>77</v>
      </c>
      <c r="H1613" s="18"/>
      <c r="I1613" s="21">
        <v>0</v>
      </c>
      <c r="J1613" s="22">
        <v>3167.33</v>
      </c>
      <c r="M1613" s="23">
        <v>0</v>
      </c>
      <c r="O1613" s="1"/>
      <c r="P1613" s="24">
        <f t="shared" si="89"/>
        <v>3167.33</v>
      </c>
      <c r="Q1613" s="23">
        <v>0</v>
      </c>
      <c r="R1613" s="23">
        <v>0</v>
      </c>
      <c r="S1613" s="23">
        <v>114.86</v>
      </c>
      <c r="T1613" s="24">
        <f t="shared" si="87"/>
        <v>114.86</v>
      </c>
      <c r="U1613" s="25">
        <f t="shared" si="88"/>
        <v>3052.47</v>
      </c>
    </row>
    <row r="1614" spans="1:21" ht="27" customHeight="1" x14ac:dyDescent="0.2">
      <c r="A1614" s="18">
        <v>14465</v>
      </c>
      <c r="B1614" s="18" t="s">
        <v>647</v>
      </c>
      <c r="C1614" s="29">
        <v>44713</v>
      </c>
      <c r="D1614" s="28">
        <v>29809280203575</v>
      </c>
      <c r="F1614" s="18" t="s">
        <v>63</v>
      </c>
      <c r="G1614" s="19" t="s">
        <v>77</v>
      </c>
      <c r="H1614" s="19">
        <v>44774</v>
      </c>
      <c r="O1614" s="1"/>
      <c r="P1614" s="24">
        <f t="shared" si="89"/>
        <v>0</v>
      </c>
      <c r="T1614" s="24">
        <f t="shared" si="87"/>
        <v>0</v>
      </c>
      <c r="U1614" s="25">
        <f t="shared" si="88"/>
        <v>0</v>
      </c>
    </row>
    <row r="1615" spans="1:21" ht="27" customHeight="1" x14ac:dyDescent="0.2">
      <c r="A1615" s="18">
        <v>14472</v>
      </c>
      <c r="B1615" s="18" t="s">
        <v>648</v>
      </c>
      <c r="C1615" s="29">
        <v>44727</v>
      </c>
      <c r="D1615" s="28">
        <v>30212100203172</v>
      </c>
      <c r="F1615" s="18" t="s">
        <v>86</v>
      </c>
      <c r="G1615" s="19" t="s">
        <v>77</v>
      </c>
      <c r="H1615" s="18"/>
      <c r="I1615" s="21">
        <v>0</v>
      </c>
      <c r="J1615" s="22">
        <v>2640</v>
      </c>
      <c r="M1615" s="23">
        <v>0</v>
      </c>
      <c r="O1615" s="1"/>
      <c r="P1615" s="24">
        <f t="shared" si="89"/>
        <v>2640</v>
      </c>
      <c r="Q1615" s="23">
        <v>0</v>
      </c>
      <c r="R1615" s="23">
        <v>0</v>
      </c>
      <c r="S1615" s="23">
        <v>0.46</v>
      </c>
      <c r="T1615" s="24">
        <f t="shared" si="87"/>
        <v>0.46</v>
      </c>
      <c r="U1615" s="25">
        <f t="shared" si="88"/>
        <v>2639.54</v>
      </c>
    </row>
    <row r="1616" spans="1:21" ht="27" customHeight="1" x14ac:dyDescent="0.2">
      <c r="A1616" s="18">
        <v>14474</v>
      </c>
      <c r="B1616" s="18" t="s">
        <v>649</v>
      </c>
      <c r="C1616" s="29">
        <v>44728</v>
      </c>
      <c r="D1616" s="28">
        <v>30009110200341</v>
      </c>
      <c r="F1616" s="18" t="s">
        <v>285</v>
      </c>
      <c r="G1616" s="19" t="s">
        <v>77</v>
      </c>
      <c r="H1616" s="18"/>
      <c r="I1616" s="21">
        <v>0</v>
      </c>
      <c r="J1616" s="22">
        <v>2035</v>
      </c>
      <c r="M1616" s="23">
        <v>0</v>
      </c>
      <c r="O1616" s="1"/>
      <c r="P1616" s="24">
        <f t="shared" si="89"/>
        <v>2035</v>
      </c>
      <c r="Q1616" s="23">
        <v>0</v>
      </c>
      <c r="R1616" s="23">
        <v>0</v>
      </c>
      <c r="S1616" s="23">
        <v>0</v>
      </c>
      <c r="T1616" s="24">
        <f t="shared" si="87"/>
        <v>0</v>
      </c>
      <c r="U1616" s="25">
        <f t="shared" si="88"/>
        <v>2035</v>
      </c>
    </row>
    <row r="1617" spans="1:21" ht="27" customHeight="1" x14ac:dyDescent="0.2">
      <c r="A1617" s="18">
        <v>14478</v>
      </c>
      <c r="B1617" s="18" t="s">
        <v>650</v>
      </c>
      <c r="C1617" s="29">
        <v>44727</v>
      </c>
      <c r="D1617" s="28">
        <v>27905260202434</v>
      </c>
      <c r="F1617" s="18" t="s">
        <v>25</v>
      </c>
      <c r="G1617" s="19" t="s">
        <v>77</v>
      </c>
      <c r="H1617" s="18"/>
      <c r="I1617" s="21">
        <v>2060</v>
      </c>
      <c r="J1617" s="22">
        <v>2439</v>
      </c>
      <c r="M1617" s="23">
        <v>515</v>
      </c>
      <c r="O1617" s="1">
        <v>1806</v>
      </c>
      <c r="P1617" s="24">
        <f t="shared" si="89"/>
        <v>4760</v>
      </c>
      <c r="Q1617" s="23">
        <v>226.6</v>
      </c>
      <c r="R1617" s="23">
        <v>0</v>
      </c>
      <c r="S1617" s="23">
        <v>34.33</v>
      </c>
      <c r="T1617" s="24">
        <f t="shared" si="87"/>
        <v>260.93</v>
      </c>
      <c r="U1617" s="25">
        <f t="shared" si="88"/>
        <v>4499.07</v>
      </c>
    </row>
    <row r="1618" spans="1:21" ht="27" customHeight="1" x14ac:dyDescent="0.2">
      <c r="A1618" s="18">
        <v>14479</v>
      </c>
      <c r="B1618" s="18" t="s">
        <v>651</v>
      </c>
      <c r="C1618" s="29">
        <v>44732</v>
      </c>
      <c r="D1618" s="28">
        <v>30404220202559</v>
      </c>
      <c r="F1618" s="18" t="s">
        <v>86</v>
      </c>
      <c r="G1618" s="19" t="s">
        <v>77</v>
      </c>
      <c r="H1618" s="18"/>
      <c r="I1618" s="21">
        <v>1700</v>
      </c>
      <c r="J1618" s="22">
        <v>1775</v>
      </c>
      <c r="M1618" s="23">
        <v>425</v>
      </c>
      <c r="O1618" s="1">
        <v>239</v>
      </c>
      <c r="P1618" s="24">
        <f t="shared" si="89"/>
        <v>2439</v>
      </c>
      <c r="Q1618" s="23">
        <v>187</v>
      </c>
      <c r="R1618" s="23">
        <v>0</v>
      </c>
      <c r="S1618" s="23">
        <v>0</v>
      </c>
      <c r="T1618" s="24">
        <f t="shared" si="87"/>
        <v>187</v>
      </c>
      <c r="U1618" s="25">
        <f t="shared" si="88"/>
        <v>2252</v>
      </c>
    </row>
    <row r="1619" spans="1:21" ht="27" customHeight="1" x14ac:dyDescent="0.2">
      <c r="A1619" s="18">
        <v>14481</v>
      </c>
      <c r="B1619" s="18" t="s">
        <v>652</v>
      </c>
      <c r="C1619" s="29">
        <v>44735</v>
      </c>
      <c r="D1619" s="28">
        <v>30405200203113</v>
      </c>
      <c r="F1619" s="18" t="s">
        <v>86</v>
      </c>
      <c r="G1619" s="19" t="s">
        <v>77</v>
      </c>
      <c r="H1619" s="19">
        <v>44768</v>
      </c>
      <c r="O1619" s="1"/>
      <c r="P1619" s="24">
        <f t="shared" si="89"/>
        <v>0</v>
      </c>
      <c r="T1619" s="24">
        <f t="shared" si="87"/>
        <v>0</v>
      </c>
      <c r="U1619" s="25">
        <f t="shared" si="88"/>
        <v>0</v>
      </c>
    </row>
    <row r="1620" spans="1:21" ht="27" customHeight="1" x14ac:dyDescent="0.2">
      <c r="A1620" s="18">
        <v>14487</v>
      </c>
      <c r="B1620" s="18" t="s">
        <v>657</v>
      </c>
      <c r="C1620" s="29">
        <v>44759</v>
      </c>
      <c r="D1620" s="28">
        <v>29704080201539</v>
      </c>
      <c r="F1620" s="18" t="s">
        <v>86</v>
      </c>
      <c r="G1620" s="19" t="s">
        <v>77</v>
      </c>
      <c r="H1620" s="19">
        <v>44768</v>
      </c>
      <c r="O1620" s="1"/>
      <c r="P1620" s="24">
        <f t="shared" si="89"/>
        <v>0</v>
      </c>
      <c r="T1620" s="24">
        <f t="shared" si="87"/>
        <v>0</v>
      </c>
      <c r="U1620" s="25">
        <f t="shared" si="88"/>
        <v>0</v>
      </c>
    </row>
    <row r="1621" spans="1:21" ht="27" customHeight="1" x14ac:dyDescent="0.2">
      <c r="A1621" s="18">
        <v>14488</v>
      </c>
      <c r="B1621" s="18" t="s">
        <v>658</v>
      </c>
      <c r="C1621" s="29">
        <v>44760</v>
      </c>
      <c r="D1621" s="28">
        <v>30409010200059</v>
      </c>
      <c r="F1621" s="18" t="s">
        <v>86</v>
      </c>
      <c r="G1621" s="19" t="s">
        <v>77</v>
      </c>
      <c r="H1621" s="19">
        <v>44775</v>
      </c>
      <c r="O1621" s="1"/>
      <c r="P1621" s="24">
        <f t="shared" si="89"/>
        <v>0</v>
      </c>
      <c r="T1621" s="24">
        <f t="shared" si="87"/>
        <v>0</v>
      </c>
      <c r="U1621" s="25">
        <f t="shared" si="88"/>
        <v>0</v>
      </c>
    </row>
    <row r="1622" spans="1:21" ht="27" customHeight="1" x14ac:dyDescent="0.2">
      <c r="A1622" s="18">
        <v>14497</v>
      </c>
      <c r="B1622" s="18" t="s">
        <v>659</v>
      </c>
      <c r="C1622" s="29">
        <v>44759</v>
      </c>
      <c r="D1622" s="28">
        <v>30409190200396</v>
      </c>
      <c r="F1622" s="18" t="s">
        <v>86</v>
      </c>
      <c r="G1622" s="19" t="s">
        <v>77</v>
      </c>
      <c r="H1622" s="19">
        <v>44830</v>
      </c>
      <c r="O1622" s="1"/>
      <c r="P1622" s="24">
        <f t="shared" si="89"/>
        <v>0</v>
      </c>
      <c r="T1622" s="24">
        <f t="shared" si="87"/>
        <v>0</v>
      </c>
      <c r="U1622" s="25">
        <f t="shared" si="88"/>
        <v>0</v>
      </c>
    </row>
    <row r="1623" spans="1:21" ht="27" customHeight="1" x14ac:dyDescent="0.2">
      <c r="A1623" s="18">
        <v>14502</v>
      </c>
      <c r="B1623" s="18" t="s">
        <v>660</v>
      </c>
      <c r="C1623" s="29">
        <v>44782</v>
      </c>
      <c r="D1623" s="28">
        <v>29908180202073</v>
      </c>
      <c r="F1623" s="18" t="s">
        <v>63</v>
      </c>
      <c r="G1623" s="19" t="s">
        <v>77</v>
      </c>
      <c r="I1623" s="21">
        <v>0</v>
      </c>
      <c r="J1623" s="22">
        <v>2035</v>
      </c>
      <c r="M1623" s="23">
        <v>0</v>
      </c>
      <c r="O1623" s="1">
        <v>294</v>
      </c>
      <c r="P1623" s="24">
        <f t="shared" si="89"/>
        <v>2329</v>
      </c>
      <c r="Q1623" s="23">
        <v>0</v>
      </c>
      <c r="R1623" s="23">
        <v>0</v>
      </c>
      <c r="S1623" s="23">
        <v>1.57</v>
      </c>
      <c r="T1623" s="24">
        <f t="shared" si="87"/>
        <v>1.57</v>
      </c>
      <c r="U1623" s="25">
        <f t="shared" si="88"/>
        <v>2327.4299999999998</v>
      </c>
    </row>
    <row r="1624" spans="1:21" ht="27" customHeight="1" x14ac:dyDescent="0.2">
      <c r="A1624" s="18">
        <v>14503</v>
      </c>
      <c r="B1624" s="18" t="s">
        <v>661</v>
      </c>
      <c r="C1624" s="29">
        <v>44770</v>
      </c>
      <c r="D1624" s="28">
        <v>29802013301253</v>
      </c>
      <c r="F1624" s="18" t="s">
        <v>206</v>
      </c>
      <c r="G1624" s="19" t="s">
        <v>77</v>
      </c>
      <c r="I1624" s="21">
        <v>0</v>
      </c>
      <c r="J1624" s="22">
        <v>4080</v>
      </c>
      <c r="M1624" s="23">
        <v>0</v>
      </c>
      <c r="O1624" s="1"/>
      <c r="P1624" s="24">
        <f t="shared" si="89"/>
        <v>4080</v>
      </c>
      <c r="Q1624" s="23">
        <v>0</v>
      </c>
      <c r="R1624" s="23">
        <v>0</v>
      </c>
      <c r="S1624" s="23">
        <v>0</v>
      </c>
      <c r="T1624" s="24">
        <f t="shared" si="87"/>
        <v>0</v>
      </c>
      <c r="U1624" s="25">
        <f t="shared" si="88"/>
        <v>4080</v>
      </c>
    </row>
    <row r="1625" spans="1:21" ht="27" customHeight="1" x14ac:dyDescent="0.2">
      <c r="A1625" s="18">
        <v>14504</v>
      </c>
      <c r="B1625" s="18" t="s">
        <v>662</v>
      </c>
      <c r="C1625" s="29">
        <v>44780</v>
      </c>
      <c r="D1625" s="28">
        <v>28412150201138</v>
      </c>
      <c r="F1625" s="18" t="s">
        <v>206</v>
      </c>
      <c r="G1625" s="19" t="s">
        <v>77</v>
      </c>
      <c r="I1625" s="21">
        <v>0</v>
      </c>
      <c r="J1625" s="22">
        <v>4100</v>
      </c>
      <c r="M1625" s="23">
        <v>0</v>
      </c>
      <c r="O1625" s="1"/>
      <c r="P1625" s="24">
        <f t="shared" si="89"/>
        <v>4100</v>
      </c>
      <c r="Q1625" s="23">
        <v>0</v>
      </c>
      <c r="R1625" s="23">
        <v>0</v>
      </c>
      <c r="S1625" s="23">
        <v>0</v>
      </c>
      <c r="T1625" s="24">
        <f t="shared" si="87"/>
        <v>0</v>
      </c>
      <c r="U1625" s="25">
        <f t="shared" si="88"/>
        <v>4100</v>
      </c>
    </row>
    <row r="1626" spans="1:21" ht="27" customHeight="1" x14ac:dyDescent="0.2">
      <c r="A1626" s="18">
        <v>14513</v>
      </c>
      <c r="B1626" s="18" t="s">
        <v>663</v>
      </c>
      <c r="C1626" s="29">
        <v>44808</v>
      </c>
      <c r="D1626" s="28">
        <v>30401200203711</v>
      </c>
      <c r="F1626" s="18" t="s">
        <v>86</v>
      </c>
      <c r="G1626" s="19" t="s">
        <v>77</v>
      </c>
      <c r="H1626" s="19">
        <v>44870</v>
      </c>
      <c r="O1626" s="1"/>
      <c r="P1626" s="24">
        <f t="shared" si="89"/>
        <v>0</v>
      </c>
      <c r="T1626" s="24">
        <f t="shared" si="87"/>
        <v>0</v>
      </c>
      <c r="U1626" s="25">
        <f t="shared" si="88"/>
        <v>0</v>
      </c>
    </row>
    <row r="1627" spans="1:21" ht="27" customHeight="1" x14ac:dyDescent="0.2">
      <c r="A1627" s="18">
        <v>14514</v>
      </c>
      <c r="B1627" s="18" t="s">
        <v>664</v>
      </c>
      <c r="C1627" s="29">
        <v>44808</v>
      </c>
      <c r="D1627" s="28">
        <v>29610010203297</v>
      </c>
      <c r="F1627" s="18" t="s">
        <v>86</v>
      </c>
      <c r="G1627" s="19" t="s">
        <v>77</v>
      </c>
      <c r="H1627" s="19">
        <v>44832</v>
      </c>
      <c r="O1627" s="1"/>
      <c r="P1627" s="24">
        <f t="shared" si="89"/>
        <v>0</v>
      </c>
      <c r="T1627" s="24">
        <f t="shared" si="87"/>
        <v>0</v>
      </c>
      <c r="U1627" s="25">
        <f t="shared" si="88"/>
        <v>0</v>
      </c>
    </row>
    <row r="1628" spans="1:21" ht="27" customHeight="1" x14ac:dyDescent="0.2">
      <c r="A1628" s="18">
        <v>14515</v>
      </c>
      <c r="B1628" s="18" t="s">
        <v>665</v>
      </c>
      <c r="C1628" s="29">
        <v>44808</v>
      </c>
      <c r="D1628" s="28">
        <v>29104200201531</v>
      </c>
      <c r="F1628" s="18" t="s">
        <v>86</v>
      </c>
      <c r="G1628" s="19" t="s">
        <v>77</v>
      </c>
      <c r="H1628" s="19">
        <v>44816</v>
      </c>
      <c r="O1628" s="1"/>
      <c r="P1628" s="24">
        <f t="shared" si="89"/>
        <v>0</v>
      </c>
      <c r="T1628" s="24">
        <f t="shared" si="87"/>
        <v>0</v>
      </c>
      <c r="U1628" s="25">
        <f t="shared" si="88"/>
        <v>0</v>
      </c>
    </row>
    <row r="1629" spans="1:21" ht="27" customHeight="1" x14ac:dyDescent="0.2">
      <c r="A1629" s="18">
        <v>14516</v>
      </c>
      <c r="B1629" s="18" t="s">
        <v>666</v>
      </c>
      <c r="C1629" s="29">
        <v>44808</v>
      </c>
      <c r="D1629" s="28">
        <v>30307090200715</v>
      </c>
      <c r="F1629" s="18" t="s">
        <v>86</v>
      </c>
      <c r="G1629" s="19" t="s">
        <v>77</v>
      </c>
      <c r="H1629" s="19">
        <v>44833</v>
      </c>
      <c r="O1629" s="1"/>
      <c r="P1629" s="24">
        <f t="shared" si="89"/>
        <v>0</v>
      </c>
      <c r="T1629" s="24">
        <f t="shared" si="87"/>
        <v>0</v>
      </c>
      <c r="U1629" s="25">
        <f t="shared" si="88"/>
        <v>0</v>
      </c>
    </row>
    <row r="1630" spans="1:21" ht="27" customHeight="1" x14ac:dyDescent="0.2">
      <c r="A1630" s="18">
        <v>14519</v>
      </c>
      <c r="B1630" s="18" t="s">
        <v>667</v>
      </c>
      <c r="C1630" s="29">
        <v>44811</v>
      </c>
      <c r="D1630" s="28">
        <v>29511280201972</v>
      </c>
      <c r="F1630" s="18" t="s">
        <v>86</v>
      </c>
      <c r="G1630" s="19" t="s">
        <v>77</v>
      </c>
      <c r="H1630" s="19">
        <v>44823</v>
      </c>
      <c r="O1630" s="1"/>
      <c r="P1630" s="24">
        <f t="shared" si="89"/>
        <v>0</v>
      </c>
      <c r="T1630" s="24">
        <f t="shared" si="87"/>
        <v>0</v>
      </c>
      <c r="U1630" s="25">
        <f t="shared" si="88"/>
        <v>0</v>
      </c>
    </row>
    <row r="1631" spans="1:21" ht="27" customHeight="1" x14ac:dyDescent="0.2">
      <c r="A1631" s="18">
        <v>14521</v>
      </c>
      <c r="B1631" s="18" t="s">
        <v>668</v>
      </c>
      <c r="C1631" s="29">
        <v>44816</v>
      </c>
      <c r="D1631" s="28">
        <v>30207070203179</v>
      </c>
      <c r="F1631" s="18" t="s">
        <v>86</v>
      </c>
      <c r="G1631" s="19" t="s">
        <v>77</v>
      </c>
      <c r="H1631" s="18"/>
      <c r="I1631" s="21">
        <v>0</v>
      </c>
      <c r="J1631" s="22">
        <v>2200</v>
      </c>
      <c r="M1631" s="23">
        <v>0</v>
      </c>
      <c r="O1631" s="1"/>
      <c r="P1631" s="24">
        <f t="shared" si="89"/>
        <v>2200</v>
      </c>
      <c r="Q1631" s="23">
        <v>0</v>
      </c>
      <c r="R1631" s="23">
        <v>0</v>
      </c>
      <c r="S1631" s="23">
        <v>0</v>
      </c>
      <c r="T1631" s="24">
        <f t="shared" si="87"/>
        <v>0</v>
      </c>
      <c r="U1631" s="25">
        <f t="shared" si="88"/>
        <v>2200</v>
      </c>
    </row>
    <row r="1632" spans="1:21" ht="27" customHeight="1" x14ac:dyDescent="0.2">
      <c r="A1632" s="18">
        <v>14522</v>
      </c>
      <c r="B1632" s="18" t="s">
        <v>669</v>
      </c>
      <c r="C1632" s="29">
        <v>44816</v>
      </c>
      <c r="D1632" s="28">
        <v>27906290200611</v>
      </c>
      <c r="F1632" s="18" t="s">
        <v>86</v>
      </c>
      <c r="G1632" s="19" t="s">
        <v>77</v>
      </c>
      <c r="H1632" s="19">
        <v>44956</v>
      </c>
      <c r="O1632" s="1"/>
      <c r="P1632" s="24">
        <f t="shared" si="89"/>
        <v>0</v>
      </c>
      <c r="T1632" s="24">
        <f t="shared" si="87"/>
        <v>0</v>
      </c>
      <c r="U1632" s="25">
        <f t="shared" si="88"/>
        <v>0</v>
      </c>
    </row>
    <row r="1633" spans="1:21" ht="27" customHeight="1" x14ac:dyDescent="0.2">
      <c r="A1633" s="18">
        <v>14531</v>
      </c>
      <c r="B1633" s="18" t="s">
        <v>670</v>
      </c>
      <c r="C1633" s="29">
        <v>44843</v>
      </c>
      <c r="D1633" s="28">
        <v>29704100202855</v>
      </c>
      <c r="F1633" s="18" t="s">
        <v>234</v>
      </c>
      <c r="G1633" s="19">
        <v>44936</v>
      </c>
      <c r="I1633" s="21">
        <v>2450</v>
      </c>
      <c r="J1633" s="22">
        <v>3156.5</v>
      </c>
      <c r="M1633" s="23">
        <v>612.5</v>
      </c>
      <c r="O1633" s="1"/>
      <c r="P1633" s="24">
        <f t="shared" si="89"/>
        <v>3769</v>
      </c>
      <c r="Q1633" s="23">
        <v>269.5</v>
      </c>
      <c r="R1633" s="23">
        <v>0</v>
      </c>
      <c r="S1633" s="23">
        <v>0</v>
      </c>
      <c r="T1633" s="24">
        <f t="shared" si="87"/>
        <v>269.5</v>
      </c>
      <c r="U1633" s="25">
        <f t="shared" si="88"/>
        <v>3499.5</v>
      </c>
    </row>
    <row r="1634" spans="1:21" ht="27" customHeight="1" x14ac:dyDescent="0.2">
      <c r="A1634" s="18">
        <v>14535</v>
      </c>
      <c r="B1634" s="18" t="s">
        <v>671</v>
      </c>
      <c r="C1634" s="29">
        <v>44851</v>
      </c>
      <c r="D1634" s="28">
        <v>29806030201675</v>
      </c>
      <c r="F1634" s="18" t="s">
        <v>75</v>
      </c>
      <c r="G1634" s="19" t="s">
        <v>77</v>
      </c>
      <c r="H1634" s="19">
        <v>44883</v>
      </c>
      <c r="O1634" s="1"/>
      <c r="P1634" s="24">
        <f t="shared" si="89"/>
        <v>0</v>
      </c>
      <c r="T1634" s="24">
        <f t="shared" si="87"/>
        <v>0</v>
      </c>
      <c r="U1634" s="25">
        <f t="shared" si="88"/>
        <v>0</v>
      </c>
    </row>
    <row r="1635" spans="1:21" ht="27" customHeight="1" x14ac:dyDescent="0.2">
      <c r="A1635" s="18">
        <v>14537</v>
      </c>
      <c r="B1635" s="18" t="s">
        <v>134</v>
      </c>
      <c r="C1635" s="29">
        <v>44857</v>
      </c>
      <c r="D1635" s="28">
        <v>28411070201173</v>
      </c>
      <c r="F1635" s="18" t="s">
        <v>86</v>
      </c>
      <c r="G1635" s="19" t="s">
        <v>77</v>
      </c>
      <c r="I1635" s="21">
        <v>0</v>
      </c>
      <c r="J1635" s="22">
        <v>2100</v>
      </c>
      <c r="M1635" s="23">
        <v>0</v>
      </c>
      <c r="O1635" s="1">
        <v>648</v>
      </c>
      <c r="P1635" s="24">
        <f t="shared" si="89"/>
        <v>2748</v>
      </c>
      <c r="Q1635" s="23">
        <v>0</v>
      </c>
      <c r="R1635" s="23">
        <v>0</v>
      </c>
      <c r="S1635" s="23">
        <v>0</v>
      </c>
      <c r="T1635" s="24">
        <f t="shared" si="87"/>
        <v>0</v>
      </c>
      <c r="U1635" s="25">
        <f t="shared" si="88"/>
        <v>2748</v>
      </c>
    </row>
    <row r="1636" spans="1:21" ht="27" customHeight="1" x14ac:dyDescent="0.2">
      <c r="A1636" s="18">
        <v>14542</v>
      </c>
      <c r="B1636" s="18" t="s">
        <v>672</v>
      </c>
      <c r="C1636" s="29">
        <v>44878</v>
      </c>
      <c r="D1636" s="28">
        <v>30001200201893</v>
      </c>
      <c r="F1636" s="18" t="s">
        <v>86</v>
      </c>
      <c r="G1636" s="19" t="s">
        <v>77</v>
      </c>
      <c r="I1636" s="21">
        <v>0</v>
      </c>
      <c r="J1636" s="22">
        <v>2362.5</v>
      </c>
      <c r="M1636" s="23">
        <v>0</v>
      </c>
      <c r="O1636" s="1"/>
      <c r="P1636" s="24">
        <f t="shared" si="89"/>
        <v>2362.5</v>
      </c>
      <c r="Q1636" s="23">
        <v>0</v>
      </c>
      <c r="R1636" s="23">
        <v>0</v>
      </c>
      <c r="S1636" s="23">
        <v>1.67</v>
      </c>
      <c r="T1636" s="24">
        <f t="shared" si="87"/>
        <v>1.67</v>
      </c>
      <c r="U1636" s="25">
        <f t="shared" si="88"/>
        <v>2360.83</v>
      </c>
    </row>
    <row r="1637" spans="1:21" ht="27" customHeight="1" x14ac:dyDescent="0.2">
      <c r="A1637" s="18">
        <v>14547</v>
      </c>
      <c r="B1637" s="18" t="s">
        <v>626</v>
      </c>
      <c r="C1637" s="19">
        <v>44892</v>
      </c>
      <c r="D1637" s="20">
        <v>28808060200419</v>
      </c>
      <c r="F1637" s="18" t="s">
        <v>86</v>
      </c>
      <c r="G1637" s="19" t="s">
        <v>77</v>
      </c>
      <c r="I1637" s="21">
        <v>0</v>
      </c>
      <c r="J1637" s="22">
        <v>1960</v>
      </c>
      <c r="M1637" s="23">
        <v>0</v>
      </c>
      <c r="O1637" s="1"/>
      <c r="P1637" s="24">
        <f t="shared" si="89"/>
        <v>1960</v>
      </c>
      <c r="Q1637" s="23">
        <v>0</v>
      </c>
      <c r="R1637" s="23">
        <v>0</v>
      </c>
      <c r="S1637" s="23">
        <v>0</v>
      </c>
      <c r="T1637" s="24">
        <f t="shared" si="87"/>
        <v>0</v>
      </c>
      <c r="U1637" s="25">
        <f t="shared" si="88"/>
        <v>1960</v>
      </c>
    </row>
    <row r="1638" spans="1:21" ht="27" customHeight="1" x14ac:dyDescent="0.2">
      <c r="A1638" s="18">
        <v>14551</v>
      </c>
      <c r="B1638" s="18" t="s">
        <v>675</v>
      </c>
      <c r="C1638" s="19">
        <v>44921</v>
      </c>
      <c r="D1638" s="20">
        <v>29801011840592</v>
      </c>
      <c r="F1638" s="18" t="s">
        <v>124</v>
      </c>
      <c r="G1638" s="19" t="s">
        <v>77</v>
      </c>
      <c r="I1638" s="21">
        <v>0</v>
      </c>
      <c r="J1638" s="22">
        <v>2816.67</v>
      </c>
      <c r="M1638" s="23">
        <v>0</v>
      </c>
      <c r="O1638" s="1"/>
      <c r="P1638" s="24">
        <f t="shared" si="89"/>
        <v>2816.67</v>
      </c>
      <c r="Q1638" s="23">
        <v>0</v>
      </c>
      <c r="R1638" s="23">
        <v>0</v>
      </c>
      <c r="S1638" s="23">
        <v>0</v>
      </c>
      <c r="T1638" s="24">
        <f t="shared" si="87"/>
        <v>0</v>
      </c>
      <c r="U1638" s="25">
        <f t="shared" si="88"/>
        <v>2816.67</v>
      </c>
    </row>
    <row r="1639" spans="1:21" ht="27" customHeight="1" x14ac:dyDescent="0.2">
      <c r="A1639" s="18">
        <v>14553</v>
      </c>
      <c r="B1639" s="18" t="s">
        <v>676</v>
      </c>
      <c r="C1639" s="19">
        <v>44927</v>
      </c>
      <c r="D1639" s="20">
        <v>29708130200356</v>
      </c>
      <c r="F1639" s="18" t="s">
        <v>86</v>
      </c>
      <c r="G1639" s="19" t="s">
        <v>77</v>
      </c>
      <c r="H1639" s="19">
        <v>44935</v>
      </c>
      <c r="O1639" s="1"/>
      <c r="P1639" s="24">
        <f t="shared" si="89"/>
        <v>0</v>
      </c>
      <c r="T1639" s="24">
        <f t="shared" si="87"/>
        <v>0</v>
      </c>
      <c r="U1639" s="25">
        <f t="shared" si="88"/>
        <v>0</v>
      </c>
    </row>
    <row r="1640" spans="1:21" ht="27" customHeight="1" x14ac:dyDescent="0.2">
      <c r="A1640" s="18">
        <v>14554</v>
      </c>
      <c r="B1640" s="18" t="s">
        <v>677</v>
      </c>
      <c r="C1640" s="19">
        <v>44927</v>
      </c>
      <c r="D1640" s="20">
        <v>30004091801779</v>
      </c>
      <c r="F1640" s="18" t="s">
        <v>124</v>
      </c>
      <c r="G1640" s="19" t="s">
        <v>77</v>
      </c>
      <c r="I1640" s="21">
        <v>0</v>
      </c>
      <c r="J1640" s="22">
        <v>3250</v>
      </c>
      <c r="M1640" s="23">
        <v>0</v>
      </c>
      <c r="O1640" s="1"/>
      <c r="P1640" s="24">
        <f t="shared" si="89"/>
        <v>3250</v>
      </c>
      <c r="Q1640" s="23">
        <v>0</v>
      </c>
      <c r="R1640" s="23">
        <v>0</v>
      </c>
      <c r="S1640" s="23">
        <v>0</v>
      </c>
      <c r="T1640" s="24">
        <f t="shared" si="87"/>
        <v>0</v>
      </c>
      <c r="U1640" s="25">
        <f t="shared" si="88"/>
        <v>3250</v>
      </c>
    </row>
    <row r="1641" spans="1:21" ht="27" customHeight="1" x14ac:dyDescent="0.2">
      <c r="A1641" s="18">
        <v>14564</v>
      </c>
      <c r="B1641" s="18" t="s">
        <v>680</v>
      </c>
      <c r="C1641" s="19">
        <v>44931</v>
      </c>
      <c r="D1641" s="20">
        <v>29501011868042</v>
      </c>
      <c r="F1641" s="18" t="s">
        <v>124</v>
      </c>
      <c r="G1641" s="19" t="s">
        <v>77</v>
      </c>
      <c r="I1641" s="21">
        <v>0</v>
      </c>
      <c r="J1641" s="22">
        <v>5210</v>
      </c>
      <c r="M1641" s="23">
        <v>0</v>
      </c>
      <c r="O1641" s="1"/>
      <c r="P1641" s="24">
        <f t="shared" si="89"/>
        <v>5210</v>
      </c>
      <c r="Q1641" s="23">
        <v>0</v>
      </c>
      <c r="R1641" s="23">
        <v>0</v>
      </c>
      <c r="S1641" s="23">
        <v>0</v>
      </c>
      <c r="T1641" s="24">
        <f t="shared" si="87"/>
        <v>0</v>
      </c>
      <c r="U1641" s="25">
        <f t="shared" si="88"/>
        <v>5210</v>
      </c>
    </row>
    <row r="1642" spans="1:21" ht="27" customHeight="1" x14ac:dyDescent="0.2">
      <c r="A1642" s="18">
        <v>14570</v>
      </c>
      <c r="B1642" s="18" t="s">
        <v>681</v>
      </c>
      <c r="C1642" s="19">
        <v>44949</v>
      </c>
      <c r="D1642" s="20">
        <v>30009150201715</v>
      </c>
      <c r="F1642" s="18" t="s">
        <v>86</v>
      </c>
      <c r="G1642" s="19" t="s">
        <v>77</v>
      </c>
      <c r="I1642" s="21">
        <v>0</v>
      </c>
      <c r="J1642" s="22">
        <v>1866.67</v>
      </c>
      <c r="M1642" s="23">
        <v>0</v>
      </c>
      <c r="O1642" s="1">
        <v>601</v>
      </c>
      <c r="P1642" s="24">
        <f t="shared" si="89"/>
        <v>2467.67</v>
      </c>
      <c r="Q1642" s="23">
        <v>0</v>
      </c>
      <c r="R1642" s="23">
        <v>0</v>
      </c>
      <c r="S1642" s="23">
        <v>0</v>
      </c>
      <c r="T1642" s="24">
        <f t="shared" si="87"/>
        <v>0</v>
      </c>
      <c r="U1642" s="25">
        <f t="shared" si="88"/>
        <v>2467.67</v>
      </c>
    </row>
    <row r="1643" spans="1:21" ht="27" customHeight="1" x14ac:dyDescent="0.2">
      <c r="A1643" s="18">
        <v>14578</v>
      </c>
      <c r="B1643" s="18" t="s">
        <v>682</v>
      </c>
      <c r="C1643" s="19">
        <v>44948</v>
      </c>
      <c r="D1643" s="20">
        <v>29302170201219</v>
      </c>
      <c r="F1643" s="18" t="s">
        <v>86</v>
      </c>
      <c r="G1643" s="19" t="s">
        <v>77</v>
      </c>
      <c r="I1643" s="21">
        <v>0</v>
      </c>
      <c r="J1643" s="22">
        <v>1866.67</v>
      </c>
      <c r="M1643" s="23">
        <v>0</v>
      </c>
      <c r="O1643" s="1">
        <v>401</v>
      </c>
      <c r="P1643" s="24">
        <f t="shared" si="89"/>
        <v>2267.67</v>
      </c>
      <c r="Q1643" s="23">
        <v>0</v>
      </c>
      <c r="R1643" s="23">
        <v>0</v>
      </c>
      <c r="S1643" s="23">
        <v>2.23</v>
      </c>
      <c r="T1643" s="24">
        <f t="shared" si="87"/>
        <v>2.23</v>
      </c>
      <c r="U1643" s="25">
        <f t="shared" si="88"/>
        <v>2265.44</v>
      </c>
    </row>
    <row r="1644" spans="1:21" ht="27" customHeight="1" x14ac:dyDescent="0.2">
      <c r="A1644" s="18">
        <v>14583</v>
      </c>
      <c r="B1644" s="18" t="s">
        <v>686</v>
      </c>
      <c r="C1644" s="19">
        <v>44956</v>
      </c>
      <c r="D1644" s="20">
        <v>29509300206955</v>
      </c>
      <c r="F1644" s="18" t="s">
        <v>214</v>
      </c>
      <c r="G1644" s="19" t="s">
        <v>77</v>
      </c>
      <c r="H1644" s="18"/>
      <c r="I1644" s="21">
        <v>0</v>
      </c>
      <c r="J1644" s="22">
        <v>2700</v>
      </c>
      <c r="M1644" s="23">
        <v>0</v>
      </c>
      <c r="O1644" s="1"/>
      <c r="P1644" s="24">
        <f t="shared" si="89"/>
        <v>2700</v>
      </c>
      <c r="Q1644" s="23">
        <v>0</v>
      </c>
      <c r="R1644" s="23">
        <v>0</v>
      </c>
      <c r="S1644" s="23">
        <v>1.05</v>
      </c>
      <c r="T1644" s="24">
        <f t="shared" si="87"/>
        <v>1.05</v>
      </c>
      <c r="U1644" s="25">
        <f t="shared" si="88"/>
        <v>2698.95</v>
      </c>
    </row>
    <row r="1645" spans="1:21" ht="27" customHeight="1" x14ac:dyDescent="0.2">
      <c r="A1645" s="18">
        <v>14584</v>
      </c>
      <c r="B1645" s="18" t="s">
        <v>687</v>
      </c>
      <c r="C1645" s="19">
        <v>44956</v>
      </c>
      <c r="D1645" s="20">
        <v>29502240200753</v>
      </c>
      <c r="F1645" s="18" t="s">
        <v>86</v>
      </c>
      <c r="G1645" s="19" t="s">
        <v>77</v>
      </c>
      <c r="H1645" s="18"/>
      <c r="I1645" s="21">
        <v>0</v>
      </c>
      <c r="J1645" s="22">
        <v>1733.33</v>
      </c>
      <c r="M1645" s="23">
        <v>0</v>
      </c>
      <c r="O1645" s="1">
        <v>200</v>
      </c>
      <c r="P1645" s="24">
        <f t="shared" si="89"/>
        <v>1933.33</v>
      </c>
      <c r="Q1645" s="23">
        <v>0</v>
      </c>
      <c r="R1645" s="23">
        <v>0</v>
      </c>
      <c r="S1645" s="23">
        <v>0</v>
      </c>
      <c r="T1645" s="24">
        <f t="shared" si="87"/>
        <v>0</v>
      </c>
      <c r="U1645" s="25">
        <f t="shared" si="88"/>
        <v>1933.33</v>
      </c>
    </row>
    <row r="1646" spans="1:21" ht="27" customHeight="1" x14ac:dyDescent="0.2">
      <c r="A1646" s="18">
        <v>14585</v>
      </c>
      <c r="B1646" s="18" t="s">
        <v>688</v>
      </c>
      <c r="C1646" s="19">
        <v>44963</v>
      </c>
      <c r="D1646" s="20">
        <v>29701010217293</v>
      </c>
      <c r="F1646" s="18" t="s">
        <v>214</v>
      </c>
      <c r="G1646" s="19" t="s">
        <v>77</v>
      </c>
      <c r="H1646" s="18"/>
      <c r="I1646" s="21">
        <v>0</v>
      </c>
      <c r="J1646" s="22">
        <v>2800</v>
      </c>
      <c r="M1646" s="23">
        <v>0</v>
      </c>
      <c r="O1646" s="1"/>
      <c r="P1646" s="24">
        <f t="shared" si="89"/>
        <v>2800</v>
      </c>
      <c r="Q1646" s="23">
        <v>0</v>
      </c>
      <c r="R1646" s="23">
        <v>0</v>
      </c>
      <c r="S1646" s="23">
        <v>18.29</v>
      </c>
      <c r="T1646" s="24">
        <f t="shared" si="87"/>
        <v>18.29</v>
      </c>
      <c r="U1646" s="25">
        <f t="shared" si="88"/>
        <v>2781.71</v>
      </c>
    </row>
    <row r="1647" spans="1:21" ht="27" customHeight="1" x14ac:dyDescent="0.2">
      <c r="A1647" s="18">
        <v>14586</v>
      </c>
      <c r="B1647" s="18" t="s">
        <v>689</v>
      </c>
      <c r="C1647" s="19">
        <v>44956</v>
      </c>
      <c r="D1647" s="20">
        <v>29306051804253</v>
      </c>
      <c r="F1647" s="18" t="s">
        <v>86</v>
      </c>
      <c r="G1647" s="19" t="s">
        <v>77</v>
      </c>
      <c r="H1647" s="18"/>
      <c r="I1647" s="21">
        <v>0</v>
      </c>
      <c r="J1647" s="22">
        <v>2146.67</v>
      </c>
      <c r="M1647" s="23">
        <v>0</v>
      </c>
      <c r="O1647" s="1">
        <v>614</v>
      </c>
      <c r="P1647" s="24">
        <f t="shared" si="89"/>
        <v>2760.67</v>
      </c>
      <c r="Q1647" s="23">
        <v>0</v>
      </c>
      <c r="R1647" s="23">
        <v>0</v>
      </c>
      <c r="S1647" s="23">
        <v>2.2799999999999998</v>
      </c>
      <c r="T1647" s="24">
        <f t="shared" si="87"/>
        <v>2.2799999999999998</v>
      </c>
      <c r="U1647" s="25">
        <f t="shared" si="88"/>
        <v>2758.39</v>
      </c>
    </row>
    <row r="1648" spans="1:21" ht="27" customHeight="1" x14ac:dyDescent="0.2">
      <c r="A1648" s="18">
        <v>14588</v>
      </c>
      <c r="B1648" s="18" t="s">
        <v>690</v>
      </c>
      <c r="C1648" s="19">
        <v>44957</v>
      </c>
      <c r="D1648" s="20">
        <v>30309230201833</v>
      </c>
      <c r="F1648" s="18" t="s">
        <v>86</v>
      </c>
      <c r="G1648" s="19" t="s">
        <v>77</v>
      </c>
      <c r="H1648" s="19">
        <v>44964</v>
      </c>
      <c r="O1648" s="1"/>
      <c r="P1648" s="24">
        <f t="shared" si="89"/>
        <v>0</v>
      </c>
      <c r="T1648" s="24">
        <f t="shared" si="87"/>
        <v>0</v>
      </c>
      <c r="U1648" s="25">
        <f t="shared" si="88"/>
        <v>0</v>
      </c>
    </row>
    <row r="1649" spans="1:21" ht="27" customHeight="1" x14ac:dyDescent="0.2">
      <c r="A1649" s="18">
        <v>14594</v>
      </c>
      <c r="B1649" s="18" t="s">
        <v>691</v>
      </c>
      <c r="C1649" s="19">
        <v>44976</v>
      </c>
      <c r="D1649" s="20">
        <v>27503011805055</v>
      </c>
      <c r="F1649" s="18" t="s">
        <v>86</v>
      </c>
      <c r="G1649" s="19" t="s">
        <v>77</v>
      </c>
      <c r="I1649" s="21">
        <v>0</v>
      </c>
      <c r="J1649" s="22">
        <v>1933.33</v>
      </c>
      <c r="M1649" s="23">
        <v>0</v>
      </c>
      <c r="O1649" s="1">
        <v>617</v>
      </c>
      <c r="P1649" s="24">
        <f t="shared" si="89"/>
        <v>2550.33</v>
      </c>
      <c r="Q1649" s="23">
        <v>0</v>
      </c>
      <c r="R1649" s="23">
        <v>0</v>
      </c>
      <c r="S1649" s="23">
        <v>0.7</v>
      </c>
      <c r="T1649" s="24">
        <f t="shared" si="87"/>
        <v>0.7</v>
      </c>
      <c r="U1649" s="25">
        <f t="shared" si="88"/>
        <v>2549.63</v>
      </c>
    </row>
    <row r="1650" spans="1:21" ht="27" customHeight="1" x14ac:dyDescent="0.2">
      <c r="A1650" s="18">
        <v>14601</v>
      </c>
      <c r="B1650" s="18" t="s">
        <v>696</v>
      </c>
      <c r="C1650" s="19">
        <v>44987</v>
      </c>
      <c r="D1650" s="20">
        <v>28302100201994</v>
      </c>
      <c r="F1650" s="18" t="s">
        <v>214</v>
      </c>
      <c r="G1650" s="19" t="s">
        <v>77</v>
      </c>
      <c r="I1650" s="21">
        <v>0</v>
      </c>
      <c r="J1650" s="22">
        <v>1560</v>
      </c>
      <c r="M1650" s="23">
        <v>0</v>
      </c>
      <c r="O1650" s="1">
        <v>442</v>
      </c>
      <c r="P1650" s="24">
        <f t="shared" si="89"/>
        <v>2002</v>
      </c>
      <c r="Q1650" s="23">
        <v>0</v>
      </c>
      <c r="R1650" s="23">
        <v>0</v>
      </c>
      <c r="S1650" s="23">
        <v>0.41</v>
      </c>
      <c r="T1650" s="24">
        <f t="shared" si="87"/>
        <v>0.41</v>
      </c>
      <c r="U1650" s="25">
        <f t="shared" si="88"/>
        <v>2001.59</v>
      </c>
    </row>
    <row r="1651" spans="1:21" ht="27" customHeight="1" x14ac:dyDescent="0.2">
      <c r="A1651" s="18">
        <v>14604</v>
      </c>
      <c r="B1651" s="18" t="s">
        <v>697</v>
      </c>
      <c r="C1651" s="19">
        <v>44983</v>
      </c>
      <c r="D1651" s="20">
        <v>28710040200315</v>
      </c>
      <c r="F1651" s="18" t="s">
        <v>86</v>
      </c>
      <c r="G1651" s="19" t="s">
        <v>77</v>
      </c>
      <c r="I1651" s="21">
        <v>0</v>
      </c>
      <c r="J1651" s="22">
        <v>1690</v>
      </c>
      <c r="M1651" s="23">
        <v>0</v>
      </c>
      <c r="O1651" s="1"/>
      <c r="P1651" s="24">
        <f t="shared" si="89"/>
        <v>1690</v>
      </c>
      <c r="Q1651" s="23">
        <v>0</v>
      </c>
      <c r="R1651" s="23">
        <v>0</v>
      </c>
      <c r="S1651" s="23">
        <v>0</v>
      </c>
      <c r="T1651" s="24">
        <f t="shared" si="87"/>
        <v>0</v>
      </c>
      <c r="U1651" s="25">
        <f t="shared" si="88"/>
        <v>1690</v>
      </c>
    </row>
    <row r="1652" spans="1:21" ht="27" customHeight="1" x14ac:dyDescent="0.2">
      <c r="A1652" s="18">
        <v>14606</v>
      </c>
      <c r="B1652" s="18" t="s">
        <v>698</v>
      </c>
      <c r="C1652" s="19">
        <v>44989</v>
      </c>
      <c r="D1652" s="20">
        <v>30504080202353</v>
      </c>
      <c r="F1652" s="18" t="s">
        <v>86</v>
      </c>
      <c r="G1652" s="19" t="s">
        <v>77</v>
      </c>
      <c r="I1652" s="21">
        <v>0</v>
      </c>
      <c r="J1652" s="22">
        <v>533.33000000000004</v>
      </c>
      <c r="M1652" s="23">
        <v>0</v>
      </c>
      <c r="O1652" s="1"/>
      <c r="P1652" s="24">
        <f t="shared" si="89"/>
        <v>533.33000000000004</v>
      </c>
      <c r="Q1652" s="23">
        <v>0</v>
      </c>
      <c r="R1652" s="23">
        <v>0</v>
      </c>
      <c r="S1652" s="23">
        <v>0</v>
      </c>
      <c r="T1652" s="24">
        <f t="shared" si="87"/>
        <v>0</v>
      </c>
      <c r="U1652" s="25">
        <f t="shared" si="88"/>
        <v>533.33000000000004</v>
      </c>
    </row>
    <row r="1653" spans="1:21" ht="27" customHeight="1" x14ac:dyDescent="0.2">
      <c r="A1653" s="18">
        <v>14610</v>
      </c>
      <c r="B1653" s="18" t="s">
        <v>699</v>
      </c>
      <c r="C1653" s="19">
        <v>45001</v>
      </c>
      <c r="D1653" s="20">
        <v>30003210200316</v>
      </c>
      <c r="F1653" s="18" t="s">
        <v>75</v>
      </c>
      <c r="G1653" s="19" t="s">
        <v>77</v>
      </c>
      <c r="I1653" s="21">
        <v>0</v>
      </c>
      <c r="J1653" s="22">
        <v>200</v>
      </c>
      <c r="M1653" s="23">
        <v>0</v>
      </c>
      <c r="O1653" s="1">
        <v>200</v>
      </c>
      <c r="P1653" s="24">
        <f t="shared" si="89"/>
        <v>400</v>
      </c>
      <c r="Q1653" s="23">
        <v>0</v>
      </c>
      <c r="R1653" s="23">
        <v>0</v>
      </c>
      <c r="S1653" s="23">
        <v>16.670000000000002</v>
      </c>
      <c r="T1653" s="24">
        <f t="shared" si="87"/>
        <v>16.670000000000002</v>
      </c>
      <c r="U1653" s="25">
        <f t="shared" si="88"/>
        <v>383.33</v>
      </c>
    </row>
    <row r="1654" spans="1:21" ht="27" customHeight="1" x14ac:dyDescent="0.2">
      <c r="A1654" s="18">
        <v>14611</v>
      </c>
      <c r="B1654" s="18" t="s">
        <v>700</v>
      </c>
      <c r="C1654" s="19">
        <v>45007</v>
      </c>
      <c r="D1654" s="20">
        <v>29310110200852</v>
      </c>
      <c r="F1654" s="18" t="s">
        <v>206</v>
      </c>
      <c r="G1654" s="19" t="s">
        <v>77</v>
      </c>
      <c r="I1654" s="21">
        <v>0</v>
      </c>
      <c r="J1654" s="22">
        <v>466.67</v>
      </c>
      <c r="M1654" s="23">
        <v>0</v>
      </c>
      <c r="O1654" s="1"/>
      <c r="P1654" s="24">
        <f t="shared" si="89"/>
        <v>466.67</v>
      </c>
      <c r="Q1654" s="23">
        <v>0</v>
      </c>
      <c r="R1654" s="23">
        <v>0</v>
      </c>
      <c r="S1654" s="23">
        <v>0</v>
      </c>
      <c r="T1654" s="24">
        <f t="shared" si="87"/>
        <v>0</v>
      </c>
      <c r="U1654" s="25">
        <f t="shared" si="88"/>
        <v>466.67</v>
      </c>
    </row>
    <row r="1655" spans="1:21" ht="27" customHeight="1" x14ac:dyDescent="0.2">
      <c r="A1655" s="18">
        <v>233</v>
      </c>
      <c r="B1655" s="18" t="s">
        <v>24</v>
      </c>
      <c r="C1655" s="19">
        <v>34547</v>
      </c>
      <c r="D1655" s="20">
        <v>26907080201072</v>
      </c>
      <c r="F1655" s="18" t="s">
        <v>25</v>
      </c>
      <c r="G1655" s="19">
        <v>34547</v>
      </c>
      <c r="I1655" s="21">
        <v>4540</v>
      </c>
      <c r="J1655" s="22">
        <v>5661.5</v>
      </c>
      <c r="M1655" s="23">
        <v>1135</v>
      </c>
      <c r="O1655" s="1"/>
      <c r="P1655" s="24">
        <f>SUM(J1655:O1655)</f>
        <v>6796.5</v>
      </c>
      <c r="Q1655" s="23">
        <v>499.4</v>
      </c>
      <c r="R1655" s="23">
        <v>0</v>
      </c>
      <c r="S1655" s="23">
        <v>4.7</v>
      </c>
      <c r="T1655" s="24">
        <f t="shared" ref="T1655:T1718" si="90">SUM(Q1655:S1655)</f>
        <v>504.09999999999997</v>
      </c>
      <c r="U1655" s="25">
        <f t="shared" ref="U1655:U1718" si="91">P1655-T1655</f>
        <v>6292.4</v>
      </c>
    </row>
    <row r="1656" spans="1:21" ht="27" customHeight="1" x14ac:dyDescent="0.2">
      <c r="A1656" s="18">
        <v>235</v>
      </c>
      <c r="B1656" s="18" t="s">
        <v>26</v>
      </c>
      <c r="C1656" s="19">
        <v>34547</v>
      </c>
      <c r="D1656" s="20">
        <v>26910190200617</v>
      </c>
      <c r="F1656" s="18" t="s">
        <v>25</v>
      </c>
      <c r="G1656" s="19">
        <v>34547</v>
      </c>
      <c r="I1656" s="21">
        <v>3460</v>
      </c>
      <c r="J1656" s="22">
        <v>4316</v>
      </c>
      <c r="M1656" s="23">
        <v>865</v>
      </c>
      <c r="O1656" s="1">
        <v>2904</v>
      </c>
      <c r="P1656" s="24">
        <f t="shared" ref="P1656:P1719" si="92">SUM(J1656:O1656)</f>
        <v>8085</v>
      </c>
      <c r="Q1656" s="23">
        <v>380.6</v>
      </c>
      <c r="R1656" s="23">
        <v>300</v>
      </c>
      <c r="S1656" s="23">
        <v>0</v>
      </c>
      <c r="T1656" s="24">
        <f t="shared" si="90"/>
        <v>680.6</v>
      </c>
      <c r="U1656" s="25">
        <f t="shared" si="91"/>
        <v>7404.4</v>
      </c>
    </row>
    <row r="1657" spans="1:21" ht="27" customHeight="1" x14ac:dyDescent="0.2">
      <c r="A1657" s="18">
        <v>243</v>
      </c>
      <c r="B1657" s="18" t="s">
        <v>27</v>
      </c>
      <c r="C1657" s="19">
        <v>34547</v>
      </c>
      <c r="D1657" s="20">
        <v>26603250201031</v>
      </c>
      <c r="F1657" s="18" t="s">
        <v>25</v>
      </c>
      <c r="G1657" s="19">
        <v>34547</v>
      </c>
      <c r="I1657" s="21">
        <v>5800</v>
      </c>
      <c r="J1657" s="22">
        <v>7218.5</v>
      </c>
      <c r="M1657" s="23">
        <v>1450</v>
      </c>
      <c r="O1657" s="1">
        <v>2556</v>
      </c>
      <c r="P1657" s="24">
        <f t="shared" si="92"/>
        <v>11224.5</v>
      </c>
      <c r="Q1657" s="23">
        <v>638</v>
      </c>
      <c r="R1657" s="23">
        <v>0</v>
      </c>
      <c r="S1657" s="23">
        <v>0</v>
      </c>
      <c r="T1657" s="24">
        <f t="shared" si="90"/>
        <v>638</v>
      </c>
      <c r="U1657" s="25">
        <f t="shared" si="91"/>
        <v>10586.5</v>
      </c>
    </row>
    <row r="1658" spans="1:21" ht="27" customHeight="1" x14ac:dyDescent="0.2">
      <c r="A1658" s="18">
        <v>244</v>
      </c>
      <c r="B1658" s="18" t="s">
        <v>28</v>
      </c>
      <c r="C1658" s="19">
        <v>35695</v>
      </c>
      <c r="D1658" s="20">
        <v>26709260200655</v>
      </c>
      <c r="F1658" s="18" t="s">
        <v>25</v>
      </c>
      <c r="G1658" s="19">
        <v>35770</v>
      </c>
      <c r="I1658" s="21">
        <v>4610</v>
      </c>
      <c r="J1658" s="22">
        <v>5739</v>
      </c>
      <c r="M1658" s="23">
        <v>1152.5</v>
      </c>
      <c r="O1658" s="1">
        <v>6633</v>
      </c>
      <c r="P1658" s="24">
        <f t="shared" si="92"/>
        <v>13524.5</v>
      </c>
      <c r="Q1658" s="23">
        <v>507.1</v>
      </c>
      <c r="R1658" s="23">
        <v>0</v>
      </c>
      <c r="S1658" s="23">
        <v>38.42</v>
      </c>
      <c r="T1658" s="24">
        <f t="shared" si="90"/>
        <v>545.52</v>
      </c>
      <c r="U1658" s="25">
        <f t="shared" si="91"/>
        <v>12978.98</v>
      </c>
    </row>
    <row r="1659" spans="1:21" ht="27" customHeight="1" x14ac:dyDescent="0.2">
      <c r="A1659" s="18">
        <v>251</v>
      </c>
      <c r="B1659" s="18" t="s">
        <v>29</v>
      </c>
      <c r="C1659" s="19">
        <v>35134</v>
      </c>
      <c r="D1659" s="20">
        <v>27303210200899</v>
      </c>
      <c r="F1659" s="18" t="s">
        <v>25</v>
      </c>
      <c r="G1659" s="19">
        <v>37469</v>
      </c>
      <c r="I1659" s="21">
        <v>3050</v>
      </c>
      <c r="J1659" s="22">
        <v>4144</v>
      </c>
      <c r="M1659" s="23">
        <v>762.5</v>
      </c>
      <c r="O1659" s="1">
        <v>5612</v>
      </c>
      <c r="P1659" s="24">
        <f t="shared" si="92"/>
        <v>10518.5</v>
      </c>
      <c r="Q1659" s="23">
        <v>335.5</v>
      </c>
      <c r="R1659" s="23">
        <v>0</v>
      </c>
      <c r="S1659" s="23">
        <v>0</v>
      </c>
      <c r="T1659" s="24">
        <f t="shared" si="90"/>
        <v>335.5</v>
      </c>
      <c r="U1659" s="25">
        <f t="shared" si="91"/>
        <v>10183</v>
      </c>
    </row>
    <row r="1660" spans="1:21" ht="27" customHeight="1" x14ac:dyDescent="0.2">
      <c r="A1660" s="18">
        <v>256</v>
      </c>
      <c r="B1660" s="18" t="s">
        <v>30</v>
      </c>
      <c r="C1660" s="19">
        <v>35420</v>
      </c>
      <c r="D1660" s="20">
        <v>27312120200911</v>
      </c>
      <c r="F1660" s="18" t="s">
        <v>25</v>
      </c>
      <c r="G1660" s="19">
        <v>35462</v>
      </c>
      <c r="I1660" s="21">
        <v>3260</v>
      </c>
      <c r="J1660" s="22">
        <v>4429.5</v>
      </c>
      <c r="M1660" s="23">
        <v>815</v>
      </c>
      <c r="O1660" s="1">
        <v>2822</v>
      </c>
      <c r="P1660" s="24">
        <f t="shared" si="92"/>
        <v>8066.5</v>
      </c>
      <c r="Q1660" s="23">
        <v>358.6</v>
      </c>
      <c r="R1660" s="23">
        <v>0</v>
      </c>
      <c r="S1660" s="23">
        <v>2.9</v>
      </c>
      <c r="T1660" s="24">
        <f t="shared" si="90"/>
        <v>361.5</v>
      </c>
      <c r="U1660" s="25">
        <f t="shared" si="91"/>
        <v>7705</v>
      </c>
    </row>
    <row r="1661" spans="1:21" ht="27" customHeight="1" x14ac:dyDescent="0.2">
      <c r="A1661" s="18">
        <v>257</v>
      </c>
      <c r="B1661" s="18" t="s">
        <v>31</v>
      </c>
      <c r="C1661" s="19">
        <v>35830</v>
      </c>
      <c r="D1661" s="20">
        <v>26710060201116</v>
      </c>
      <c r="F1661" s="18" t="s">
        <v>25</v>
      </c>
      <c r="G1661" s="19">
        <v>35921</v>
      </c>
      <c r="I1661" s="21">
        <v>3630</v>
      </c>
      <c r="J1661" s="22">
        <v>4503</v>
      </c>
      <c r="M1661" s="23">
        <v>907.5</v>
      </c>
      <c r="O1661" s="1">
        <v>2533</v>
      </c>
      <c r="P1661" s="24">
        <f t="shared" si="92"/>
        <v>7943.5</v>
      </c>
      <c r="Q1661" s="23">
        <v>399.3</v>
      </c>
      <c r="R1661" s="23">
        <v>0</v>
      </c>
      <c r="S1661" s="23">
        <v>1.1299999999999999</v>
      </c>
      <c r="T1661" s="24">
        <f t="shared" si="90"/>
        <v>400.43</v>
      </c>
      <c r="U1661" s="25">
        <f t="shared" si="91"/>
        <v>7543.07</v>
      </c>
    </row>
    <row r="1662" spans="1:21" ht="27" customHeight="1" x14ac:dyDescent="0.2">
      <c r="A1662" s="18">
        <v>260</v>
      </c>
      <c r="B1662" s="18" t="s">
        <v>32</v>
      </c>
      <c r="C1662" s="19">
        <v>34717</v>
      </c>
      <c r="D1662" s="20">
        <v>27712200200391</v>
      </c>
      <c r="F1662" s="18" t="s">
        <v>25</v>
      </c>
      <c r="G1662" s="19">
        <v>34911</v>
      </c>
      <c r="I1662" s="21">
        <v>3050</v>
      </c>
      <c r="J1662" s="22">
        <v>4142</v>
      </c>
      <c r="M1662" s="23">
        <v>762.5</v>
      </c>
      <c r="O1662" s="1">
        <v>2748</v>
      </c>
      <c r="P1662" s="24">
        <f t="shared" si="92"/>
        <v>7652.5</v>
      </c>
      <c r="Q1662" s="23">
        <v>335.5</v>
      </c>
      <c r="R1662" s="23">
        <v>0</v>
      </c>
      <c r="S1662" s="23">
        <v>0.68</v>
      </c>
      <c r="T1662" s="24">
        <f t="shared" si="90"/>
        <v>336.18</v>
      </c>
      <c r="U1662" s="25">
        <f t="shared" si="91"/>
        <v>7316.32</v>
      </c>
    </row>
    <row r="1663" spans="1:21" ht="27" customHeight="1" x14ac:dyDescent="0.2">
      <c r="A1663" s="18">
        <v>267</v>
      </c>
      <c r="B1663" s="18" t="s">
        <v>33</v>
      </c>
      <c r="C1663" s="19">
        <v>36492</v>
      </c>
      <c r="D1663" s="20">
        <v>27711120203059</v>
      </c>
      <c r="F1663" s="18" t="s">
        <v>25</v>
      </c>
      <c r="G1663" s="19">
        <v>36514</v>
      </c>
      <c r="I1663" s="21">
        <v>4650</v>
      </c>
      <c r="J1663" s="22">
        <v>6703.5</v>
      </c>
      <c r="M1663" s="23">
        <v>1162.5</v>
      </c>
      <c r="O1663" s="1">
        <v>1610</v>
      </c>
      <c r="P1663" s="24">
        <f t="shared" si="92"/>
        <v>9476</v>
      </c>
      <c r="Q1663" s="23">
        <v>511.5</v>
      </c>
      <c r="R1663" s="23">
        <v>0</v>
      </c>
      <c r="S1663" s="23">
        <v>0</v>
      </c>
      <c r="T1663" s="24">
        <f t="shared" si="90"/>
        <v>511.5</v>
      </c>
      <c r="U1663" s="25">
        <f t="shared" si="91"/>
        <v>8964.5</v>
      </c>
    </row>
    <row r="1664" spans="1:21" ht="27" customHeight="1" x14ac:dyDescent="0.2">
      <c r="A1664" s="18">
        <v>277</v>
      </c>
      <c r="B1664" s="18" t="s">
        <v>34</v>
      </c>
      <c r="C1664" s="19">
        <v>35751</v>
      </c>
      <c r="D1664" s="20">
        <v>27012030202236</v>
      </c>
      <c r="F1664" s="18" t="s">
        <v>25</v>
      </c>
      <c r="G1664" s="19">
        <v>35756</v>
      </c>
      <c r="I1664" s="21">
        <v>3210</v>
      </c>
      <c r="J1664" s="22">
        <v>3989</v>
      </c>
      <c r="M1664" s="23">
        <v>802.5</v>
      </c>
      <c r="O1664" s="1"/>
      <c r="P1664" s="24">
        <f t="shared" si="92"/>
        <v>4791.5</v>
      </c>
      <c r="Q1664" s="23">
        <v>353.1</v>
      </c>
      <c r="R1664" s="23">
        <v>0</v>
      </c>
      <c r="S1664" s="23">
        <v>3.97</v>
      </c>
      <c r="T1664" s="24">
        <f t="shared" si="90"/>
        <v>357.07000000000005</v>
      </c>
      <c r="U1664" s="25">
        <f t="shared" si="91"/>
        <v>4434.43</v>
      </c>
    </row>
    <row r="1665" spans="1:21" ht="27" customHeight="1" x14ac:dyDescent="0.2">
      <c r="A1665" s="18">
        <v>404</v>
      </c>
      <c r="B1665" s="18" t="s">
        <v>35</v>
      </c>
      <c r="C1665" s="19">
        <v>34981</v>
      </c>
      <c r="D1665" s="20">
        <v>27307082400851</v>
      </c>
      <c r="F1665" s="18" t="s">
        <v>25</v>
      </c>
      <c r="G1665" s="19">
        <v>34981</v>
      </c>
      <c r="I1665" s="21">
        <v>3970</v>
      </c>
      <c r="J1665" s="22">
        <v>4939.5</v>
      </c>
      <c r="M1665" s="23">
        <v>992.5</v>
      </c>
      <c r="O1665" s="1">
        <v>4452</v>
      </c>
      <c r="P1665" s="24">
        <f t="shared" si="92"/>
        <v>10384</v>
      </c>
      <c r="Q1665" s="23">
        <v>436.7</v>
      </c>
      <c r="R1665" s="23">
        <v>0</v>
      </c>
      <c r="S1665" s="23">
        <v>0</v>
      </c>
      <c r="T1665" s="24">
        <f t="shared" si="90"/>
        <v>436.7</v>
      </c>
      <c r="U1665" s="25">
        <f t="shared" si="91"/>
        <v>9947.2999999999993</v>
      </c>
    </row>
    <row r="1666" spans="1:21" ht="27" customHeight="1" x14ac:dyDescent="0.2">
      <c r="A1666" s="18">
        <v>456</v>
      </c>
      <c r="B1666" s="18" t="s">
        <v>36</v>
      </c>
      <c r="C1666" s="19">
        <v>39088</v>
      </c>
      <c r="D1666" s="20">
        <v>27712120201397</v>
      </c>
      <c r="F1666" s="18" t="s">
        <v>25</v>
      </c>
      <c r="G1666" s="19">
        <v>39127</v>
      </c>
      <c r="I1666" s="21">
        <v>2700</v>
      </c>
      <c r="J1666" s="22">
        <v>3652.45</v>
      </c>
      <c r="M1666" s="23">
        <v>675</v>
      </c>
      <c r="O1666" s="1">
        <v>3341</v>
      </c>
      <c r="P1666" s="24">
        <f t="shared" si="92"/>
        <v>7668.45</v>
      </c>
      <c r="Q1666" s="23">
        <v>297</v>
      </c>
      <c r="R1666" s="23">
        <v>0</v>
      </c>
      <c r="S1666" s="23">
        <v>67.5</v>
      </c>
      <c r="T1666" s="24">
        <f t="shared" si="90"/>
        <v>364.5</v>
      </c>
      <c r="U1666" s="25">
        <f t="shared" si="91"/>
        <v>7303.95</v>
      </c>
    </row>
    <row r="1667" spans="1:21" ht="27" customHeight="1" x14ac:dyDescent="0.2">
      <c r="A1667" s="18">
        <v>1552</v>
      </c>
      <c r="B1667" s="18" t="s">
        <v>37</v>
      </c>
      <c r="C1667" s="19">
        <v>35492</v>
      </c>
      <c r="D1667" s="20">
        <v>27402191803259</v>
      </c>
      <c r="F1667" s="18" t="s">
        <v>25</v>
      </c>
      <c r="G1667" s="19">
        <v>35505</v>
      </c>
      <c r="I1667" s="21">
        <v>2990</v>
      </c>
      <c r="J1667" s="22">
        <v>4058.3999999999996</v>
      </c>
      <c r="M1667" s="23">
        <v>747.5</v>
      </c>
      <c r="O1667" s="1">
        <v>4660</v>
      </c>
      <c r="P1667" s="24">
        <f t="shared" si="92"/>
        <v>9465.9</v>
      </c>
      <c r="Q1667" s="23">
        <v>328.9</v>
      </c>
      <c r="R1667" s="23">
        <v>0</v>
      </c>
      <c r="S1667" s="23">
        <v>26.91</v>
      </c>
      <c r="T1667" s="24">
        <f t="shared" si="90"/>
        <v>355.81</v>
      </c>
      <c r="U1667" s="25">
        <f t="shared" si="91"/>
        <v>9110.09</v>
      </c>
    </row>
    <row r="1668" spans="1:21" ht="27" customHeight="1" x14ac:dyDescent="0.2">
      <c r="A1668" s="18">
        <v>3789</v>
      </c>
      <c r="B1668" s="18" t="s">
        <v>38</v>
      </c>
      <c r="C1668" s="19">
        <v>37247</v>
      </c>
      <c r="D1668" s="20">
        <v>28011011805938</v>
      </c>
      <c r="F1668" s="18" t="s">
        <v>25</v>
      </c>
      <c r="G1668" s="19">
        <v>40057</v>
      </c>
      <c r="I1668" s="21">
        <v>2190</v>
      </c>
      <c r="J1668" s="22">
        <v>2971.5</v>
      </c>
      <c r="M1668" s="23">
        <v>547.5</v>
      </c>
      <c r="O1668" s="1">
        <v>1709</v>
      </c>
      <c r="P1668" s="24">
        <f t="shared" si="92"/>
        <v>5228</v>
      </c>
      <c r="Q1668" s="23">
        <v>240.9</v>
      </c>
      <c r="R1668" s="23">
        <v>0</v>
      </c>
      <c r="S1668" s="23">
        <v>0.74</v>
      </c>
      <c r="T1668" s="24">
        <f t="shared" si="90"/>
        <v>241.64000000000001</v>
      </c>
      <c r="U1668" s="25">
        <f t="shared" si="91"/>
        <v>4986.3599999999997</v>
      </c>
    </row>
    <row r="1669" spans="1:21" ht="27" customHeight="1" x14ac:dyDescent="0.2">
      <c r="A1669" s="18">
        <v>4138</v>
      </c>
      <c r="B1669" s="18" t="s">
        <v>39</v>
      </c>
      <c r="C1669" s="19">
        <v>36681</v>
      </c>
      <c r="D1669" s="20">
        <v>27503291803532</v>
      </c>
      <c r="F1669" s="18" t="s">
        <v>25</v>
      </c>
      <c r="G1669" s="19">
        <v>40411</v>
      </c>
      <c r="I1669" s="21">
        <v>3190</v>
      </c>
      <c r="J1669" s="22">
        <v>4328.95</v>
      </c>
      <c r="M1669" s="23">
        <v>797.5</v>
      </c>
      <c r="O1669" s="1">
        <v>5548</v>
      </c>
      <c r="P1669" s="24">
        <f t="shared" si="92"/>
        <v>10674.45</v>
      </c>
      <c r="Q1669" s="23">
        <v>350.9</v>
      </c>
      <c r="R1669" s="23">
        <v>17</v>
      </c>
      <c r="S1669" s="23">
        <v>0</v>
      </c>
      <c r="T1669" s="24">
        <f t="shared" si="90"/>
        <v>367.9</v>
      </c>
      <c r="U1669" s="25">
        <f t="shared" si="91"/>
        <v>10306.550000000001</v>
      </c>
    </row>
    <row r="1670" spans="1:21" ht="27" customHeight="1" x14ac:dyDescent="0.2">
      <c r="A1670" s="18">
        <v>4882</v>
      </c>
      <c r="B1670" s="18" t="s">
        <v>40</v>
      </c>
      <c r="C1670" s="19">
        <v>37990</v>
      </c>
      <c r="D1670" s="20">
        <v>27203011805779</v>
      </c>
      <c r="F1670" s="18" t="s">
        <v>25</v>
      </c>
      <c r="G1670" s="19">
        <v>38081</v>
      </c>
      <c r="I1670" s="21">
        <v>2230</v>
      </c>
      <c r="J1670" s="22">
        <v>2771.2</v>
      </c>
      <c r="M1670" s="23">
        <v>557.5</v>
      </c>
      <c r="O1670" s="1">
        <v>1559</v>
      </c>
      <c r="P1670" s="24">
        <f t="shared" si="92"/>
        <v>4887.7</v>
      </c>
      <c r="Q1670" s="23">
        <v>245.3</v>
      </c>
      <c r="R1670" s="23">
        <v>0</v>
      </c>
      <c r="S1670" s="23">
        <v>37.17</v>
      </c>
      <c r="T1670" s="24">
        <f t="shared" si="90"/>
        <v>282.47000000000003</v>
      </c>
      <c r="U1670" s="25">
        <f t="shared" si="91"/>
        <v>4605.2299999999996</v>
      </c>
    </row>
    <row r="1671" spans="1:21" ht="27" customHeight="1" x14ac:dyDescent="0.2">
      <c r="A1671" s="18">
        <v>5627</v>
      </c>
      <c r="B1671" s="18" t="s">
        <v>41</v>
      </c>
      <c r="C1671" s="19">
        <v>38515</v>
      </c>
      <c r="D1671" s="20">
        <v>28306011806373</v>
      </c>
      <c r="F1671" s="18" t="s">
        <v>25</v>
      </c>
      <c r="G1671" s="19">
        <v>38574</v>
      </c>
      <c r="I1671" s="21">
        <v>1700</v>
      </c>
      <c r="J1671" s="22">
        <v>3021.7</v>
      </c>
      <c r="M1671" s="23">
        <v>425</v>
      </c>
      <c r="O1671" s="1">
        <v>3069</v>
      </c>
      <c r="P1671" s="24">
        <f t="shared" si="92"/>
        <v>6515.7</v>
      </c>
      <c r="Q1671" s="23">
        <v>187</v>
      </c>
      <c r="R1671" s="23">
        <v>0</v>
      </c>
      <c r="S1671" s="23">
        <v>1.77</v>
      </c>
      <c r="T1671" s="24">
        <f t="shared" si="90"/>
        <v>188.77</v>
      </c>
      <c r="U1671" s="25">
        <f t="shared" si="91"/>
        <v>6326.9299999999994</v>
      </c>
    </row>
    <row r="1672" spans="1:21" ht="27" customHeight="1" x14ac:dyDescent="0.2">
      <c r="A1672" s="18">
        <v>5741</v>
      </c>
      <c r="B1672" s="18" t="s">
        <v>42</v>
      </c>
      <c r="C1672" s="19">
        <v>38566</v>
      </c>
      <c r="D1672" s="20">
        <v>28101270200652</v>
      </c>
      <c r="F1672" s="18" t="s">
        <v>25</v>
      </c>
      <c r="G1672" s="19">
        <v>38820</v>
      </c>
      <c r="I1672" s="21">
        <v>2710</v>
      </c>
      <c r="J1672" s="22">
        <v>3668.2</v>
      </c>
      <c r="M1672" s="23">
        <v>677.5</v>
      </c>
      <c r="O1672" s="1">
        <v>4718</v>
      </c>
      <c r="P1672" s="24">
        <f t="shared" si="92"/>
        <v>9063.7000000000007</v>
      </c>
      <c r="Q1672" s="23">
        <v>298.10000000000002</v>
      </c>
      <c r="R1672" s="23">
        <v>0</v>
      </c>
      <c r="S1672" s="23">
        <v>0</v>
      </c>
      <c r="T1672" s="24">
        <f t="shared" si="90"/>
        <v>298.10000000000002</v>
      </c>
      <c r="U1672" s="25">
        <f t="shared" si="91"/>
        <v>8765.6</v>
      </c>
    </row>
    <row r="1673" spans="1:21" ht="27" customHeight="1" x14ac:dyDescent="0.2">
      <c r="A1673" s="18">
        <v>6073</v>
      </c>
      <c r="B1673" s="18" t="s">
        <v>43</v>
      </c>
      <c r="C1673" s="19">
        <v>38640</v>
      </c>
      <c r="D1673" s="20">
        <v>28001170201312</v>
      </c>
      <c r="F1673" s="18" t="s">
        <v>25</v>
      </c>
      <c r="G1673" s="19">
        <v>38750</v>
      </c>
      <c r="I1673" s="21">
        <v>2070</v>
      </c>
      <c r="J1673" s="22">
        <v>2810.55</v>
      </c>
      <c r="M1673" s="23">
        <v>517.5</v>
      </c>
      <c r="O1673" s="1">
        <v>3412</v>
      </c>
      <c r="P1673" s="24">
        <f t="shared" si="92"/>
        <v>6740.05</v>
      </c>
      <c r="Q1673" s="23">
        <v>227.7</v>
      </c>
      <c r="R1673" s="23">
        <v>0</v>
      </c>
      <c r="S1673" s="23">
        <v>0.68</v>
      </c>
      <c r="T1673" s="24">
        <f t="shared" si="90"/>
        <v>228.38</v>
      </c>
      <c r="U1673" s="25">
        <f t="shared" si="91"/>
        <v>6511.67</v>
      </c>
    </row>
    <row r="1674" spans="1:21" ht="27" customHeight="1" x14ac:dyDescent="0.2">
      <c r="A1674" s="18">
        <v>6091</v>
      </c>
      <c r="B1674" s="18" t="s">
        <v>44</v>
      </c>
      <c r="C1674" s="19">
        <v>38668</v>
      </c>
      <c r="D1674" s="20">
        <v>27211150202518</v>
      </c>
      <c r="F1674" s="18" t="s">
        <v>25</v>
      </c>
      <c r="G1674" s="19">
        <v>38762</v>
      </c>
      <c r="I1674" s="21">
        <v>2920</v>
      </c>
      <c r="J1674" s="22">
        <v>3603.7</v>
      </c>
      <c r="M1674" s="23">
        <v>730</v>
      </c>
      <c r="O1674" s="1">
        <v>1643</v>
      </c>
      <c r="P1674" s="24">
        <f t="shared" si="92"/>
        <v>5976.7</v>
      </c>
      <c r="Q1674" s="23">
        <v>321.2</v>
      </c>
      <c r="R1674" s="23">
        <v>0</v>
      </c>
      <c r="S1674" s="23">
        <v>0</v>
      </c>
      <c r="T1674" s="24">
        <f t="shared" si="90"/>
        <v>321.2</v>
      </c>
      <c r="U1674" s="25">
        <f t="shared" si="91"/>
        <v>5655.5</v>
      </c>
    </row>
    <row r="1675" spans="1:21" ht="27" customHeight="1" x14ac:dyDescent="0.2">
      <c r="A1675" s="18">
        <v>6718</v>
      </c>
      <c r="B1675" s="18" t="s">
        <v>45</v>
      </c>
      <c r="C1675" s="19">
        <v>38733</v>
      </c>
      <c r="D1675" s="20">
        <v>29607190201051</v>
      </c>
      <c r="F1675" s="18" t="s">
        <v>25</v>
      </c>
      <c r="G1675" s="19">
        <v>38795</v>
      </c>
      <c r="I1675" s="21">
        <v>2720</v>
      </c>
      <c r="J1675" s="22">
        <v>2769.7000000000003</v>
      </c>
      <c r="M1675" s="23">
        <v>473.6</v>
      </c>
      <c r="O1675" s="1">
        <v>116</v>
      </c>
      <c r="P1675" s="24">
        <f t="shared" si="92"/>
        <v>3359.3</v>
      </c>
      <c r="Q1675" s="23">
        <v>299.2</v>
      </c>
      <c r="R1675" s="23">
        <v>0</v>
      </c>
      <c r="S1675" s="23">
        <v>22.67</v>
      </c>
      <c r="T1675" s="24">
        <f t="shared" si="90"/>
        <v>321.87</v>
      </c>
      <c r="U1675" s="25">
        <f t="shared" si="91"/>
        <v>3037.4300000000003</v>
      </c>
    </row>
    <row r="1676" spans="1:21" ht="27" customHeight="1" x14ac:dyDescent="0.2">
      <c r="A1676" s="18">
        <v>7798</v>
      </c>
      <c r="B1676" s="18" t="s">
        <v>46</v>
      </c>
      <c r="C1676" s="19">
        <v>39144</v>
      </c>
      <c r="D1676" s="20">
        <v>27604231700191</v>
      </c>
      <c r="F1676" s="18" t="s">
        <v>25</v>
      </c>
      <c r="G1676" s="19">
        <v>39144</v>
      </c>
      <c r="I1676" s="21">
        <v>2600</v>
      </c>
      <c r="J1676" s="22">
        <v>3244.1</v>
      </c>
      <c r="M1676" s="23">
        <v>650</v>
      </c>
      <c r="O1676" s="1">
        <v>3243</v>
      </c>
      <c r="P1676" s="24">
        <f t="shared" si="92"/>
        <v>7137.1</v>
      </c>
      <c r="Q1676" s="23">
        <v>286</v>
      </c>
      <c r="R1676" s="23">
        <v>0</v>
      </c>
      <c r="S1676" s="23">
        <v>205.95</v>
      </c>
      <c r="T1676" s="24">
        <f t="shared" si="90"/>
        <v>491.95</v>
      </c>
      <c r="U1676" s="25">
        <f t="shared" si="91"/>
        <v>6645.1500000000005</v>
      </c>
    </row>
    <row r="1677" spans="1:21" ht="27" customHeight="1" x14ac:dyDescent="0.2">
      <c r="A1677" s="18">
        <v>7984</v>
      </c>
      <c r="B1677" s="18" t="s">
        <v>47</v>
      </c>
      <c r="C1677" s="19">
        <v>39257</v>
      </c>
      <c r="D1677" s="20">
        <v>28405261802274</v>
      </c>
      <c r="F1677" s="18" t="s">
        <v>25</v>
      </c>
      <c r="G1677" s="19">
        <v>39267</v>
      </c>
      <c r="I1677" s="21">
        <v>1700</v>
      </c>
      <c r="J1677" s="22">
        <v>2981.05</v>
      </c>
      <c r="M1677" s="23">
        <v>425</v>
      </c>
      <c r="O1677" s="1">
        <v>2211</v>
      </c>
      <c r="P1677" s="24">
        <f t="shared" si="92"/>
        <v>5617.05</v>
      </c>
      <c r="Q1677" s="23">
        <v>187</v>
      </c>
      <c r="R1677" s="23">
        <v>0</v>
      </c>
      <c r="S1677" s="23">
        <v>1.1100000000000001</v>
      </c>
      <c r="T1677" s="24">
        <f t="shared" si="90"/>
        <v>188.11</v>
      </c>
      <c r="U1677" s="25">
        <f t="shared" si="91"/>
        <v>5428.9400000000005</v>
      </c>
    </row>
    <row r="1678" spans="1:21" ht="27" customHeight="1" x14ac:dyDescent="0.2">
      <c r="A1678" s="18">
        <v>8064</v>
      </c>
      <c r="B1678" s="18" t="s">
        <v>48</v>
      </c>
      <c r="C1678" s="19">
        <v>39284</v>
      </c>
      <c r="D1678" s="20">
        <v>27806200200957</v>
      </c>
      <c r="F1678" s="18" t="s">
        <v>25</v>
      </c>
      <c r="G1678" s="19">
        <v>39306</v>
      </c>
      <c r="I1678" s="21">
        <v>2490</v>
      </c>
      <c r="J1678" s="22">
        <v>3379.2</v>
      </c>
      <c r="M1678" s="23">
        <v>622.5</v>
      </c>
      <c r="O1678" s="1">
        <v>1252</v>
      </c>
      <c r="P1678" s="24">
        <f t="shared" si="92"/>
        <v>5253.7</v>
      </c>
      <c r="Q1678" s="23">
        <v>273.89999999999998</v>
      </c>
      <c r="R1678" s="23">
        <v>0</v>
      </c>
      <c r="S1678" s="23">
        <v>0</v>
      </c>
      <c r="T1678" s="24">
        <f t="shared" si="90"/>
        <v>273.89999999999998</v>
      </c>
      <c r="U1678" s="25">
        <f t="shared" si="91"/>
        <v>4979.8</v>
      </c>
    </row>
    <row r="1679" spans="1:21" ht="27" customHeight="1" x14ac:dyDescent="0.2">
      <c r="A1679" s="18">
        <v>9362</v>
      </c>
      <c r="B1679" s="18" t="s">
        <v>49</v>
      </c>
      <c r="C1679" s="19">
        <v>40100</v>
      </c>
      <c r="D1679" s="20">
        <v>27905050201851</v>
      </c>
      <c r="F1679" s="18" t="s">
        <v>25</v>
      </c>
      <c r="G1679" s="19">
        <v>40210</v>
      </c>
      <c r="I1679" s="21">
        <v>2690</v>
      </c>
      <c r="J1679" s="22">
        <v>3634.2</v>
      </c>
      <c r="M1679" s="23">
        <v>672.5</v>
      </c>
      <c r="O1679" s="1">
        <v>4676</v>
      </c>
      <c r="P1679" s="24">
        <f t="shared" si="92"/>
        <v>8982.7000000000007</v>
      </c>
      <c r="Q1679" s="23">
        <v>295.89999999999998</v>
      </c>
      <c r="R1679" s="23">
        <v>0</v>
      </c>
      <c r="S1679" s="23">
        <v>0</v>
      </c>
      <c r="T1679" s="24">
        <f t="shared" si="90"/>
        <v>295.89999999999998</v>
      </c>
      <c r="U1679" s="25">
        <f t="shared" si="91"/>
        <v>8686.8000000000011</v>
      </c>
    </row>
    <row r="1680" spans="1:21" ht="27" customHeight="1" x14ac:dyDescent="0.2">
      <c r="A1680" s="18">
        <v>9391</v>
      </c>
      <c r="B1680" s="18" t="s">
        <v>50</v>
      </c>
      <c r="C1680" s="19">
        <v>40113</v>
      </c>
      <c r="D1680" s="20">
        <v>27904280200652</v>
      </c>
      <c r="F1680" s="18" t="s">
        <v>25</v>
      </c>
      <c r="G1680" s="19">
        <v>40210</v>
      </c>
      <c r="I1680" s="21">
        <v>2980</v>
      </c>
      <c r="J1680" s="22">
        <v>4021.7</v>
      </c>
      <c r="M1680" s="23">
        <v>745</v>
      </c>
      <c r="O1680" s="1">
        <v>4763</v>
      </c>
      <c r="P1680" s="24">
        <f t="shared" si="92"/>
        <v>9529.7000000000007</v>
      </c>
      <c r="Q1680" s="23">
        <v>327.8</v>
      </c>
      <c r="R1680" s="23">
        <v>1200</v>
      </c>
      <c r="S1680" s="23">
        <v>0</v>
      </c>
      <c r="T1680" s="24">
        <f t="shared" si="90"/>
        <v>1527.8</v>
      </c>
      <c r="U1680" s="25">
        <f t="shared" si="91"/>
        <v>8001.9000000000005</v>
      </c>
    </row>
    <row r="1681" spans="1:21" ht="27" customHeight="1" x14ac:dyDescent="0.2">
      <c r="A1681" s="18">
        <v>9482</v>
      </c>
      <c r="B1681" s="18" t="s">
        <v>51</v>
      </c>
      <c r="C1681" s="19">
        <v>40191</v>
      </c>
      <c r="D1681" s="20">
        <v>28006081802754</v>
      </c>
      <c r="F1681" s="18" t="s">
        <v>25</v>
      </c>
      <c r="G1681" s="19">
        <v>40247</v>
      </c>
      <c r="I1681" s="21">
        <v>1980</v>
      </c>
      <c r="J1681" s="22">
        <v>2901</v>
      </c>
      <c r="M1681" s="23">
        <v>495</v>
      </c>
      <c r="O1681" s="1">
        <v>654</v>
      </c>
      <c r="P1681" s="24">
        <f t="shared" si="92"/>
        <v>4050</v>
      </c>
      <c r="Q1681" s="23">
        <v>217.8</v>
      </c>
      <c r="R1681" s="23">
        <v>0</v>
      </c>
      <c r="S1681" s="23">
        <v>0</v>
      </c>
      <c r="T1681" s="24">
        <f t="shared" si="90"/>
        <v>217.8</v>
      </c>
      <c r="U1681" s="25">
        <f t="shared" si="91"/>
        <v>3832.2</v>
      </c>
    </row>
    <row r="1682" spans="1:21" ht="27" customHeight="1" x14ac:dyDescent="0.2">
      <c r="A1682" s="18">
        <v>10154</v>
      </c>
      <c r="B1682" s="18" t="s">
        <v>52</v>
      </c>
      <c r="C1682" s="19">
        <v>40456</v>
      </c>
      <c r="D1682" s="20">
        <v>26908221600975</v>
      </c>
      <c r="F1682" s="18" t="s">
        <v>25</v>
      </c>
      <c r="G1682" s="19">
        <v>40516</v>
      </c>
      <c r="I1682" s="21">
        <v>3450</v>
      </c>
      <c r="J1682" s="22">
        <v>4266.3999999999996</v>
      </c>
      <c r="M1682" s="23">
        <v>862.5</v>
      </c>
      <c r="O1682" s="1">
        <v>2843</v>
      </c>
      <c r="P1682" s="24">
        <f t="shared" si="92"/>
        <v>7971.9</v>
      </c>
      <c r="Q1682" s="23">
        <v>379.5</v>
      </c>
      <c r="R1682" s="23">
        <v>0</v>
      </c>
      <c r="S1682" s="23">
        <v>1.77</v>
      </c>
      <c r="T1682" s="24">
        <f t="shared" si="90"/>
        <v>381.27</v>
      </c>
      <c r="U1682" s="25">
        <f t="shared" si="91"/>
        <v>7590.6299999999992</v>
      </c>
    </row>
    <row r="1683" spans="1:21" ht="27" customHeight="1" x14ac:dyDescent="0.2">
      <c r="A1683" s="18">
        <v>10434</v>
      </c>
      <c r="B1683" s="18" t="s">
        <v>53</v>
      </c>
      <c r="C1683" s="19">
        <v>40530</v>
      </c>
      <c r="D1683" s="20">
        <v>26411050201439</v>
      </c>
      <c r="F1683" s="18" t="s">
        <v>25</v>
      </c>
      <c r="G1683" s="19">
        <v>40544</v>
      </c>
      <c r="I1683" s="21">
        <v>3000</v>
      </c>
      <c r="J1683" s="22">
        <v>3695.45</v>
      </c>
      <c r="M1683" s="23">
        <v>750</v>
      </c>
      <c r="O1683" s="1">
        <v>4836</v>
      </c>
      <c r="P1683" s="24">
        <f t="shared" si="92"/>
        <v>9281.4500000000007</v>
      </c>
      <c r="Q1683" s="23">
        <v>330</v>
      </c>
      <c r="R1683" s="23">
        <v>0</v>
      </c>
      <c r="S1683" s="23">
        <v>125</v>
      </c>
      <c r="T1683" s="24">
        <f t="shared" si="90"/>
        <v>455</v>
      </c>
      <c r="U1683" s="25">
        <f t="shared" si="91"/>
        <v>8826.4500000000007</v>
      </c>
    </row>
    <row r="1684" spans="1:21" ht="27" customHeight="1" x14ac:dyDescent="0.2">
      <c r="A1684" s="18">
        <v>10607</v>
      </c>
      <c r="B1684" s="18" t="s">
        <v>54</v>
      </c>
      <c r="C1684" s="19">
        <v>40615</v>
      </c>
      <c r="D1684" s="20">
        <v>26811091701576</v>
      </c>
      <c r="F1684" s="18" t="s">
        <v>25</v>
      </c>
      <c r="G1684" s="19">
        <v>40640</v>
      </c>
      <c r="I1684" s="21">
        <v>2150</v>
      </c>
      <c r="J1684" s="22">
        <v>2974.2</v>
      </c>
      <c r="M1684" s="23">
        <v>537.5</v>
      </c>
      <c r="O1684" s="1">
        <v>922</v>
      </c>
      <c r="P1684" s="24">
        <f t="shared" si="92"/>
        <v>4433.7</v>
      </c>
      <c r="Q1684" s="23">
        <v>236.5</v>
      </c>
      <c r="R1684" s="23">
        <v>0</v>
      </c>
      <c r="S1684" s="23">
        <v>1.79</v>
      </c>
      <c r="T1684" s="24">
        <f t="shared" si="90"/>
        <v>238.29</v>
      </c>
      <c r="U1684" s="25">
        <f t="shared" si="91"/>
        <v>4195.41</v>
      </c>
    </row>
    <row r="1685" spans="1:21" ht="27" customHeight="1" x14ac:dyDescent="0.2">
      <c r="A1685" s="18">
        <v>10944</v>
      </c>
      <c r="B1685" s="18" t="s">
        <v>55</v>
      </c>
      <c r="C1685" s="19">
        <v>40819</v>
      </c>
      <c r="D1685" s="20">
        <v>26311300200358</v>
      </c>
      <c r="F1685" s="18" t="s">
        <v>25</v>
      </c>
      <c r="G1685" s="19">
        <v>40862</v>
      </c>
      <c r="I1685" s="21">
        <v>2120</v>
      </c>
      <c r="J1685" s="22">
        <v>2613.9499999999998</v>
      </c>
      <c r="M1685" s="23">
        <v>530</v>
      </c>
      <c r="O1685" s="1">
        <v>2152</v>
      </c>
      <c r="P1685" s="24">
        <f t="shared" si="92"/>
        <v>5295.95</v>
      </c>
      <c r="Q1685" s="23">
        <v>233.2</v>
      </c>
      <c r="R1685" s="23">
        <v>0</v>
      </c>
      <c r="S1685" s="23">
        <v>181.71</v>
      </c>
      <c r="T1685" s="24">
        <f t="shared" si="90"/>
        <v>414.90999999999997</v>
      </c>
      <c r="U1685" s="25">
        <f t="shared" si="91"/>
        <v>4881.04</v>
      </c>
    </row>
    <row r="1686" spans="1:21" ht="27" customHeight="1" x14ac:dyDescent="0.2">
      <c r="A1686" s="18">
        <v>11435</v>
      </c>
      <c r="B1686" s="18" t="s">
        <v>56</v>
      </c>
      <c r="C1686" s="19">
        <v>41189</v>
      </c>
      <c r="D1686" s="20">
        <v>28905011806234</v>
      </c>
      <c r="F1686" s="18" t="s">
        <v>25</v>
      </c>
      <c r="G1686" s="19">
        <v>41248</v>
      </c>
      <c r="I1686" s="21">
        <v>1700</v>
      </c>
      <c r="J1686" s="22">
        <v>2927.35</v>
      </c>
      <c r="M1686" s="23">
        <v>425</v>
      </c>
      <c r="O1686" s="1">
        <v>2310</v>
      </c>
      <c r="P1686" s="24">
        <f t="shared" si="92"/>
        <v>5662.35</v>
      </c>
      <c r="Q1686" s="23">
        <v>187</v>
      </c>
      <c r="R1686" s="23">
        <v>0</v>
      </c>
      <c r="S1686" s="23">
        <v>0</v>
      </c>
      <c r="T1686" s="24">
        <f t="shared" si="90"/>
        <v>187</v>
      </c>
      <c r="U1686" s="25">
        <f t="shared" si="91"/>
        <v>5475.35</v>
      </c>
    </row>
    <row r="1687" spans="1:21" ht="27" customHeight="1" x14ac:dyDescent="0.2">
      <c r="A1687" s="18">
        <v>12516</v>
      </c>
      <c r="B1687" s="18" t="s">
        <v>57</v>
      </c>
      <c r="C1687" s="19">
        <v>42157</v>
      </c>
      <c r="D1687" s="20">
        <v>28108201802718</v>
      </c>
      <c r="F1687" s="18" t="s">
        <v>25</v>
      </c>
      <c r="G1687" s="19">
        <v>42186</v>
      </c>
      <c r="I1687" s="21">
        <v>1960</v>
      </c>
      <c r="J1687" s="22">
        <v>2497.5500000000002</v>
      </c>
      <c r="M1687" s="23">
        <v>490</v>
      </c>
      <c r="O1687" s="1">
        <v>285</v>
      </c>
      <c r="P1687" s="24">
        <f t="shared" si="92"/>
        <v>3272.55</v>
      </c>
      <c r="Q1687" s="23">
        <v>215.6</v>
      </c>
      <c r="R1687" s="23">
        <v>0</v>
      </c>
      <c r="S1687" s="23">
        <v>519.1</v>
      </c>
      <c r="T1687" s="24">
        <f t="shared" si="90"/>
        <v>734.7</v>
      </c>
      <c r="U1687" s="25">
        <f t="shared" si="91"/>
        <v>2537.8500000000004</v>
      </c>
    </row>
    <row r="1688" spans="1:21" ht="27" customHeight="1" x14ac:dyDescent="0.2">
      <c r="A1688" s="18">
        <v>13497</v>
      </c>
      <c r="B1688" s="18" t="s">
        <v>58</v>
      </c>
      <c r="C1688" s="19">
        <v>43292</v>
      </c>
      <c r="D1688" s="20">
        <v>29601251800351</v>
      </c>
      <c r="F1688" s="18" t="s">
        <v>25</v>
      </c>
      <c r="G1688" s="19">
        <v>43299</v>
      </c>
      <c r="I1688" s="21">
        <v>1700</v>
      </c>
      <c r="J1688" s="22">
        <v>2474.6</v>
      </c>
      <c r="M1688" s="23">
        <v>425</v>
      </c>
      <c r="O1688" s="1"/>
      <c r="P1688" s="24">
        <f t="shared" si="92"/>
        <v>2899.6</v>
      </c>
      <c r="Q1688" s="23">
        <v>187</v>
      </c>
      <c r="R1688" s="23">
        <v>0</v>
      </c>
      <c r="S1688" s="23">
        <v>61.08</v>
      </c>
      <c r="T1688" s="24">
        <f t="shared" si="90"/>
        <v>248.07999999999998</v>
      </c>
      <c r="U1688" s="25">
        <f t="shared" si="91"/>
        <v>2651.52</v>
      </c>
    </row>
    <row r="1689" spans="1:21" ht="27" customHeight="1" x14ac:dyDescent="0.2">
      <c r="A1689" s="18">
        <v>13752</v>
      </c>
      <c r="B1689" s="18" t="s">
        <v>59</v>
      </c>
      <c r="C1689" s="19">
        <v>43507</v>
      </c>
      <c r="D1689" s="20">
        <v>28401080202911</v>
      </c>
      <c r="F1689" s="18" t="s">
        <v>25</v>
      </c>
      <c r="G1689" s="19">
        <v>43617</v>
      </c>
      <c r="I1689" s="21">
        <v>1700</v>
      </c>
      <c r="J1689" s="22">
        <v>2675</v>
      </c>
      <c r="M1689" s="23">
        <v>425</v>
      </c>
      <c r="O1689" s="1"/>
      <c r="P1689" s="24">
        <f t="shared" si="92"/>
        <v>3100</v>
      </c>
      <c r="Q1689" s="23">
        <v>187</v>
      </c>
      <c r="R1689" s="23">
        <v>0</v>
      </c>
      <c r="S1689" s="23">
        <v>14.17</v>
      </c>
      <c r="T1689" s="24">
        <f t="shared" si="90"/>
        <v>201.17</v>
      </c>
      <c r="U1689" s="25">
        <f t="shared" si="91"/>
        <v>2898.83</v>
      </c>
    </row>
    <row r="1690" spans="1:21" ht="27" customHeight="1" x14ac:dyDescent="0.2">
      <c r="A1690" s="18">
        <v>13762</v>
      </c>
      <c r="B1690" s="18" t="s">
        <v>60</v>
      </c>
      <c r="C1690" s="19">
        <v>43513</v>
      </c>
      <c r="D1690" s="20">
        <v>28811220201311</v>
      </c>
      <c r="F1690" s="18" t="s">
        <v>25</v>
      </c>
      <c r="G1690" s="19">
        <v>43678</v>
      </c>
      <c r="I1690" s="21">
        <v>1700</v>
      </c>
      <c r="J1690" s="22">
        <v>2185.83</v>
      </c>
      <c r="M1690" s="23">
        <v>425</v>
      </c>
      <c r="O1690" s="1"/>
      <c r="P1690" s="24">
        <f t="shared" si="92"/>
        <v>2610.83</v>
      </c>
      <c r="Q1690" s="23">
        <v>187</v>
      </c>
      <c r="R1690" s="23">
        <v>0</v>
      </c>
      <c r="S1690" s="23">
        <v>482.38</v>
      </c>
      <c r="T1690" s="24">
        <f t="shared" si="90"/>
        <v>669.38</v>
      </c>
      <c r="U1690" s="25">
        <f t="shared" si="91"/>
        <v>1941.4499999999998</v>
      </c>
    </row>
    <row r="1691" spans="1:21" ht="27" customHeight="1" x14ac:dyDescent="0.2">
      <c r="A1691" s="18">
        <v>13778</v>
      </c>
      <c r="B1691" s="18" t="s">
        <v>61</v>
      </c>
      <c r="C1691" s="19">
        <v>44007</v>
      </c>
      <c r="D1691" s="20">
        <v>29311142702431</v>
      </c>
      <c r="F1691" s="18" t="s">
        <v>25</v>
      </c>
      <c r="G1691" s="19">
        <v>44013</v>
      </c>
      <c r="I1691" s="21">
        <v>1700</v>
      </c>
      <c r="J1691" s="22">
        <v>2556.9</v>
      </c>
      <c r="M1691" s="23">
        <v>425</v>
      </c>
      <c r="O1691" s="1">
        <v>2459</v>
      </c>
      <c r="P1691" s="24">
        <f t="shared" si="92"/>
        <v>5440.9</v>
      </c>
      <c r="Q1691" s="23">
        <v>187</v>
      </c>
      <c r="R1691" s="23">
        <v>0</v>
      </c>
      <c r="S1691" s="23">
        <v>1.29</v>
      </c>
      <c r="T1691" s="24">
        <f t="shared" si="90"/>
        <v>188.29</v>
      </c>
      <c r="U1691" s="25">
        <f t="shared" si="91"/>
        <v>5252.61</v>
      </c>
    </row>
    <row r="1692" spans="1:21" ht="27" customHeight="1" x14ac:dyDescent="0.2">
      <c r="A1692" s="18">
        <v>181</v>
      </c>
      <c r="B1692" s="18" t="s">
        <v>62</v>
      </c>
      <c r="C1692" s="19">
        <v>34213</v>
      </c>
      <c r="D1692" s="20">
        <v>26710110200876</v>
      </c>
      <c r="F1692" s="18" t="s">
        <v>63</v>
      </c>
      <c r="G1692" s="19">
        <v>34536</v>
      </c>
      <c r="I1692" s="21">
        <v>5780</v>
      </c>
      <c r="J1692" s="22">
        <v>7167</v>
      </c>
      <c r="M1692" s="23">
        <v>1445</v>
      </c>
      <c r="O1692" s="1">
        <v>2548</v>
      </c>
      <c r="P1692" s="24">
        <f t="shared" si="92"/>
        <v>11160</v>
      </c>
      <c r="Q1692" s="23">
        <v>635.79999999999995</v>
      </c>
      <c r="R1692" s="23">
        <v>0</v>
      </c>
      <c r="S1692" s="23">
        <v>0</v>
      </c>
      <c r="T1692" s="24">
        <f t="shared" si="90"/>
        <v>635.79999999999995</v>
      </c>
      <c r="U1692" s="25">
        <f t="shared" si="91"/>
        <v>10524.2</v>
      </c>
    </row>
    <row r="1693" spans="1:21" ht="27" customHeight="1" x14ac:dyDescent="0.2">
      <c r="A1693" s="18">
        <v>234</v>
      </c>
      <c r="B1693" s="18" t="s">
        <v>64</v>
      </c>
      <c r="C1693" s="19">
        <v>34700</v>
      </c>
      <c r="D1693" s="20">
        <v>26909220200431</v>
      </c>
      <c r="F1693" s="18" t="s">
        <v>63</v>
      </c>
      <c r="G1693" s="19">
        <v>34719</v>
      </c>
      <c r="I1693" s="21">
        <v>4890</v>
      </c>
      <c r="J1693" s="22">
        <v>6068</v>
      </c>
      <c r="M1693" s="23">
        <v>1222.5</v>
      </c>
      <c r="O1693" s="1">
        <v>3632</v>
      </c>
      <c r="P1693" s="24">
        <f t="shared" si="92"/>
        <v>10922.5</v>
      </c>
      <c r="Q1693" s="23">
        <v>537.9</v>
      </c>
      <c r="R1693" s="23">
        <v>0</v>
      </c>
      <c r="S1693" s="23">
        <v>0</v>
      </c>
      <c r="T1693" s="24">
        <f t="shared" si="90"/>
        <v>537.9</v>
      </c>
      <c r="U1693" s="25">
        <f t="shared" si="91"/>
        <v>10384.6</v>
      </c>
    </row>
    <row r="1694" spans="1:21" ht="27" customHeight="1" x14ac:dyDescent="0.2">
      <c r="A1694" s="18">
        <v>273</v>
      </c>
      <c r="B1694" s="18" t="s">
        <v>65</v>
      </c>
      <c r="C1694" s="19">
        <v>35745</v>
      </c>
      <c r="D1694" s="20">
        <v>26711290200654</v>
      </c>
      <c r="F1694" s="18" t="s">
        <v>63</v>
      </c>
      <c r="G1694" s="19">
        <v>35770</v>
      </c>
      <c r="I1694" s="21">
        <v>4030</v>
      </c>
      <c r="J1694" s="22">
        <v>4806.7299999999996</v>
      </c>
      <c r="M1694" s="23">
        <v>1007.5</v>
      </c>
      <c r="O1694" s="1">
        <v>2843</v>
      </c>
      <c r="P1694" s="24">
        <f t="shared" si="92"/>
        <v>8657.23</v>
      </c>
      <c r="Q1694" s="23">
        <v>443.3</v>
      </c>
      <c r="R1694" s="23">
        <v>0</v>
      </c>
      <c r="S1694" s="23">
        <v>6.58</v>
      </c>
      <c r="T1694" s="24">
        <f t="shared" si="90"/>
        <v>449.88</v>
      </c>
      <c r="U1694" s="25">
        <f t="shared" si="91"/>
        <v>8207.35</v>
      </c>
    </row>
    <row r="1695" spans="1:21" ht="27" customHeight="1" x14ac:dyDescent="0.2">
      <c r="A1695" s="18">
        <v>4985</v>
      </c>
      <c r="B1695" s="18" t="s">
        <v>66</v>
      </c>
      <c r="C1695" s="19">
        <v>38055</v>
      </c>
      <c r="D1695" s="20">
        <v>27010140200856</v>
      </c>
      <c r="F1695" s="18" t="s">
        <v>63</v>
      </c>
      <c r="G1695" s="19">
        <v>38081</v>
      </c>
      <c r="I1695" s="21">
        <v>4930</v>
      </c>
      <c r="J1695" s="22">
        <v>6083.5</v>
      </c>
      <c r="M1695" s="23">
        <v>1232.5</v>
      </c>
      <c r="O1695" s="1">
        <v>2233</v>
      </c>
      <c r="P1695" s="24">
        <f t="shared" si="92"/>
        <v>9549</v>
      </c>
      <c r="Q1695" s="23">
        <v>542.29999999999995</v>
      </c>
      <c r="R1695" s="23">
        <v>0</v>
      </c>
      <c r="S1695" s="23">
        <v>0</v>
      </c>
      <c r="T1695" s="24">
        <f t="shared" si="90"/>
        <v>542.29999999999995</v>
      </c>
      <c r="U1695" s="25">
        <f t="shared" si="91"/>
        <v>9006.7000000000007</v>
      </c>
    </row>
    <row r="1696" spans="1:21" ht="27" customHeight="1" x14ac:dyDescent="0.2">
      <c r="A1696" s="18">
        <v>7133</v>
      </c>
      <c r="B1696" s="18" t="s">
        <v>67</v>
      </c>
      <c r="C1696" s="19">
        <v>38864</v>
      </c>
      <c r="D1696" s="20">
        <v>28110280200412</v>
      </c>
      <c r="F1696" s="18" t="s">
        <v>63</v>
      </c>
      <c r="G1696" s="19">
        <v>38930</v>
      </c>
      <c r="O1696" s="1"/>
      <c r="P1696" s="24">
        <f t="shared" si="92"/>
        <v>0</v>
      </c>
      <c r="T1696" s="24">
        <f t="shared" si="90"/>
        <v>0</v>
      </c>
      <c r="U1696" s="25">
        <f t="shared" si="91"/>
        <v>0</v>
      </c>
    </row>
    <row r="1697" spans="1:21" ht="27" customHeight="1" x14ac:dyDescent="0.2">
      <c r="A1697" s="18">
        <v>266</v>
      </c>
      <c r="B1697" s="18" t="s">
        <v>68</v>
      </c>
      <c r="C1697" s="19">
        <v>35047</v>
      </c>
      <c r="D1697" s="20">
        <v>27807300200713</v>
      </c>
      <c r="F1697" s="18" t="s">
        <v>25</v>
      </c>
      <c r="G1697" s="19">
        <v>35047</v>
      </c>
      <c r="I1697" s="21">
        <v>4800</v>
      </c>
      <c r="J1697" s="22">
        <v>6527</v>
      </c>
      <c r="M1697" s="23">
        <v>1200</v>
      </c>
      <c r="O1697" s="1">
        <v>2539</v>
      </c>
      <c r="P1697" s="24">
        <f t="shared" si="92"/>
        <v>10266</v>
      </c>
      <c r="Q1697" s="23">
        <v>528</v>
      </c>
      <c r="R1697" s="23">
        <v>0</v>
      </c>
      <c r="S1697" s="23">
        <v>0</v>
      </c>
      <c r="T1697" s="24">
        <f t="shared" si="90"/>
        <v>528</v>
      </c>
      <c r="U1697" s="25">
        <f t="shared" si="91"/>
        <v>9738</v>
      </c>
    </row>
    <row r="1698" spans="1:21" ht="27" customHeight="1" x14ac:dyDescent="0.2">
      <c r="A1698" s="18">
        <v>276</v>
      </c>
      <c r="B1698" s="18" t="s">
        <v>69</v>
      </c>
      <c r="C1698" s="19">
        <v>35294</v>
      </c>
      <c r="D1698" s="20">
        <v>27011151802137</v>
      </c>
      <c r="F1698" s="18" t="s">
        <v>25</v>
      </c>
      <c r="G1698" s="19">
        <v>35332</v>
      </c>
      <c r="I1698" s="21">
        <v>2740</v>
      </c>
      <c r="J1698" s="22">
        <v>3408.5</v>
      </c>
      <c r="M1698" s="23">
        <v>685</v>
      </c>
      <c r="O1698" s="1">
        <v>1743</v>
      </c>
      <c r="P1698" s="24">
        <f t="shared" si="92"/>
        <v>5836.5</v>
      </c>
      <c r="Q1698" s="23">
        <v>301.39999999999998</v>
      </c>
      <c r="R1698" s="23">
        <v>0</v>
      </c>
      <c r="S1698" s="23">
        <v>6.12</v>
      </c>
      <c r="T1698" s="24">
        <f t="shared" si="90"/>
        <v>307.52</v>
      </c>
      <c r="U1698" s="25">
        <f t="shared" si="91"/>
        <v>5528.98</v>
      </c>
    </row>
    <row r="1699" spans="1:21" ht="27" customHeight="1" x14ac:dyDescent="0.2">
      <c r="A1699" s="18">
        <v>282</v>
      </c>
      <c r="B1699" s="18" t="s">
        <v>70</v>
      </c>
      <c r="C1699" s="19">
        <v>36500</v>
      </c>
      <c r="D1699" s="20">
        <v>28110250202291</v>
      </c>
      <c r="F1699" s="18" t="s">
        <v>25</v>
      </c>
      <c r="G1699" s="19">
        <v>36548</v>
      </c>
      <c r="I1699" s="21">
        <v>2410</v>
      </c>
      <c r="J1699" s="22">
        <v>3283</v>
      </c>
      <c r="M1699" s="23">
        <v>602.5</v>
      </c>
      <c r="O1699" s="1">
        <v>763</v>
      </c>
      <c r="P1699" s="24">
        <f t="shared" si="92"/>
        <v>4648.5</v>
      </c>
      <c r="Q1699" s="23">
        <v>265.10000000000002</v>
      </c>
      <c r="R1699" s="23">
        <v>0</v>
      </c>
      <c r="S1699" s="23">
        <v>0</v>
      </c>
      <c r="T1699" s="24">
        <f t="shared" si="90"/>
        <v>265.10000000000002</v>
      </c>
      <c r="U1699" s="25">
        <f t="shared" si="91"/>
        <v>4383.3999999999996</v>
      </c>
    </row>
    <row r="1700" spans="1:21" ht="27" customHeight="1" x14ac:dyDescent="0.2">
      <c r="A1700" s="18">
        <v>5851</v>
      </c>
      <c r="B1700" s="18" t="s">
        <v>71</v>
      </c>
      <c r="C1700" s="19">
        <v>38593</v>
      </c>
      <c r="D1700" s="20">
        <v>26412010202056</v>
      </c>
      <c r="F1700" s="18" t="s">
        <v>25</v>
      </c>
      <c r="G1700" s="19">
        <v>38689</v>
      </c>
      <c r="I1700" s="21">
        <v>2370</v>
      </c>
      <c r="J1700" s="22">
        <v>2950.25</v>
      </c>
      <c r="M1700" s="23">
        <v>592.5</v>
      </c>
      <c r="O1700" s="1">
        <v>1394</v>
      </c>
      <c r="P1700" s="24">
        <f t="shared" si="92"/>
        <v>4936.75</v>
      </c>
      <c r="Q1700" s="23">
        <v>260.7</v>
      </c>
      <c r="R1700" s="23">
        <v>0</v>
      </c>
      <c r="S1700" s="23">
        <v>0</v>
      </c>
      <c r="T1700" s="24">
        <f t="shared" si="90"/>
        <v>260.7</v>
      </c>
      <c r="U1700" s="25">
        <f t="shared" si="91"/>
        <v>4676.05</v>
      </c>
    </row>
    <row r="1701" spans="1:21" ht="27" customHeight="1" x14ac:dyDescent="0.2">
      <c r="A1701" s="18">
        <v>7414</v>
      </c>
      <c r="B1701" s="18" t="s">
        <v>72</v>
      </c>
      <c r="C1701" s="19">
        <v>39022</v>
      </c>
      <c r="D1701" s="20">
        <v>28408201803093</v>
      </c>
      <c r="F1701" s="18" t="s">
        <v>25</v>
      </c>
      <c r="G1701" s="19">
        <v>39040</v>
      </c>
      <c r="I1701" s="21">
        <v>1770</v>
      </c>
      <c r="J1701" s="22">
        <v>2987.4</v>
      </c>
      <c r="M1701" s="23">
        <v>442.5</v>
      </c>
      <c r="O1701" s="1">
        <v>1836</v>
      </c>
      <c r="P1701" s="24">
        <f t="shared" si="92"/>
        <v>5265.9</v>
      </c>
      <c r="Q1701" s="23">
        <v>194.7</v>
      </c>
      <c r="R1701" s="23">
        <v>0</v>
      </c>
      <c r="S1701" s="23">
        <v>0</v>
      </c>
      <c r="T1701" s="24">
        <f t="shared" si="90"/>
        <v>194.7</v>
      </c>
      <c r="U1701" s="25">
        <f t="shared" si="91"/>
        <v>5071.2</v>
      </c>
    </row>
    <row r="1702" spans="1:21" ht="27" customHeight="1" x14ac:dyDescent="0.2">
      <c r="A1702" s="18">
        <v>12607</v>
      </c>
      <c r="B1702" s="18" t="s">
        <v>73</v>
      </c>
      <c r="C1702" s="19">
        <v>42229</v>
      </c>
      <c r="D1702" s="20">
        <v>28205280200499</v>
      </c>
      <c r="F1702" s="18" t="s">
        <v>25</v>
      </c>
      <c r="G1702" s="19">
        <v>42236</v>
      </c>
      <c r="O1702" s="1"/>
      <c r="P1702" s="24">
        <f t="shared" si="92"/>
        <v>0</v>
      </c>
      <c r="T1702" s="24">
        <f t="shared" si="90"/>
        <v>0</v>
      </c>
      <c r="U1702" s="25">
        <f t="shared" si="91"/>
        <v>0</v>
      </c>
    </row>
    <row r="1703" spans="1:21" ht="27" customHeight="1" x14ac:dyDescent="0.2">
      <c r="A1703" s="18">
        <v>452</v>
      </c>
      <c r="B1703" s="18" t="s">
        <v>74</v>
      </c>
      <c r="C1703" s="19">
        <v>33756</v>
      </c>
      <c r="D1703" s="20">
        <v>27611140200558</v>
      </c>
      <c r="F1703" s="18" t="s">
        <v>75</v>
      </c>
      <c r="G1703" s="19">
        <v>34847</v>
      </c>
      <c r="I1703" s="21">
        <v>5090</v>
      </c>
      <c r="J1703" s="22">
        <v>6907.5</v>
      </c>
      <c r="M1703" s="23">
        <v>1272.5</v>
      </c>
      <c r="O1703" s="1"/>
      <c r="P1703" s="24">
        <f t="shared" si="92"/>
        <v>8180</v>
      </c>
      <c r="Q1703" s="23">
        <v>559.9</v>
      </c>
      <c r="R1703" s="23">
        <v>0</v>
      </c>
      <c r="S1703" s="23">
        <v>0</v>
      </c>
      <c r="T1703" s="24">
        <f t="shared" si="90"/>
        <v>559.9</v>
      </c>
      <c r="U1703" s="25">
        <f t="shared" si="91"/>
        <v>7620.1</v>
      </c>
    </row>
    <row r="1704" spans="1:21" ht="27" customHeight="1" x14ac:dyDescent="0.2">
      <c r="A1704" s="18">
        <v>453</v>
      </c>
      <c r="B1704" s="18" t="s">
        <v>76</v>
      </c>
      <c r="C1704" s="19">
        <v>34700</v>
      </c>
      <c r="D1704" s="20">
        <v>26311121801896</v>
      </c>
      <c r="F1704" s="18" t="s">
        <v>75</v>
      </c>
      <c r="G1704" s="19" t="s">
        <v>77</v>
      </c>
      <c r="I1704" s="21">
        <v>0</v>
      </c>
      <c r="J1704" s="22">
        <v>4491</v>
      </c>
      <c r="M1704" s="23">
        <v>0</v>
      </c>
      <c r="O1704" s="1">
        <v>1243</v>
      </c>
      <c r="P1704" s="24">
        <f t="shared" si="92"/>
        <v>5734</v>
      </c>
      <c r="Q1704" s="23">
        <v>0</v>
      </c>
      <c r="R1704" s="23">
        <v>0</v>
      </c>
      <c r="S1704" s="23">
        <v>1.57</v>
      </c>
      <c r="T1704" s="24">
        <f t="shared" si="90"/>
        <v>1.57</v>
      </c>
      <c r="U1704" s="25">
        <f t="shared" si="91"/>
        <v>5732.43</v>
      </c>
    </row>
    <row r="1705" spans="1:21" ht="27" customHeight="1" x14ac:dyDescent="0.2">
      <c r="A1705" s="18">
        <v>454</v>
      </c>
      <c r="B1705" s="18" t="s">
        <v>78</v>
      </c>
      <c r="C1705" s="19">
        <v>34560</v>
      </c>
      <c r="D1705" s="20">
        <v>27611171801053</v>
      </c>
      <c r="F1705" s="18" t="s">
        <v>75</v>
      </c>
      <c r="G1705" s="19">
        <v>34910</v>
      </c>
      <c r="I1705" s="21">
        <v>2900</v>
      </c>
      <c r="J1705" s="22">
        <v>3936.5</v>
      </c>
      <c r="M1705" s="23">
        <v>725</v>
      </c>
      <c r="O1705" s="1">
        <v>1093</v>
      </c>
      <c r="P1705" s="24">
        <f t="shared" si="92"/>
        <v>5754.5</v>
      </c>
      <c r="Q1705" s="23">
        <v>319</v>
      </c>
      <c r="R1705" s="23">
        <v>0</v>
      </c>
      <c r="S1705" s="23">
        <v>0</v>
      </c>
      <c r="T1705" s="24">
        <f t="shared" si="90"/>
        <v>319</v>
      </c>
      <c r="U1705" s="25">
        <f t="shared" si="91"/>
        <v>5435.5</v>
      </c>
    </row>
    <row r="1706" spans="1:21" ht="27" customHeight="1" x14ac:dyDescent="0.2">
      <c r="A1706" s="18">
        <v>4140</v>
      </c>
      <c r="B1706" s="18" t="s">
        <v>79</v>
      </c>
      <c r="C1706" s="19">
        <v>37122</v>
      </c>
      <c r="D1706" s="20">
        <v>27705050200855</v>
      </c>
      <c r="F1706" s="18" t="s">
        <v>75</v>
      </c>
      <c r="G1706" s="19">
        <v>40436</v>
      </c>
      <c r="I1706" s="21">
        <v>3330</v>
      </c>
      <c r="J1706" s="22">
        <v>4517.3500000000004</v>
      </c>
      <c r="M1706" s="23">
        <v>832.5</v>
      </c>
      <c r="O1706" s="1">
        <v>1013</v>
      </c>
      <c r="P1706" s="24">
        <f t="shared" si="92"/>
        <v>6362.85</v>
      </c>
      <c r="Q1706" s="23">
        <v>366.3</v>
      </c>
      <c r="R1706" s="23">
        <v>0</v>
      </c>
      <c r="S1706" s="23">
        <v>0</v>
      </c>
      <c r="T1706" s="24">
        <f t="shared" si="90"/>
        <v>366.3</v>
      </c>
      <c r="U1706" s="25">
        <f t="shared" si="91"/>
        <v>5996.55</v>
      </c>
    </row>
    <row r="1707" spans="1:21" ht="27" customHeight="1" x14ac:dyDescent="0.2">
      <c r="A1707" s="18">
        <v>5731</v>
      </c>
      <c r="B1707" s="18" t="s">
        <v>80</v>
      </c>
      <c r="C1707" s="19">
        <v>38563</v>
      </c>
      <c r="D1707" s="20">
        <v>28301210200695</v>
      </c>
      <c r="F1707" s="18" t="s">
        <v>81</v>
      </c>
      <c r="G1707" s="19">
        <v>38689</v>
      </c>
      <c r="I1707" s="21">
        <v>5950</v>
      </c>
      <c r="J1707" s="22">
        <v>7340</v>
      </c>
      <c r="M1707" s="23">
        <v>1487.5</v>
      </c>
      <c r="O1707" s="1"/>
      <c r="P1707" s="24">
        <f t="shared" si="92"/>
        <v>8827.5</v>
      </c>
      <c r="Q1707" s="23">
        <v>654.5</v>
      </c>
      <c r="R1707" s="23">
        <v>0</v>
      </c>
      <c r="S1707" s="23">
        <v>0</v>
      </c>
      <c r="T1707" s="24">
        <f t="shared" si="90"/>
        <v>654.5</v>
      </c>
      <c r="U1707" s="25">
        <f t="shared" si="91"/>
        <v>8173</v>
      </c>
    </row>
    <row r="1708" spans="1:21" ht="27" customHeight="1" x14ac:dyDescent="0.2">
      <c r="A1708" s="18">
        <v>7081</v>
      </c>
      <c r="B1708" s="18" t="s">
        <v>82</v>
      </c>
      <c r="C1708" s="19">
        <v>38843</v>
      </c>
      <c r="D1708" s="20">
        <v>27101080200539</v>
      </c>
      <c r="F1708" s="18" t="s">
        <v>75</v>
      </c>
      <c r="G1708" s="19">
        <v>38869</v>
      </c>
      <c r="I1708" s="21">
        <v>2220</v>
      </c>
      <c r="J1708" s="22">
        <v>2743.35</v>
      </c>
      <c r="M1708" s="23">
        <v>555</v>
      </c>
      <c r="O1708" s="1">
        <v>1682</v>
      </c>
      <c r="P1708" s="24">
        <f t="shared" si="92"/>
        <v>4980.3500000000004</v>
      </c>
      <c r="Q1708" s="23">
        <v>244.2</v>
      </c>
      <c r="R1708" s="23">
        <v>0</v>
      </c>
      <c r="S1708" s="23">
        <v>0</v>
      </c>
      <c r="T1708" s="24">
        <f t="shared" si="90"/>
        <v>244.2</v>
      </c>
      <c r="U1708" s="25">
        <f t="shared" si="91"/>
        <v>4736.1500000000005</v>
      </c>
    </row>
    <row r="1709" spans="1:21" ht="27" customHeight="1" x14ac:dyDescent="0.2">
      <c r="A1709" s="18">
        <v>8073</v>
      </c>
      <c r="B1709" s="18" t="s">
        <v>83</v>
      </c>
      <c r="C1709" s="19">
        <v>39288</v>
      </c>
      <c r="D1709" s="20">
        <v>27310061802151</v>
      </c>
      <c r="F1709" s="18" t="s">
        <v>75</v>
      </c>
      <c r="G1709" s="19">
        <v>39352</v>
      </c>
      <c r="I1709" s="21">
        <v>2010</v>
      </c>
      <c r="J1709" s="22">
        <v>2725.85</v>
      </c>
      <c r="M1709" s="23">
        <v>502.5</v>
      </c>
      <c r="O1709" s="1">
        <v>791</v>
      </c>
      <c r="P1709" s="24">
        <f t="shared" si="92"/>
        <v>4019.35</v>
      </c>
      <c r="Q1709" s="23">
        <v>221.1</v>
      </c>
      <c r="R1709" s="23">
        <v>0</v>
      </c>
      <c r="S1709" s="23">
        <v>0.23</v>
      </c>
      <c r="T1709" s="24">
        <f t="shared" si="90"/>
        <v>221.32999999999998</v>
      </c>
      <c r="U1709" s="25">
        <f t="shared" si="91"/>
        <v>3798.02</v>
      </c>
    </row>
    <row r="1710" spans="1:21" ht="27" customHeight="1" x14ac:dyDescent="0.2">
      <c r="A1710" s="18">
        <v>9306</v>
      </c>
      <c r="B1710" s="18" t="s">
        <v>84</v>
      </c>
      <c r="C1710" s="19">
        <v>39862</v>
      </c>
      <c r="D1710" s="20">
        <v>28409012602431</v>
      </c>
      <c r="F1710" s="18" t="s">
        <v>75</v>
      </c>
      <c r="G1710" s="19">
        <v>39882</v>
      </c>
      <c r="I1710" s="21">
        <v>1700</v>
      </c>
      <c r="J1710" s="22">
        <v>2567.89</v>
      </c>
      <c r="M1710" s="23">
        <v>425</v>
      </c>
      <c r="O1710" s="1">
        <v>1108</v>
      </c>
      <c r="P1710" s="24">
        <f t="shared" si="92"/>
        <v>4100.8899999999994</v>
      </c>
      <c r="Q1710" s="23">
        <v>187</v>
      </c>
      <c r="R1710" s="23">
        <v>0</v>
      </c>
      <c r="S1710" s="23">
        <v>0</v>
      </c>
      <c r="T1710" s="24">
        <f t="shared" si="90"/>
        <v>187</v>
      </c>
      <c r="U1710" s="25">
        <f t="shared" si="91"/>
        <v>3913.8899999999994</v>
      </c>
    </row>
    <row r="1711" spans="1:21" ht="27" customHeight="1" x14ac:dyDescent="0.2">
      <c r="A1711" s="18">
        <v>755</v>
      </c>
      <c r="B1711" s="18" t="s">
        <v>85</v>
      </c>
      <c r="C1711" s="19">
        <v>36486</v>
      </c>
      <c r="D1711" s="20">
        <v>27603130300697</v>
      </c>
      <c r="F1711" s="18" t="s">
        <v>86</v>
      </c>
      <c r="G1711" s="19">
        <v>36501</v>
      </c>
      <c r="I1711" s="21">
        <v>2260</v>
      </c>
      <c r="J1711" s="22">
        <v>3072.2</v>
      </c>
      <c r="M1711" s="23">
        <v>565</v>
      </c>
      <c r="O1711" s="1"/>
      <c r="P1711" s="24">
        <f t="shared" si="92"/>
        <v>3637.2</v>
      </c>
      <c r="Q1711" s="23">
        <v>248.6</v>
      </c>
      <c r="R1711" s="23">
        <v>0</v>
      </c>
      <c r="S1711" s="23">
        <v>1.49</v>
      </c>
      <c r="T1711" s="24">
        <f t="shared" si="90"/>
        <v>250.09</v>
      </c>
      <c r="U1711" s="25">
        <f t="shared" si="91"/>
        <v>3387.1099999999997</v>
      </c>
    </row>
    <row r="1712" spans="1:21" ht="27" customHeight="1" x14ac:dyDescent="0.2">
      <c r="A1712" s="18">
        <v>760</v>
      </c>
      <c r="B1712" s="18" t="s">
        <v>87</v>
      </c>
      <c r="C1712" s="19">
        <v>34683</v>
      </c>
      <c r="D1712" s="20">
        <v>27212160201311</v>
      </c>
      <c r="F1712" s="18" t="s">
        <v>86</v>
      </c>
      <c r="G1712" s="19">
        <v>34911</v>
      </c>
      <c r="I1712" s="21">
        <v>3600</v>
      </c>
      <c r="J1712" s="22">
        <v>4459</v>
      </c>
      <c r="M1712" s="23">
        <v>900</v>
      </c>
      <c r="O1712" s="1">
        <v>353</v>
      </c>
      <c r="P1712" s="24">
        <f t="shared" si="92"/>
        <v>5712</v>
      </c>
      <c r="Q1712" s="23">
        <v>396</v>
      </c>
      <c r="R1712" s="23">
        <v>19.5</v>
      </c>
      <c r="S1712" s="23">
        <v>0</v>
      </c>
      <c r="T1712" s="24">
        <f t="shared" si="90"/>
        <v>415.5</v>
      </c>
      <c r="U1712" s="25">
        <f t="shared" si="91"/>
        <v>5296.5</v>
      </c>
    </row>
    <row r="1713" spans="1:21" ht="27" customHeight="1" x14ac:dyDescent="0.2">
      <c r="A1713" s="18">
        <v>775</v>
      </c>
      <c r="B1713" s="18" t="s">
        <v>88</v>
      </c>
      <c r="C1713" s="19">
        <v>35147</v>
      </c>
      <c r="D1713" s="20">
        <v>27204030201694</v>
      </c>
      <c r="F1713" s="18" t="s">
        <v>86</v>
      </c>
      <c r="G1713" s="19">
        <v>35168</v>
      </c>
      <c r="I1713" s="21">
        <v>3430</v>
      </c>
      <c r="J1713" s="22">
        <v>4356</v>
      </c>
      <c r="M1713" s="23">
        <v>857.5</v>
      </c>
      <c r="O1713" s="1"/>
      <c r="P1713" s="24">
        <f t="shared" si="92"/>
        <v>5213.5</v>
      </c>
      <c r="Q1713" s="23">
        <v>377.3</v>
      </c>
      <c r="R1713" s="23">
        <v>0</v>
      </c>
      <c r="S1713" s="23">
        <v>0.71</v>
      </c>
      <c r="T1713" s="24">
        <f t="shared" si="90"/>
        <v>378.01</v>
      </c>
      <c r="U1713" s="25">
        <f t="shared" si="91"/>
        <v>4835.49</v>
      </c>
    </row>
    <row r="1714" spans="1:21" ht="27" customHeight="1" x14ac:dyDescent="0.2">
      <c r="A1714" s="18">
        <v>4698</v>
      </c>
      <c r="B1714" s="18" t="s">
        <v>89</v>
      </c>
      <c r="C1714" s="19">
        <v>37846</v>
      </c>
      <c r="D1714" s="20">
        <v>27911111803271</v>
      </c>
      <c r="F1714" s="18" t="s">
        <v>86</v>
      </c>
      <c r="G1714" s="19">
        <v>37909</v>
      </c>
      <c r="I1714" s="21">
        <v>2460</v>
      </c>
      <c r="J1714" s="22">
        <v>3427.45</v>
      </c>
      <c r="M1714" s="23">
        <v>615</v>
      </c>
      <c r="O1714" s="1">
        <v>260</v>
      </c>
      <c r="P1714" s="24">
        <f t="shared" si="92"/>
        <v>4302.45</v>
      </c>
      <c r="Q1714" s="23">
        <v>270.60000000000002</v>
      </c>
      <c r="R1714" s="23">
        <v>0</v>
      </c>
      <c r="S1714" s="23">
        <v>0.55000000000000004</v>
      </c>
      <c r="T1714" s="24">
        <f t="shared" si="90"/>
        <v>271.15000000000003</v>
      </c>
      <c r="U1714" s="25">
        <f t="shared" si="91"/>
        <v>4031.2999999999997</v>
      </c>
    </row>
    <row r="1715" spans="1:21" ht="27" customHeight="1" x14ac:dyDescent="0.2">
      <c r="A1715" s="18">
        <v>5241</v>
      </c>
      <c r="B1715" s="18" t="s">
        <v>90</v>
      </c>
      <c r="C1715" s="19">
        <v>38176</v>
      </c>
      <c r="D1715" s="20">
        <v>28108050203019</v>
      </c>
      <c r="F1715" s="18" t="s">
        <v>86</v>
      </c>
      <c r="G1715" s="19">
        <v>38231</v>
      </c>
      <c r="I1715" s="21">
        <v>2480</v>
      </c>
      <c r="J1715" s="22">
        <v>3361.45</v>
      </c>
      <c r="M1715" s="23">
        <v>620</v>
      </c>
      <c r="O1715" s="1">
        <v>295</v>
      </c>
      <c r="P1715" s="24">
        <f t="shared" si="92"/>
        <v>4276.45</v>
      </c>
      <c r="Q1715" s="23">
        <v>272.8</v>
      </c>
      <c r="R1715" s="23">
        <v>0</v>
      </c>
      <c r="S1715" s="23">
        <v>0</v>
      </c>
      <c r="T1715" s="24">
        <f t="shared" si="90"/>
        <v>272.8</v>
      </c>
      <c r="U1715" s="25">
        <f t="shared" si="91"/>
        <v>4003.6499999999996</v>
      </c>
    </row>
    <row r="1716" spans="1:21" ht="27" customHeight="1" x14ac:dyDescent="0.2">
      <c r="A1716" s="18">
        <v>5394</v>
      </c>
      <c r="B1716" s="18" t="s">
        <v>91</v>
      </c>
      <c r="C1716" s="19">
        <v>38038</v>
      </c>
      <c r="D1716" s="20">
        <v>28312011806098</v>
      </c>
      <c r="F1716" s="18" t="s">
        <v>86</v>
      </c>
      <c r="G1716" s="19">
        <v>38448</v>
      </c>
      <c r="I1716" s="21">
        <v>2050</v>
      </c>
      <c r="J1716" s="22">
        <v>3463.3</v>
      </c>
      <c r="M1716" s="23">
        <v>512.5</v>
      </c>
      <c r="O1716" s="1"/>
      <c r="P1716" s="24">
        <f t="shared" si="92"/>
        <v>3975.8</v>
      </c>
      <c r="Q1716" s="23">
        <v>225.5</v>
      </c>
      <c r="R1716" s="23">
        <v>0</v>
      </c>
      <c r="S1716" s="23">
        <v>205</v>
      </c>
      <c r="T1716" s="24">
        <f t="shared" si="90"/>
        <v>430.5</v>
      </c>
      <c r="U1716" s="25">
        <f t="shared" si="91"/>
        <v>3545.3</v>
      </c>
    </row>
    <row r="1717" spans="1:21" ht="27" customHeight="1" x14ac:dyDescent="0.2">
      <c r="A1717" s="18">
        <v>5463</v>
      </c>
      <c r="B1717" s="18" t="s">
        <v>92</v>
      </c>
      <c r="C1717" s="19">
        <v>38459</v>
      </c>
      <c r="D1717" s="20">
        <v>27503171800491</v>
      </c>
      <c r="F1717" s="18" t="s">
        <v>86</v>
      </c>
      <c r="G1717" s="19">
        <v>38507</v>
      </c>
      <c r="I1717" s="21">
        <v>2250</v>
      </c>
      <c r="J1717" s="22">
        <v>3057.2</v>
      </c>
      <c r="M1717" s="23">
        <v>562.5</v>
      </c>
      <c r="O1717" s="1">
        <v>238</v>
      </c>
      <c r="P1717" s="24">
        <f t="shared" si="92"/>
        <v>3857.7</v>
      </c>
      <c r="Q1717" s="23">
        <v>247.5</v>
      </c>
      <c r="R1717" s="23">
        <v>700</v>
      </c>
      <c r="S1717" s="23">
        <v>1.01</v>
      </c>
      <c r="T1717" s="24">
        <f t="shared" si="90"/>
        <v>948.51</v>
      </c>
      <c r="U1717" s="25">
        <f t="shared" si="91"/>
        <v>2909.1899999999996</v>
      </c>
    </row>
    <row r="1718" spans="1:21" ht="27" customHeight="1" x14ac:dyDescent="0.2">
      <c r="A1718" s="18">
        <v>5531</v>
      </c>
      <c r="B1718" s="18" t="s">
        <v>93</v>
      </c>
      <c r="C1718" s="19">
        <v>38504</v>
      </c>
      <c r="D1718" s="20">
        <v>28111030200375</v>
      </c>
      <c r="F1718" s="18" t="s">
        <v>86</v>
      </c>
      <c r="G1718" s="19">
        <v>38544</v>
      </c>
      <c r="I1718" s="21">
        <v>2600</v>
      </c>
      <c r="J1718" s="22">
        <v>3516.7</v>
      </c>
      <c r="M1718" s="23">
        <v>650</v>
      </c>
      <c r="O1718" s="1"/>
      <c r="P1718" s="24">
        <f t="shared" si="92"/>
        <v>4166.7</v>
      </c>
      <c r="Q1718" s="23">
        <v>286</v>
      </c>
      <c r="R1718" s="23">
        <v>0</v>
      </c>
      <c r="S1718" s="23">
        <v>0.28999999999999998</v>
      </c>
      <c r="T1718" s="24">
        <f t="shared" si="90"/>
        <v>286.29000000000002</v>
      </c>
      <c r="U1718" s="25">
        <f t="shared" si="91"/>
        <v>3880.41</v>
      </c>
    </row>
    <row r="1719" spans="1:21" ht="27" customHeight="1" x14ac:dyDescent="0.2">
      <c r="A1719" s="18">
        <v>5559</v>
      </c>
      <c r="B1719" s="18" t="s">
        <v>94</v>
      </c>
      <c r="C1719" s="19">
        <v>38510</v>
      </c>
      <c r="D1719" s="20">
        <v>28104121802517</v>
      </c>
      <c r="F1719" s="18" t="s">
        <v>86</v>
      </c>
      <c r="G1719" s="19">
        <v>38570</v>
      </c>
      <c r="I1719" s="21">
        <v>2130</v>
      </c>
      <c r="J1719" s="22">
        <v>2897.2</v>
      </c>
      <c r="M1719" s="23">
        <v>532.5</v>
      </c>
      <c r="O1719" s="1">
        <v>254</v>
      </c>
      <c r="P1719" s="24">
        <f t="shared" si="92"/>
        <v>3683.7</v>
      </c>
      <c r="Q1719" s="23">
        <v>234.3</v>
      </c>
      <c r="R1719" s="23">
        <v>0</v>
      </c>
      <c r="S1719" s="23">
        <v>0</v>
      </c>
      <c r="T1719" s="24">
        <f t="shared" ref="T1719:T1782" si="93">SUM(Q1719:S1719)</f>
        <v>234.3</v>
      </c>
      <c r="U1719" s="25">
        <f t="shared" ref="U1719:U1782" si="94">P1719-T1719</f>
        <v>3449.3999999999996</v>
      </c>
    </row>
    <row r="1720" spans="1:21" ht="27" customHeight="1" x14ac:dyDescent="0.2">
      <c r="A1720" s="18">
        <v>5762</v>
      </c>
      <c r="B1720" s="18" t="s">
        <v>95</v>
      </c>
      <c r="C1720" s="19">
        <v>38572</v>
      </c>
      <c r="D1720" s="20">
        <v>28504201804951</v>
      </c>
      <c r="F1720" s="18" t="s">
        <v>86</v>
      </c>
      <c r="G1720" s="19">
        <v>38689</v>
      </c>
      <c r="I1720" s="21">
        <v>2090</v>
      </c>
      <c r="J1720" s="22">
        <v>3520.2</v>
      </c>
      <c r="M1720" s="23">
        <v>522.5</v>
      </c>
      <c r="O1720" s="1">
        <v>267</v>
      </c>
      <c r="P1720" s="24">
        <f t="shared" ref="P1720:P1783" si="95">SUM(J1720:O1720)</f>
        <v>4309.7</v>
      </c>
      <c r="Q1720" s="23">
        <v>229.9</v>
      </c>
      <c r="R1720" s="23">
        <v>0</v>
      </c>
      <c r="S1720" s="23">
        <v>1.1299999999999999</v>
      </c>
      <c r="T1720" s="24">
        <f t="shared" si="93"/>
        <v>231.03</v>
      </c>
      <c r="U1720" s="25">
        <f t="shared" si="94"/>
        <v>4078.6699999999996</v>
      </c>
    </row>
    <row r="1721" spans="1:21" ht="27" customHeight="1" x14ac:dyDescent="0.2">
      <c r="A1721" s="18">
        <v>6644</v>
      </c>
      <c r="B1721" s="18" t="s">
        <v>96</v>
      </c>
      <c r="C1721" s="19">
        <v>38705</v>
      </c>
      <c r="D1721" s="20">
        <v>28011231800139</v>
      </c>
      <c r="F1721" s="18" t="s">
        <v>86</v>
      </c>
      <c r="G1721" s="19">
        <v>38762</v>
      </c>
      <c r="I1721" s="21">
        <v>2150</v>
      </c>
      <c r="J1721" s="22">
        <v>2914.2</v>
      </c>
      <c r="M1721" s="23">
        <v>537.5</v>
      </c>
      <c r="O1721" s="1">
        <v>256</v>
      </c>
      <c r="P1721" s="24">
        <f t="shared" si="95"/>
        <v>3707.7</v>
      </c>
      <c r="Q1721" s="23">
        <v>236.5</v>
      </c>
      <c r="R1721" s="23">
        <v>11.5</v>
      </c>
      <c r="S1721" s="23">
        <v>0</v>
      </c>
      <c r="T1721" s="24">
        <f t="shared" si="93"/>
        <v>248</v>
      </c>
      <c r="U1721" s="25">
        <f t="shared" si="94"/>
        <v>3459.7</v>
      </c>
    </row>
    <row r="1722" spans="1:21" ht="27" customHeight="1" x14ac:dyDescent="0.2">
      <c r="A1722" s="18">
        <v>7344</v>
      </c>
      <c r="B1722" s="18" t="s">
        <v>97</v>
      </c>
      <c r="C1722" s="19">
        <v>38970</v>
      </c>
      <c r="D1722" s="20">
        <v>27310221801637</v>
      </c>
      <c r="F1722" s="18" t="s">
        <v>86</v>
      </c>
      <c r="G1722" s="19">
        <v>39032</v>
      </c>
      <c r="I1722" s="21">
        <v>2150</v>
      </c>
      <c r="J1722" s="22">
        <v>2916.2</v>
      </c>
      <c r="M1722" s="23">
        <v>537.5</v>
      </c>
      <c r="O1722" s="1">
        <v>227</v>
      </c>
      <c r="P1722" s="24">
        <f t="shared" si="95"/>
        <v>3680.7</v>
      </c>
      <c r="Q1722" s="23">
        <v>236.5</v>
      </c>
      <c r="R1722" s="23">
        <v>0</v>
      </c>
      <c r="S1722" s="23">
        <v>1.43</v>
      </c>
      <c r="T1722" s="24">
        <f t="shared" si="93"/>
        <v>237.93</v>
      </c>
      <c r="U1722" s="25">
        <f t="shared" si="94"/>
        <v>3442.77</v>
      </c>
    </row>
    <row r="1723" spans="1:21" ht="27" customHeight="1" x14ac:dyDescent="0.2">
      <c r="A1723" s="18">
        <v>7518</v>
      </c>
      <c r="B1723" s="18" t="s">
        <v>98</v>
      </c>
      <c r="C1723" s="19">
        <v>39051</v>
      </c>
      <c r="D1723" s="20">
        <v>28004121803934</v>
      </c>
      <c r="F1723" s="18" t="s">
        <v>86</v>
      </c>
      <c r="G1723" s="19">
        <v>39090</v>
      </c>
      <c r="I1723" s="21">
        <v>2140</v>
      </c>
      <c r="J1723" s="22">
        <v>2905.05</v>
      </c>
      <c r="M1723" s="23">
        <v>535</v>
      </c>
      <c r="O1723" s="1">
        <v>255</v>
      </c>
      <c r="P1723" s="24">
        <f t="shared" si="95"/>
        <v>3695.05</v>
      </c>
      <c r="Q1723" s="23">
        <v>235.4</v>
      </c>
      <c r="R1723" s="23">
        <v>0</v>
      </c>
      <c r="S1723" s="23">
        <v>0</v>
      </c>
      <c r="T1723" s="24">
        <f t="shared" si="93"/>
        <v>235.4</v>
      </c>
      <c r="U1723" s="25">
        <f t="shared" si="94"/>
        <v>3459.65</v>
      </c>
    </row>
    <row r="1724" spans="1:21" ht="27" customHeight="1" x14ac:dyDescent="0.2">
      <c r="A1724" s="18">
        <v>8163</v>
      </c>
      <c r="B1724" s="18" t="s">
        <v>99</v>
      </c>
      <c r="C1724" s="19">
        <v>39307</v>
      </c>
      <c r="D1724" s="20">
        <v>28701031805352</v>
      </c>
      <c r="F1724" s="18" t="s">
        <v>86</v>
      </c>
      <c r="G1724" s="19">
        <v>39349</v>
      </c>
      <c r="I1724" s="21">
        <v>1760</v>
      </c>
      <c r="J1724" s="22">
        <v>2962.75</v>
      </c>
      <c r="M1724" s="23">
        <v>440</v>
      </c>
      <c r="O1724" s="1"/>
      <c r="P1724" s="24">
        <f t="shared" si="95"/>
        <v>3402.75</v>
      </c>
      <c r="Q1724" s="23">
        <v>193.6</v>
      </c>
      <c r="R1724" s="23">
        <v>0</v>
      </c>
      <c r="S1724" s="23">
        <v>0.71</v>
      </c>
      <c r="T1724" s="24">
        <f t="shared" si="93"/>
        <v>194.31</v>
      </c>
      <c r="U1724" s="25">
        <f t="shared" si="94"/>
        <v>3208.44</v>
      </c>
    </row>
    <row r="1725" spans="1:21" ht="27" customHeight="1" x14ac:dyDescent="0.2">
      <c r="A1725" s="18">
        <v>9432</v>
      </c>
      <c r="B1725" s="18" t="s">
        <v>100</v>
      </c>
      <c r="C1725" s="19">
        <v>40148</v>
      </c>
      <c r="D1725" s="20">
        <v>28703011819113</v>
      </c>
      <c r="F1725" s="18" t="s">
        <v>86</v>
      </c>
      <c r="G1725" s="19">
        <v>40180</v>
      </c>
      <c r="I1725" s="21">
        <v>1960</v>
      </c>
      <c r="J1725" s="22">
        <v>3306.05</v>
      </c>
      <c r="M1725" s="23">
        <v>490</v>
      </c>
      <c r="O1725" s="1">
        <v>251</v>
      </c>
      <c r="P1725" s="24">
        <f t="shared" si="95"/>
        <v>4047.05</v>
      </c>
      <c r="Q1725" s="23">
        <v>215.6</v>
      </c>
      <c r="R1725" s="23">
        <v>0</v>
      </c>
      <c r="S1725" s="23">
        <v>0.27</v>
      </c>
      <c r="T1725" s="24">
        <f t="shared" si="93"/>
        <v>215.87</v>
      </c>
      <c r="U1725" s="25">
        <f t="shared" si="94"/>
        <v>3831.1800000000003</v>
      </c>
    </row>
    <row r="1726" spans="1:21" ht="27" customHeight="1" x14ac:dyDescent="0.2">
      <c r="A1726" s="18">
        <v>12649</v>
      </c>
      <c r="B1726" s="18" t="s">
        <v>101</v>
      </c>
      <c r="C1726" s="19">
        <v>42288</v>
      </c>
      <c r="D1726" s="20">
        <v>28609011821316</v>
      </c>
      <c r="F1726" s="18" t="s">
        <v>86</v>
      </c>
      <c r="G1726" s="19">
        <v>42346</v>
      </c>
      <c r="I1726" s="21">
        <v>1700</v>
      </c>
      <c r="J1726" s="22">
        <v>2259.35</v>
      </c>
      <c r="M1726" s="23">
        <v>425</v>
      </c>
      <c r="O1726" s="1">
        <v>177</v>
      </c>
      <c r="P1726" s="24">
        <f t="shared" si="95"/>
        <v>2861.35</v>
      </c>
      <c r="Q1726" s="23">
        <v>187</v>
      </c>
      <c r="R1726" s="23">
        <v>0</v>
      </c>
      <c r="S1726" s="23">
        <v>0.19</v>
      </c>
      <c r="T1726" s="24">
        <f t="shared" si="93"/>
        <v>187.19</v>
      </c>
      <c r="U1726" s="25">
        <f t="shared" si="94"/>
        <v>2674.16</v>
      </c>
    </row>
    <row r="1727" spans="1:21" ht="27" customHeight="1" x14ac:dyDescent="0.2">
      <c r="A1727" s="18">
        <v>13005</v>
      </c>
      <c r="B1727" s="18" t="s">
        <v>102</v>
      </c>
      <c r="C1727" s="19">
        <v>42729</v>
      </c>
      <c r="D1727" s="20">
        <v>28510258800137</v>
      </c>
      <c r="F1727" s="18" t="s">
        <v>86</v>
      </c>
      <c r="G1727" s="19">
        <v>42736</v>
      </c>
      <c r="I1727" s="21">
        <v>1700</v>
      </c>
      <c r="J1727" s="22">
        <v>2443.35</v>
      </c>
      <c r="M1727" s="23">
        <v>425</v>
      </c>
      <c r="O1727" s="1">
        <v>213</v>
      </c>
      <c r="P1727" s="24">
        <f t="shared" si="95"/>
        <v>3081.35</v>
      </c>
      <c r="Q1727" s="23">
        <v>187</v>
      </c>
      <c r="R1727" s="23">
        <v>0</v>
      </c>
      <c r="S1727" s="23">
        <v>0.2</v>
      </c>
      <c r="T1727" s="24">
        <f t="shared" si="93"/>
        <v>187.2</v>
      </c>
      <c r="U1727" s="25">
        <f t="shared" si="94"/>
        <v>2894.15</v>
      </c>
    </row>
    <row r="1728" spans="1:21" ht="27" customHeight="1" x14ac:dyDescent="0.2">
      <c r="A1728" s="18">
        <v>13119</v>
      </c>
      <c r="B1728" s="18" t="s">
        <v>103</v>
      </c>
      <c r="C1728" s="19">
        <v>42962</v>
      </c>
      <c r="D1728" s="20">
        <v>28203251800573</v>
      </c>
      <c r="F1728" s="18" t="s">
        <v>86</v>
      </c>
      <c r="G1728" s="19">
        <v>42969</v>
      </c>
      <c r="I1728" s="21">
        <v>1700</v>
      </c>
      <c r="J1728" s="22">
        <v>2274.35</v>
      </c>
      <c r="M1728" s="23">
        <v>425</v>
      </c>
      <c r="O1728" s="1">
        <v>178</v>
      </c>
      <c r="P1728" s="24">
        <f t="shared" si="95"/>
        <v>2877.35</v>
      </c>
      <c r="Q1728" s="23">
        <v>187</v>
      </c>
      <c r="R1728" s="23">
        <v>0</v>
      </c>
      <c r="S1728" s="23">
        <v>1.7</v>
      </c>
      <c r="T1728" s="24">
        <f t="shared" si="93"/>
        <v>188.7</v>
      </c>
      <c r="U1728" s="25">
        <f t="shared" si="94"/>
        <v>2688.65</v>
      </c>
    </row>
    <row r="1729" spans="1:21" ht="27" customHeight="1" x14ac:dyDescent="0.2">
      <c r="A1729" s="18">
        <v>13706</v>
      </c>
      <c r="B1729" s="18" t="s">
        <v>104</v>
      </c>
      <c r="C1729" s="19">
        <v>43419</v>
      </c>
      <c r="D1729" s="20">
        <v>29404090202211</v>
      </c>
      <c r="F1729" s="18" t="s">
        <v>86</v>
      </c>
      <c r="G1729" s="19">
        <v>43493</v>
      </c>
      <c r="O1729" s="1"/>
      <c r="P1729" s="24">
        <f t="shared" si="95"/>
        <v>0</v>
      </c>
      <c r="T1729" s="24">
        <f t="shared" si="93"/>
        <v>0</v>
      </c>
      <c r="U1729" s="25">
        <f t="shared" si="94"/>
        <v>0</v>
      </c>
    </row>
    <row r="1730" spans="1:21" ht="27" customHeight="1" x14ac:dyDescent="0.2">
      <c r="A1730" s="18">
        <v>14216</v>
      </c>
      <c r="B1730" s="18" t="s">
        <v>105</v>
      </c>
      <c r="C1730" s="19">
        <v>44184</v>
      </c>
      <c r="D1730" s="20">
        <v>29906091800819</v>
      </c>
      <c r="F1730" s="18" t="s">
        <v>86</v>
      </c>
      <c r="G1730" s="19">
        <v>44198</v>
      </c>
      <c r="O1730" s="1"/>
      <c r="P1730" s="24">
        <f t="shared" si="95"/>
        <v>0</v>
      </c>
      <c r="T1730" s="24">
        <f t="shared" si="93"/>
        <v>0</v>
      </c>
      <c r="U1730" s="25">
        <f t="shared" si="94"/>
        <v>0</v>
      </c>
    </row>
    <row r="1731" spans="1:21" ht="27" customHeight="1" x14ac:dyDescent="0.2">
      <c r="A1731" s="18">
        <v>752</v>
      </c>
      <c r="B1731" s="18" t="s">
        <v>106</v>
      </c>
      <c r="C1731" s="19">
        <v>36474</v>
      </c>
      <c r="D1731" s="20">
        <v>27712161801111</v>
      </c>
      <c r="F1731" s="18" t="s">
        <v>86</v>
      </c>
      <c r="G1731" s="19">
        <v>36514</v>
      </c>
      <c r="I1731" s="21">
        <v>2650</v>
      </c>
      <c r="J1731" s="22">
        <v>3602</v>
      </c>
      <c r="M1731" s="23">
        <v>662.5</v>
      </c>
      <c r="O1731" s="1"/>
      <c r="P1731" s="24">
        <f t="shared" si="95"/>
        <v>4264.5</v>
      </c>
      <c r="Q1731" s="23">
        <v>291.5</v>
      </c>
      <c r="R1731" s="23">
        <v>300</v>
      </c>
      <c r="S1731" s="23">
        <v>0</v>
      </c>
      <c r="T1731" s="24">
        <f t="shared" si="93"/>
        <v>591.5</v>
      </c>
      <c r="U1731" s="25">
        <f t="shared" si="94"/>
        <v>3673</v>
      </c>
    </row>
    <row r="1732" spans="1:21" ht="27" customHeight="1" x14ac:dyDescent="0.2">
      <c r="A1732" s="18">
        <v>5502</v>
      </c>
      <c r="B1732" s="18" t="s">
        <v>107</v>
      </c>
      <c r="C1732" s="19">
        <v>38482</v>
      </c>
      <c r="D1732" s="20">
        <v>27804060201831</v>
      </c>
      <c r="F1732" s="18" t="s">
        <v>75</v>
      </c>
      <c r="G1732" s="19">
        <v>38544</v>
      </c>
      <c r="I1732" s="21">
        <v>3760</v>
      </c>
      <c r="J1732" s="22">
        <v>6372.05</v>
      </c>
      <c r="M1732" s="23">
        <v>940</v>
      </c>
      <c r="O1732" s="1"/>
      <c r="P1732" s="24">
        <f t="shared" si="95"/>
        <v>7312.05</v>
      </c>
      <c r="Q1732" s="23">
        <v>413.6</v>
      </c>
      <c r="R1732" s="23">
        <v>0</v>
      </c>
      <c r="S1732" s="23">
        <v>0</v>
      </c>
      <c r="T1732" s="24">
        <f t="shared" si="93"/>
        <v>413.6</v>
      </c>
      <c r="U1732" s="25">
        <f t="shared" si="94"/>
        <v>6898.45</v>
      </c>
    </row>
    <row r="1733" spans="1:21" ht="27" customHeight="1" x14ac:dyDescent="0.2">
      <c r="A1733" s="18">
        <v>8149</v>
      </c>
      <c r="B1733" s="18" t="s">
        <v>108</v>
      </c>
      <c r="C1733" s="19">
        <v>39298</v>
      </c>
      <c r="D1733" s="20">
        <v>27911070200419</v>
      </c>
      <c r="F1733" s="18" t="s">
        <v>75</v>
      </c>
      <c r="G1733" s="19">
        <v>39352</v>
      </c>
      <c r="I1733" s="21">
        <v>2370</v>
      </c>
      <c r="J1733" s="22">
        <v>3210.45</v>
      </c>
      <c r="M1733" s="23">
        <v>592.5</v>
      </c>
      <c r="O1733" s="1">
        <v>3875</v>
      </c>
      <c r="P1733" s="24">
        <f t="shared" si="95"/>
        <v>7677.95</v>
      </c>
      <c r="Q1733" s="23">
        <v>260.7</v>
      </c>
      <c r="R1733" s="23">
        <v>300</v>
      </c>
      <c r="S1733" s="23">
        <v>0</v>
      </c>
      <c r="T1733" s="24">
        <f t="shared" si="93"/>
        <v>560.70000000000005</v>
      </c>
      <c r="U1733" s="25">
        <f t="shared" si="94"/>
        <v>7117.25</v>
      </c>
    </row>
    <row r="1734" spans="1:21" ht="27" customHeight="1" x14ac:dyDescent="0.2">
      <c r="A1734" s="18">
        <v>8497</v>
      </c>
      <c r="B1734" s="18" t="s">
        <v>109</v>
      </c>
      <c r="C1734" s="19">
        <v>39417</v>
      </c>
      <c r="D1734" s="20">
        <v>28505010201837</v>
      </c>
      <c r="F1734" s="18" t="s">
        <v>75</v>
      </c>
      <c r="G1734" s="19">
        <v>39461</v>
      </c>
      <c r="I1734" s="21">
        <v>1700</v>
      </c>
      <c r="J1734" s="22">
        <v>2673.4</v>
      </c>
      <c r="M1734" s="23">
        <v>425</v>
      </c>
      <c r="O1734" s="1">
        <v>204</v>
      </c>
      <c r="P1734" s="24">
        <f t="shared" si="95"/>
        <v>3302.4</v>
      </c>
      <c r="Q1734" s="23">
        <v>187</v>
      </c>
      <c r="R1734" s="23">
        <v>0</v>
      </c>
      <c r="S1734" s="23">
        <v>0.22</v>
      </c>
      <c r="T1734" s="24">
        <f t="shared" si="93"/>
        <v>187.22</v>
      </c>
      <c r="U1734" s="25">
        <f t="shared" si="94"/>
        <v>3115.1800000000003</v>
      </c>
    </row>
    <row r="1735" spans="1:21" ht="27" customHeight="1" x14ac:dyDescent="0.2">
      <c r="A1735" s="18">
        <v>8500</v>
      </c>
      <c r="B1735" s="18" t="s">
        <v>110</v>
      </c>
      <c r="C1735" s="19">
        <v>39417</v>
      </c>
      <c r="D1735" s="20">
        <v>28502100200938</v>
      </c>
      <c r="F1735" s="18" t="s">
        <v>75</v>
      </c>
      <c r="G1735" s="19">
        <v>39461</v>
      </c>
      <c r="I1735" s="21">
        <v>1700</v>
      </c>
      <c r="J1735" s="22">
        <v>2684.4</v>
      </c>
      <c r="M1735" s="23">
        <v>425</v>
      </c>
      <c r="O1735" s="1">
        <v>205</v>
      </c>
      <c r="P1735" s="24">
        <f t="shared" si="95"/>
        <v>3314.4</v>
      </c>
      <c r="Q1735" s="23">
        <v>187</v>
      </c>
      <c r="R1735" s="23">
        <v>0</v>
      </c>
      <c r="S1735" s="23">
        <v>1.48</v>
      </c>
      <c r="T1735" s="24">
        <f t="shared" si="93"/>
        <v>188.48</v>
      </c>
      <c r="U1735" s="25">
        <f t="shared" si="94"/>
        <v>3125.92</v>
      </c>
    </row>
    <row r="1736" spans="1:21" ht="27" customHeight="1" x14ac:dyDescent="0.2">
      <c r="A1736" s="18">
        <v>13625</v>
      </c>
      <c r="B1736" s="18" t="s">
        <v>111</v>
      </c>
      <c r="C1736" s="19">
        <v>43374</v>
      </c>
      <c r="D1736" s="20">
        <v>28007031802091</v>
      </c>
      <c r="F1736" s="18" t="s">
        <v>75</v>
      </c>
      <c r="G1736" s="19">
        <v>43466</v>
      </c>
      <c r="I1736" s="21">
        <v>1770</v>
      </c>
      <c r="J1736" s="22">
        <v>2393.4</v>
      </c>
      <c r="M1736" s="23">
        <v>442.5</v>
      </c>
      <c r="O1736" s="1">
        <v>187</v>
      </c>
      <c r="P1736" s="24">
        <f t="shared" si="95"/>
        <v>3022.9</v>
      </c>
      <c r="Q1736" s="23">
        <v>194.7</v>
      </c>
      <c r="R1736" s="23">
        <v>0</v>
      </c>
      <c r="S1736" s="23">
        <v>1.56</v>
      </c>
      <c r="T1736" s="24">
        <f t="shared" si="93"/>
        <v>196.26</v>
      </c>
      <c r="U1736" s="25">
        <f t="shared" si="94"/>
        <v>2826.6400000000003</v>
      </c>
    </row>
    <row r="1737" spans="1:21" ht="27" customHeight="1" x14ac:dyDescent="0.2">
      <c r="A1737" s="18">
        <v>13993</v>
      </c>
      <c r="B1737" s="18" t="s">
        <v>112</v>
      </c>
      <c r="C1737" s="19">
        <v>43741</v>
      </c>
      <c r="D1737" s="20">
        <v>28910101803432</v>
      </c>
      <c r="F1737" s="18" t="s">
        <v>75</v>
      </c>
      <c r="G1737" s="19" t="s">
        <v>77</v>
      </c>
      <c r="I1737" s="21">
        <v>0</v>
      </c>
      <c r="J1737" s="22">
        <v>2215</v>
      </c>
      <c r="M1737" s="23">
        <v>0</v>
      </c>
      <c r="O1737" s="1">
        <v>240</v>
      </c>
      <c r="P1737" s="24">
        <f t="shared" si="95"/>
        <v>2455</v>
      </c>
      <c r="Q1737" s="23">
        <v>0</v>
      </c>
      <c r="R1737" s="23">
        <v>0</v>
      </c>
      <c r="S1737" s="23">
        <v>1.56</v>
      </c>
      <c r="T1737" s="24">
        <f t="shared" si="93"/>
        <v>1.56</v>
      </c>
      <c r="U1737" s="25">
        <f t="shared" si="94"/>
        <v>2453.44</v>
      </c>
    </row>
    <row r="1738" spans="1:21" ht="27" customHeight="1" x14ac:dyDescent="0.2">
      <c r="A1738" s="18">
        <v>14067</v>
      </c>
      <c r="B1738" s="18" t="s">
        <v>113</v>
      </c>
      <c r="C1738" s="19">
        <v>43859</v>
      </c>
      <c r="D1738" s="20">
        <v>27802272600954</v>
      </c>
      <c r="F1738" s="18" t="s">
        <v>75</v>
      </c>
      <c r="G1738" s="19">
        <v>44013</v>
      </c>
      <c r="I1738" s="21">
        <v>1700</v>
      </c>
      <c r="J1738" s="22">
        <v>2088.9</v>
      </c>
      <c r="M1738" s="23">
        <v>425</v>
      </c>
      <c r="O1738" s="1">
        <v>454</v>
      </c>
      <c r="P1738" s="24">
        <f t="shared" si="95"/>
        <v>2967.9</v>
      </c>
      <c r="Q1738" s="23">
        <v>187</v>
      </c>
      <c r="R1738" s="23">
        <v>0</v>
      </c>
      <c r="S1738" s="23">
        <v>1.73</v>
      </c>
      <c r="T1738" s="24">
        <f t="shared" si="93"/>
        <v>188.73</v>
      </c>
      <c r="U1738" s="25">
        <f t="shared" si="94"/>
        <v>2779.17</v>
      </c>
    </row>
    <row r="1739" spans="1:21" ht="27" customHeight="1" x14ac:dyDescent="0.2">
      <c r="A1739" s="18">
        <v>1050</v>
      </c>
      <c r="B1739" s="18" t="s">
        <v>114</v>
      </c>
      <c r="C1739" s="19">
        <v>34486</v>
      </c>
      <c r="D1739" s="20">
        <v>26504050200759</v>
      </c>
      <c r="F1739" s="18" t="s">
        <v>86</v>
      </c>
      <c r="G1739" s="19">
        <v>35043</v>
      </c>
      <c r="I1739" s="21">
        <v>6710</v>
      </c>
      <c r="J1739" s="22">
        <v>8312</v>
      </c>
      <c r="M1739" s="23">
        <v>1677.5</v>
      </c>
      <c r="O1739" s="1"/>
      <c r="P1739" s="24">
        <f t="shared" si="95"/>
        <v>9989.5</v>
      </c>
      <c r="Q1739" s="23">
        <v>738.1</v>
      </c>
      <c r="R1739" s="23">
        <v>0</v>
      </c>
      <c r="S1739" s="23">
        <v>0</v>
      </c>
      <c r="T1739" s="24">
        <f t="shared" si="93"/>
        <v>738.1</v>
      </c>
      <c r="U1739" s="25">
        <f t="shared" si="94"/>
        <v>9251.4</v>
      </c>
    </row>
    <row r="1740" spans="1:21" ht="27" customHeight="1" x14ac:dyDescent="0.2">
      <c r="A1740" s="18">
        <v>4103</v>
      </c>
      <c r="B1740" s="18" t="s">
        <v>115</v>
      </c>
      <c r="C1740" s="19">
        <v>37270</v>
      </c>
      <c r="D1740" s="20">
        <v>27203071801373</v>
      </c>
      <c r="F1740" s="18" t="s">
        <v>116</v>
      </c>
      <c r="G1740" s="19">
        <v>37385</v>
      </c>
      <c r="I1740" s="21">
        <v>7250</v>
      </c>
      <c r="J1740" s="22">
        <v>8996</v>
      </c>
      <c r="M1740" s="23">
        <v>1812.5</v>
      </c>
      <c r="O1740" s="1"/>
      <c r="P1740" s="24">
        <f t="shared" si="95"/>
        <v>10808.5</v>
      </c>
      <c r="Q1740" s="23">
        <v>797.5</v>
      </c>
      <c r="R1740" s="23">
        <v>0</v>
      </c>
      <c r="S1740" s="23">
        <v>0</v>
      </c>
      <c r="T1740" s="24">
        <f t="shared" si="93"/>
        <v>797.5</v>
      </c>
      <c r="U1740" s="25">
        <f t="shared" si="94"/>
        <v>10011</v>
      </c>
    </row>
    <row r="1741" spans="1:21" ht="27" customHeight="1" x14ac:dyDescent="0.2">
      <c r="A1741" s="18">
        <v>5898</v>
      </c>
      <c r="B1741" s="18" t="s">
        <v>117</v>
      </c>
      <c r="C1741" s="19">
        <v>38613</v>
      </c>
      <c r="D1741" s="20">
        <v>27308050200732</v>
      </c>
      <c r="F1741" s="18" t="s">
        <v>116</v>
      </c>
      <c r="G1741" s="19">
        <v>38750</v>
      </c>
      <c r="I1741" s="21">
        <v>4800</v>
      </c>
      <c r="J1741" s="22">
        <v>5950</v>
      </c>
      <c r="M1741" s="23">
        <v>1200</v>
      </c>
      <c r="N1741" s="23">
        <v>350</v>
      </c>
      <c r="O1741" s="1"/>
      <c r="P1741" s="24">
        <f t="shared" si="95"/>
        <v>7500</v>
      </c>
      <c r="Q1741" s="23">
        <v>528</v>
      </c>
      <c r="R1741" s="23">
        <v>0</v>
      </c>
      <c r="S1741" s="23">
        <v>0</v>
      </c>
      <c r="T1741" s="24">
        <f t="shared" si="93"/>
        <v>528</v>
      </c>
      <c r="U1741" s="25">
        <f t="shared" si="94"/>
        <v>6972</v>
      </c>
    </row>
    <row r="1742" spans="1:21" ht="27" customHeight="1" x14ac:dyDescent="0.2">
      <c r="A1742" s="18">
        <v>7611</v>
      </c>
      <c r="B1742" s="18" t="s">
        <v>118</v>
      </c>
      <c r="C1742" s="19">
        <v>39089</v>
      </c>
      <c r="D1742" s="20">
        <v>28301011829851</v>
      </c>
      <c r="F1742" s="18" t="s">
        <v>86</v>
      </c>
      <c r="G1742" s="19">
        <v>39127</v>
      </c>
      <c r="I1742" s="21">
        <v>2140</v>
      </c>
      <c r="J1742" s="22">
        <v>2896.05</v>
      </c>
      <c r="M1742" s="23">
        <v>535</v>
      </c>
      <c r="O1742" s="1"/>
      <c r="P1742" s="24">
        <f t="shared" si="95"/>
        <v>3431.05</v>
      </c>
      <c r="Q1742" s="23">
        <v>235.4</v>
      </c>
      <c r="R1742" s="23">
        <v>0</v>
      </c>
      <c r="S1742" s="23">
        <v>0.48</v>
      </c>
      <c r="T1742" s="24">
        <f t="shared" si="93"/>
        <v>235.88</v>
      </c>
      <c r="U1742" s="25">
        <f t="shared" si="94"/>
        <v>3195.17</v>
      </c>
    </row>
    <row r="1743" spans="1:21" ht="27" customHeight="1" x14ac:dyDescent="0.2">
      <c r="A1743" s="18">
        <v>8232</v>
      </c>
      <c r="B1743" s="18" t="s">
        <v>119</v>
      </c>
      <c r="C1743" s="19">
        <v>39440</v>
      </c>
      <c r="D1743" s="20">
        <v>28509030201596</v>
      </c>
      <c r="F1743" s="18" t="s">
        <v>86</v>
      </c>
      <c r="G1743" s="19">
        <v>40301</v>
      </c>
      <c r="I1743" s="21">
        <v>1840</v>
      </c>
      <c r="J1743" s="22">
        <v>3095.9</v>
      </c>
      <c r="M1743" s="23">
        <v>460</v>
      </c>
      <c r="O1743" s="1"/>
      <c r="P1743" s="24">
        <f t="shared" si="95"/>
        <v>3555.9</v>
      </c>
      <c r="Q1743" s="23">
        <v>202.4</v>
      </c>
      <c r="R1743" s="23">
        <v>0</v>
      </c>
      <c r="S1743" s="23">
        <v>0</v>
      </c>
      <c r="T1743" s="24">
        <f t="shared" si="93"/>
        <v>202.4</v>
      </c>
      <c r="U1743" s="25">
        <f t="shared" si="94"/>
        <v>3353.5</v>
      </c>
    </row>
    <row r="1744" spans="1:21" ht="27" customHeight="1" x14ac:dyDescent="0.2">
      <c r="A1744" s="18">
        <v>12846</v>
      </c>
      <c r="B1744" s="18" t="s">
        <v>120</v>
      </c>
      <c r="C1744" s="19">
        <v>42500</v>
      </c>
      <c r="D1744" s="20">
        <v>29107101803579</v>
      </c>
      <c r="F1744" s="18" t="s">
        <v>116</v>
      </c>
      <c r="G1744" s="19">
        <v>42635</v>
      </c>
      <c r="I1744" s="21">
        <v>3070</v>
      </c>
      <c r="J1744" s="22">
        <v>3795.3500000000004</v>
      </c>
      <c r="M1744" s="23">
        <v>767.5</v>
      </c>
      <c r="N1744" s="23">
        <v>800</v>
      </c>
      <c r="O1744" s="1"/>
      <c r="P1744" s="24">
        <f t="shared" si="95"/>
        <v>5362.85</v>
      </c>
      <c r="Q1744" s="23">
        <v>337.7</v>
      </c>
      <c r="R1744" s="23">
        <v>0</v>
      </c>
      <c r="S1744" s="23">
        <v>0</v>
      </c>
      <c r="T1744" s="24">
        <f t="shared" si="93"/>
        <v>337.7</v>
      </c>
      <c r="U1744" s="25">
        <f t="shared" si="94"/>
        <v>5025.1500000000005</v>
      </c>
    </row>
    <row r="1745" spans="1:21" ht="27" customHeight="1" x14ac:dyDescent="0.2">
      <c r="A1745" s="18">
        <v>13735</v>
      </c>
      <c r="B1745" s="18" t="s">
        <v>121</v>
      </c>
      <c r="C1745" s="19">
        <v>43478</v>
      </c>
      <c r="D1745" s="20">
        <v>29304071802998</v>
      </c>
      <c r="F1745" s="18" t="s">
        <v>116</v>
      </c>
      <c r="G1745" s="19">
        <v>43527</v>
      </c>
      <c r="I1745" s="21">
        <v>2630</v>
      </c>
      <c r="J1745" s="22">
        <v>3246.9</v>
      </c>
      <c r="M1745" s="23">
        <v>657.5</v>
      </c>
      <c r="N1745" s="23">
        <v>500</v>
      </c>
      <c r="O1745" s="1"/>
      <c r="P1745" s="24">
        <f t="shared" si="95"/>
        <v>4404.3999999999996</v>
      </c>
      <c r="Q1745" s="23">
        <v>289.3</v>
      </c>
      <c r="R1745" s="23">
        <v>0</v>
      </c>
      <c r="S1745" s="23">
        <v>0.27</v>
      </c>
      <c r="T1745" s="24">
        <f t="shared" si="93"/>
        <v>289.57</v>
      </c>
      <c r="U1745" s="25">
        <f t="shared" si="94"/>
        <v>4114.83</v>
      </c>
    </row>
    <row r="1746" spans="1:21" ht="27" customHeight="1" x14ac:dyDescent="0.2">
      <c r="A1746" s="18">
        <v>14223</v>
      </c>
      <c r="B1746" s="18" t="s">
        <v>122</v>
      </c>
      <c r="C1746" s="19">
        <v>44206</v>
      </c>
      <c r="D1746" s="20">
        <v>29506011806911</v>
      </c>
      <c r="F1746" s="18" t="s">
        <v>116</v>
      </c>
      <c r="G1746" s="19">
        <v>44228</v>
      </c>
      <c r="O1746" s="1"/>
      <c r="P1746" s="24">
        <f t="shared" si="95"/>
        <v>0</v>
      </c>
      <c r="T1746" s="24">
        <f t="shared" si="93"/>
        <v>0</v>
      </c>
      <c r="U1746" s="25">
        <f t="shared" si="94"/>
        <v>0</v>
      </c>
    </row>
    <row r="1747" spans="1:21" ht="27" customHeight="1" x14ac:dyDescent="0.2">
      <c r="A1747" s="18">
        <v>9591</v>
      </c>
      <c r="B1747" s="18" t="s">
        <v>123</v>
      </c>
      <c r="C1747" s="19">
        <v>40246</v>
      </c>
      <c r="D1747" s="20">
        <v>28503231803235</v>
      </c>
      <c r="F1747" s="18" t="s">
        <v>124</v>
      </c>
      <c r="G1747" s="19">
        <v>40278</v>
      </c>
      <c r="I1747" s="21">
        <v>6260</v>
      </c>
      <c r="J1747" s="22">
        <v>7704.35</v>
      </c>
      <c r="M1747" s="23">
        <v>1565</v>
      </c>
      <c r="N1747" s="23">
        <v>2000</v>
      </c>
      <c r="O1747" s="1"/>
      <c r="P1747" s="24">
        <f t="shared" si="95"/>
        <v>11269.35</v>
      </c>
      <c r="Q1747" s="23">
        <v>688.6</v>
      </c>
      <c r="R1747" s="23">
        <v>1300</v>
      </c>
      <c r="S1747" s="23">
        <v>0</v>
      </c>
      <c r="T1747" s="24">
        <f t="shared" si="93"/>
        <v>1988.6</v>
      </c>
      <c r="U1747" s="25">
        <f t="shared" si="94"/>
        <v>9280.75</v>
      </c>
    </row>
    <row r="1748" spans="1:21" ht="27" customHeight="1" x14ac:dyDescent="0.2">
      <c r="A1748" s="18">
        <v>13533</v>
      </c>
      <c r="B1748" s="18" t="s">
        <v>125</v>
      </c>
      <c r="C1748" s="19">
        <v>43318</v>
      </c>
      <c r="D1748" s="20">
        <v>29501011864072</v>
      </c>
      <c r="F1748" s="18" t="s">
        <v>124</v>
      </c>
      <c r="G1748" s="19">
        <v>43466</v>
      </c>
      <c r="O1748" s="1"/>
      <c r="P1748" s="24">
        <f t="shared" si="95"/>
        <v>0</v>
      </c>
      <c r="T1748" s="24">
        <f t="shared" si="93"/>
        <v>0</v>
      </c>
      <c r="U1748" s="25">
        <f t="shared" si="94"/>
        <v>0</v>
      </c>
    </row>
    <row r="1749" spans="1:21" ht="27" customHeight="1" x14ac:dyDescent="0.2">
      <c r="A1749" s="18">
        <v>13628</v>
      </c>
      <c r="B1749" s="18" t="s">
        <v>126</v>
      </c>
      <c r="C1749" s="19">
        <v>43380</v>
      </c>
      <c r="D1749" s="20">
        <v>29308190201116</v>
      </c>
      <c r="F1749" s="18" t="s">
        <v>124</v>
      </c>
      <c r="G1749" s="19">
        <v>43466</v>
      </c>
      <c r="O1749" s="1"/>
      <c r="P1749" s="24">
        <f t="shared" si="95"/>
        <v>0</v>
      </c>
      <c r="T1749" s="24">
        <f t="shared" si="93"/>
        <v>0</v>
      </c>
      <c r="U1749" s="25">
        <f t="shared" si="94"/>
        <v>0</v>
      </c>
    </row>
    <row r="1750" spans="1:21" ht="27" customHeight="1" x14ac:dyDescent="0.2">
      <c r="A1750" s="18">
        <v>13629</v>
      </c>
      <c r="B1750" s="18" t="s">
        <v>127</v>
      </c>
      <c r="C1750" s="19">
        <v>43380</v>
      </c>
      <c r="D1750" s="20">
        <v>29505150201539</v>
      </c>
      <c r="F1750" s="18" t="s">
        <v>124</v>
      </c>
      <c r="G1750" s="19">
        <v>43466</v>
      </c>
      <c r="I1750" s="21">
        <v>2650</v>
      </c>
      <c r="J1750" s="22">
        <v>4589.8999999999996</v>
      </c>
      <c r="M1750" s="23">
        <v>662.5</v>
      </c>
      <c r="O1750" s="1"/>
      <c r="P1750" s="24">
        <f t="shared" si="95"/>
        <v>5252.4</v>
      </c>
      <c r="Q1750" s="23">
        <v>291.5</v>
      </c>
      <c r="R1750" s="23">
        <v>0</v>
      </c>
      <c r="S1750" s="23">
        <v>0.31</v>
      </c>
      <c r="T1750" s="24">
        <f t="shared" si="93"/>
        <v>291.81</v>
      </c>
      <c r="U1750" s="25">
        <f t="shared" si="94"/>
        <v>4960.5899999999992</v>
      </c>
    </row>
    <row r="1751" spans="1:21" ht="27" customHeight="1" x14ac:dyDescent="0.2">
      <c r="A1751" s="18">
        <v>13733</v>
      </c>
      <c r="B1751" s="18" t="s">
        <v>128</v>
      </c>
      <c r="C1751" s="19">
        <v>43480</v>
      </c>
      <c r="D1751" s="20">
        <v>29304150202653</v>
      </c>
      <c r="F1751" s="18" t="s">
        <v>124</v>
      </c>
      <c r="G1751" s="19">
        <v>43497</v>
      </c>
      <c r="I1751" s="21">
        <v>2650</v>
      </c>
      <c r="J1751" s="22">
        <v>4598.25</v>
      </c>
      <c r="M1751" s="23">
        <v>662.5</v>
      </c>
      <c r="O1751" s="1"/>
      <c r="P1751" s="24">
        <f t="shared" si="95"/>
        <v>5260.75</v>
      </c>
      <c r="Q1751" s="23">
        <v>291.5</v>
      </c>
      <c r="R1751" s="23">
        <v>0</v>
      </c>
      <c r="S1751" s="23">
        <v>0</v>
      </c>
      <c r="T1751" s="24">
        <f t="shared" si="93"/>
        <v>291.5</v>
      </c>
      <c r="U1751" s="25">
        <f t="shared" si="94"/>
        <v>4969.25</v>
      </c>
    </row>
    <row r="1752" spans="1:21" ht="27" customHeight="1" x14ac:dyDescent="0.2">
      <c r="A1752" s="18">
        <v>913</v>
      </c>
      <c r="B1752" s="18" t="s">
        <v>129</v>
      </c>
      <c r="C1752" s="19">
        <v>34912</v>
      </c>
      <c r="D1752" s="20">
        <v>27602030200596</v>
      </c>
      <c r="F1752" s="18" t="s">
        <v>86</v>
      </c>
      <c r="G1752" s="19">
        <v>34937</v>
      </c>
      <c r="I1752" s="21">
        <v>5420</v>
      </c>
      <c r="J1752" s="22">
        <v>7336</v>
      </c>
      <c r="M1752" s="23">
        <v>1355</v>
      </c>
      <c r="O1752" s="1"/>
      <c r="P1752" s="24">
        <f t="shared" si="95"/>
        <v>8691</v>
      </c>
      <c r="Q1752" s="23">
        <v>596.20000000000005</v>
      </c>
      <c r="R1752" s="23">
        <v>0</v>
      </c>
      <c r="S1752" s="23">
        <v>0</v>
      </c>
      <c r="T1752" s="24">
        <f t="shared" si="93"/>
        <v>596.20000000000005</v>
      </c>
      <c r="U1752" s="25">
        <f t="shared" si="94"/>
        <v>8094.8</v>
      </c>
    </row>
    <row r="1753" spans="1:21" ht="27" customHeight="1" x14ac:dyDescent="0.2">
      <c r="A1753" s="18">
        <v>1055</v>
      </c>
      <c r="B1753" s="18" t="s">
        <v>130</v>
      </c>
      <c r="C1753" s="19">
        <v>35423</v>
      </c>
      <c r="D1753" s="20">
        <v>27309010202291</v>
      </c>
      <c r="F1753" s="18" t="s">
        <v>86</v>
      </c>
      <c r="G1753" s="19">
        <v>35431</v>
      </c>
      <c r="I1753" s="21">
        <v>2980</v>
      </c>
      <c r="J1753" s="22">
        <v>4064.5</v>
      </c>
      <c r="M1753" s="23">
        <v>745</v>
      </c>
      <c r="O1753" s="1">
        <v>316</v>
      </c>
      <c r="P1753" s="24">
        <f t="shared" si="95"/>
        <v>5125.5</v>
      </c>
      <c r="Q1753" s="23">
        <v>327.8</v>
      </c>
      <c r="R1753" s="23">
        <v>0</v>
      </c>
      <c r="S1753" s="23">
        <v>0</v>
      </c>
      <c r="T1753" s="24">
        <f t="shared" si="93"/>
        <v>327.8</v>
      </c>
      <c r="U1753" s="25">
        <f t="shared" si="94"/>
        <v>4797.7</v>
      </c>
    </row>
    <row r="1754" spans="1:21" ht="27" customHeight="1" x14ac:dyDescent="0.2">
      <c r="A1754" s="18">
        <v>6619</v>
      </c>
      <c r="B1754" s="18" t="s">
        <v>131</v>
      </c>
      <c r="C1754" s="19">
        <v>38694</v>
      </c>
      <c r="D1754" s="20">
        <v>28701100201171</v>
      </c>
      <c r="F1754" s="18" t="s">
        <v>86</v>
      </c>
      <c r="G1754" s="19">
        <v>38762</v>
      </c>
      <c r="I1754" s="21">
        <v>1880</v>
      </c>
      <c r="J1754" s="22">
        <v>3172.7</v>
      </c>
      <c r="M1754" s="23">
        <v>470</v>
      </c>
      <c r="O1754" s="1">
        <v>659</v>
      </c>
      <c r="P1754" s="24">
        <f t="shared" si="95"/>
        <v>4301.7</v>
      </c>
      <c r="Q1754" s="23">
        <v>206.8</v>
      </c>
      <c r="R1754" s="23">
        <v>0</v>
      </c>
      <c r="S1754" s="23">
        <v>0</v>
      </c>
      <c r="T1754" s="24">
        <f t="shared" si="93"/>
        <v>206.8</v>
      </c>
      <c r="U1754" s="25">
        <f t="shared" si="94"/>
        <v>4094.8999999999996</v>
      </c>
    </row>
    <row r="1755" spans="1:21" ht="27" customHeight="1" x14ac:dyDescent="0.2">
      <c r="A1755" s="18">
        <v>9385</v>
      </c>
      <c r="B1755" s="18" t="s">
        <v>132</v>
      </c>
      <c r="C1755" s="19">
        <v>40112</v>
      </c>
      <c r="D1755" s="20">
        <v>27901191500457</v>
      </c>
      <c r="F1755" s="18" t="s">
        <v>86</v>
      </c>
      <c r="G1755" s="19">
        <v>40148</v>
      </c>
      <c r="I1755" s="21">
        <v>2220</v>
      </c>
      <c r="J1755" s="22">
        <v>3009.3</v>
      </c>
      <c r="M1755" s="23">
        <v>555</v>
      </c>
      <c r="O1755" s="1">
        <v>235</v>
      </c>
      <c r="P1755" s="24">
        <f t="shared" si="95"/>
        <v>3799.3</v>
      </c>
      <c r="Q1755" s="23">
        <v>244.2</v>
      </c>
      <c r="R1755" s="23">
        <v>0</v>
      </c>
      <c r="S1755" s="23">
        <v>0</v>
      </c>
      <c r="T1755" s="24">
        <f t="shared" si="93"/>
        <v>244.2</v>
      </c>
      <c r="U1755" s="25">
        <f t="shared" si="94"/>
        <v>3555.1000000000004</v>
      </c>
    </row>
    <row r="1756" spans="1:21" ht="27" customHeight="1" x14ac:dyDescent="0.2">
      <c r="A1756" s="18">
        <v>12845</v>
      </c>
      <c r="B1756" s="18" t="s">
        <v>133</v>
      </c>
      <c r="C1756" s="19">
        <v>42507</v>
      </c>
      <c r="D1756" s="20">
        <v>28909051803535</v>
      </c>
      <c r="F1756" s="18" t="s">
        <v>116</v>
      </c>
      <c r="G1756" s="19">
        <v>42597</v>
      </c>
      <c r="I1756" s="21">
        <v>3190</v>
      </c>
      <c r="J1756" s="22">
        <v>3933.3500000000004</v>
      </c>
      <c r="M1756" s="23">
        <v>797.5</v>
      </c>
      <c r="O1756" s="1"/>
      <c r="P1756" s="24">
        <f t="shared" si="95"/>
        <v>4730.8500000000004</v>
      </c>
      <c r="Q1756" s="23">
        <v>350.9</v>
      </c>
      <c r="R1756" s="23">
        <v>0</v>
      </c>
      <c r="S1756" s="23">
        <v>0</v>
      </c>
      <c r="T1756" s="24">
        <f t="shared" si="93"/>
        <v>350.9</v>
      </c>
      <c r="U1756" s="25">
        <f t="shared" si="94"/>
        <v>4379.9500000000007</v>
      </c>
    </row>
    <row r="1757" spans="1:21" ht="27" customHeight="1" x14ac:dyDescent="0.2">
      <c r="A1757" s="18">
        <v>14152</v>
      </c>
      <c r="B1757" s="18" t="s">
        <v>134</v>
      </c>
      <c r="C1757" s="19">
        <v>44025</v>
      </c>
      <c r="D1757" s="20">
        <v>28411070201173</v>
      </c>
      <c r="F1757" s="18" t="s">
        <v>86</v>
      </c>
      <c r="G1757" s="19">
        <v>44044</v>
      </c>
      <c r="O1757" s="1"/>
      <c r="P1757" s="24">
        <f t="shared" si="95"/>
        <v>0</v>
      </c>
      <c r="T1757" s="24">
        <f t="shared" si="93"/>
        <v>0</v>
      </c>
      <c r="U1757" s="25">
        <f t="shared" si="94"/>
        <v>0</v>
      </c>
    </row>
    <row r="1758" spans="1:21" ht="27" customHeight="1" x14ac:dyDescent="0.2">
      <c r="A1758" s="18">
        <v>7355</v>
      </c>
      <c r="B1758" s="18" t="s">
        <v>135</v>
      </c>
      <c r="C1758" s="19">
        <v>38981</v>
      </c>
      <c r="D1758" s="20">
        <v>27009050200174</v>
      </c>
      <c r="F1758" s="18" t="s">
        <v>86</v>
      </c>
      <c r="G1758" s="19">
        <v>39032</v>
      </c>
      <c r="I1758" s="21">
        <v>2350</v>
      </c>
      <c r="J1758" s="22">
        <v>2909.2</v>
      </c>
      <c r="M1758" s="23">
        <v>587.5</v>
      </c>
      <c r="O1758" s="1">
        <v>230</v>
      </c>
      <c r="P1758" s="24">
        <f t="shared" si="95"/>
        <v>3726.7</v>
      </c>
      <c r="Q1758" s="23">
        <v>258.5</v>
      </c>
      <c r="R1758" s="23">
        <v>0</v>
      </c>
      <c r="S1758" s="23">
        <v>0.73</v>
      </c>
      <c r="T1758" s="24">
        <f t="shared" si="93"/>
        <v>259.23</v>
      </c>
      <c r="U1758" s="25">
        <f t="shared" si="94"/>
        <v>3467.47</v>
      </c>
    </row>
    <row r="1759" spans="1:21" ht="27" customHeight="1" x14ac:dyDescent="0.2">
      <c r="A1759" s="18">
        <v>927</v>
      </c>
      <c r="B1759" s="18" t="s">
        <v>136</v>
      </c>
      <c r="C1759" s="19">
        <v>35477</v>
      </c>
      <c r="D1759" s="20">
        <v>26608060202911</v>
      </c>
      <c r="F1759" s="18" t="s">
        <v>86</v>
      </c>
      <c r="G1759" s="19">
        <v>35552</v>
      </c>
      <c r="I1759" s="21">
        <v>3940</v>
      </c>
      <c r="J1759" s="22">
        <v>4890.5</v>
      </c>
      <c r="M1759" s="23">
        <v>985</v>
      </c>
      <c r="O1759" s="1"/>
      <c r="P1759" s="24">
        <f t="shared" si="95"/>
        <v>5875.5</v>
      </c>
      <c r="Q1759" s="23">
        <v>433.4</v>
      </c>
      <c r="R1759" s="23">
        <v>0</v>
      </c>
      <c r="S1759" s="23">
        <v>0</v>
      </c>
      <c r="T1759" s="24">
        <f t="shared" si="93"/>
        <v>433.4</v>
      </c>
      <c r="U1759" s="25">
        <f t="shared" si="94"/>
        <v>5442.1</v>
      </c>
    </row>
    <row r="1760" spans="1:21" ht="27" customHeight="1" x14ac:dyDescent="0.2">
      <c r="A1760" s="18">
        <v>3875</v>
      </c>
      <c r="B1760" s="18" t="s">
        <v>137</v>
      </c>
      <c r="C1760" s="19">
        <v>37172</v>
      </c>
      <c r="D1760" s="20">
        <v>27301190200495</v>
      </c>
      <c r="F1760" s="18" t="s">
        <v>86</v>
      </c>
      <c r="G1760" s="19">
        <v>37196</v>
      </c>
      <c r="I1760" s="21">
        <v>3240</v>
      </c>
      <c r="J1760" s="22">
        <v>4019</v>
      </c>
      <c r="M1760" s="23">
        <v>810</v>
      </c>
      <c r="O1760" s="1">
        <v>317</v>
      </c>
      <c r="P1760" s="24">
        <f t="shared" si="95"/>
        <v>5146</v>
      </c>
      <c r="Q1760" s="23">
        <v>356.4</v>
      </c>
      <c r="R1760" s="23">
        <v>25.5</v>
      </c>
      <c r="S1760" s="23">
        <v>0</v>
      </c>
      <c r="T1760" s="24">
        <f t="shared" si="93"/>
        <v>381.9</v>
      </c>
      <c r="U1760" s="25">
        <f t="shared" si="94"/>
        <v>4764.1000000000004</v>
      </c>
    </row>
    <row r="1761" spans="1:21" ht="27" customHeight="1" x14ac:dyDescent="0.2">
      <c r="A1761" s="18">
        <v>754</v>
      </c>
      <c r="B1761" s="18" t="s">
        <v>138</v>
      </c>
      <c r="C1761" s="19">
        <v>34090</v>
      </c>
      <c r="D1761" s="20">
        <v>26506081801656</v>
      </c>
      <c r="F1761" s="18" t="s">
        <v>86</v>
      </c>
      <c r="G1761" s="19">
        <v>35043</v>
      </c>
      <c r="I1761" s="21">
        <v>5990</v>
      </c>
      <c r="J1761" s="22">
        <v>7428</v>
      </c>
      <c r="M1761" s="23">
        <v>1497.5</v>
      </c>
      <c r="O1761" s="1"/>
      <c r="P1761" s="24">
        <f t="shared" si="95"/>
        <v>8925.5</v>
      </c>
      <c r="Q1761" s="23">
        <v>658.9</v>
      </c>
      <c r="R1761" s="23">
        <v>0</v>
      </c>
      <c r="S1761" s="23">
        <v>0</v>
      </c>
      <c r="T1761" s="24">
        <f t="shared" si="93"/>
        <v>658.9</v>
      </c>
      <c r="U1761" s="25">
        <f t="shared" si="94"/>
        <v>8266.6</v>
      </c>
    </row>
    <row r="1762" spans="1:21" ht="27" customHeight="1" x14ac:dyDescent="0.2">
      <c r="A1762" s="18">
        <v>762</v>
      </c>
      <c r="B1762" s="18" t="s">
        <v>139</v>
      </c>
      <c r="C1762" s="19">
        <v>34578</v>
      </c>
      <c r="D1762" s="20">
        <v>26803100200795</v>
      </c>
      <c r="F1762" s="18" t="s">
        <v>86</v>
      </c>
      <c r="G1762" s="19">
        <v>35043</v>
      </c>
      <c r="I1762" s="21">
        <v>6010</v>
      </c>
      <c r="J1762" s="22">
        <v>7444.5</v>
      </c>
      <c r="M1762" s="23">
        <v>1502.5</v>
      </c>
      <c r="O1762" s="1"/>
      <c r="P1762" s="24">
        <f t="shared" si="95"/>
        <v>8947</v>
      </c>
      <c r="Q1762" s="23">
        <v>661.1</v>
      </c>
      <c r="R1762" s="23">
        <v>500</v>
      </c>
      <c r="S1762" s="23">
        <v>10.41</v>
      </c>
      <c r="T1762" s="24">
        <f t="shared" si="93"/>
        <v>1171.51</v>
      </c>
      <c r="U1762" s="25">
        <f t="shared" si="94"/>
        <v>7775.49</v>
      </c>
    </row>
    <row r="1763" spans="1:21" ht="27" customHeight="1" x14ac:dyDescent="0.2">
      <c r="A1763" s="18">
        <v>776</v>
      </c>
      <c r="B1763" s="18" t="s">
        <v>140</v>
      </c>
      <c r="C1763" s="19">
        <v>35203</v>
      </c>
      <c r="D1763" s="20">
        <v>27409020201531</v>
      </c>
      <c r="F1763" s="18" t="s">
        <v>86</v>
      </c>
      <c r="G1763" s="19">
        <v>35217</v>
      </c>
      <c r="I1763" s="21">
        <v>3780</v>
      </c>
      <c r="J1763" s="22">
        <v>6394</v>
      </c>
      <c r="M1763" s="23">
        <v>945</v>
      </c>
      <c r="O1763" s="1"/>
      <c r="P1763" s="24">
        <f t="shared" si="95"/>
        <v>7339</v>
      </c>
      <c r="Q1763" s="23">
        <v>415.8</v>
      </c>
      <c r="R1763" s="23">
        <v>730</v>
      </c>
      <c r="S1763" s="23">
        <v>0</v>
      </c>
      <c r="T1763" s="24">
        <f t="shared" si="93"/>
        <v>1145.8</v>
      </c>
      <c r="U1763" s="25">
        <f t="shared" si="94"/>
        <v>6193.2</v>
      </c>
    </row>
    <row r="1764" spans="1:21" ht="27" customHeight="1" x14ac:dyDescent="0.2">
      <c r="A1764" s="18">
        <v>757</v>
      </c>
      <c r="B1764" s="18" t="s">
        <v>141</v>
      </c>
      <c r="C1764" s="19">
        <v>34881</v>
      </c>
      <c r="D1764" s="20">
        <v>26702142700339</v>
      </c>
      <c r="F1764" s="18" t="s">
        <v>86</v>
      </c>
      <c r="G1764" s="19">
        <v>34911</v>
      </c>
      <c r="I1764" s="21">
        <v>5680</v>
      </c>
      <c r="J1764" s="22">
        <v>7053.5</v>
      </c>
      <c r="M1764" s="23">
        <v>1420</v>
      </c>
      <c r="O1764" s="1"/>
      <c r="P1764" s="24">
        <f t="shared" si="95"/>
        <v>8473.5</v>
      </c>
      <c r="Q1764" s="23">
        <v>624.79999999999995</v>
      </c>
      <c r="R1764" s="23">
        <v>0</v>
      </c>
      <c r="S1764" s="23">
        <v>0</v>
      </c>
      <c r="T1764" s="24">
        <f t="shared" si="93"/>
        <v>624.79999999999995</v>
      </c>
      <c r="U1764" s="25">
        <f t="shared" si="94"/>
        <v>7848.7</v>
      </c>
    </row>
    <row r="1765" spans="1:21" ht="27" customHeight="1" x14ac:dyDescent="0.2">
      <c r="A1765" s="18">
        <v>777</v>
      </c>
      <c r="B1765" s="18" t="s">
        <v>142</v>
      </c>
      <c r="C1765" s="19">
        <v>35225</v>
      </c>
      <c r="D1765" s="20">
        <v>27106020201015</v>
      </c>
      <c r="F1765" s="18" t="s">
        <v>86</v>
      </c>
      <c r="G1765" s="19">
        <v>35247</v>
      </c>
      <c r="I1765" s="21">
        <v>3080</v>
      </c>
      <c r="J1765" s="22">
        <v>3816.5</v>
      </c>
      <c r="M1765" s="23">
        <v>770</v>
      </c>
      <c r="O1765" s="1">
        <v>339</v>
      </c>
      <c r="P1765" s="24">
        <f t="shared" si="95"/>
        <v>4925.5</v>
      </c>
      <c r="Q1765" s="23">
        <v>338.8</v>
      </c>
      <c r="R1765" s="23">
        <v>0</v>
      </c>
      <c r="S1765" s="23">
        <v>0</v>
      </c>
      <c r="T1765" s="24">
        <f t="shared" si="93"/>
        <v>338.8</v>
      </c>
      <c r="U1765" s="25">
        <f t="shared" si="94"/>
        <v>4586.7</v>
      </c>
    </row>
    <row r="1766" spans="1:21" ht="27" customHeight="1" x14ac:dyDescent="0.2">
      <c r="A1766" s="18">
        <v>780</v>
      </c>
      <c r="B1766" s="18" t="s">
        <v>143</v>
      </c>
      <c r="C1766" s="19">
        <v>36089</v>
      </c>
      <c r="D1766" s="20">
        <v>26406020201856</v>
      </c>
      <c r="F1766" s="18" t="s">
        <v>86</v>
      </c>
      <c r="G1766" s="19">
        <v>36142</v>
      </c>
      <c r="I1766" s="21">
        <v>2960</v>
      </c>
      <c r="J1766" s="22">
        <v>3733.5</v>
      </c>
      <c r="M1766" s="23">
        <v>740</v>
      </c>
      <c r="O1766" s="1">
        <v>290</v>
      </c>
      <c r="P1766" s="24">
        <f t="shared" si="95"/>
        <v>4763.5</v>
      </c>
      <c r="Q1766" s="23">
        <v>325.60000000000002</v>
      </c>
      <c r="R1766" s="23">
        <v>0</v>
      </c>
      <c r="S1766" s="23">
        <v>1.23</v>
      </c>
      <c r="T1766" s="24">
        <f t="shared" si="93"/>
        <v>326.83000000000004</v>
      </c>
      <c r="U1766" s="25">
        <f t="shared" si="94"/>
        <v>4436.67</v>
      </c>
    </row>
    <row r="1767" spans="1:21" ht="27" customHeight="1" x14ac:dyDescent="0.2">
      <c r="A1767" s="18">
        <v>783</v>
      </c>
      <c r="B1767" s="18" t="s">
        <v>144</v>
      </c>
      <c r="C1767" s="19">
        <v>35294</v>
      </c>
      <c r="D1767" s="20">
        <v>26901190200898</v>
      </c>
      <c r="F1767" s="18" t="s">
        <v>86</v>
      </c>
      <c r="G1767" s="19">
        <v>35735</v>
      </c>
      <c r="I1767" s="21">
        <v>3150</v>
      </c>
      <c r="J1767" s="22">
        <v>3917</v>
      </c>
      <c r="M1767" s="23">
        <v>787.5</v>
      </c>
      <c r="O1767" s="1"/>
      <c r="P1767" s="24">
        <f t="shared" si="95"/>
        <v>4704.5</v>
      </c>
      <c r="Q1767" s="23">
        <v>346.5</v>
      </c>
      <c r="R1767" s="23">
        <v>0</v>
      </c>
      <c r="S1767" s="23">
        <v>0</v>
      </c>
      <c r="T1767" s="24">
        <f t="shared" si="93"/>
        <v>346.5</v>
      </c>
      <c r="U1767" s="25">
        <f t="shared" si="94"/>
        <v>4358</v>
      </c>
    </row>
    <row r="1768" spans="1:21" ht="27" customHeight="1" x14ac:dyDescent="0.2">
      <c r="A1768" s="18">
        <v>5267</v>
      </c>
      <c r="B1768" s="18" t="s">
        <v>145</v>
      </c>
      <c r="C1768" s="19">
        <v>38271</v>
      </c>
      <c r="D1768" s="20">
        <v>26503061802916</v>
      </c>
      <c r="F1768" s="18" t="s">
        <v>86</v>
      </c>
      <c r="G1768" s="19">
        <v>38297</v>
      </c>
      <c r="I1768" s="21">
        <v>2200</v>
      </c>
      <c r="J1768" s="22">
        <v>2725.7</v>
      </c>
      <c r="M1768" s="23">
        <v>550</v>
      </c>
      <c r="O1768" s="1">
        <v>216</v>
      </c>
      <c r="P1768" s="24">
        <f t="shared" si="95"/>
        <v>3491.7</v>
      </c>
      <c r="Q1768" s="23">
        <v>242</v>
      </c>
      <c r="R1768" s="23">
        <v>0</v>
      </c>
      <c r="S1768" s="23">
        <v>0</v>
      </c>
      <c r="T1768" s="24">
        <f t="shared" si="93"/>
        <v>242</v>
      </c>
      <c r="U1768" s="25">
        <f t="shared" si="94"/>
        <v>3249.7</v>
      </c>
    </row>
    <row r="1769" spans="1:21" ht="27" customHeight="1" x14ac:dyDescent="0.2">
      <c r="A1769" s="18">
        <v>7228</v>
      </c>
      <c r="B1769" s="18" t="s">
        <v>146</v>
      </c>
      <c r="C1769" s="19">
        <v>38924</v>
      </c>
      <c r="D1769" s="20">
        <v>27809070201254</v>
      </c>
      <c r="F1769" s="18" t="s">
        <v>86</v>
      </c>
      <c r="G1769" s="19">
        <v>38962</v>
      </c>
      <c r="I1769" s="21">
        <v>2140</v>
      </c>
      <c r="J1769" s="22">
        <v>2899.7</v>
      </c>
      <c r="M1769" s="23">
        <v>535</v>
      </c>
      <c r="O1769" s="1">
        <v>226</v>
      </c>
      <c r="P1769" s="24">
        <f t="shared" si="95"/>
        <v>3660.7</v>
      </c>
      <c r="Q1769" s="23">
        <v>235.4</v>
      </c>
      <c r="R1769" s="23">
        <v>0</v>
      </c>
      <c r="S1769" s="23">
        <v>1.17</v>
      </c>
      <c r="T1769" s="24">
        <f t="shared" si="93"/>
        <v>236.57</v>
      </c>
      <c r="U1769" s="25">
        <f t="shared" si="94"/>
        <v>3424.1299999999997</v>
      </c>
    </row>
    <row r="1770" spans="1:21" ht="27" customHeight="1" x14ac:dyDescent="0.2">
      <c r="A1770" s="18">
        <v>8018</v>
      </c>
      <c r="B1770" s="18" t="s">
        <v>147</v>
      </c>
      <c r="C1770" s="19">
        <v>39270</v>
      </c>
      <c r="D1770" s="20">
        <v>28702141804316</v>
      </c>
      <c r="F1770" s="18" t="s">
        <v>86</v>
      </c>
      <c r="G1770" s="19">
        <v>39280</v>
      </c>
      <c r="O1770" s="1"/>
      <c r="P1770" s="24">
        <f t="shared" si="95"/>
        <v>0</v>
      </c>
      <c r="T1770" s="24">
        <f t="shared" si="93"/>
        <v>0</v>
      </c>
      <c r="U1770" s="25">
        <f t="shared" si="94"/>
        <v>0</v>
      </c>
    </row>
    <row r="1771" spans="1:21" ht="27" customHeight="1" x14ac:dyDescent="0.2">
      <c r="A1771" s="18">
        <v>8154</v>
      </c>
      <c r="B1771" s="18" t="s">
        <v>148</v>
      </c>
      <c r="C1771" s="19">
        <v>39306</v>
      </c>
      <c r="D1771" s="20">
        <v>28605132601199</v>
      </c>
      <c r="F1771" s="18" t="s">
        <v>86</v>
      </c>
      <c r="G1771" s="19">
        <v>39352</v>
      </c>
      <c r="I1771" s="21">
        <v>1780</v>
      </c>
      <c r="J1771" s="22">
        <v>2999.05</v>
      </c>
      <c r="M1771" s="23">
        <v>445</v>
      </c>
      <c r="O1771" s="1">
        <v>227</v>
      </c>
      <c r="P1771" s="24">
        <f t="shared" si="95"/>
        <v>3671.05</v>
      </c>
      <c r="Q1771" s="23">
        <v>195.8</v>
      </c>
      <c r="R1771" s="23">
        <v>0</v>
      </c>
      <c r="S1771" s="23">
        <v>0.96</v>
      </c>
      <c r="T1771" s="24">
        <f t="shared" si="93"/>
        <v>196.76000000000002</v>
      </c>
      <c r="U1771" s="25">
        <f t="shared" si="94"/>
        <v>3474.29</v>
      </c>
    </row>
    <row r="1772" spans="1:21" ht="27" customHeight="1" x14ac:dyDescent="0.2">
      <c r="A1772" s="18">
        <v>9473</v>
      </c>
      <c r="B1772" s="18" t="s">
        <v>149</v>
      </c>
      <c r="C1772" s="19">
        <v>42274</v>
      </c>
      <c r="D1772" s="20">
        <v>29205161802719</v>
      </c>
      <c r="F1772" s="18" t="s">
        <v>86</v>
      </c>
      <c r="G1772" s="19">
        <v>42290</v>
      </c>
      <c r="I1772" s="21">
        <v>1700</v>
      </c>
      <c r="J1772" s="22">
        <v>2263.35</v>
      </c>
      <c r="M1772" s="23">
        <v>425</v>
      </c>
      <c r="O1772" s="1"/>
      <c r="P1772" s="24">
        <f t="shared" si="95"/>
        <v>2688.35</v>
      </c>
      <c r="Q1772" s="23">
        <v>187</v>
      </c>
      <c r="R1772" s="23">
        <v>0</v>
      </c>
      <c r="S1772" s="23">
        <v>0</v>
      </c>
      <c r="T1772" s="24">
        <f t="shared" si="93"/>
        <v>187</v>
      </c>
      <c r="U1772" s="25">
        <f t="shared" si="94"/>
        <v>2501.35</v>
      </c>
    </row>
    <row r="1773" spans="1:21" ht="27" customHeight="1" x14ac:dyDescent="0.2">
      <c r="A1773" s="18">
        <v>12639</v>
      </c>
      <c r="B1773" s="18" t="s">
        <v>150</v>
      </c>
      <c r="C1773" s="19">
        <v>42266</v>
      </c>
      <c r="D1773" s="20">
        <v>28211221802311</v>
      </c>
      <c r="F1773" s="18" t="s">
        <v>86</v>
      </c>
      <c r="G1773" s="19">
        <v>42561</v>
      </c>
      <c r="I1773" s="21">
        <v>1700</v>
      </c>
      <c r="J1773" s="22">
        <v>2266.35</v>
      </c>
      <c r="M1773" s="23">
        <v>425</v>
      </c>
      <c r="O1773" s="1">
        <v>177</v>
      </c>
      <c r="P1773" s="24">
        <f t="shared" si="95"/>
        <v>2868.35</v>
      </c>
      <c r="Q1773" s="23">
        <v>187</v>
      </c>
      <c r="R1773" s="23">
        <v>0</v>
      </c>
      <c r="S1773" s="23">
        <v>0.19</v>
      </c>
      <c r="T1773" s="24">
        <f t="shared" si="93"/>
        <v>187.19</v>
      </c>
      <c r="U1773" s="25">
        <f t="shared" si="94"/>
        <v>2681.16</v>
      </c>
    </row>
    <row r="1774" spans="1:21" ht="27" customHeight="1" x14ac:dyDescent="0.2">
      <c r="A1774" s="18">
        <v>13248</v>
      </c>
      <c r="B1774" s="18" t="s">
        <v>151</v>
      </c>
      <c r="C1774" s="19">
        <v>44007</v>
      </c>
      <c r="D1774" s="20">
        <v>29306051804253</v>
      </c>
      <c r="F1774" s="18" t="s">
        <v>86</v>
      </c>
      <c r="G1774" s="19">
        <v>43497</v>
      </c>
      <c r="O1774" s="1"/>
      <c r="P1774" s="24">
        <f t="shared" si="95"/>
        <v>0</v>
      </c>
      <c r="T1774" s="24">
        <f t="shared" si="93"/>
        <v>0</v>
      </c>
      <c r="U1774" s="25">
        <f t="shared" si="94"/>
        <v>0</v>
      </c>
    </row>
    <row r="1775" spans="1:21" ht="27" customHeight="1" x14ac:dyDescent="0.2">
      <c r="A1775" s="18">
        <v>13742</v>
      </c>
      <c r="B1775" s="18" t="s">
        <v>152</v>
      </c>
      <c r="C1775" s="19">
        <v>43487</v>
      </c>
      <c r="D1775" s="20">
        <v>30101011843919</v>
      </c>
      <c r="F1775" s="18" t="s">
        <v>86</v>
      </c>
      <c r="G1775" s="19">
        <v>43507</v>
      </c>
      <c r="I1775" s="21">
        <v>1700</v>
      </c>
      <c r="J1775" s="22">
        <v>2024.9</v>
      </c>
      <c r="M1775" s="23">
        <v>425</v>
      </c>
      <c r="O1775" s="1">
        <v>161</v>
      </c>
      <c r="P1775" s="24">
        <f t="shared" si="95"/>
        <v>2610.9</v>
      </c>
      <c r="Q1775" s="23">
        <v>187</v>
      </c>
      <c r="R1775" s="23">
        <v>0</v>
      </c>
      <c r="S1775" s="23">
        <v>0.17</v>
      </c>
      <c r="T1775" s="24">
        <f t="shared" si="93"/>
        <v>187.17</v>
      </c>
      <c r="U1775" s="25">
        <f t="shared" si="94"/>
        <v>2423.73</v>
      </c>
    </row>
    <row r="1776" spans="1:21" ht="27" customHeight="1" x14ac:dyDescent="0.2">
      <c r="A1776" s="18">
        <v>14074</v>
      </c>
      <c r="B1776" s="18" t="s">
        <v>153</v>
      </c>
      <c r="C1776" s="19">
        <v>43870</v>
      </c>
      <c r="D1776" s="20">
        <v>29701213300137</v>
      </c>
      <c r="F1776" s="18" t="s">
        <v>86</v>
      </c>
      <c r="G1776" s="19">
        <v>43983</v>
      </c>
      <c r="I1776" s="21">
        <v>1700</v>
      </c>
      <c r="J1776" s="22">
        <v>1919.9</v>
      </c>
      <c r="M1776" s="23">
        <v>425</v>
      </c>
      <c r="O1776" s="1">
        <v>173</v>
      </c>
      <c r="P1776" s="24">
        <f t="shared" si="95"/>
        <v>2517.9</v>
      </c>
      <c r="Q1776" s="23">
        <v>187</v>
      </c>
      <c r="R1776" s="23">
        <v>0</v>
      </c>
      <c r="S1776" s="23">
        <v>29.81</v>
      </c>
      <c r="T1776" s="24">
        <f t="shared" si="93"/>
        <v>216.81</v>
      </c>
      <c r="U1776" s="25">
        <f t="shared" si="94"/>
        <v>2301.09</v>
      </c>
    </row>
    <row r="1777" spans="1:21" ht="27" customHeight="1" x14ac:dyDescent="0.2">
      <c r="A1777" s="18">
        <v>794</v>
      </c>
      <c r="B1777" s="18" t="s">
        <v>154</v>
      </c>
      <c r="C1777" s="19">
        <v>35555</v>
      </c>
      <c r="D1777" s="20">
        <v>27210090201952</v>
      </c>
      <c r="F1777" s="18" t="s">
        <v>86</v>
      </c>
      <c r="G1777" s="19">
        <v>35582</v>
      </c>
      <c r="I1777" s="21">
        <v>3510</v>
      </c>
      <c r="J1777" s="22">
        <v>4339.1000000000004</v>
      </c>
      <c r="M1777" s="23">
        <v>877.5</v>
      </c>
      <c r="O1777" s="1">
        <v>570</v>
      </c>
      <c r="P1777" s="24">
        <f t="shared" si="95"/>
        <v>5786.6</v>
      </c>
      <c r="Q1777" s="23">
        <v>386.1</v>
      </c>
      <c r="R1777" s="23">
        <v>0</v>
      </c>
      <c r="S1777" s="23">
        <v>0</v>
      </c>
      <c r="T1777" s="24">
        <f t="shared" si="93"/>
        <v>386.1</v>
      </c>
      <c r="U1777" s="25">
        <f t="shared" si="94"/>
        <v>5400.5</v>
      </c>
    </row>
    <row r="1778" spans="1:21" ht="27" customHeight="1" x14ac:dyDescent="0.2">
      <c r="A1778" s="18">
        <v>5820</v>
      </c>
      <c r="B1778" s="18" t="s">
        <v>155</v>
      </c>
      <c r="C1778" s="19">
        <v>38577</v>
      </c>
      <c r="D1778" s="20">
        <v>27704280201315</v>
      </c>
      <c r="F1778" s="18" t="s">
        <v>116</v>
      </c>
      <c r="G1778" s="19">
        <v>38634</v>
      </c>
      <c r="I1778" s="21">
        <v>4950</v>
      </c>
      <c r="J1778" s="22">
        <v>6102</v>
      </c>
      <c r="M1778" s="23">
        <v>1237.5</v>
      </c>
      <c r="O1778" s="1"/>
      <c r="P1778" s="24">
        <f t="shared" si="95"/>
        <v>7339.5</v>
      </c>
      <c r="Q1778" s="23">
        <v>544.5</v>
      </c>
      <c r="R1778" s="23">
        <v>0</v>
      </c>
      <c r="S1778" s="23">
        <v>0</v>
      </c>
      <c r="T1778" s="24">
        <f t="shared" si="93"/>
        <v>544.5</v>
      </c>
      <c r="U1778" s="25">
        <f t="shared" si="94"/>
        <v>6795</v>
      </c>
    </row>
    <row r="1779" spans="1:21" ht="27" customHeight="1" x14ac:dyDescent="0.2">
      <c r="A1779" s="18">
        <v>8223</v>
      </c>
      <c r="B1779" s="18" t="s">
        <v>156</v>
      </c>
      <c r="C1779" s="19">
        <v>39326</v>
      </c>
      <c r="D1779" s="20">
        <v>28502040200534</v>
      </c>
      <c r="F1779" s="18" t="s">
        <v>116</v>
      </c>
      <c r="G1779" s="19">
        <v>39349</v>
      </c>
      <c r="I1779" s="21">
        <v>4480</v>
      </c>
      <c r="J1779" s="22">
        <v>5537.05</v>
      </c>
      <c r="M1779" s="23">
        <v>1120</v>
      </c>
      <c r="O1779" s="1"/>
      <c r="P1779" s="24">
        <f t="shared" si="95"/>
        <v>6657.05</v>
      </c>
      <c r="Q1779" s="23">
        <v>492.8</v>
      </c>
      <c r="R1779" s="23">
        <v>0</v>
      </c>
      <c r="S1779" s="23">
        <v>0</v>
      </c>
      <c r="T1779" s="24">
        <f t="shared" si="93"/>
        <v>492.8</v>
      </c>
      <c r="U1779" s="25">
        <f t="shared" si="94"/>
        <v>6164.25</v>
      </c>
    </row>
    <row r="1780" spans="1:21" ht="27" customHeight="1" x14ac:dyDescent="0.2">
      <c r="A1780" s="18">
        <v>8566</v>
      </c>
      <c r="B1780" s="18" t="s">
        <v>157</v>
      </c>
      <c r="C1780" s="19">
        <v>39475</v>
      </c>
      <c r="D1780" s="20">
        <v>28001020200857</v>
      </c>
      <c r="F1780" s="18" t="s">
        <v>86</v>
      </c>
      <c r="G1780" s="19">
        <v>39508</v>
      </c>
      <c r="I1780" s="21">
        <v>4440</v>
      </c>
      <c r="J1780" s="22">
        <v>5486.05</v>
      </c>
      <c r="M1780" s="23">
        <v>1110</v>
      </c>
      <c r="O1780" s="1"/>
      <c r="P1780" s="24">
        <f t="shared" si="95"/>
        <v>6596.05</v>
      </c>
      <c r="Q1780" s="23">
        <v>488.4</v>
      </c>
      <c r="R1780" s="23">
        <v>0</v>
      </c>
      <c r="S1780" s="23">
        <v>0.92</v>
      </c>
      <c r="T1780" s="24">
        <f t="shared" si="93"/>
        <v>489.32</v>
      </c>
      <c r="U1780" s="25">
        <f t="shared" si="94"/>
        <v>6106.7300000000005</v>
      </c>
    </row>
    <row r="1781" spans="1:21" ht="27" customHeight="1" x14ac:dyDescent="0.2">
      <c r="A1781" s="18">
        <v>283</v>
      </c>
      <c r="B1781" s="18" t="s">
        <v>158</v>
      </c>
      <c r="C1781" s="19">
        <v>35423</v>
      </c>
      <c r="D1781" s="20">
        <v>26903160201256</v>
      </c>
      <c r="F1781" s="18" t="s">
        <v>86</v>
      </c>
      <c r="G1781" s="19">
        <v>35431</v>
      </c>
      <c r="I1781" s="21">
        <v>2930</v>
      </c>
      <c r="J1781" s="22">
        <v>3637</v>
      </c>
      <c r="M1781" s="23">
        <v>732.5</v>
      </c>
      <c r="O1781" s="1">
        <v>753</v>
      </c>
      <c r="P1781" s="24">
        <f t="shared" si="95"/>
        <v>5122.5</v>
      </c>
      <c r="Q1781" s="23">
        <v>322.3</v>
      </c>
      <c r="R1781" s="23">
        <v>0</v>
      </c>
      <c r="S1781" s="23">
        <v>5.93</v>
      </c>
      <c r="T1781" s="24">
        <f t="shared" si="93"/>
        <v>328.23</v>
      </c>
      <c r="U1781" s="25">
        <f t="shared" si="94"/>
        <v>4794.2700000000004</v>
      </c>
    </row>
    <row r="1782" spans="1:21" ht="27" customHeight="1" x14ac:dyDescent="0.2">
      <c r="A1782" s="18">
        <v>572</v>
      </c>
      <c r="B1782" s="18" t="s">
        <v>159</v>
      </c>
      <c r="C1782" s="19">
        <v>34121</v>
      </c>
      <c r="D1782" s="20">
        <v>26709241801672</v>
      </c>
      <c r="F1782" s="18" t="s">
        <v>86</v>
      </c>
      <c r="G1782" s="19">
        <v>35049</v>
      </c>
      <c r="I1782" s="21">
        <v>5460</v>
      </c>
      <c r="J1782" s="22">
        <v>6741</v>
      </c>
      <c r="M1782" s="23">
        <v>1365</v>
      </c>
      <c r="O1782" s="1">
        <v>603</v>
      </c>
      <c r="P1782" s="24">
        <f t="shared" si="95"/>
        <v>8709</v>
      </c>
      <c r="Q1782" s="23">
        <v>600.6</v>
      </c>
      <c r="R1782" s="23">
        <v>0</v>
      </c>
      <c r="S1782" s="23">
        <v>0</v>
      </c>
      <c r="T1782" s="24">
        <f t="shared" si="93"/>
        <v>600.6</v>
      </c>
      <c r="U1782" s="25">
        <f t="shared" si="94"/>
        <v>8108.4</v>
      </c>
    </row>
    <row r="1783" spans="1:21" ht="27" customHeight="1" x14ac:dyDescent="0.2">
      <c r="A1783" s="18">
        <v>756</v>
      </c>
      <c r="B1783" s="18" t="s">
        <v>160</v>
      </c>
      <c r="C1783" s="19">
        <v>34683</v>
      </c>
      <c r="D1783" s="20">
        <v>27205270201574</v>
      </c>
      <c r="F1783" s="18" t="s">
        <v>86</v>
      </c>
      <c r="G1783" s="19">
        <v>34911</v>
      </c>
      <c r="I1783" s="21">
        <v>3870</v>
      </c>
      <c r="J1783" s="22">
        <v>4782</v>
      </c>
      <c r="M1783" s="23">
        <v>967.5</v>
      </c>
      <c r="O1783" s="1">
        <v>994</v>
      </c>
      <c r="P1783" s="24">
        <f t="shared" si="95"/>
        <v>6743.5</v>
      </c>
      <c r="Q1783" s="23">
        <v>425.7</v>
      </c>
      <c r="R1783" s="23">
        <v>0</v>
      </c>
      <c r="S1783" s="23">
        <v>0</v>
      </c>
      <c r="T1783" s="24">
        <f t="shared" ref="T1783:T1846" si="96">SUM(Q1783:S1783)</f>
        <v>425.7</v>
      </c>
      <c r="U1783" s="25">
        <f t="shared" ref="U1783:U1846" si="97">P1783-T1783</f>
        <v>6317.8</v>
      </c>
    </row>
    <row r="1784" spans="1:21" ht="27" customHeight="1" x14ac:dyDescent="0.2">
      <c r="A1784" s="18">
        <v>761</v>
      </c>
      <c r="B1784" s="18" t="s">
        <v>161</v>
      </c>
      <c r="C1784" s="19">
        <v>34583</v>
      </c>
      <c r="D1784" s="20">
        <v>26601280202217</v>
      </c>
      <c r="F1784" s="18" t="s">
        <v>86</v>
      </c>
      <c r="G1784" s="19">
        <v>35049</v>
      </c>
      <c r="I1784" s="21">
        <v>3600</v>
      </c>
      <c r="J1784" s="22">
        <v>4497</v>
      </c>
      <c r="M1784" s="23">
        <v>900</v>
      </c>
      <c r="O1784" s="1"/>
      <c r="P1784" s="24">
        <f t="shared" ref="P1784:P1847" si="98">SUM(J1784:O1784)</f>
        <v>5397</v>
      </c>
      <c r="Q1784" s="23">
        <v>396</v>
      </c>
      <c r="R1784" s="23">
        <v>0</v>
      </c>
      <c r="S1784" s="23">
        <v>0</v>
      </c>
      <c r="T1784" s="24">
        <f t="shared" si="96"/>
        <v>396</v>
      </c>
      <c r="U1784" s="25">
        <f t="shared" si="97"/>
        <v>5001</v>
      </c>
    </row>
    <row r="1785" spans="1:21" ht="27" customHeight="1" x14ac:dyDescent="0.2">
      <c r="A1785" s="18">
        <v>906</v>
      </c>
      <c r="B1785" s="18" t="s">
        <v>162</v>
      </c>
      <c r="C1785" s="19">
        <v>34683</v>
      </c>
      <c r="D1785" s="20">
        <v>26711020200873</v>
      </c>
      <c r="F1785" s="18" t="s">
        <v>86</v>
      </c>
      <c r="G1785" s="19">
        <v>34912</v>
      </c>
      <c r="I1785" s="21">
        <v>3530</v>
      </c>
      <c r="J1785" s="22">
        <v>4370</v>
      </c>
      <c r="M1785" s="23">
        <v>882.5</v>
      </c>
      <c r="O1785" s="1"/>
      <c r="P1785" s="24">
        <f t="shared" si="98"/>
        <v>5252.5</v>
      </c>
      <c r="Q1785" s="23">
        <v>388.3</v>
      </c>
      <c r="R1785" s="23">
        <v>0</v>
      </c>
      <c r="S1785" s="23">
        <v>1.1000000000000001</v>
      </c>
      <c r="T1785" s="24">
        <f t="shared" si="96"/>
        <v>389.40000000000003</v>
      </c>
      <c r="U1785" s="25">
        <f t="shared" si="97"/>
        <v>4863.1000000000004</v>
      </c>
    </row>
    <row r="1786" spans="1:21" ht="27" customHeight="1" x14ac:dyDescent="0.2">
      <c r="A1786" s="18">
        <v>910</v>
      </c>
      <c r="B1786" s="18" t="s">
        <v>163</v>
      </c>
      <c r="C1786" s="19">
        <v>34881</v>
      </c>
      <c r="D1786" s="20">
        <v>27308270200318</v>
      </c>
      <c r="F1786" s="18" t="s">
        <v>86</v>
      </c>
      <c r="G1786" s="19">
        <v>34911</v>
      </c>
      <c r="I1786" s="21">
        <v>3740</v>
      </c>
      <c r="J1786" s="22">
        <v>5077.5</v>
      </c>
      <c r="M1786" s="23">
        <v>935</v>
      </c>
      <c r="O1786" s="1">
        <v>396</v>
      </c>
      <c r="P1786" s="24">
        <f t="shared" si="98"/>
        <v>6408.5</v>
      </c>
      <c r="Q1786" s="23">
        <v>411.4</v>
      </c>
      <c r="R1786" s="23">
        <v>17</v>
      </c>
      <c r="S1786" s="23">
        <v>0</v>
      </c>
      <c r="T1786" s="24">
        <f t="shared" si="96"/>
        <v>428.4</v>
      </c>
      <c r="U1786" s="25">
        <f t="shared" si="97"/>
        <v>5980.1</v>
      </c>
    </row>
    <row r="1787" spans="1:21" ht="27" customHeight="1" x14ac:dyDescent="0.2">
      <c r="A1787" s="18">
        <v>922</v>
      </c>
      <c r="B1787" s="18" t="s">
        <v>164</v>
      </c>
      <c r="C1787" s="19">
        <v>35656</v>
      </c>
      <c r="D1787" s="20">
        <v>27210162601799</v>
      </c>
      <c r="F1787" s="18" t="s">
        <v>86</v>
      </c>
      <c r="G1787" s="19">
        <v>35662</v>
      </c>
      <c r="I1787" s="21">
        <v>3040</v>
      </c>
      <c r="J1787" s="22">
        <v>3779.1000000000004</v>
      </c>
      <c r="M1787" s="23">
        <v>760</v>
      </c>
      <c r="O1787" s="1">
        <v>783</v>
      </c>
      <c r="P1787" s="24">
        <f t="shared" si="98"/>
        <v>5322.1</v>
      </c>
      <c r="Q1787" s="23">
        <v>334.4</v>
      </c>
      <c r="R1787" s="23">
        <v>0</v>
      </c>
      <c r="S1787" s="23">
        <v>0.95</v>
      </c>
      <c r="T1787" s="24">
        <f t="shared" si="96"/>
        <v>335.34999999999997</v>
      </c>
      <c r="U1787" s="25">
        <f t="shared" si="97"/>
        <v>4986.75</v>
      </c>
    </row>
    <row r="1788" spans="1:21" ht="27" customHeight="1" x14ac:dyDescent="0.2">
      <c r="A1788" s="18">
        <v>925</v>
      </c>
      <c r="B1788" s="18" t="s">
        <v>165</v>
      </c>
      <c r="C1788" s="19">
        <v>38318</v>
      </c>
      <c r="D1788" s="20">
        <v>27603250201271</v>
      </c>
      <c r="F1788" s="18" t="s">
        <v>86</v>
      </c>
      <c r="G1788" s="19">
        <v>38322</v>
      </c>
      <c r="I1788" s="21">
        <v>3120</v>
      </c>
      <c r="J1788" s="22">
        <v>4213.7</v>
      </c>
      <c r="M1788" s="23">
        <v>780</v>
      </c>
      <c r="O1788" s="1">
        <v>866</v>
      </c>
      <c r="P1788" s="24">
        <f t="shared" si="98"/>
        <v>5859.7</v>
      </c>
      <c r="Q1788" s="23">
        <v>343.2</v>
      </c>
      <c r="R1788" s="23">
        <v>0</v>
      </c>
      <c r="S1788" s="23">
        <v>0</v>
      </c>
      <c r="T1788" s="24">
        <f t="shared" si="96"/>
        <v>343.2</v>
      </c>
      <c r="U1788" s="25">
        <f t="shared" si="97"/>
        <v>5516.5</v>
      </c>
    </row>
    <row r="1789" spans="1:21" ht="27" customHeight="1" x14ac:dyDescent="0.2">
      <c r="A1789" s="18">
        <v>926</v>
      </c>
      <c r="B1789" s="18" t="s">
        <v>166</v>
      </c>
      <c r="C1789" s="19">
        <v>34430</v>
      </c>
      <c r="D1789" s="20">
        <v>26712231803139</v>
      </c>
      <c r="F1789" s="18" t="s">
        <v>86</v>
      </c>
      <c r="G1789" s="19">
        <v>34839</v>
      </c>
      <c r="I1789" s="21">
        <v>3390</v>
      </c>
      <c r="J1789" s="22">
        <v>4254</v>
      </c>
      <c r="M1789" s="23">
        <v>847.5</v>
      </c>
      <c r="O1789" s="1">
        <v>541</v>
      </c>
      <c r="P1789" s="24">
        <f t="shared" si="98"/>
        <v>5642.5</v>
      </c>
      <c r="Q1789" s="23">
        <v>372.9</v>
      </c>
      <c r="R1789" s="23">
        <v>0</v>
      </c>
      <c r="S1789" s="23">
        <v>1.75</v>
      </c>
      <c r="T1789" s="24">
        <f t="shared" si="96"/>
        <v>374.65</v>
      </c>
      <c r="U1789" s="25">
        <f t="shared" si="97"/>
        <v>5267.85</v>
      </c>
    </row>
    <row r="1790" spans="1:21" ht="27" customHeight="1" x14ac:dyDescent="0.2">
      <c r="A1790" s="18">
        <v>931</v>
      </c>
      <c r="B1790" s="18" t="s">
        <v>167</v>
      </c>
      <c r="C1790" s="19">
        <v>35805</v>
      </c>
      <c r="D1790" s="20">
        <v>27403160200714</v>
      </c>
      <c r="F1790" s="18" t="s">
        <v>86</v>
      </c>
      <c r="G1790" s="19">
        <v>35816</v>
      </c>
      <c r="I1790" s="21">
        <v>2810</v>
      </c>
      <c r="J1790" s="22">
        <v>3827</v>
      </c>
      <c r="M1790" s="23">
        <v>702.5</v>
      </c>
      <c r="O1790" s="1"/>
      <c r="P1790" s="24">
        <f t="shared" si="98"/>
        <v>4529.5</v>
      </c>
      <c r="Q1790" s="23">
        <v>309.10000000000002</v>
      </c>
      <c r="R1790" s="23">
        <v>0</v>
      </c>
      <c r="S1790" s="23">
        <v>0.95</v>
      </c>
      <c r="T1790" s="24">
        <f t="shared" si="96"/>
        <v>310.05</v>
      </c>
      <c r="U1790" s="25">
        <f t="shared" si="97"/>
        <v>4219.45</v>
      </c>
    </row>
    <row r="1791" spans="1:21" ht="27" customHeight="1" x14ac:dyDescent="0.2">
      <c r="A1791" s="18">
        <v>932</v>
      </c>
      <c r="B1791" s="18" t="s">
        <v>168</v>
      </c>
      <c r="C1791" s="19">
        <v>36388</v>
      </c>
      <c r="D1791" s="20">
        <v>27608022502239</v>
      </c>
      <c r="F1791" s="18" t="s">
        <v>86</v>
      </c>
      <c r="G1791" s="19">
        <v>36397</v>
      </c>
      <c r="I1791" s="21">
        <v>3000</v>
      </c>
      <c r="J1791" s="22">
        <v>3726.5</v>
      </c>
      <c r="M1791" s="23">
        <v>750</v>
      </c>
      <c r="O1791" s="1">
        <v>294</v>
      </c>
      <c r="P1791" s="24">
        <f t="shared" si="98"/>
        <v>4770.5</v>
      </c>
      <c r="Q1791" s="23">
        <v>330</v>
      </c>
      <c r="R1791" s="23">
        <v>0</v>
      </c>
      <c r="S1791" s="23">
        <v>0.62</v>
      </c>
      <c r="T1791" s="24">
        <f t="shared" si="96"/>
        <v>330.62</v>
      </c>
      <c r="U1791" s="25">
        <f t="shared" si="97"/>
        <v>4439.88</v>
      </c>
    </row>
    <row r="1792" spans="1:21" ht="27" customHeight="1" x14ac:dyDescent="0.2">
      <c r="A1792" s="18">
        <v>938</v>
      </c>
      <c r="B1792" s="18" t="s">
        <v>169</v>
      </c>
      <c r="C1792" s="19">
        <v>36067</v>
      </c>
      <c r="D1792" s="20">
        <v>27102150201615</v>
      </c>
      <c r="F1792" s="18" t="s">
        <v>86</v>
      </c>
      <c r="G1792" s="19">
        <v>36067</v>
      </c>
      <c r="I1792" s="21">
        <v>3280</v>
      </c>
      <c r="J1792" s="22">
        <v>4073.5</v>
      </c>
      <c r="M1792" s="23">
        <v>820</v>
      </c>
      <c r="O1792" s="1">
        <v>322</v>
      </c>
      <c r="P1792" s="24">
        <f t="shared" si="98"/>
        <v>5215.5</v>
      </c>
      <c r="Q1792" s="23">
        <v>360.8</v>
      </c>
      <c r="R1792" s="23">
        <v>0</v>
      </c>
      <c r="S1792" s="23">
        <v>1.71</v>
      </c>
      <c r="T1792" s="24">
        <f t="shared" si="96"/>
        <v>362.51</v>
      </c>
      <c r="U1792" s="25">
        <f t="shared" si="97"/>
        <v>4852.99</v>
      </c>
    </row>
    <row r="1793" spans="1:21" ht="27" customHeight="1" x14ac:dyDescent="0.2">
      <c r="A1793" s="18">
        <v>1389</v>
      </c>
      <c r="B1793" s="18" t="s">
        <v>170</v>
      </c>
      <c r="C1793" s="19">
        <v>36254</v>
      </c>
      <c r="D1793" s="20">
        <v>27510151800734</v>
      </c>
      <c r="F1793" s="18" t="s">
        <v>86</v>
      </c>
      <c r="G1793" s="19">
        <v>36271</v>
      </c>
      <c r="I1793" s="21">
        <v>3540</v>
      </c>
      <c r="J1793" s="22">
        <v>4799.5</v>
      </c>
      <c r="M1793" s="23">
        <v>885</v>
      </c>
      <c r="O1793" s="1">
        <v>609</v>
      </c>
      <c r="P1793" s="24">
        <f t="shared" si="98"/>
        <v>6293.5</v>
      </c>
      <c r="Q1793" s="23">
        <v>389.4</v>
      </c>
      <c r="R1793" s="23">
        <v>19.5</v>
      </c>
      <c r="S1793" s="23">
        <v>0</v>
      </c>
      <c r="T1793" s="24">
        <f t="shared" si="96"/>
        <v>408.9</v>
      </c>
      <c r="U1793" s="25">
        <f t="shared" si="97"/>
        <v>5884.6</v>
      </c>
    </row>
    <row r="1794" spans="1:21" ht="27" customHeight="1" x14ac:dyDescent="0.2">
      <c r="A1794" s="18">
        <v>4239</v>
      </c>
      <c r="B1794" s="18" t="s">
        <v>171</v>
      </c>
      <c r="C1794" s="19">
        <v>37441</v>
      </c>
      <c r="D1794" s="20">
        <v>27106200200238</v>
      </c>
      <c r="F1794" s="18" t="s">
        <v>86</v>
      </c>
      <c r="G1794" s="19">
        <v>37501</v>
      </c>
      <c r="I1794" s="21">
        <v>2690</v>
      </c>
      <c r="J1794" s="22">
        <v>3324.2</v>
      </c>
      <c r="M1794" s="23">
        <v>672.5</v>
      </c>
      <c r="O1794" s="1">
        <v>691</v>
      </c>
      <c r="P1794" s="24">
        <f t="shared" si="98"/>
        <v>4687.7</v>
      </c>
      <c r="Q1794" s="23">
        <v>295.89999999999998</v>
      </c>
      <c r="R1794" s="23">
        <v>0</v>
      </c>
      <c r="S1794" s="23">
        <v>0</v>
      </c>
      <c r="T1794" s="24">
        <f t="shared" si="96"/>
        <v>295.89999999999998</v>
      </c>
      <c r="U1794" s="25">
        <f t="shared" si="97"/>
        <v>4391.8</v>
      </c>
    </row>
    <row r="1795" spans="1:21" ht="27" customHeight="1" x14ac:dyDescent="0.2">
      <c r="A1795" s="18">
        <v>5042</v>
      </c>
      <c r="B1795" s="18" t="s">
        <v>172</v>
      </c>
      <c r="C1795" s="19">
        <v>39495</v>
      </c>
      <c r="D1795" s="20">
        <v>28002160202155</v>
      </c>
      <c r="F1795" s="18" t="s">
        <v>86</v>
      </c>
      <c r="G1795" s="19">
        <v>39539</v>
      </c>
      <c r="I1795" s="21">
        <v>2270</v>
      </c>
      <c r="J1795" s="22">
        <v>3077.55</v>
      </c>
      <c r="M1795" s="23">
        <v>567.5</v>
      </c>
      <c r="O1795" s="1"/>
      <c r="P1795" s="24">
        <f t="shared" si="98"/>
        <v>3645.05</v>
      </c>
      <c r="Q1795" s="23">
        <v>249.7</v>
      </c>
      <c r="R1795" s="23">
        <v>0</v>
      </c>
      <c r="S1795" s="23">
        <v>0.77</v>
      </c>
      <c r="T1795" s="24">
        <f t="shared" si="96"/>
        <v>250.47</v>
      </c>
      <c r="U1795" s="25">
        <f t="shared" si="97"/>
        <v>3394.5800000000004</v>
      </c>
    </row>
    <row r="1796" spans="1:21" ht="27" customHeight="1" x14ac:dyDescent="0.2">
      <c r="A1796" s="18">
        <v>5523</v>
      </c>
      <c r="B1796" s="18" t="s">
        <v>173</v>
      </c>
      <c r="C1796" s="19">
        <v>38493</v>
      </c>
      <c r="D1796" s="20">
        <v>28211160200576</v>
      </c>
      <c r="F1796" s="18" t="s">
        <v>86</v>
      </c>
      <c r="G1796" s="19">
        <v>38544</v>
      </c>
      <c r="I1796" s="21">
        <v>2710</v>
      </c>
      <c r="J1796" s="22">
        <v>3654.55</v>
      </c>
      <c r="M1796" s="23">
        <v>677.5</v>
      </c>
      <c r="O1796" s="1">
        <v>322</v>
      </c>
      <c r="P1796" s="24">
        <f t="shared" si="98"/>
        <v>4654.05</v>
      </c>
      <c r="Q1796" s="23">
        <v>298.10000000000002</v>
      </c>
      <c r="R1796" s="23">
        <v>0</v>
      </c>
      <c r="S1796" s="23">
        <v>0</v>
      </c>
      <c r="T1796" s="24">
        <f t="shared" si="96"/>
        <v>298.10000000000002</v>
      </c>
      <c r="U1796" s="25">
        <f t="shared" si="97"/>
        <v>4355.95</v>
      </c>
    </row>
    <row r="1797" spans="1:21" ht="27" customHeight="1" x14ac:dyDescent="0.2">
      <c r="A1797" s="18">
        <v>5850</v>
      </c>
      <c r="B1797" s="18" t="s">
        <v>174</v>
      </c>
      <c r="C1797" s="19">
        <v>38593</v>
      </c>
      <c r="D1797" s="20">
        <v>28506201801954</v>
      </c>
      <c r="F1797" s="18" t="s">
        <v>86</v>
      </c>
      <c r="G1797" s="19">
        <v>38634</v>
      </c>
      <c r="I1797" s="21">
        <v>1960</v>
      </c>
      <c r="J1797" s="22">
        <v>3173.28</v>
      </c>
      <c r="M1797" s="23">
        <v>490</v>
      </c>
      <c r="O1797" s="1">
        <v>250</v>
      </c>
      <c r="P1797" s="24">
        <f t="shared" si="98"/>
        <v>3913.28</v>
      </c>
      <c r="Q1797" s="23">
        <v>215.6</v>
      </c>
      <c r="R1797" s="23">
        <v>0</v>
      </c>
      <c r="S1797" s="23">
        <v>31.99</v>
      </c>
      <c r="T1797" s="24">
        <f t="shared" si="96"/>
        <v>247.59</v>
      </c>
      <c r="U1797" s="25">
        <f t="shared" si="97"/>
        <v>3665.69</v>
      </c>
    </row>
    <row r="1798" spans="1:21" ht="27" customHeight="1" x14ac:dyDescent="0.2">
      <c r="A1798" s="18">
        <v>6937</v>
      </c>
      <c r="B1798" s="18" t="s">
        <v>175</v>
      </c>
      <c r="C1798" s="19">
        <v>38796</v>
      </c>
      <c r="D1798" s="20">
        <v>28311061800337</v>
      </c>
      <c r="F1798" s="18" t="s">
        <v>86</v>
      </c>
      <c r="G1798" s="19">
        <v>38820</v>
      </c>
      <c r="O1798" s="1"/>
      <c r="P1798" s="24">
        <f t="shared" si="98"/>
        <v>0</v>
      </c>
      <c r="T1798" s="24">
        <f t="shared" si="96"/>
        <v>0</v>
      </c>
      <c r="U1798" s="25">
        <f t="shared" si="97"/>
        <v>0</v>
      </c>
    </row>
    <row r="1799" spans="1:21" ht="27" customHeight="1" x14ac:dyDescent="0.2">
      <c r="A1799" s="18">
        <v>7609</v>
      </c>
      <c r="B1799" s="18" t="s">
        <v>176</v>
      </c>
      <c r="C1799" s="19">
        <v>39091</v>
      </c>
      <c r="D1799" s="20">
        <v>28001091804354</v>
      </c>
      <c r="F1799" s="18" t="s">
        <v>86</v>
      </c>
      <c r="G1799" s="19">
        <v>39127</v>
      </c>
      <c r="I1799" s="21">
        <v>2290</v>
      </c>
      <c r="J1799" s="22">
        <v>3102.55</v>
      </c>
      <c r="M1799" s="23">
        <v>572.5</v>
      </c>
      <c r="O1799" s="1">
        <v>242</v>
      </c>
      <c r="P1799" s="24">
        <f t="shared" si="98"/>
        <v>3917.05</v>
      </c>
      <c r="Q1799" s="23">
        <v>251.9</v>
      </c>
      <c r="R1799" s="23">
        <v>0</v>
      </c>
      <c r="S1799" s="23">
        <v>2.31</v>
      </c>
      <c r="T1799" s="24">
        <f t="shared" si="96"/>
        <v>254.21</v>
      </c>
      <c r="U1799" s="25">
        <f t="shared" si="97"/>
        <v>3662.84</v>
      </c>
    </row>
    <row r="1800" spans="1:21" ht="27" customHeight="1" x14ac:dyDescent="0.2">
      <c r="A1800" s="18">
        <v>7665</v>
      </c>
      <c r="B1800" s="18" t="s">
        <v>177</v>
      </c>
      <c r="C1800" s="19">
        <v>39098</v>
      </c>
      <c r="D1800" s="20">
        <v>26507161801874</v>
      </c>
      <c r="F1800" s="18" t="s">
        <v>86</v>
      </c>
      <c r="G1800" s="19">
        <v>39133</v>
      </c>
      <c r="I1800" s="21">
        <v>2410</v>
      </c>
      <c r="J1800" s="22">
        <v>3009.45</v>
      </c>
      <c r="M1800" s="23">
        <v>602.5</v>
      </c>
      <c r="O1800" s="1">
        <v>620</v>
      </c>
      <c r="P1800" s="24">
        <f t="shared" si="98"/>
        <v>4231.95</v>
      </c>
      <c r="Q1800" s="23">
        <v>265.10000000000002</v>
      </c>
      <c r="R1800" s="23">
        <v>0</v>
      </c>
      <c r="S1800" s="23">
        <v>1.25</v>
      </c>
      <c r="T1800" s="24">
        <f t="shared" si="96"/>
        <v>266.35000000000002</v>
      </c>
      <c r="U1800" s="25">
        <f t="shared" si="97"/>
        <v>3965.6</v>
      </c>
    </row>
    <row r="1801" spans="1:21" ht="27" customHeight="1" x14ac:dyDescent="0.2">
      <c r="A1801" s="18">
        <v>8460</v>
      </c>
      <c r="B1801" s="18" t="s">
        <v>178</v>
      </c>
      <c r="C1801" s="19">
        <v>39420</v>
      </c>
      <c r="D1801" s="20">
        <v>28301080201791</v>
      </c>
      <c r="F1801" s="18" t="s">
        <v>86</v>
      </c>
      <c r="G1801" s="19">
        <v>39448</v>
      </c>
      <c r="I1801" s="21">
        <v>2290</v>
      </c>
      <c r="J1801" s="22">
        <v>3096.65</v>
      </c>
      <c r="M1801" s="23">
        <v>572.5</v>
      </c>
      <c r="O1801" s="1"/>
      <c r="P1801" s="24">
        <f t="shared" si="98"/>
        <v>3669.15</v>
      </c>
      <c r="Q1801" s="23">
        <v>251.9</v>
      </c>
      <c r="R1801" s="23">
        <v>0</v>
      </c>
      <c r="S1801" s="23">
        <v>0</v>
      </c>
      <c r="T1801" s="24">
        <f t="shared" si="96"/>
        <v>251.9</v>
      </c>
      <c r="U1801" s="25">
        <f t="shared" si="97"/>
        <v>3417.25</v>
      </c>
    </row>
    <row r="1802" spans="1:21" ht="27" customHeight="1" x14ac:dyDescent="0.2">
      <c r="A1802" s="18">
        <v>9341</v>
      </c>
      <c r="B1802" s="18" t="s">
        <v>179</v>
      </c>
      <c r="C1802" s="19">
        <v>40089</v>
      </c>
      <c r="D1802" s="20">
        <v>28103211803699</v>
      </c>
      <c r="F1802" s="18" t="s">
        <v>86</v>
      </c>
      <c r="G1802" s="19">
        <v>40104</v>
      </c>
      <c r="I1802" s="21">
        <v>2420</v>
      </c>
      <c r="J1802" s="22">
        <v>3268.7</v>
      </c>
      <c r="M1802" s="23">
        <v>605</v>
      </c>
      <c r="O1802" s="1"/>
      <c r="P1802" s="24">
        <f t="shared" si="98"/>
        <v>3873.7</v>
      </c>
      <c r="Q1802" s="23">
        <v>266.2</v>
      </c>
      <c r="R1802" s="23">
        <v>10</v>
      </c>
      <c r="S1802" s="23">
        <v>0</v>
      </c>
      <c r="T1802" s="24">
        <f t="shared" si="96"/>
        <v>276.2</v>
      </c>
      <c r="U1802" s="25">
        <f t="shared" si="97"/>
        <v>3597.5</v>
      </c>
    </row>
    <row r="1803" spans="1:21" ht="27" customHeight="1" x14ac:dyDescent="0.2">
      <c r="A1803" s="18">
        <v>9405</v>
      </c>
      <c r="B1803" s="18" t="s">
        <v>180</v>
      </c>
      <c r="C1803" s="19">
        <v>40122</v>
      </c>
      <c r="D1803" s="20">
        <v>28401231806598</v>
      </c>
      <c r="F1803" s="18" t="s">
        <v>86</v>
      </c>
      <c r="G1803" s="19">
        <v>40148</v>
      </c>
      <c r="I1803" s="21">
        <v>2240</v>
      </c>
      <c r="J1803" s="22">
        <v>3030.05</v>
      </c>
      <c r="M1803" s="23">
        <v>560</v>
      </c>
      <c r="O1803" s="1">
        <v>621</v>
      </c>
      <c r="P1803" s="24">
        <f t="shared" si="98"/>
        <v>4211.05</v>
      </c>
      <c r="Q1803" s="23">
        <v>246.4</v>
      </c>
      <c r="R1803" s="23">
        <v>0</v>
      </c>
      <c r="S1803" s="23">
        <v>1.49</v>
      </c>
      <c r="T1803" s="24">
        <f t="shared" si="96"/>
        <v>247.89000000000001</v>
      </c>
      <c r="U1803" s="25">
        <f t="shared" si="97"/>
        <v>3963.1600000000003</v>
      </c>
    </row>
    <row r="1804" spans="1:21" ht="27" customHeight="1" x14ac:dyDescent="0.2">
      <c r="A1804" s="18">
        <v>9520</v>
      </c>
      <c r="B1804" s="18" t="s">
        <v>181</v>
      </c>
      <c r="C1804" s="19">
        <v>40201</v>
      </c>
      <c r="D1804" s="20">
        <v>28706021802153</v>
      </c>
      <c r="F1804" s="18" t="s">
        <v>86</v>
      </c>
      <c r="G1804" s="19">
        <v>40247</v>
      </c>
      <c r="I1804" s="21">
        <v>1840</v>
      </c>
      <c r="J1804" s="22">
        <v>3108.05</v>
      </c>
      <c r="M1804" s="23">
        <v>460</v>
      </c>
      <c r="O1804" s="1">
        <v>617</v>
      </c>
      <c r="P1804" s="24">
        <f t="shared" si="98"/>
        <v>4185.05</v>
      </c>
      <c r="Q1804" s="23">
        <v>202.4</v>
      </c>
      <c r="R1804" s="23">
        <v>0</v>
      </c>
      <c r="S1804" s="23">
        <v>1.22</v>
      </c>
      <c r="T1804" s="24">
        <f t="shared" si="96"/>
        <v>203.62</v>
      </c>
      <c r="U1804" s="25">
        <f t="shared" si="97"/>
        <v>3981.4300000000003</v>
      </c>
    </row>
    <row r="1805" spans="1:21" ht="27" customHeight="1" x14ac:dyDescent="0.2">
      <c r="A1805" s="18">
        <v>9590</v>
      </c>
      <c r="B1805" s="18" t="s">
        <v>182</v>
      </c>
      <c r="C1805" s="19">
        <v>40245</v>
      </c>
      <c r="D1805" s="20">
        <v>27401121800752</v>
      </c>
      <c r="F1805" s="18" t="s">
        <v>86</v>
      </c>
      <c r="G1805" s="19">
        <v>40278</v>
      </c>
      <c r="I1805" s="21">
        <v>2350</v>
      </c>
      <c r="J1805" s="22">
        <v>3181.7</v>
      </c>
      <c r="M1805" s="23">
        <v>587.5</v>
      </c>
      <c r="O1805" s="1"/>
      <c r="P1805" s="24">
        <f t="shared" si="98"/>
        <v>3769.2</v>
      </c>
      <c r="Q1805" s="23">
        <v>258.5</v>
      </c>
      <c r="R1805" s="23">
        <v>0</v>
      </c>
      <c r="S1805" s="23">
        <v>0</v>
      </c>
      <c r="T1805" s="24">
        <f t="shared" si="96"/>
        <v>258.5</v>
      </c>
      <c r="U1805" s="25">
        <f t="shared" si="97"/>
        <v>3510.7</v>
      </c>
    </row>
    <row r="1806" spans="1:21" ht="27" customHeight="1" x14ac:dyDescent="0.2">
      <c r="A1806" s="18">
        <v>9608</v>
      </c>
      <c r="B1806" s="18" t="s">
        <v>183</v>
      </c>
      <c r="C1806" s="19">
        <v>40258</v>
      </c>
      <c r="D1806" s="20">
        <v>28102250200091</v>
      </c>
      <c r="F1806" s="18" t="s">
        <v>86</v>
      </c>
      <c r="G1806" s="19">
        <v>40278</v>
      </c>
      <c r="I1806" s="21">
        <v>1950</v>
      </c>
      <c r="J1806" s="22">
        <v>2649.7</v>
      </c>
      <c r="M1806" s="23">
        <v>487.5</v>
      </c>
      <c r="O1806" s="1"/>
      <c r="P1806" s="24">
        <f t="shared" si="98"/>
        <v>3137.2</v>
      </c>
      <c r="Q1806" s="23">
        <v>214.5</v>
      </c>
      <c r="R1806" s="23">
        <v>0</v>
      </c>
      <c r="S1806" s="23">
        <v>1.1000000000000001</v>
      </c>
      <c r="T1806" s="24">
        <f t="shared" si="96"/>
        <v>215.6</v>
      </c>
      <c r="U1806" s="25">
        <f t="shared" si="97"/>
        <v>2921.6</v>
      </c>
    </row>
    <row r="1807" spans="1:21" ht="27" customHeight="1" x14ac:dyDescent="0.2">
      <c r="A1807" s="18">
        <v>9987</v>
      </c>
      <c r="B1807" s="18" t="s">
        <v>184</v>
      </c>
      <c r="C1807" s="19">
        <v>40409</v>
      </c>
      <c r="D1807" s="20">
        <v>28912280200276</v>
      </c>
      <c r="F1807" s="18" t="s">
        <v>86</v>
      </c>
      <c r="G1807" s="19">
        <v>40415</v>
      </c>
      <c r="I1807" s="21">
        <v>1880</v>
      </c>
      <c r="J1807" s="22">
        <v>3161.2</v>
      </c>
      <c r="M1807" s="23">
        <v>470</v>
      </c>
      <c r="O1807" s="1"/>
      <c r="P1807" s="24">
        <f t="shared" si="98"/>
        <v>3631.2</v>
      </c>
      <c r="Q1807" s="23">
        <v>206.8</v>
      </c>
      <c r="R1807" s="23">
        <v>0</v>
      </c>
      <c r="S1807" s="23">
        <v>0.76</v>
      </c>
      <c r="T1807" s="24">
        <f t="shared" si="96"/>
        <v>207.56</v>
      </c>
      <c r="U1807" s="25">
        <f t="shared" si="97"/>
        <v>3423.64</v>
      </c>
    </row>
    <row r="1808" spans="1:21" ht="27" customHeight="1" x14ac:dyDescent="0.2">
      <c r="A1808" s="18">
        <v>10003</v>
      </c>
      <c r="B1808" s="18" t="s">
        <v>185</v>
      </c>
      <c r="C1808" s="19">
        <v>40414</v>
      </c>
      <c r="D1808" s="20">
        <v>28105180200497</v>
      </c>
      <c r="F1808" s="18" t="s">
        <v>86</v>
      </c>
      <c r="G1808" s="19">
        <v>40415</v>
      </c>
      <c r="I1808" s="21">
        <v>2300</v>
      </c>
      <c r="J1808" s="22">
        <v>3125.75</v>
      </c>
      <c r="M1808" s="23">
        <v>575</v>
      </c>
      <c r="O1808" s="1">
        <v>274</v>
      </c>
      <c r="P1808" s="24">
        <f t="shared" si="98"/>
        <v>3974.75</v>
      </c>
      <c r="Q1808" s="23">
        <v>253</v>
      </c>
      <c r="R1808" s="23">
        <v>0</v>
      </c>
      <c r="S1808" s="23">
        <v>0</v>
      </c>
      <c r="T1808" s="24">
        <f t="shared" si="96"/>
        <v>253</v>
      </c>
      <c r="U1808" s="25">
        <f t="shared" si="97"/>
        <v>3721.75</v>
      </c>
    </row>
    <row r="1809" spans="1:21" ht="27" customHeight="1" x14ac:dyDescent="0.2">
      <c r="A1809" s="18">
        <v>10016</v>
      </c>
      <c r="B1809" s="18" t="s">
        <v>186</v>
      </c>
      <c r="C1809" s="19">
        <v>40416</v>
      </c>
      <c r="D1809" s="20">
        <v>28210100200236</v>
      </c>
      <c r="F1809" s="18" t="s">
        <v>86</v>
      </c>
      <c r="G1809" s="19">
        <v>40439</v>
      </c>
      <c r="I1809" s="21">
        <v>1930</v>
      </c>
      <c r="J1809" s="22">
        <v>2616.6999999999998</v>
      </c>
      <c r="M1809" s="23">
        <v>482.5</v>
      </c>
      <c r="O1809" s="1">
        <v>561</v>
      </c>
      <c r="P1809" s="24">
        <f t="shared" si="98"/>
        <v>3660.2</v>
      </c>
      <c r="Q1809" s="23">
        <v>212.3</v>
      </c>
      <c r="R1809" s="23">
        <v>0</v>
      </c>
      <c r="S1809" s="23">
        <v>0.43</v>
      </c>
      <c r="T1809" s="24">
        <f t="shared" si="96"/>
        <v>212.73000000000002</v>
      </c>
      <c r="U1809" s="25">
        <f t="shared" si="97"/>
        <v>3447.47</v>
      </c>
    </row>
    <row r="1810" spans="1:21" ht="27" customHeight="1" x14ac:dyDescent="0.2">
      <c r="A1810" s="18">
        <v>10704</v>
      </c>
      <c r="B1810" s="18" t="s">
        <v>187</v>
      </c>
      <c r="C1810" s="19">
        <v>40661</v>
      </c>
      <c r="D1810" s="20">
        <v>27008010201333</v>
      </c>
      <c r="F1810" s="18" t="s">
        <v>86</v>
      </c>
      <c r="G1810" s="19">
        <v>40684</v>
      </c>
      <c r="I1810" s="21">
        <v>2210</v>
      </c>
      <c r="J1810" s="22">
        <v>2627.45</v>
      </c>
      <c r="M1810" s="23">
        <v>552.5</v>
      </c>
      <c r="O1810" s="1"/>
      <c r="P1810" s="24">
        <f t="shared" si="98"/>
        <v>3179.95</v>
      </c>
      <c r="Q1810" s="23">
        <v>243.1</v>
      </c>
      <c r="R1810" s="23">
        <v>0</v>
      </c>
      <c r="S1810" s="23">
        <v>28.17</v>
      </c>
      <c r="T1810" s="24">
        <f t="shared" si="96"/>
        <v>271.27</v>
      </c>
      <c r="U1810" s="25">
        <f t="shared" si="97"/>
        <v>2908.68</v>
      </c>
    </row>
    <row r="1811" spans="1:21" ht="27" customHeight="1" x14ac:dyDescent="0.2">
      <c r="A1811" s="18">
        <v>10887</v>
      </c>
      <c r="B1811" s="18" t="s">
        <v>188</v>
      </c>
      <c r="C1811" s="19">
        <v>40779</v>
      </c>
      <c r="D1811" s="20">
        <v>26704161800959</v>
      </c>
      <c r="F1811" s="18" t="s">
        <v>86</v>
      </c>
      <c r="G1811" s="19">
        <v>40806</v>
      </c>
      <c r="I1811" s="21">
        <v>2060</v>
      </c>
      <c r="J1811" s="22">
        <v>2546.0500000000002</v>
      </c>
      <c r="M1811" s="23">
        <v>515</v>
      </c>
      <c r="O1811" s="1"/>
      <c r="P1811" s="24">
        <f t="shared" si="98"/>
        <v>3061.05</v>
      </c>
      <c r="Q1811" s="23">
        <v>226.6</v>
      </c>
      <c r="R1811" s="23">
        <v>0</v>
      </c>
      <c r="S1811" s="23">
        <v>1.9</v>
      </c>
      <c r="T1811" s="24">
        <f t="shared" si="96"/>
        <v>228.5</v>
      </c>
      <c r="U1811" s="25">
        <f t="shared" si="97"/>
        <v>2832.55</v>
      </c>
    </row>
    <row r="1812" spans="1:21" ht="27" customHeight="1" x14ac:dyDescent="0.2">
      <c r="A1812" s="18">
        <v>11419</v>
      </c>
      <c r="B1812" s="18" t="s">
        <v>189</v>
      </c>
      <c r="C1812" s="19">
        <v>41151</v>
      </c>
      <c r="D1812" s="20">
        <v>27911101804318</v>
      </c>
      <c r="F1812" s="18" t="s">
        <v>86</v>
      </c>
      <c r="G1812" s="19">
        <v>41200</v>
      </c>
      <c r="I1812" s="21">
        <v>1870</v>
      </c>
      <c r="J1812" s="22">
        <v>2530.85</v>
      </c>
      <c r="M1812" s="23">
        <v>467.5</v>
      </c>
      <c r="O1812" s="1">
        <v>518</v>
      </c>
      <c r="P1812" s="24">
        <f t="shared" si="98"/>
        <v>3516.35</v>
      </c>
      <c r="Q1812" s="23">
        <v>205.7</v>
      </c>
      <c r="R1812" s="23">
        <v>0</v>
      </c>
      <c r="S1812" s="23">
        <v>0</v>
      </c>
      <c r="T1812" s="24">
        <f t="shared" si="96"/>
        <v>205.7</v>
      </c>
      <c r="U1812" s="25">
        <f t="shared" si="97"/>
        <v>3310.65</v>
      </c>
    </row>
    <row r="1813" spans="1:21" ht="27" customHeight="1" x14ac:dyDescent="0.2">
      <c r="A1813" s="18">
        <v>12805</v>
      </c>
      <c r="B1813" s="18" t="s">
        <v>190</v>
      </c>
      <c r="C1813" s="19">
        <v>43365</v>
      </c>
      <c r="D1813" s="20">
        <v>29103201805239</v>
      </c>
      <c r="F1813" s="18" t="s">
        <v>86</v>
      </c>
      <c r="G1813" s="19">
        <v>43497</v>
      </c>
      <c r="I1813" s="21">
        <v>1700</v>
      </c>
      <c r="J1813" s="22">
        <v>2271.4</v>
      </c>
      <c r="M1813" s="23">
        <v>425</v>
      </c>
      <c r="O1813" s="1">
        <v>177</v>
      </c>
      <c r="P1813" s="24">
        <f t="shared" si="98"/>
        <v>2873.4</v>
      </c>
      <c r="Q1813" s="23">
        <v>187</v>
      </c>
      <c r="R1813" s="23">
        <v>0</v>
      </c>
      <c r="S1813" s="23">
        <v>1.1200000000000001</v>
      </c>
      <c r="T1813" s="24">
        <f t="shared" si="96"/>
        <v>188.12</v>
      </c>
      <c r="U1813" s="25">
        <f t="shared" si="97"/>
        <v>2685.28</v>
      </c>
    </row>
    <row r="1814" spans="1:21" ht="27" customHeight="1" x14ac:dyDescent="0.2">
      <c r="A1814" s="18">
        <v>12960</v>
      </c>
      <c r="B1814" s="18" t="s">
        <v>191</v>
      </c>
      <c r="C1814" s="19">
        <v>43209</v>
      </c>
      <c r="D1814" s="20">
        <v>29202241800874</v>
      </c>
      <c r="F1814" s="18" t="s">
        <v>86</v>
      </c>
      <c r="G1814" s="19">
        <v>43299</v>
      </c>
      <c r="O1814" s="1"/>
      <c r="P1814" s="24">
        <f t="shared" si="98"/>
        <v>0</v>
      </c>
      <c r="T1814" s="24">
        <f t="shared" si="96"/>
        <v>0</v>
      </c>
      <c r="U1814" s="25">
        <f t="shared" si="97"/>
        <v>0</v>
      </c>
    </row>
    <row r="1815" spans="1:21" ht="27" customHeight="1" x14ac:dyDescent="0.2">
      <c r="A1815" s="18">
        <v>12986</v>
      </c>
      <c r="B1815" s="18" t="s">
        <v>192</v>
      </c>
      <c r="C1815" s="19">
        <v>42689</v>
      </c>
      <c r="D1815" s="20">
        <v>27901012613457</v>
      </c>
      <c r="F1815" s="18" t="s">
        <v>86</v>
      </c>
      <c r="G1815" s="19">
        <v>42705</v>
      </c>
      <c r="I1815" s="21">
        <v>1700</v>
      </c>
      <c r="J1815" s="22">
        <v>2251.35</v>
      </c>
      <c r="M1815" s="23">
        <v>425</v>
      </c>
      <c r="O1815" s="1">
        <v>176</v>
      </c>
      <c r="P1815" s="24">
        <f t="shared" si="98"/>
        <v>2852.35</v>
      </c>
      <c r="Q1815" s="23">
        <v>187</v>
      </c>
      <c r="R1815" s="23">
        <v>0</v>
      </c>
      <c r="S1815" s="23">
        <v>2.0499999999999998</v>
      </c>
      <c r="T1815" s="24">
        <f t="shared" si="96"/>
        <v>189.05</v>
      </c>
      <c r="U1815" s="25">
        <f t="shared" si="97"/>
        <v>2663.2999999999997</v>
      </c>
    </row>
    <row r="1816" spans="1:21" ht="27" customHeight="1" x14ac:dyDescent="0.2">
      <c r="A1816" s="18">
        <v>13020</v>
      </c>
      <c r="B1816" s="18" t="s">
        <v>193</v>
      </c>
      <c r="C1816" s="19">
        <v>42775</v>
      </c>
      <c r="D1816" s="20">
        <v>29102181802398</v>
      </c>
      <c r="F1816" s="18" t="s">
        <v>86</v>
      </c>
      <c r="G1816" s="19">
        <v>42781</v>
      </c>
      <c r="I1816" s="21">
        <v>1700</v>
      </c>
      <c r="J1816" s="22">
        <v>2266.35</v>
      </c>
      <c r="M1816" s="23">
        <v>425</v>
      </c>
      <c r="O1816" s="1">
        <v>464</v>
      </c>
      <c r="P1816" s="24">
        <f t="shared" si="98"/>
        <v>3155.35</v>
      </c>
      <c r="Q1816" s="23">
        <v>187</v>
      </c>
      <c r="R1816" s="23">
        <v>0</v>
      </c>
      <c r="S1816" s="23">
        <v>0.94</v>
      </c>
      <c r="T1816" s="24">
        <f t="shared" si="96"/>
        <v>187.94</v>
      </c>
      <c r="U1816" s="25">
        <f t="shared" si="97"/>
        <v>2967.41</v>
      </c>
    </row>
    <row r="1817" spans="1:21" ht="27" customHeight="1" x14ac:dyDescent="0.2">
      <c r="A1817" s="18">
        <v>13184</v>
      </c>
      <c r="B1817" s="18" t="s">
        <v>194</v>
      </c>
      <c r="C1817" s="19">
        <v>43019</v>
      </c>
      <c r="D1817" s="20">
        <v>28401080202415</v>
      </c>
      <c r="F1817" s="18" t="s">
        <v>86</v>
      </c>
      <c r="G1817" s="19">
        <v>43046</v>
      </c>
      <c r="I1817" s="21">
        <v>1700</v>
      </c>
      <c r="J1817" s="22">
        <v>2321.35</v>
      </c>
      <c r="M1817" s="23">
        <v>425</v>
      </c>
      <c r="O1817" s="1">
        <v>474</v>
      </c>
      <c r="P1817" s="24">
        <f t="shared" si="98"/>
        <v>3220.35</v>
      </c>
      <c r="Q1817" s="23">
        <v>187</v>
      </c>
      <c r="R1817" s="23">
        <v>500</v>
      </c>
      <c r="S1817" s="23">
        <v>2.23</v>
      </c>
      <c r="T1817" s="24">
        <f t="shared" si="96"/>
        <v>689.23</v>
      </c>
      <c r="U1817" s="25">
        <f t="shared" si="97"/>
        <v>2531.12</v>
      </c>
    </row>
    <row r="1818" spans="1:21" ht="27" customHeight="1" x14ac:dyDescent="0.2">
      <c r="A1818" s="18">
        <v>13709</v>
      </c>
      <c r="B1818" s="18" t="s">
        <v>195</v>
      </c>
      <c r="C1818" s="19">
        <v>43424</v>
      </c>
      <c r="D1818" s="20">
        <v>28206191800993</v>
      </c>
      <c r="F1818" s="18" t="s">
        <v>86</v>
      </c>
      <c r="G1818" s="19">
        <v>43497</v>
      </c>
      <c r="I1818" s="21">
        <v>1700</v>
      </c>
      <c r="J1818" s="22">
        <v>2168</v>
      </c>
      <c r="M1818" s="23">
        <v>425</v>
      </c>
      <c r="O1818" s="1">
        <v>173</v>
      </c>
      <c r="P1818" s="24">
        <f t="shared" si="98"/>
        <v>2766</v>
      </c>
      <c r="Q1818" s="23">
        <v>187</v>
      </c>
      <c r="R1818" s="23">
        <v>0</v>
      </c>
      <c r="S1818" s="23">
        <v>1.29</v>
      </c>
      <c r="T1818" s="24">
        <f t="shared" si="96"/>
        <v>188.29</v>
      </c>
      <c r="U1818" s="25">
        <f t="shared" si="97"/>
        <v>2577.71</v>
      </c>
    </row>
    <row r="1819" spans="1:21" ht="27" customHeight="1" x14ac:dyDescent="0.2">
      <c r="A1819" s="18">
        <v>13728</v>
      </c>
      <c r="B1819" s="18" t="s">
        <v>196</v>
      </c>
      <c r="C1819" s="19">
        <v>43433</v>
      </c>
      <c r="D1819" s="20">
        <v>29512251800499</v>
      </c>
      <c r="F1819" s="18" t="s">
        <v>86</v>
      </c>
      <c r="G1819" s="19">
        <v>43497</v>
      </c>
      <c r="I1819" s="21">
        <v>1700</v>
      </c>
      <c r="J1819" s="22">
        <v>2168</v>
      </c>
      <c r="M1819" s="23">
        <v>425</v>
      </c>
      <c r="O1819" s="1"/>
      <c r="P1819" s="24">
        <f t="shared" si="98"/>
        <v>2593</v>
      </c>
      <c r="Q1819" s="23">
        <v>187</v>
      </c>
      <c r="R1819" s="23">
        <v>0</v>
      </c>
      <c r="S1819" s="23">
        <v>0.37</v>
      </c>
      <c r="T1819" s="24">
        <f t="shared" si="96"/>
        <v>187.37</v>
      </c>
      <c r="U1819" s="25">
        <f t="shared" si="97"/>
        <v>2405.63</v>
      </c>
    </row>
    <row r="1820" spans="1:21" ht="27" customHeight="1" x14ac:dyDescent="0.2">
      <c r="A1820" s="18">
        <v>13776</v>
      </c>
      <c r="B1820" s="18" t="s">
        <v>197</v>
      </c>
      <c r="C1820" s="19">
        <v>43547</v>
      </c>
      <c r="D1820" s="20">
        <v>29610010213357</v>
      </c>
      <c r="F1820" s="18" t="s">
        <v>86</v>
      </c>
      <c r="G1820" s="19">
        <v>43678</v>
      </c>
      <c r="I1820" s="21">
        <v>1700</v>
      </c>
      <c r="J1820" s="22">
        <v>2168</v>
      </c>
      <c r="M1820" s="23">
        <v>425</v>
      </c>
      <c r="O1820" s="1"/>
      <c r="P1820" s="24">
        <f t="shared" si="98"/>
        <v>2593</v>
      </c>
      <c r="Q1820" s="23">
        <v>187</v>
      </c>
      <c r="R1820" s="23">
        <v>0</v>
      </c>
      <c r="S1820" s="23">
        <v>1.62</v>
      </c>
      <c r="T1820" s="24">
        <f t="shared" si="96"/>
        <v>188.62</v>
      </c>
      <c r="U1820" s="25">
        <f t="shared" si="97"/>
        <v>2404.38</v>
      </c>
    </row>
    <row r="1821" spans="1:21" ht="27" customHeight="1" x14ac:dyDescent="0.2">
      <c r="A1821" s="18">
        <v>13936</v>
      </c>
      <c r="B1821" s="18" t="s">
        <v>198</v>
      </c>
      <c r="C1821" s="19">
        <v>43668</v>
      </c>
      <c r="D1821" s="20">
        <v>28407231802311</v>
      </c>
      <c r="F1821" s="18" t="s">
        <v>86</v>
      </c>
      <c r="G1821" s="19">
        <v>43692</v>
      </c>
      <c r="I1821" s="21">
        <v>1700</v>
      </c>
      <c r="J1821" s="22">
        <v>2218</v>
      </c>
      <c r="M1821" s="23">
        <v>425</v>
      </c>
      <c r="O1821" s="1"/>
      <c r="P1821" s="24">
        <f t="shared" si="98"/>
        <v>2643</v>
      </c>
      <c r="Q1821" s="23">
        <v>187</v>
      </c>
      <c r="R1821" s="23">
        <v>0</v>
      </c>
      <c r="S1821" s="23">
        <v>2.5099999999999998</v>
      </c>
      <c r="T1821" s="24">
        <f t="shared" si="96"/>
        <v>189.51</v>
      </c>
      <c r="U1821" s="25">
        <f t="shared" si="97"/>
        <v>2453.4899999999998</v>
      </c>
    </row>
    <row r="1822" spans="1:21" ht="27" customHeight="1" x14ac:dyDescent="0.2">
      <c r="A1822" s="18">
        <v>13989</v>
      </c>
      <c r="B1822" s="18" t="s">
        <v>199</v>
      </c>
      <c r="C1822" s="19">
        <v>43739</v>
      </c>
      <c r="D1822" s="20">
        <v>29609210209835</v>
      </c>
      <c r="F1822" s="18" t="s">
        <v>86</v>
      </c>
      <c r="G1822" s="19">
        <v>43739</v>
      </c>
      <c r="O1822" s="1"/>
      <c r="P1822" s="24">
        <f t="shared" si="98"/>
        <v>0</v>
      </c>
      <c r="T1822" s="24">
        <f t="shared" si="96"/>
        <v>0</v>
      </c>
      <c r="U1822" s="25">
        <f t="shared" si="97"/>
        <v>0</v>
      </c>
    </row>
    <row r="1823" spans="1:21" ht="27" customHeight="1" x14ac:dyDescent="0.2">
      <c r="A1823" s="18">
        <v>13998</v>
      </c>
      <c r="B1823" s="18" t="s">
        <v>200</v>
      </c>
      <c r="C1823" s="19">
        <v>43745</v>
      </c>
      <c r="D1823" s="20">
        <v>2987260200852</v>
      </c>
      <c r="F1823" s="18" t="s">
        <v>86</v>
      </c>
      <c r="G1823" s="19">
        <v>43774</v>
      </c>
      <c r="O1823" s="1"/>
      <c r="P1823" s="24">
        <f t="shared" si="98"/>
        <v>0</v>
      </c>
      <c r="T1823" s="24">
        <f t="shared" si="96"/>
        <v>0</v>
      </c>
      <c r="U1823" s="25">
        <f t="shared" si="97"/>
        <v>0</v>
      </c>
    </row>
    <row r="1824" spans="1:21" ht="27" customHeight="1" x14ac:dyDescent="0.2">
      <c r="A1824" s="18">
        <v>14057</v>
      </c>
      <c r="B1824" s="18" t="s">
        <v>201</v>
      </c>
      <c r="C1824" s="19">
        <v>43838</v>
      </c>
      <c r="D1824" s="20">
        <v>30108150200032</v>
      </c>
      <c r="F1824" s="18" t="s">
        <v>86</v>
      </c>
      <c r="G1824" s="19">
        <v>43983</v>
      </c>
      <c r="I1824" s="21">
        <v>1700</v>
      </c>
      <c r="J1824" s="22">
        <v>2168</v>
      </c>
      <c r="M1824" s="23">
        <v>425</v>
      </c>
      <c r="O1824" s="1">
        <v>454</v>
      </c>
      <c r="P1824" s="24">
        <f t="shared" si="98"/>
        <v>3047</v>
      </c>
      <c r="Q1824" s="23">
        <v>187</v>
      </c>
      <c r="R1824" s="23">
        <v>0</v>
      </c>
      <c r="S1824" s="23">
        <v>2.52</v>
      </c>
      <c r="T1824" s="24">
        <f t="shared" si="96"/>
        <v>189.52</v>
      </c>
      <c r="U1824" s="25">
        <f t="shared" si="97"/>
        <v>2857.48</v>
      </c>
    </row>
    <row r="1825" spans="1:21" ht="27" customHeight="1" x14ac:dyDescent="0.2">
      <c r="A1825" s="18">
        <v>14243</v>
      </c>
      <c r="B1825" s="18" t="s">
        <v>202</v>
      </c>
      <c r="C1825" s="19">
        <v>44245</v>
      </c>
      <c r="D1825" s="20">
        <v>29009091804031</v>
      </c>
      <c r="F1825" s="18" t="s">
        <v>86</v>
      </c>
      <c r="G1825" s="19">
        <v>44245</v>
      </c>
      <c r="O1825" s="1"/>
      <c r="P1825" s="24">
        <f t="shared" si="98"/>
        <v>0</v>
      </c>
      <c r="T1825" s="24">
        <f t="shared" si="96"/>
        <v>0</v>
      </c>
      <c r="U1825" s="25">
        <f t="shared" si="97"/>
        <v>0</v>
      </c>
    </row>
    <row r="1826" spans="1:21" ht="27" customHeight="1" x14ac:dyDescent="0.2">
      <c r="A1826" s="18">
        <v>763</v>
      </c>
      <c r="B1826" s="18" t="s">
        <v>203</v>
      </c>
      <c r="C1826" s="19">
        <v>34608</v>
      </c>
      <c r="D1826" s="20">
        <v>27011231800593</v>
      </c>
      <c r="F1826" s="18" t="s">
        <v>86</v>
      </c>
      <c r="G1826" s="19">
        <v>35217</v>
      </c>
      <c r="I1826" s="21">
        <v>5550</v>
      </c>
      <c r="J1826" s="22">
        <v>6859.5</v>
      </c>
      <c r="M1826" s="23">
        <v>1387.5</v>
      </c>
      <c r="O1826" s="1"/>
      <c r="P1826" s="24">
        <f t="shared" si="98"/>
        <v>8247</v>
      </c>
      <c r="Q1826" s="23">
        <v>610.5</v>
      </c>
      <c r="R1826" s="23">
        <v>500</v>
      </c>
      <c r="S1826" s="23">
        <v>0</v>
      </c>
      <c r="T1826" s="24">
        <f t="shared" si="96"/>
        <v>1110.5</v>
      </c>
      <c r="U1826" s="25">
        <f t="shared" si="97"/>
        <v>7136.5</v>
      </c>
    </row>
    <row r="1827" spans="1:21" ht="27" customHeight="1" x14ac:dyDescent="0.2">
      <c r="A1827" s="18">
        <v>902</v>
      </c>
      <c r="B1827" s="18" t="s">
        <v>204</v>
      </c>
      <c r="C1827" s="19">
        <v>34121</v>
      </c>
      <c r="D1827" s="20">
        <v>27101010203875</v>
      </c>
      <c r="F1827" s="18" t="s">
        <v>86</v>
      </c>
      <c r="G1827" s="19">
        <v>35049</v>
      </c>
      <c r="I1827" s="21">
        <v>3750</v>
      </c>
      <c r="J1827" s="22">
        <v>4664</v>
      </c>
      <c r="M1827" s="23">
        <v>937.5</v>
      </c>
      <c r="O1827" s="1">
        <v>964</v>
      </c>
      <c r="P1827" s="24">
        <f t="shared" si="98"/>
        <v>6565.5</v>
      </c>
      <c r="Q1827" s="23">
        <v>412.5</v>
      </c>
      <c r="R1827" s="23">
        <v>0</v>
      </c>
      <c r="S1827" s="23">
        <v>0.39</v>
      </c>
      <c r="T1827" s="24">
        <f t="shared" si="96"/>
        <v>412.89</v>
      </c>
      <c r="U1827" s="25">
        <f t="shared" si="97"/>
        <v>6152.61</v>
      </c>
    </row>
    <row r="1828" spans="1:21" ht="27" customHeight="1" x14ac:dyDescent="0.2">
      <c r="A1828" s="18">
        <v>943</v>
      </c>
      <c r="B1828" s="18" t="s">
        <v>207</v>
      </c>
      <c r="C1828" s="19">
        <v>35617</v>
      </c>
      <c r="D1828" s="20">
        <v>26810290202078</v>
      </c>
      <c r="F1828" s="18" t="s">
        <v>86</v>
      </c>
      <c r="G1828" s="19">
        <v>35662</v>
      </c>
      <c r="I1828" s="21">
        <v>6910</v>
      </c>
      <c r="J1828" s="22">
        <v>8540.5</v>
      </c>
      <c r="M1828" s="23">
        <v>1727.5</v>
      </c>
      <c r="O1828" s="1"/>
      <c r="P1828" s="24">
        <f t="shared" si="98"/>
        <v>10268</v>
      </c>
      <c r="Q1828" s="23">
        <v>760.1</v>
      </c>
      <c r="R1828" s="23">
        <v>0</v>
      </c>
      <c r="S1828" s="23">
        <v>0</v>
      </c>
      <c r="T1828" s="24">
        <f t="shared" si="96"/>
        <v>760.1</v>
      </c>
      <c r="U1828" s="25">
        <f t="shared" si="97"/>
        <v>9507.9</v>
      </c>
    </row>
    <row r="1829" spans="1:21" ht="27" customHeight="1" x14ac:dyDescent="0.2">
      <c r="A1829" s="18">
        <v>4961</v>
      </c>
      <c r="B1829" s="18" t="s">
        <v>208</v>
      </c>
      <c r="C1829" s="19">
        <v>38035</v>
      </c>
      <c r="D1829" s="20">
        <v>27209290301252</v>
      </c>
      <c r="F1829" s="18" t="s">
        <v>285</v>
      </c>
      <c r="G1829" s="19">
        <v>38148</v>
      </c>
      <c r="I1829" s="21">
        <v>2510</v>
      </c>
      <c r="J1829" s="22">
        <v>4224.2</v>
      </c>
      <c r="M1829" s="23">
        <v>627.5</v>
      </c>
      <c r="O1829" s="1">
        <v>2242</v>
      </c>
      <c r="P1829" s="24">
        <f t="shared" si="98"/>
        <v>7093.7</v>
      </c>
      <c r="Q1829" s="23">
        <v>276.10000000000002</v>
      </c>
      <c r="R1829" s="23">
        <v>0</v>
      </c>
      <c r="S1829" s="23">
        <v>0</v>
      </c>
      <c r="T1829" s="24">
        <f t="shared" si="96"/>
        <v>276.10000000000002</v>
      </c>
      <c r="U1829" s="25">
        <f t="shared" si="97"/>
        <v>6817.5999999999995</v>
      </c>
    </row>
    <row r="1830" spans="1:21" ht="27" customHeight="1" x14ac:dyDescent="0.2">
      <c r="A1830" s="18">
        <v>8148</v>
      </c>
      <c r="B1830" s="18" t="s">
        <v>212</v>
      </c>
      <c r="C1830" s="19">
        <v>39300</v>
      </c>
      <c r="D1830" s="20">
        <v>27909150200997</v>
      </c>
      <c r="F1830" s="18" t="s">
        <v>211</v>
      </c>
      <c r="G1830" s="19">
        <v>39352</v>
      </c>
      <c r="I1830" s="21">
        <v>2000</v>
      </c>
      <c r="J1830" s="22">
        <v>3364.7</v>
      </c>
      <c r="M1830" s="23">
        <v>500</v>
      </c>
      <c r="O1830" s="1">
        <v>217</v>
      </c>
      <c r="P1830" s="24">
        <f t="shared" si="98"/>
        <v>4081.7</v>
      </c>
      <c r="Q1830" s="23">
        <v>220</v>
      </c>
      <c r="R1830" s="23">
        <v>0</v>
      </c>
      <c r="S1830" s="23">
        <v>0.27</v>
      </c>
      <c r="T1830" s="24">
        <f t="shared" si="96"/>
        <v>220.27</v>
      </c>
      <c r="U1830" s="25">
        <f t="shared" si="97"/>
        <v>3861.43</v>
      </c>
    </row>
    <row r="1831" spans="1:21" ht="27" customHeight="1" x14ac:dyDescent="0.2">
      <c r="A1831" s="18">
        <v>12613</v>
      </c>
      <c r="B1831" s="18" t="s">
        <v>213</v>
      </c>
      <c r="C1831" s="19">
        <v>42227</v>
      </c>
      <c r="D1831" s="20">
        <v>28003100200311</v>
      </c>
      <c r="F1831" s="18" t="s">
        <v>214</v>
      </c>
      <c r="G1831" s="19">
        <v>42260</v>
      </c>
      <c r="I1831" s="21">
        <v>1700</v>
      </c>
      <c r="J1831" s="22">
        <v>2564.35</v>
      </c>
      <c r="M1831" s="23">
        <v>425</v>
      </c>
      <c r="O1831" s="1">
        <v>865</v>
      </c>
      <c r="P1831" s="24">
        <f t="shared" si="98"/>
        <v>3854.35</v>
      </c>
      <c r="Q1831" s="23">
        <v>187</v>
      </c>
      <c r="R1831" s="23">
        <v>0</v>
      </c>
      <c r="S1831" s="23">
        <v>0</v>
      </c>
      <c r="T1831" s="24">
        <f t="shared" si="96"/>
        <v>187</v>
      </c>
      <c r="U1831" s="25">
        <f t="shared" si="97"/>
        <v>3667.35</v>
      </c>
    </row>
    <row r="1832" spans="1:21" ht="27" customHeight="1" x14ac:dyDescent="0.2">
      <c r="A1832" s="18">
        <v>9851</v>
      </c>
      <c r="B1832" s="18" t="s">
        <v>215</v>
      </c>
      <c r="C1832" s="19">
        <v>37170</v>
      </c>
      <c r="D1832" s="20">
        <v>28101010209711</v>
      </c>
      <c r="F1832" s="18" t="s">
        <v>206</v>
      </c>
      <c r="G1832" s="19">
        <v>40391</v>
      </c>
      <c r="I1832" s="21">
        <v>3010</v>
      </c>
      <c r="J1832" s="22">
        <v>5086.95</v>
      </c>
      <c r="M1832" s="23">
        <v>752.5</v>
      </c>
      <c r="N1832" s="23">
        <v>400</v>
      </c>
      <c r="O1832" s="1">
        <v>3890</v>
      </c>
      <c r="P1832" s="24">
        <f t="shared" si="98"/>
        <v>10129.450000000001</v>
      </c>
      <c r="Q1832" s="23">
        <v>331.1</v>
      </c>
      <c r="R1832" s="23">
        <v>0</v>
      </c>
      <c r="S1832" s="23">
        <v>0</v>
      </c>
      <c r="T1832" s="24">
        <f t="shared" si="96"/>
        <v>331.1</v>
      </c>
      <c r="U1832" s="25">
        <f t="shared" si="97"/>
        <v>9798.35</v>
      </c>
    </row>
    <row r="1833" spans="1:21" ht="27" customHeight="1" x14ac:dyDescent="0.2">
      <c r="A1833" s="18">
        <v>9854</v>
      </c>
      <c r="B1833" s="18" t="s">
        <v>216</v>
      </c>
      <c r="C1833" s="19">
        <v>38874</v>
      </c>
      <c r="D1833" s="20">
        <v>28406110201127</v>
      </c>
      <c r="F1833" s="18" t="s">
        <v>206</v>
      </c>
      <c r="G1833" s="19">
        <v>40489</v>
      </c>
      <c r="I1833" s="21">
        <v>2020</v>
      </c>
      <c r="J1833" s="22">
        <v>3400.9</v>
      </c>
      <c r="M1833" s="23">
        <v>505</v>
      </c>
      <c r="O1833" s="1">
        <v>1546</v>
      </c>
      <c r="P1833" s="24">
        <f t="shared" si="98"/>
        <v>5451.9</v>
      </c>
      <c r="Q1833" s="23">
        <v>222.2</v>
      </c>
      <c r="R1833" s="23">
        <v>0</v>
      </c>
      <c r="S1833" s="23">
        <v>0</v>
      </c>
      <c r="T1833" s="24">
        <f t="shared" si="96"/>
        <v>222.2</v>
      </c>
      <c r="U1833" s="25">
        <f t="shared" si="97"/>
        <v>5229.7</v>
      </c>
    </row>
    <row r="1834" spans="1:21" ht="27" customHeight="1" x14ac:dyDescent="0.2">
      <c r="A1834" s="18">
        <v>4637</v>
      </c>
      <c r="B1834" s="18" t="s">
        <v>217</v>
      </c>
      <c r="C1834" s="19">
        <v>37257</v>
      </c>
      <c r="D1834" s="20">
        <v>27302031803231</v>
      </c>
      <c r="F1834" s="18" t="s">
        <v>206</v>
      </c>
      <c r="G1834" s="19">
        <v>40453</v>
      </c>
      <c r="I1834" s="21">
        <v>2560</v>
      </c>
      <c r="J1834" s="22">
        <v>3484.5</v>
      </c>
      <c r="M1834" s="23">
        <v>640</v>
      </c>
      <c r="O1834" s="1">
        <v>702</v>
      </c>
      <c r="P1834" s="24">
        <f t="shared" si="98"/>
        <v>4826.5</v>
      </c>
      <c r="Q1834" s="23">
        <v>281.60000000000002</v>
      </c>
      <c r="R1834" s="23">
        <v>0</v>
      </c>
      <c r="S1834" s="23">
        <v>0</v>
      </c>
      <c r="T1834" s="24">
        <f t="shared" si="96"/>
        <v>281.60000000000002</v>
      </c>
      <c r="U1834" s="25">
        <f t="shared" si="97"/>
        <v>4544.8999999999996</v>
      </c>
    </row>
    <row r="1835" spans="1:21" ht="27" customHeight="1" x14ac:dyDescent="0.2">
      <c r="A1835" s="18">
        <v>10411</v>
      </c>
      <c r="B1835" s="18" t="s">
        <v>218</v>
      </c>
      <c r="C1835" s="19">
        <v>35425</v>
      </c>
      <c r="D1835" s="20">
        <v>26810261600838</v>
      </c>
      <c r="F1835" s="18" t="s">
        <v>211</v>
      </c>
      <c r="G1835" s="19">
        <v>40453</v>
      </c>
      <c r="I1835" s="21">
        <v>4030</v>
      </c>
      <c r="J1835" s="22">
        <v>4966.8</v>
      </c>
      <c r="M1835" s="23">
        <v>1007.5</v>
      </c>
      <c r="O1835" s="1"/>
      <c r="P1835" s="24">
        <f t="shared" si="98"/>
        <v>5974.3</v>
      </c>
      <c r="Q1835" s="23">
        <v>443.3</v>
      </c>
      <c r="R1835" s="23">
        <v>0</v>
      </c>
      <c r="S1835" s="23">
        <v>0</v>
      </c>
      <c r="T1835" s="24">
        <f t="shared" si="96"/>
        <v>443.3</v>
      </c>
      <c r="U1835" s="25">
        <f t="shared" si="97"/>
        <v>5531</v>
      </c>
    </row>
    <row r="1836" spans="1:21" ht="27" customHeight="1" x14ac:dyDescent="0.2">
      <c r="A1836" s="18">
        <v>13724</v>
      </c>
      <c r="B1836" s="18" t="s">
        <v>219</v>
      </c>
      <c r="C1836" s="19">
        <v>43440</v>
      </c>
      <c r="D1836" s="20">
        <v>27709270202439</v>
      </c>
      <c r="F1836" s="18" t="s">
        <v>81</v>
      </c>
      <c r="G1836" s="19">
        <v>43647</v>
      </c>
      <c r="I1836" s="21">
        <v>4880</v>
      </c>
      <c r="J1836" s="22">
        <v>6471.5</v>
      </c>
      <c r="M1836" s="23">
        <v>1220</v>
      </c>
      <c r="N1836" s="23">
        <v>550</v>
      </c>
      <c r="O1836" s="1"/>
      <c r="P1836" s="24">
        <f t="shared" si="98"/>
        <v>8241.5</v>
      </c>
      <c r="Q1836" s="23">
        <v>536.79999999999995</v>
      </c>
      <c r="R1836" s="23">
        <v>0</v>
      </c>
      <c r="S1836" s="23">
        <v>0</v>
      </c>
      <c r="T1836" s="24">
        <f t="shared" si="96"/>
        <v>536.79999999999995</v>
      </c>
      <c r="U1836" s="25">
        <f t="shared" si="97"/>
        <v>7704.7</v>
      </c>
    </row>
    <row r="1837" spans="1:21" ht="27" customHeight="1" x14ac:dyDescent="0.2">
      <c r="A1837" s="18">
        <v>5371</v>
      </c>
      <c r="B1837" s="18" t="s">
        <v>220</v>
      </c>
      <c r="C1837" s="19">
        <v>38383</v>
      </c>
      <c r="D1837" s="20">
        <v>27711260201617</v>
      </c>
      <c r="F1837" s="18" t="s">
        <v>81</v>
      </c>
      <c r="G1837" s="19">
        <v>38384</v>
      </c>
      <c r="I1837" s="21">
        <v>4770</v>
      </c>
      <c r="J1837" s="22">
        <v>8582.5</v>
      </c>
      <c r="M1837" s="23">
        <v>1192.5</v>
      </c>
      <c r="O1837" s="1"/>
      <c r="P1837" s="24">
        <f t="shared" si="98"/>
        <v>9775</v>
      </c>
      <c r="Q1837" s="23">
        <v>524.70000000000005</v>
      </c>
      <c r="R1837" s="23">
        <v>25.5</v>
      </c>
      <c r="S1837" s="23">
        <v>0</v>
      </c>
      <c r="T1837" s="24">
        <f t="shared" si="96"/>
        <v>550.20000000000005</v>
      </c>
      <c r="U1837" s="25">
        <f t="shared" si="97"/>
        <v>9224.7999999999993</v>
      </c>
    </row>
    <row r="1838" spans="1:21" ht="27" customHeight="1" x14ac:dyDescent="0.2">
      <c r="A1838" s="18">
        <v>207</v>
      </c>
      <c r="B1838" s="18" t="s">
        <v>221</v>
      </c>
      <c r="C1838" s="19">
        <v>42461</v>
      </c>
      <c r="D1838" s="20">
        <v>27109050202295</v>
      </c>
      <c r="F1838" s="18" t="s">
        <v>81</v>
      </c>
      <c r="G1838" s="19">
        <v>43922</v>
      </c>
      <c r="I1838" s="21">
        <v>4310</v>
      </c>
      <c r="J1838" s="22">
        <v>5301.9</v>
      </c>
      <c r="M1838" s="23">
        <v>1077.5</v>
      </c>
      <c r="O1838" s="1"/>
      <c r="P1838" s="24">
        <f t="shared" si="98"/>
        <v>6379.4</v>
      </c>
      <c r="Q1838" s="23">
        <v>474.1</v>
      </c>
      <c r="R1838" s="23">
        <v>0</v>
      </c>
      <c r="S1838" s="23">
        <v>0</v>
      </c>
      <c r="T1838" s="24">
        <f t="shared" si="96"/>
        <v>474.1</v>
      </c>
      <c r="U1838" s="25">
        <f t="shared" si="97"/>
        <v>5905.2999999999993</v>
      </c>
    </row>
    <row r="1839" spans="1:21" ht="27" customHeight="1" x14ac:dyDescent="0.2">
      <c r="A1839" s="18">
        <v>371</v>
      </c>
      <c r="B1839" s="18" t="s">
        <v>222</v>
      </c>
      <c r="C1839" s="19">
        <v>35043</v>
      </c>
      <c r="D1839" s="20">
        <v>26707141801796</v>
      </c>
      <c r="F1839" s="18" t="s">
        <v>81</v>
      </c>
      <c r="G1839" s="19">
        <v>35043</v>
      </c>
      <c r="I1839" s="21">
        <v>5270</v>
      </c>
      <c r="J1839" s="22">
        <v>6531.5</v>
      </c>
      <c r="M1839" s="23">
        <v>1317.5</v>
      </c>
      <c r="O1839" s="1"/>
      <c r="P1839" s="24">
        <f t="shared" si="98"/>
        <v>7849</v>
      </c>
      <c r="Q1839" s="23">
        <v>579.70000000000005</v>
      </c>
      <c r="R1839" s="23">
        <v>0</v>
      </c>
      <c r="S1839" s="23">
        <v>0</v>
      </c>
      <c r="T1839" s="24">
        <f t="shared" si="96"/>
        <v>579.70000000000005</v>
      </c>
      <c r="U1839" s="25">
        <f t="shared" si="97"/>
        <v>7269.3</v>
      </c>
    </row>
    <row r="1840" spans="1:21" ht="27" customHeight="1" x14ac:dyDescent="0.2">
      <c r="A1840" s="18">
        <v>4038</v>
      </c>
      <c r="B1840" s="18" t="s">
        <v>223</v>
      </c>
      <c r="C1840" s="19">
        <v>37086</v>
      </c>
      <c r="D1840" s="20">
        <v>27905180200295</v>
      </c>
      <c r="F1840" s="18" t="s">
        <v>81</v>
      </c>
      <c r="G1840" s="19">
        <v>37139</v>
      </c>
      <c r="O1840" s="1"/>
      <c r="P1840" s="24">
        <f t="shared" si="98"/>
        <v>0</v>
      </c>
      <c r="T1840" s="24">
        <f t="shared" si="96"/>
        <v>0</v>
      </c>
      <c r="U1840" s="25">
        <f t="shared" si="97"/>
        <v>0</v>
      </c>
    </row>
    <row r="1841" spans="1:21" ht="27" customHeight="1" x14ac:dyDescent="0.2">
      <c r="A1841" s="18">
        <v>5593</v>
      </c>
      <c r="B1841" s="18" t="s">
        <v>224</v>
      </c>
      <c r="C1841" s="19">
        <v>38517</v>
      </c>
      <c r="D1841" s="20">
        <v>2830521200674</v>
      </c>
      <c r="F1841" s="18" t="s">
        <v>75</v>
      </c>
      <c r="G1841" s="19">
        <v>38544</v>
      </c>
      <c r="I1841" s="21">
        <v>3520</v>
      </c>
      <c r="J1841" s="22">
        <v>4327.7</v>
      </c>
      <c r="M1841" s="23">
        <v>880</v>
      </c>
      <c r="O1841" s="1"/>
      <c r="P1841" s="24">
        <f t="shared" si="98"/>
        <v>5207.7</v>
      </c>
      <c r="Q1841" s="23">
        <v>387.2</v>
      </c>
      <c r="R1841" s="23">
        <v>500</v>
      </c>
      <c r="S1841" s="23">
        <v>0</v>
      </c>
      <c r="T1841" s="24">
        <f t="shared" si="96"/>
        <v>887.2</v>
      </c>
      <c r="U1841" s="25">
        <f t="shared" si="97"/>
        <v>4320.5</v>
      </c>
    </row>
    <row r="1842" spans="1:21" ht="27" customHeight="1" x14ac:dyDescent="0.2">
      <c r="A1842" s="18">
        <v>5641</v>
      </c>
      <c r="B1842" s="18" t="s">
        <v>225</v>
      </c>
      <c r="C1842" s="19">
        <v>38530</v>
      </c>
      <c r="D1842" s="20">
        <v>28203011801017</v>
      </c>
      <c r="F1842" s="18" t="s">
        <v>81</v>
      </c>
      <c r="G1842" s="19">
        <v>38574</v>
      </c>
      <c r="I1842" s="21">
        <v>1780</v>
      </c>
      <c r="J1842" s="22">
        <v>3002.05</v>
      </c>
      <c r="M1842" s="23">
        <v>445</v>
      </c>
      <c r="O1842" s="1">
        <v>454</v>
      </c>
      <c r="P1842" s="24">
        <f t="shared" si="98"/>
        <v>3901.05</v>
      </c>
      <c r="Q1842" s="23">
        <v>195.8</v>
      </c>
      <c r="R1842" s="23">
        <v>0</v>
      </c>
      <c r="S1842" s="23">
        <v>0</v>
      </c>
      <c r="T1842" s="24">
        <f t="shared" si="96"/>
        <v>195.8</v>
      </c>
      <c r="U1842" s="25">
        <f t="shared" si="97"/>
        <v>3705.25</v>
      </c>
    </row>
    <row r="1843" spans="1:21" ht="27" customHeight="1" x14ac:dyDescent="0.2">
      <c r="A1843" s="18">
        <v>13503</v>
      </c>
      <c r="B1843" s="18" t="s">
        <v>226</v>
      </c>
      <c r="C1843" s="19">
        <v>43290</v>
      </c>
      <c r="D1843" s="20">
        <v>28412261803455</v>
      </c>
      <c r="F1843" s="18" t="s">
        <v>81</v>
      </c>
      <c r="G1843" s="19">
        <v>43529</v>
      </c>
      <c r="I1843" s="21">
        <v>3170</v>
      </c>
      <c r="J1843" s="22">
        <v>3917.8999999999996</v>
      </c>
      <c r="M1843" s="23">
        <v>792.5</v>
      </c>
      <c r="O1843" s="1"/>
      <c r="P1843" s="24">
        <f t="shared" si="98"/>
        <v>4710.3999999999996</v>
      </c>
      <c r="Q1843" s="23">
        <v>348.7</v>
      </c>
      <c r="R1843" s="23">
        <v>0</v>
      </c>
      <c r="S1843" s="23">
        <v>0</v>
      </c>
      <c r="T1843" s="24">
        <f t="shared" si="96"/>
        <v>348.7</v>
      </c>
      <c r="U1843" s="25">
        <f t="shared" si="97"/>
        <v>4361.7</v>
      </c>
    </row>
    <row r="1844" spans="1:21" ht="27" customHeight="1" x14ac:dyDescent="0.2">
      <c r="A1844" s="18">
        <v>115</v>
      </c>
      <c r="B1844" s="18" t="s">
        <v>227</v>
      </c>
      <c r="C1844" s="19">
        <v>35065</v>
      </c>
      <c r="D1844" s="20">
        <v>26203010203232</v>
      </c>
      <c r="F1844" s="18" t="s">
        <v>210</v>
      </c>
      <c r="G1844" s="19">
        <v>38293</v>
      </c>
      <c r="I1844" s="21">
        <v>0</v>
      </c>
      <c r="J1844" s="22">
        <v>8925</v>
      </c>
      <c r="M1844" s="23">
        <v>0</v>
      </c>
      <c r="O1844" s="1"/>
      <c r="P1844" s="24">
        <f t="shared" si="98"/>
        <v>8925</v>
      </c>
      <c r="Q1844" s="23">
        <v>0</v>
      </c>
      <c r="R1844" s="23">
        <v>0</v>
      </c>
      <c r="S1844" s="23">
        <v>0</v>
      </c>
      <c r="T1844" s="24">
        <f t="shared" si="96"/>
        <v>0</v>
      </c>
      <c r="U1844" s="25">
        <f t="shared" si="97"/>
        <v>8925</v>
      </c>
    </row>
    <row r="1845" spans="1:21" ht="27" customHeight="1" x14ac:dyDescent="0.2">
      <c r="A1845" s="18">
        <v>9598</v>
      </c>
      <c r="B1845" s="18" t="s">
        <v>228</v>
      </c>
      <c r="C1845" s="19">
        <v>40254</v>
      </c>
      <c r="D1845" s="20">
        <v>28510191802776</v>
      </c>
      <c r="F1845" s="18" t="s">
        <v>229</v>
      </c>
      <c r="G1845" s="19">
        <v>41791</v>
      </c>
      <c r="I1845" s="21">
        <v>2160</v>
      </c>
      <c r="J1845" s="22">
        <v>3663</v>
      </c>
      <c r="M1845" s="23">
        <v>540</v>
      </c>
      <c r="O1845" s="1"/>
      <c r="P1845" s="24">
        <f t="shared" si="98"/>
        <v>4203</v>
      </c>
      <c r="Q1845" s="23">
        <v>237.6</v>
      </c>
      <c r="R1845" s="23">
        <v>0</v>
      </c>
      <c r="S1845" s="23">
        <v>0</v>
      </c>
      <c r="T1845" s="24">
        <f t="shared" si="96"/>
        <v>237.6</v>
      </c>
      <c r="U1845" s="25">
        <f t="shared" si="97"/>
        <v>3965.4</v>
      </c>
    </row>
    <row r="1846" spans="1:21" ht="27" customHeight="1" x14ac:dyDescent="0.2">
      <c r="A1846" s="18">
        <v>9066</v>
      </c>
      <c r="B1846" s="18" t="s">
        <v>230</v>
      </c>
      <c r="C1846" s="19">
        <v>35065</v>
      </c>
      <c r="D1846" s="20">
        <v>25310200200059</v>
      </c>
      <c r="F1846" s="18" t="s">
        <v>231</v>
      </c>
      <c r="G1846" s="19" t="s">
        <v>77</v>
      </c>
      <c r="I1846" s="21">
        <v>0</v>
      </c>
      <c r="J1846" s="22">
        <v>19995</v>
      </c>
      <c r="M1846" s="23">
        <v>0</v>
      </c>
      <c r="N1846" s="23">
        <v>1100</v>
      </c>
      <c r="O1846" s="1"/>
      <c r="P1846" s="24">
        <f t="shared" si="98"/>
        <v>21095</v>
      </c>
      <c r="Q1846" s="23">
        <v>0</v>
      </c>
      <c r="R1846" s="23">
        <v>0</v>
      </c>
      <c r="S1846" s="23">
        <v>0</v>
      </c>
      <c r="T1846" s="24">
        <f t="shared" si="96"/>
        <v>0</v>
      </c>
      <c r="U1846" s="25">
        <f t="shared" si="97"/>
        <v>21095</v>
      </c>
    </row>
    <row r="1847" spans="1:21" ht="27" customHeight="1" x14ac:dyDescent="0.2">
      <c r="A1847" s="18">
        <v>10260</v>
      </c>
      <c r="B1847" s="18" t="s">
        <v>232</v>
      </c>
      <c r="C1847" s="19">
        <v>40464</v>
      </c>
      <c r="D1847" s="20">
        <v>28311120201418</v>
      </c>
      <c r="F1847" s="18" t="s">
        <v>231</v>
      </c>
      <c r="G1847" s="19">
        <v>40489</v>
      </c>
      <c r="I1847" s="21">
        <v>3970</v>
      </c>
      <c r="J1847" s="22">
        <v>4898.3500000000004</v>
      </c>
      <c r="M1847" s="23">
        <v>992.5</v>
      </c>
      <c r="O1847" s="1"/>
      <c r="P1847" s="24">
        <f t="shared" si="98"/>
        <v>5890.85</v>
      </c>
      <c r="Q1847" s="23">
        <v>436.7</v>
      </c>
      <c r="R1847" s="23">
        <v>0</v>
      </c>
      <c r="S1847" s="23">
        <v>0</v>
      </c>
      <c r="T1847" s="24">
        <f t="shared" ref="T1847:T1910" si="99">SUM(Q1847:S1847)</f>
        <v>436.7</v>
      </c>
      <c r="U1847" s="25">
        <f t="shared" ref="U1847:U1910" si="100">P1847-T1847</f>
        <v>5454.1500000000005</v>
      </c>
    </row>
    <row r="1848" spans="1:21" ht="27" customHeight="1" x14ac:dyDescent="0.2">
      <c r="A1848" s="18">
        <v>5</v>
      </c>
      <c r="B1848" s="18" t="s">
        <v>233</v>
      </c>
      <c r="C1848" s="19">
        <v>35981</v>
      </c>
      <c r="D1848" s="20">
        <v>26912090201236</v>
      </c>
      <c r="F1848" s="18" t="s">
        <v>234</v>
      </c>
      <c r="G1848" s="19">
        <v>36016</v>
      </c>
      <c r="I1848" s="21">
        <v>8610</v>
      </c>
      <c r="J1848" s="22">
        <v>10645</v>
      </c>
      <c r="M1848" s="23">
        <v>2152.5</v>
      </c>
      <c r="O1848" s="1"/>
      <c r="P1848" s="24">
        <f t="shared" ref="P1848:P1911" si="101">SUM(J1848:O1848)</f>
        <v>12797.5</v>
      </c>
      <c r="Q1848" s="23">
        <v>947.1</v>
      </c>
      <c r="R1848" s="23">
        <v>500</v>
      </c>
      <c r="S1848" s="23">
        <v>0</v>
      </c>
      <c r="T1848" s="24">
        <f t="shared" si="99"/>
        <v>1447.1</v>
      </c>
      <c r="U1848" s="25">
        <f t="shared" si="100"/>
        <v>11350.4</v>
      </c>
    </row>
    <row r="1849" spans="1:21" ht="27" customHeight="1" x14ac:dyDescent="0.2">
      <c r="A1849" s="18">
        <v>1387</v>
      </c>
      <c r="B1849" s="18" t="s">
        <v>235</v>
      </c>
      <c r="C1849" s="19">
        <v>35658</v>
      </c>
      <c r="D1849" s="20">
        <v>27807290201571</v>
      </c>
      <c r="F1849" s="18" t="s">
        <v>236</v>
      </c>
      <c r="G1849" s="19">
        <v>35658</v>
      </c>
      <c r="I1849" s="21">
        <v>2810</v>
      </c>
      <c r="J1849" s="22">
        <v>3489.6000000000004</v>
      </c>
      <c r="M1849" s="23">
        <v>702.5</v>
      </c>
      <c r="O1849" s="1"/>
      <c r="P1849" s="24">
        <f t="shared" si="101"/>
        <v>4192.1000000000004</v>
      </c>
      <c r="Q1849" s="23">
        <v>309.10000000000002</v>
      </c>
      <c r="R1849" s="23">
        <v>0</v>
      </c>
      <c r="S1849" s="23">
        <v>0</v>
      </c>
      <c r="T1849" s="24">
        <f t="shared" si="99"/>
        <v>309.10000000000002</v>
      </c>
      <c r="U1849" s="25">
        <f t="shared" si="100"/>
        <v>3883.0000000000005</v>
      </c>
    </row>
    <row r="1850" spans="1:21" ht="27" customHeight="1" x14ac:dyDescent="0.2">
      <c r="A1850" s="18">
        <v>4629</v>
      </c>
      <c r="B1850" s="18" t="s">
        <v>237</v>
      </c>
      <c r="C1850" s="19">
        <v>35353</v>
      </c>
      <c r="D1850" s="20">
        <v>27804220201451</v>
      </c>
      <c r="F1850" s="18" t="s">
        <v>236</v>
      </c>
      <c r="G1850" s="19">
        <v>38169</v>
      </c>
      <c r="I1850" s="21">
        <v>4120</v>
      </c>
      <c r="J1850" s="22">
        <v>5135</v>
      </c>
      <c r="M1850" s="23">
        <v>1030</v>
      </c>
      <c r="O1850" s="1"/>
      <c r="P1850" s="24">
        <f t="shared" si="101"/>
        <v>6165</v>
      </c>
      <c r="Q1850" s="23">
        <v>453.2</v>
      </c>
      <c r="R1850" s="23">
        <v>600</v>
      </c>
      <c r="S1850" s="23">
        <v>0</v>
      </c>
      <c r="T1850" s="24">
        <f t="shared" si="99"/>
        <v>1053.2</v>
      </c>
      <c r="U1850" s="25">
        <f t="shared" si="100"/>
        <v>5111.8</v>
      </c>
    </row>
    <row r="1851" spans="1:21" ht="27" customHeight="1" x14ac:dyDescent="0.2">
      <c r="A1851" s="18">
        <v>102</v>
      </c>
      <c r="B1851" s="18" t="s">
        <v>238</v>
      </c>
      <c r="C1851" s="19">
        <v>44055</v>
      </c>
      <c r="D1851" s="20">
        <v>27002050200536</v>
      </c>
      <c r="F1851" s="18" t="s">
        <v>239</v>
      </c>
      <c r="G1851" s="19">
        <v>44055</v>
      </c>
      <c r="I1851" s="21">
        <v>10900</v>
      </c>
      <c r="J1851" s="22">
        <v>13746.900000000001</v>
      </c>
      <c r="M1851" s="23">
        <v>2725</v>
      </c>
      <c r="O1851" s="1"/>
      <c r="P1851" s="24">
        <f t="shared" si="101"/>
        <v>16471.900000000001</v>
      </c>
      <c r="Q1851" s="23">
        <v>1199</v>
      </c>
      <c r="R1851" s="23">
        <v>0</v>
      </c>
      <c r="S1851" s="23">
        <v>0</v>
      </c>
      <c r="T1851" s="24">
        <f t="shared" si="99"/>
        <v>1199</v>
      </c>
      <c r="U1851" s="25">
        <f t="shared" si="100"/>
        <v>15272.900000000001</v>
      </c>
    </row>
    <row r="1852" spans="1:21" ht="27" customHeight="1" x14ac:dyDescent="0.2">
      <c r="A1852" s="18">
        <v>114</v>
      </c>
      <c r="B1852" s="18" t="s">
        <v>240</v>
      </c>
      <c r="C1852" s="19">
        <v>36561</v>
      </c>
      <c r="D1852" s="20">
        <v>27710280200475</v>
      </c>
      <c r="F1852" s="18" t="s">
        <v>210</v>
      </c>
      <c r="G1852" s="19">
        <v>36617</v>
      </c>
      <c r="I1852" s="21">
        <v>8300</v>
      </c>
      <c r="J1852" s="22">
        <v>10276.5</v>
      </c>
      <c r="M1852" s="23">
        <v>2075</v>
      </c>
      <c r="O1852" s="1"/>
      <c r="P1852" s="24">
        <f t="shared" si="101"/>
        <v>12351.5</v>
      </c>
      <c r="Q1852" s="23">
        <v>913</v>
      </c>
      <c r="R1852" s="23">
        <v>0</v>
      </c>
      <c r="S1852" s="23">
        <v>0</v>
      </c>
      <c r="T1852" s="24">
        <f t="shared" si="99"/>
        <v>913</v>
      </c>
      <c r="U1852" s="25">
        <f t="shared" si="100"/>
        <v>11438.5</v>
      </c>
    </row>
    <row r="1853" spans="1:21" ht="27" customHeight="1" x14ac:dyDescent="0.2">
      <c r="A1853" s="18">
        <v>116</v>
      </c>
      <c r="B1853" s="18" t="s">
        <v>241</v>
      </c>
      <c r="C1853" s="19">
        <v>35845</v>
      </c>
      <c r="D1853" s="20">
        <v>27001260200435</v>
      </c>
      <c r="F1853" s="18" t="s">
        <v>210</v>
      </c>
      <c r="G1853" s="19">
        <v>41009</v>
      </c>
      <c r="I1853" s="21">
        <v>5240</v>
      </c>
      <c r="J1853" s="22">
        <v>6520.5</v>
      </c>
      <c r="M1853" s="23">
        <v>1310</v>
      </c>
      <c r="O1853" s="1"/>
      <c r="P1853" s="24">
        <f t="shared" si="101"/>
        <v>7830.5</v>
      </c>
      <c r="Q1853" s="23">
        <v>576.4</v>
      </c>
      <c r="R1853" s="23">
        <v>0</v>
      </c>
      <c r="S1853" s="23">
        <v>0</v>
      </c>
      <c r="T1853" s="24">
        <f t="shared" si="99"/>
        <v>576.4</v>
      </c>
      <c r="U1853" s="25">
        <f t="shared" si="100"/>
        <v>7254.1</v>
      </c>
    </row>
    <row r="1854" spans="1:21" ht="27" customHeight="1" x14ac:dyDescent="0.2">
      <c r="A1854" s="18">
        <v>4555</v>
      </c>
      <c r="B1854" s="18" t="s">
        <v>242</v>
      </c>
      <c r="C1854" s="19">
        <v>37248</v>
      </c>
      <c r="D1854" s="20">
        <v>27504270201296</v>
      </c>
      <c r="F1854" s="18" t="s">
        <v>210</v>
      </c>
      <c r="G1854" s="19">
        <v>38261</v>
      </c>
      <c r="I1854" s="21">
        <v>2733</v>
      </c>
      <c r="J1854" s="22">
        <v>2804.5</v>
      </c>
      <c r="M1854" s="23">
        <v>0</v>
      </c>
      <c r="O1854" s="1"/>
      <c r="P1854" s="24">
        <f t="shared" si="101"/>
        <v>2804.5</v>
      </c>
      <c r="Q1854" s="23">
        <v>390.5</v>
      </c>
      <c r="R1854" s="23">
        <v>0</v>
      </c>
      <c r="S1854" s="23">
        <v>0</v>
      </c>
      <c r="T1854" s="24">
        <f t="shared" si="99"/>
        <v>390.5</v>
      </c>
      <c r="U1854" s="25">
        <f t="shared" si="100"/>
        <v>2414</v>
      </c>
    </row>
    <row r="1855" spans="1:21" ht="27" customHeight="1" x14ac:dyDescent="0.2">
      <c r="A1855" s="18">
        <v>10438</v>
      </c>
      <c r="B1855" s="18" t="s">
        <v>243</v>
      </c>
      <c r="C1855" s="19">
        <v>40516</v>
      </c>
      <c r="D1855" s="20">
        <v>28504030200857</v>
      </c>
      <c r="F1855" s="18" t="s">
        <v>210</v>
      </c>
      <c r="G1855" s="19">
        <v>40594</v>
      </c>
      <c r="I1855" s="21">
        <v>3390</v>
      </c>
      <c r="J1855" s="22">
        <v>4189</v>
      </c>
      <c r="M1855" s="23">
        <v>847.5</v>
      </c>
      <c r="N1855" s="23">
        <v>250</v>
      </c>
      <c r="O1855" s="1"/>
      <c r="P1855" s="24">
        <f t="shared" si="101"/>
        <v>5286.5</v>
      </c>
      <c r="Q1855" s="23">
        <v>372.9</v>
      </c>
      <c r="R1855" s="23">
        <v>0</v>
      </c>
      <c r="S1855" s="23">
        <v>0</v>
      </c>
      <c r="T1855" s="24">
        <f t="shared" si="99"/>
        <v>372.9</v>
      </c>
      <c r="U1855" s="25">
        <f t="shared" si="100"/>
        <v>4913.6000000000004</v>
      </c>
    </row>
    <row r="1856" spans="1:21" ht="27" customHeight="1" x14ac:dyDescent="0.2">
      <c r="A1856" s="18">
        <v>10628</v>
      </c>
      <c r="B1856" s="18" t="s">
        <v>244</v>
      </c>
      <c r="C1856" s="19">
        <v>40643</v>
      </c>
      <c r="D1856" s="20">
        <v>28510181600512</v>
      </c>
      <c r="F1856" s="18" t="s">
        <v>210</v>
      </c>
      <c r="G1856" s="19">
        <v>40668</v>
      </c>
      <c r="I1856" s="21">
        <v>8900</v>
      </c>
      <c r="J1856" s="22">
        <v>10929.5</v>
      </c>
      <c r="M1856" s="23">
        <v>2225</v>
      </c>
      <c r="N1856" s="23">
        <v>4185</v>
      </c>
      <c r="O1856" s="1"/>
      <c r="P1856" s="24">
        <f t="shared" si="101"/>
        <v>17339.5</v>
      </c>
      <c r="Q1856" s="23">
        <v>979</v>
      </c>
      <c r="R1856" s="23">
        <v>0</v>
      </c>
      <c r="S1856" s="23">
        <v>0</v>
      </c>
      <c r="T1856" s="24">
        <f t="shared" si="99"/>
        <v>979</v>
      </c>
      <c r="U1856" s="25">
        <f t="shared" si="100"/>
        <v>16360.5</v>
      </c>
    </row>
    <row r="1857" spans="1:21" ht="27" customHeight="1" x14ac:dyDescent="0.2">
      <c r="A1857" s="18">
        <v>14131</v>
      </c>
      <c r="B1857" s="18" t="s">
        <v>245</v>
      </c>
      <c r="C1857" s="19">
        <v>44007</v>
      </c>
      <c r="D1857" s="20">
        <v>29405112701078</v>
      </c>
      <c r="F1857" s="18" t="s">
        <v>210</v>
      </c>
      <c r="G1857" s="19">
        <v>44013</v>
      </c>
      <c r="I1857" s="21">
        <v>3130</v>
      </c>
      <c r="J1857" s="22">
        <v>3817.5</v>
      </c>
      <c r="M1857" s="23">
        <v>782.5</v>
      </c>
      <c r="N1857" s="23">
        <v>700</v>
      </c>
      <c r="O1857" s="1"/>
      <c r="P1857" s="24">
        <f t="shared" si="101"/>
        <v>5300</v>
      </c>
      <c r="Q1857" s="23">
        <v>344.3</v>
      </c>
      <c r="R1857" s="23">
        <v>0</v>
      </c>
      <c r="S1857" s="23">
        <v>0</v>
      </c>
      <c r="T1857" s="24">
        <f t="shared" si="99"/>
        <v>344.3</v>
      </c>
      <c r="U1857" s="25">
        <f t="shared" si="100"/>
        <v>4955.7</v>
      </c>
    </row>
    <row r="1858" spans="1:21" ht="27" customHeight="1" x14ac:dyDescent="0.2">
      <c r="A1858" s="18">
        <v>14202</v>
      </c>
      <c r="B1858" s="18" t="s">
        <v>246</v>
      </c>
      <c r="C1858" s="19">
        <v>44152</v>
      </c>
      <c r="D1858" s="20">
        <v>28505210200517</v>
      </c>
      <c r="F1858" s="18" t="s">
        <v>210</v>
      </c>
      <c r="G1858" s="19">
        <v>44166</v>
      </c>
      <c r="I1858" s="21">
        <v>3520</v>
      </c>
      <c r="J1858" s="22">
        <v>4295</v>
      </c>
      <c r="M1858" s="23">
        <v>880</v>
      </c>
      <c r="O1858" s="1"/>
      <c r="P1858" s="24">
        <f t="shared" si="101"/>
        <v>5175</v>
      </c>
      <c r="Q1858" s="23">
        <v>387.2</v>
      </c>
      <c r="R1858" s="23">
        <v>0</v>
      </c>
      <c r="S1858" s="23">
        <v>0</v>
      </c>
      <c r="T1858" s="24">
        <f t="shared" si="99"/>
        <v>387.2</v>
      </c>
      <c r="U1858" s="25">
        <f t="shared" si="100"/>
        <v>4787.8</v>
      </c>
    </row>
    <row r="1859" spans="1:21" ht="27" customHeight="1" x14ac:dyDescent="0.2">
      <c r="A1859" s="18">
        <v>130</v>
      </c>
      <c r="B1859" s="18" t="s">
        <v>247</v>
      </c>
      <c r="C1859" s="19">
        <v>34515</v>
      </c>
      <c r="D1859" s="20">
        <v>26701230202792</v>
      </c>
      <c r="F1859" s="18" t="s">
        <v>210</v>
      </c>
      <c r="G1859" s="19">
        <v>37469</v>
      </c>
      <c r="I1859" s="21">
        <v>10900</v>
      </c>
      <c r="J1859" s="22">
        <v>14846.5</v>
      </c>
      <c r="M1859" s="23">
        <v>2725</v>
      </c>
      <c r="O1859" s="1"/>
      <c r="P1859" s="24">
        <f t="shared" si="101"/>
        <v>17571.5</v>
      </c>
      <c r="Q1859" s="23">
        <v>1199</v>
      </c>
      <c r="R1859" s="23">
        <v>0</v>
      </c>
      <c r="S1859" s="23">
        <v>0</v>
      </c>
      <c r="T1859" s="24">
        <f t="shared" si="99"/>
        <v>1199</v>
      </c>
      <c r="U1859" s="25">
        <f t="shared" si="100"/>
        <v>16372.5</v>
      </c>
    </row>
    <row r="1860" spans="1:21" ht="27" customHeight="1" x14ac:dyDescent="0.2">
      <c r="A1860" s="18">
        <v>1545</v>
      </c>
      <c r="B1860" s="18" t="s">
        <v>248</v>
      </c>
      <c r="C1860" s="19">
        <v>36481</v>
      </c>
      <c r="D1860" s="20">
        <v>27212190200271</v>
      </c>
      <c r="F1860" s="18" t="s">
        <v>210</v>
      </c>
      <c r="G1860" s="19">
        <v>36495</v>
      </c>
      <c r="I1860" s="21">
        <v>3910</v>
      </c>
      <c r="J1860" s="22">
        <v>4858</v>
      </c>
      <c r="M1860" s="23">
        <v>977.5</v>
      </c>
      <c r="O1860" s="1"/>
      <c r="P1860" s="24">
        <f t="shared" si="101"/>
        <v>5835.5</v>
      </c>
      <c r="Q1860" s="23">
        <v>430.1</v>
      </c>
      <c r="R1860" s="23">
        <v>49</v>
      </c>
      <c r="S1860" s="23">
        <v>0</v>
      </c>
      <c r="T1860" s="24">
        <f t="shared" si="99"/>
        <v>479.1</v>
      </c>
      <c r="U1860" s="25">
        <f t="shared" si="100"/>
        <v>5356.4</v>
      </c>
    </row>
    <row r="1861" spans="1:21" ht="27" customHeight="1" x14ac:dyDescent="0.2">
      <c r="A1861" s="18">
        <v>9986</v>
      </c>
      <c r="B1861" s="18" t="s">
        <v>249</v>
      </c>
      <c r="C1861" s="19">
        <v>35074</v>
      </c>
      <c r="D1861" s="20">
        <v>25707100200954</v>
      </c>
      <c r="F1861" s="18" t="s">
        <v>210</v>
      </c>
      <c r="G1861" s="19" t="s">
        <v>77</v>
      </c>
      <c r="I1861" s="21">
        <v>0</v>
      </c>
      <c r="J1861" s="22">
        <v>4808</v>
      </c>
      <c r="M1861" s="23">
        <v>0</v>
      </c>
      <c r="O1861" s="1"/>
      <c r="P1861" s="24">
        <f t="shared" si="101"/>
        <v>4808</v>
      </c>
      <c r="Q1861" s="23">
        <v>0</v>
      </c>
      <c r="R1861" s="23">
        <v>0</v>
      </c>
      <c r="S1861" s="23">
        <v>0</v>
      </c>
      <c r="T1861" s="24">
        <f t="shared" si="99"/>
        <v>0</v>
      </c>
      <c r="U1861" s="25">
        <f t="shared" si="100"/>
        <v>4808</v>
      </c>
    </row>
    <row r="1862" spans="1:21" ht="27" customHeight="1" x14ac:dyDescent="0.2">
      <c r="A1862" s="18">
        <v>750</v>
      </c>
      <c r="B1862" s="18" t="s">
        <v>250</v>
      </c>
      <c r="C1862" s="19">
        <v>33639</v>
      </c>
      <c r="D1862" s="20">
        <v>26508231400551</v>
      </c>
      <c r="F1862" s="18" t="s">
        <v>251</v>
      </c>
      <c r="G1862" s="19">
        <v>35049</v>
      </c>
      <c r="I1862" s="21">
        <v>4950</v>
      </c>
      <c r="J1862" s="22">
        <v>6155</v>
      </c>
      <c r="M1862" s="23">
        <v>1237.5</v>
      </c>
      <c r="O1862" s="1"/>
      <c r="P1862" s="24">
        <f t="shared" si="101"/>
        <v>7392.5</v>
      </c>
      <c r="Q1862" s="23">
        <v>544.5</v>
      </c>
      <c r="R1862" s="23">
        <v>0</v>
      </c>
      <c r="S1862" s="23">
        <v>0</v>
      </c>
      <c r="T1862" s="24">
        <f t="shared" si="99"/>
        <v>544.5</v>
      </c>
      <c r="U1862" s="25">
        <f t="shared" si="100"/>
        <v>6848</v>
      </c>
    </row>
    <row r="1863" spans="1:21" ht="27" customHeight="1" x14ac:dyDescent="0.2">
      <c r="A1863" s="18">
        <v>9313</v>
      </c>
      <c r="B1863" s="18" t="s">
        <v>252</v>
      </c>
      <c r="C1863" s="19">
        <v>40054</v>
      </c>
      <c r="D1863" s="20">
        <v>28603130200976</v>
      </c>
      <c r="F1863" s="18" t="s">
        <v>253</v>
      </c>
      <c r="G1863" s="19">
        <v>40091</v>
      </c>
      <c r="I1863" s="21">
        <v>5840</v>
      </c>
      <c r="J1863" s="22">
        <v>7687.5</v>
      </c>
      <c r="M1863" s="23">
        <v>1460</v>
      </c>
      <c r="O1863" s="1"/>
      <c r="P1863" s="24">
        <f t="shared" si="101"/>
        <v>9147.5</v>
      </c>
      <c r="Q1863" s="23">
        <v>642.4</v>
      </c>
      <c r="R1863" s="23">
        <v>750</v>
      </c>
      <c r="S1863" s="23">
        <v>0</v>
      </c>
      <c r="T1863" s="24">
        <f t="shared" si="99"/>
        <v>1392.4</v>
      </c>
      <c r="U1863" s="25">
        <f t="shared" si="100"/>
        <v>7755.1</v>
      </c>
    </row>
    <row r="1864" spans="1:21" ht="27" customHeight="1" x14ac:dyDescent="0.2">
      <c r="A1864" s="18">
        <v>14047</v>
      </c>
      <c r="B1864" s="18" t="s">
        <v>254</v>
      </c>
      <c r="C1864" s="19">
        <v>43816</v>
      </c>
      <c r="D1864" s="20">
        <v>29701300200696</v>
      </c>
      <c r="F1864" s="18" t="s">
        <v>251</v>
      </c>
      <c r="G1864" s="19">
        <v>43891</v>
      </c>
      <c r="I1864" s="21">
        <v>2280</v>
      </c>
      <c r="J1864" s="22">
        <v>2780</v>
      </c>
      <c r="M1864" s="23">
        <v>570</v>
      </c>
      <c r="O1864" s="1"/>
      <c r="P1864" s="24">
        <f t="shared" si="101"/>
        <v>3350</v>
      </c>
      <c r="Q1864" s="23">
        <v>250.8</v>
      </c>
      <c r="R1864" s="23">
        <v>0</v>
      </c>
      <c r="S1864" s="23">
        <v>0</v>
      </c>
      <c r="T1864" s="24">
        <f t="shared" si="99"/>
        <v>250.8</v>
      </c>
      <c r="U1864" s="25">
        <f t="shared" si="100"/>
        <v>3099.2</v>
      </c>
    </row>
    <row r="1865" spans="1:21" ht="27" customHeight="1" x14ac:dyDescent="0.2">
      <c r="A1865" s="18">
        <v>162</v>
      </c>
      <c r="B1865" s="18" t="s">
        <v>255</v>
      </c>
      <c r="C1865" s="19">
        <v>34881</v>
      </c>
      <c r="D1865" s="20">
        <v>26901160200958</v>
      </c>
      <c r="F1865" s="18" t="s">
        <v>210</v>
      </c>
      <c r="G1865" s="19">
        <v>38297</v>
      </c>
      <c r="I1865" s="21">
        <v>7740</v>
      </c>
      <c r="J1865" s="22">
        <v>9573.5</v>
      </c>
      <c r="M1865" s="23">
        <v>1935</v>
      </c>
      <c r="O1865" s="1"/>
      <c r="P1865" s="24">
        <f t="shared" si="101"/>
        <v>11508.5</v>
      </c>
      <c r="Q1865" s="23">
        <v>851.4</v>
      </c>
      <c r="R1865" s="23">
        <v>0</v>
      </c>
      <c r="S1865" s="23">
        <v>0</v>
      </c>
      <c r="T1865" s="24">
        <f t="shared" si="99"/>
        <v>851.4</v>
      </c>
      <c r="U1865" s="25">
        <f t="shared" si="100"/>
        <v>10657.1</v>
      </c>
    </row>
    <row r="1866" spans="1:21" ht="27" customHeight="1" x14ac:dyDescent="0.2">
      <c r="A1866" s="18">
        <v>165</v>
      </c>
      <c r="B1866" s="18" t="s">
        <v>257</v>
      </c>
      <c r="C1866" s="19">
        <v>35987</v>
      </c>
      <c r="D1866" s="20">
        <v>27405310200575</v>
      </c>
      <c r="F1866" s="18" t="s">
        <v>210</v>
      </c>
      <c r="G1866" s="19">
        <v>38261</v>
      </c>
      <c r="I1866" s="21">
        <v>6170</v>
      </c>
      <c r="J1866" s="22">
        <v>7673</v>
      </c>
      <c r="M1866" s="23">
        <v>1542.5</v>
      </c>
      <c r="O1866" s="1"/>
      <c r="P1866" s="24">
        <f t="shared" si="101"/>
        <v>9215.5</v>
      </c>
      <c r="Q1866" s="23">
        <v>678.7</v>
      </c>
      <c r="R1866" s="23">
        <v>0</v>
      </c>
      <c r="S1866" s="23">
        <v>0</v>
      </c>
      <c r="T1866" s="24">
        <f t="shared" si="99"/>
        <v>678.7</v>
      </c>
      <c r="U1866" s="25">
        <f t="shared" si="100"/>
        <v>8536.7999999999993</v>
      </c>
    </row>
    <row r="1867" spans="1:21" ht="27" customHeight="1" x14ac:dyDescent="0.2">
      <c r="A1867" s="18">
        <v>1003</v>
      </c>
      <c r="B1867" s="18" t="s">
        <v>258</v>
      </c>
      <c r="C1867" s="19">
        <v>34702</v>
      </c>
      <c r="D1867" s="20">
        <v>27305120200655</v>
      </c>
      <c r="F1867" s="18" t="s">
        <v>81</v>
      </c>
      <c r="G1867" s="19">
        <v>35808</v>
      </c>
      <c r="I1867" s="21">
        <v>4380</v>
      </c>
      <c r="J1867" s="22">
        <v>7380.5</v>
      </c>
      <c r="M1867" s="23">
        <v>1095</v>
      </c>
      <c r="O1867" s="1"/>
      <c r="P1867" s="24">
        <f t="shared" si="101"/>
        <v>8475.5</v>
      </c>
      <c r="Q1867" s="23">
        <v>481.8</v>
      </c>
      <c r="R1867" s="23">
        <v>0</v>
      </c>
      <c r="S1867" s="23">
        <v>0</v>
      </c>
      <c r="T1867" s="24">
        <f t="shared" si="99"/>
        <v>481.8</v>
      </c>
      <c r="U1867" s="25">
        <f t="shared" si="100"/>
        <v>7993.7</v>
      </c>
    </row>
    <row r="1868" spans="1:21" ht="27" customHeight="1" x14ac:dyDescent="0.2">
      <c r="A1868" s="18">
        <v>9067</v>
      </c>
      <c r="B1868" s="18" t="s">
        <v>259</v>
      </c>
      <c r="C1868" s="19">
        <v>36526</v>
      </c>
      <c r="D1868" s="20">
        <v>25912060200339</v>
      </c>
      <c r="F1868" s="18" t="s">
        <v>260</v>
      </c>
      <c r="G1868" s="19" t="s">
        <v>77</v>
      </c>
      <c r="I1868" s="21">
        <v>0</v>
      </c>
      <c r="J1868" s="22">
        <v>22432</v>
      </c>
      <c r="M1868" s="23">
        <v>0</v>
      </c>
      <c r="O1868" s="1"/>
      <c r="P1868" s="24">
        <f t="shared" si="101"/>
        <v>22432</v>
      </c>
      <c r="Q1868" s="23">
        <v>0</v>
      </c>
      <c r="R1868" s="23">
        <v>0</v>
      </c>
      <c r="S1868" s="23">
        <v>0</v>
      </c>
      <c r="T1868" s="24">
        <f t="shared" si="99"/>
        <v>0</v>
      </c>
      <c r="U1868" s="25">
        <f t="shared" si="100"/>
        <v>22432</v>
      </c>
    </row>
    <row r="1869" spans="1:21" ht="27" customHeight="1" x14ac:dyDescent="0.2">
      <c r="A1869" s="18">
        <v>10972</v>
      </c>
      <c r="B1869" s="18" t="s">
        <v>261</v>
      </c>
      <c r="C1869" s="19">
        <v>40817</v>
      </c>
      <c r="D1869" s="20">
        <v>26908180100229</v>
      </c>
      <c r="F1869" s="18" t="s">
        <v>260</v>
      </c>
      <c r="G1869" s="19">
        <v>40871</v>
      </c>
      <c r="I1869" s="21">
        <v>2920</v>
      </c>
      <c r="J1869" s="22">
        <v>3565</v>
      </c>
      <c r="M1869" s="23">
        <v>730</v>
      </c>
      <c r="O1869" s="1"/>
      <c r="P1869" s="24">
        <f t="shared" si="101"/>
        <v>4295</v>
      </c>
      <c r="Q1869" s="23">
        <v>321.2</v>
      </c>
      <c r="R1869" s="23">
        <v>0</v>
      </c>
      <c r="S1869" s="23">
        <v>0</v>
      </c>
      <c r="T1869" s="24">
        <f t="shared" si="99"/>
        <v>321.2</v>
      </c>
      <c r="U1869" s="25">
        <f t="shared" si="100"/>
        <v>3973.8</v>
      </c>
    </row>
    <row r="1870" spans="1:21" ht="27" customHeight="1" x14ac:dyDescent="0.2">
      <c r="A1870" s="18">
        <v>1300</v>
      </c>
      <c r="B1870" s="18" t="s">
        <v>262</v>
      </c>
      <c r="C1870" s="19">
        <v>39326</v>
      </c>
      <c r="D1870" s="20">
        <v>27001010205156</v>
      </c>
      <c r="F1870" s="18" t="s">
        <v>263</v>
      </c>
      <c r="G1870" s="19">
        <v>39352</v>
      </c>
      <c r="I1870" s="21">
        <v>9870</v>
      </c>
      <c r="J1870" s="22">
        <v>11942.5</v>
      </c>
      <c r="M1870" s="23">
        <v>2467.5</v>
      </c>
      <c r="O1870" s="1"/>
      <c r="P1870" s="24">
        <f t="shared" si="101"/>
        <v>14410</v>
      </c>
      <c r="Q1870" s="23">
        <v>1085.7</v>
      </c>
      <c r="R1870" s="23">
        <v>0</v>
      </c>
      <c r="S1870" s="23">
        <v>0</v>
      </c>
      <c r="T1870" s="24">
        <f t="shared" si="99"/>
        <v>1085.7</v>
      </c>
      <c r="U1870" s="25">
        <f t="shared" si="100"/>
        <v>13324.3</v>
      </c>
    </row>
    <row r="1871" spans="1:21" ht="27" customHeight="1" x14ac:dyDescent="0.2">
      <c r="A1871" s="18">
        <v>1301</v>
      </c>
      <c r="B1871" s="18" t="s">
        <v>264</v>
      </c>
      <c r="C1871" s="19">
        <v>34714</v>
      </c>
      <c r="D1871" s="20">
        <v>27110290200671</v>
      </c>
      <c r="F1871" s="18" t="s">
        <v>263</v>
      </c>
      <c r="G1871" s="19">
        <v>35225</v>
      </c>
      <c r="I1871" s="21">
        <v>5780</v>
      </c>
      <c r="J1871" s="22">
        <v>7161.5</v>
      </c>
      <c r="M1871" s="23">
        <v>1445</v>
      </c>
      <c r="O1871" s="1"/>
      <c r="P1871" s="24">
        <f t="shared" si="101"/>
        <v>8606.5</v>
      </c>
      <c r="Q1871" s="23">
        <v>635.79999999999995</v>
      </c>
      <c r="R1871" s="23">
        <v>0</v>
      </c>
      <c r="S1871" s="23">
        <v>0</v>
      </c>
      <c r="T1871" s="24">
        <f t="shared" si="99"/>
        <v>635.79999999999995</v>
      </c>
      <c r="U1871" s="25">
        <f t="shared" si="100"/>
        <v>7970.7</v>
      </c>
    </row>
    <row r="1872" spans="1:21" ht="27" customHeight="1" x14ac:dyDescent="0.2">
      <c r="A1872" s="18">
        <v>1303</v>
      </c>
      <c r="B1872" s="18" t="s">
        <v>265</v>
      </c>
      <c r="C1872" s="19">
        <v>36831</v>
      </c>
      <c r="D1872" s="20">
        <v>27108061800937</v>
      </c>
      <c r="F1872" s="18" t="s">
        <v>263</v>
      </c>
      <c r="G1872" s="19">
        <v>36900</v>
      </c>
      <c r="I1872" s="21">
        <v>7680</v>
      </c>
      <c r="J1872" s="22">
        <v>9511.5</v>
      </c>
      <c r="M1872" s="23">
        <v>1920</v>
      </c>
      <c r="O1872" s="1"/>
      <c r="P1872" s="24">
        <f t="shared" si="101"/>
        <v>11431.5</v>
      </c>
      <c r="Q1872" s="23">
        <v>844.8</v>
      </c>
      <c r="R1872" s="23">
        <v>0</v>
      </c>
      <c r="S1872" s="23">
        <v>0</v>
      </c>
      <c r="T1872" s="24">
        <f t="shared" si="99"/>
        <v>844.8</v>
      </c>
      <c r="U1872" s="25">
        <f t="shared" si="100"/>
        <v>10586.7</v>
      </c>
    </row>
    <row r="1873" spans="1:21" ht="27" customHeight="1" x14ac:dyDescent="0.2">
      <c r="A1873" s="18">
        <v>1304</v>
      </c>
      <c r="B1873" s="18" t="s">
        <v>266</v>
      </c>
      <c r="C1873" s="19">
        <v>36925</v>
      </c>
      <c r="D1873" s="20">
        <v>26809020202094</v>
      </c>
      <c r="F1873" s="18" t="s">
        <v>263</v>
      </c>
      <c r="G1873" s="19">
        <v>36951</v>
      </c>
      <c r="I1873" s="21">
        <v>10900</v>
      </c>
      <c r="J1873" s="22">
        <v>12792.5</v>
      </c>
      <c r="M1873" s="23">
        <v>2725</v>
      </c>
      <c r="O1873" s="1"/>
      <c r="P1873" s="24">
        <f t="shared" si="101"/>
        <v>15517.5</v>
      </c>
      <c r="Q1873" s="23">
        <v>1199</v>
      </c>
      <c r="R1873" s="23">
        <v>0</v>
      </c>
      <c r="S1873" s="23">
        <v>0</v>
      </c>
      <c r="T1873" s="24">
        <f t="shared" si="99"/>
        <v>1199</v>
      </c>
      <c r="U1873" s="25">
        <f t="shared" si="100"/>
        <v>14318.5</v>
      </c>
    </row>
    <row r="1874" spans="1:21" ht="27" customHeight="1" x14ac:dyDescent="0.2">
      <c r="A1874" s="18">
        <v>11488</v>
      </c>
      <c r="B1874" s="18" t="s">
        <v>267</v>
      </c>
      <c r="C1874" s="19">
        <v>42686</v>
      </c>
      <c r="D1874" s="20">
        <v>28712200202215</v>
      </c>
      <c r="F1874" s="18" t="s">
        <v>263</v>
      </c>
      <c r="G1874" s="19">
        <v>42736</v>
      </c>
      <c r="I1874" s="21">
        <v>6750</v>
      </c>
      <c r="J1874" s="22">
        <v>8321</v>
      </c>
      <c r="M1874" s="23">
        <v>1687.5</v>
      </c>
      <c r="O1874" s="1"/>
      <c r="P1874" s="24">
        <f t="shared" si="101"/>
        <v>10008.5</v>
      </c>
      <c r="Q1874" s="23">
        <v>742.5</v>
      </c>
      <c r="R1874" s="23">
        <v>0</v>
      </c>
      <c r="S1874" s="23">
        <v>0</v>
      </c>
      <c r="T1874" s="24">
        <f t="shared" si="99"/>
        <v>742.5</v>
      </c>
      <c r="U1874" s="25">
        <f t="shared" si="100"/>
        <v>9266</v>
      </c>
    </row>
    <row r="1875" spans="1:21" ht="27" customHeight="1" x14ac:dyDescent="0.2">
      <c r="A1875" s="18">
        <v>1560</v>
      </c>
      <c r="B1875" s="18" t="s">
        <v>268</v>
      </c>
      <c r="C1875" s="19">
        <v>36142</v>
      </c>
      <c r="D1875" s="20">
        <v>27410190201151</v>
      </c>
      <c r="F1875" s="18" t="s">
        <v>269</v>
      </c>
      <c r="G1875" s="19">
        <v>39218</v>
      </c>
      <c r="I1875" s="21">
        <v>2340</v>
      </c>
      <c r="J1875" s="22">
        <v>2901.45</v>
      </c>
      <c r="M1875" s="23">
        <v>585</v>
      </c>
      <c r="O1875" s="1"/>
      <c r="P1875" s="24">
        <f t="shared" si="101"/>
        <v>3486.45</v>
      </c>
      <c r="Q1875" s="23">
        <v>257.39999999999998</v>
      </c>
      <c r="R1875" s="23">
        <v>0</v>
      </c>
      <c r="S1875" s="23">
        <v>0</v>
      </c>
      <c r="T1875" s="24">
        <f t="shared" si="99"/>
        <v>257.39999999999998</v>
      </c>
      <c r="U1875" s="25">
        <f t="shared" si="100"/>
        <v>3229.0499999999997</v>
      </c>
    </row>
    <row r="1876" spans="1:21" ht="27" customHeight="1" x14ac:dyDescent="0.2">
      <c r="A1876" s="18">
        <v>5858</v>
      </c>
      <c r="B1876" s="18" t="s">
        <v>270</v>
      </c>
      <c r="C1876" s="19">
        <v>38599</v>
      </c>
      <c r="D1876" s="20">
        <v>28001131803453</v>
      </c>
      <c r="F1876" s="18" t="s">
        <v>269</v>
      </c>
      <c r="G1876" s="19">
        <v>38634</v>
      </c>
      <c r="I1876" s="21">
        <v>1870</v>
      </c>
      <c r="J1876" s="22">
        <v>3366.75</v>
      </c>
      <c r="M1876" s="23">
        <v>467.5</v>
      </c>
      <c r="O1876" s="1">
        <v>161</v>
      </c>
      <c r="P1876" s="24">
        <f t="shared" si="101"/>
        <v>3995.25</v>
      </c>
      <c r="Q1876" s="23">
        <v>205.7</v>
      </c>
      <c r="R1876" s="23">
        <v>11.5</v>
      </c>
      <c r="S1876" s="23">
        <v>0</v>
      </c>
      <c r="T1876" s="24">
        <f t="shared" si="99"/>
        <v>217.2</v>
      </c>
      <c r="U1876" s="25">
        <f t="shared" si="100"/>
        <v>3778.05</v>
      </c>
    </row>
    <row r="1877" spans="1:21" ht="27" customHeight="1" x14ac:dyDescent="0.2">
      <c r="A1877" s="18">
        <v>6896</v>
      </c>
      <c r="B1877" s="18" t="s">
        <v>271</v>
      </c>
      <c r="C1877" s="19">
        <v>38783</v>
      </c>
      <c r="D1877" s="20">
        <v>27608081802114</v>
      </c>
      <c r="F1877" s="18" t="s">
        <v>692</v>
      </c>
      <c r="G1877" s="19">
        <v>38812</v>
      </c>
      <c r="I1877" s="21">
        <v>3230</v>
      </c>
      <c r="J1877" s="22">
        <v>4035</v>
      </c>
      <c r="M1877" s="23">
        <v>807.5</v>
      </c>
      <c r="O1877" s="1"/>
      <c r="P1877" s="24">
        <f t="shared" si="101"/>
        <v>4842.5</v>
      </c>
      <c r="Q1877" s="23">
        <v>355.3</v>
      </c>
      <c r="R1877" s="23">
        <v>0</v>
      </c>
      <c r="S1877" s="23">
        <v>0</v>
      </c>
      <c r="T1877" s="24">
        <f t="shared" si="99"/>
        <v>355.3</v>
      </c>
      <c r="U1877" s="25">
        <f t="shared" si="100"/>
        <v>4487.2</v>
      </c>
    </row>
    <row r="1878" spans="1:21" ht="27" customHeight="1" x14ac:dyDescent="0.2">
      <c r="A1878" s="18">
        <v>14183</v>
      </c>
      <c r="B1878" s="18" t="s">
        <v>272</v>
      </c>
      <c r="C1878" s="19">
        <v>44094</v>
      </c>
      <c r="D1878" s="20">
        <v>29604170200961</v>
      </c>
      <c r="F1878" s="18" t="s">
        <v>234</v>
      </c>
      <c r="G1878" s="19">
        <v>44105</v>
      </c>
      <c r="O1878" s="1"/>
      <c r="P1878" s="24">
        <f t="shared" si="101"/>
        <v>0</v>
      </c>
      <c r="T1878" s="24">
        <f t="shared" si="99"/>
        <v>0</v>
      </c>
      <c r="U1878" s="25">
        <f t="shared" si="100"/>
        <v>0</v>
      </c>
    </row>
    <row r="1879" spans="1:21" ht="27" customHeight="1" x14ac:dyDescent="0.2">
      <c r="A1879" s="18">
        <v>375</v>
      </c>
      <c r="B1879" s="18" t="s">
        <v>273</v>
      </c>
      <c r="C1879" s="19">
        <v>35252</v>
      </c>
      <c r="D1879" s="20">
        <v>26909140200952</v>
      </c>
      <c r="F1879" s="18" t="s">
        <v>229</v>
      </c>
      <c r="G1879" s="19">
        <v>35302</v>
      </c>
      <c r="I1879" s="21">
        <v>5420</v>
      </c>
      <c r="J1879" s="22">
        <v>6501.5</v>
      </c>
      <c r="M1879" s="23">
        <v>1355</v>
      </c>
      <c r="O1879" s="1"/>
      <c r="P1879" s="24">
        <f t="shared" si="101"/>
        <v>7856.5</v>
      </c>
      <c r="Q1879" s="23">
        <v>596.20000000000005</v>
      </c>
      <c r="R1879" s="23">
        <v>0</v>
      </c>
      <c r="S1879" s="23">
        <v>0</v>
      </c>
      <c r="T1879" s="24">
        <f t="shared" si="99"/>
        <v>596.20000000000005</v>
      </c>
      <c r="U1879" s="25">
        <f t="shared" si="100"/>
        <v>7260.3</v>
      </c>
    </row>
    <row r="1880" spans="1:21" ht="27" customHeight="1" x14ac:dyDescent="0.2">
      <c r="A1880" s="18">
        <v>9793</v>
      </c>
      <c r="B1880" s="18" t="s">
        <v>274</v>
      </c>
      <c r="C1880" s="19">
        <v>40264</v>
      </c>
      <c r="D1880" s="20">
        <v>28801011836451</v>
      </c>
      <c r="F1880" s="18" t="s">
        <v>229</v>
      </c>
      <c r="G1880" s="19">
        <v>40411</v>
      </c>
      <c r="I1880" s="21">
        <v>1850</v>
      </c>
      <c r="J1880" s="22">
        <v>3122.65</v>
      </c>
      <c r="M1880" s="23">
        <v>462.5</v>
      </c>
      <c r="O1880" s="1">
        <v>1476</v>
      </c>
      <c r="P1880" s="24">
        <f t="shared" si="101"/>
        <v>5061.1499999999996</v>
      </c>
      <c r="Q1880" s="23">
        <v>203.5</v>
      </c>
      <c r="R1880" s="23">
        <v>0</v>
      </c>
      <c r="S1880" s="23">
        <v>0.49</v>
      </c>
      <c r="T1880" s="24">
        <f t="shared" si="99"/>
        <v>203.99</v>
      </c>
      <c r="U1880" s="25">
        <f t="shared" si="100"/>
        <v>4857.16</v>
      </c>
    </row>
    <row r="1881" spans="1:21" ht="27" customHeight="1" x14ac:dyDescent="0.2">
      <c r="A1881" s="18">
        <v>9953</v>
      </c>
      <c r="B1881" s="18" t="s">
        <v>275</v>
      </c>
      <c r="C1881" s="19">
        <v>40404</v>
      </c>
      <c r="D1881" s="20">
        <v>28404092701459</v>
      </c>
      <c r="F1881" s="18" t="s">
        <v>229</v>
      </c>
      <c r="G1881" s="19">
        <v>40415</v>
      </c>
      <c r="I1881" s="21">
        <v>1800</v>
      </c>
      <c r="J1881" s="22">
        <v>3041.9</v>
      </c>
      <c r="M1881" s="23">
        <v>450</v>
      </c>
      <c r="O1881" s="1">
        <v>1093</v>
      </c>
      <c r="P1881" s="24">
        <f t="shared" si="101"/>
        <v>4584.8999999999996</v>
      </c>
      <c r="Q1881" s="23">
        <v>198</v>
      </c>
      <c r="R1881" s="23">
        <v>350</v>
      </c>
      <c r="S1881" s="23">
        <v>0</v>
      </c>
      <c r="T1881" s="24">
        <f t="shared" si="99"/>
        <v>548</v>
      </c>
      <c r="U1881" s="25">
        <f t="shared" si="100"/>
        <v>4036.8999999999996</v>
      </c>
    </row>
    <row r="1882" spans="1:21" ht="27" customHeight="1" x14ac:dyDescent="0.2">
      <c r="A1882" s="18">
        <v>140</v>
      </c>
      <c r="B1882" s="18" t="s">
        <v>276</v>
      </c>
      <c r="C1882" s="19">
        <v>36640</v>
      </c>
      <c r="D1882" s="20">
        <v>26401300200373</v>
      </c>
      <c r="F1882" s="18" t="s">
        <v>210</v>
      </c>
      <c r="G1882" s="19">
        <v>36673</v>
      </c>
      <c r="I1882" s="21">
        <v>9920</v>
      </c>
      <c r="J1882" s="22">
        <v>10881.5</v>
      </c>
      <c r="M1882" s="23">
        <v>2480</v>
      </c>
      <c r="O1882" s="1"/>
      <c r="P1882" s="24">
        <f t="shared" si="101"/>
        <v>13361.5</v>
      </c>
      <c r="Q1882" s="23">
        <v>1091.2</v>
      </c>
      <c r="R1882" s="23">
        <v>0</v>
      </c>
      <c r="S1882" s="23">
        <v>0</v>
      </c>
      <c r="T1882" s="24">
        <f t="shared" si="99"/>
        <v>1091.2</v>
      </c>
      <c r="U1882" s="25">
        <f t="shared" si="100"/>
        <v>12270.3</v>
      </c>
    </row>
    <row r="1883" spans="1:21" ht="27" customHeight="1" x14ac:dyDescent="0.2">
      <c r="A1883" s="18">
        <v>7677</v>
      </c>
      <c r="B1883" s="18" t="s">
        <v>277</v>
      </c>
      <c r="C1883" s="19">
        <v>39105</v>
      </c>
      <c r="D1883" s="20">
        <v>27503310200518</v>
      </c>
      <c r="F1883" s="18" t="s">
        <v>229</v>
      </c>
      <c r="G1883" s="19">
        <v>40685</v>
      </c>
      <c r="I1883" s="21">
        <v>4390</v>
      </c>
      <c r="J1883" s="22">
        <v>5456.5</v>
      </c>
      <c r="M1883" s="23">
        <v>1097.5</v>
      </c>
      <c r="O1883" s="1">
        <v>430</v>
      </c>
      <c r="P1883" s="24">
        <f t="shared" si="101"/>
        <v>6984</v>
      </c>
      <c r="Q1883" s="23">
        <v>482.9</v>
      </c>
      <c r="R1883" s="23">
        <v>14.55</v>
      </c>
      <c r="S1883" s="23">
        <v>0</v>
      </c>
      <c r="T1883" s="24">
        <f t="shared" si="99"/>
        <v>497.45</v>
      </c>
      <c r="U1883" s="25">
        <f t="shared" si="100"/>
        <v>6486.55</v>
      </c>
    </row>
    <row r="1884" spans="1:21" ht="27" customHeight="1" x14ac:dyDescent="0.2">
      <c r="A1884" s="18">
        <v>9332</v>
      </c>
      <c r="B1884" s="18" t="s">
        <v>278</v>
      </c>
      <c r="C1884" s="19">
        <v>40084</v>
      </c>
      <c r="D1884" s="20">
        <v>28203260201038</v>
      </c>
      <c r="F1884" s="18" t="s">
        <v>229</v>
      </c>
      <c r="G1884" s="19">
        <v>40103</v>
      </c>
      <c r="I1884" s="21">
        <v>1920</v>
      </c>
      <c r="J1884" s="22">
        <v>3234.29</v>
      </c>
      <c r="M1884" s="23">
        <v>480</v>
      </c>
      <c r="O1884" s="1">
        <v>1408</v>
      </c>
      <c r="P1884" s="24">
        <f t="shared" si="101"/>
        <v>5122.29</v>
      </c>
      <c r="Q1884" s="23">
        <v>211.2</v>
      </c>
      <c r="R1884" s="23">
        <v>0</v>
      </c>
      <c r="S1884" s="23">
        <v>0</v>
      </c>
      <c r="T1884" s="24">
        <f t="shared" si="99"/>
        <v>211.2</v>
      </c>
      <c r="U1884" s="25">
        <f t="shared" si="100"/>
        <v>4911.09</v>
      </c>
    </row>
    <row r="1885" spans="1:21" ht="27" customHeight="1" x14ac:dyDescent="0.2">
      <c r="A1885" s="18">
        <v>10289</v>
      </c>
      <c r="B1885" s="18" t="s">
        <v>279</v>
      </c>
      <c r="C1885" s="19">
        <v>40478</v>
      </c>
      <c r="D1885" s="20">
        <v>28709140200811</v>
      </c>
      <c r="F1885" s="18" t="s">
        <v>229</v>
      </c>
      <c r="G1885" s="19">
        <v>40594</v>
      </c>
      <c r="I1885" s="21">
        <v>2000</v>
      </c>
      <c r="J1885" s="22">
        <v>3368.45</v>
      </c>
      <c r="M1885" s="23">
        <v>500</v>
      </c>
      <c r="O1885" s="1">
        <v>1468</v>
      </c>
      <c r="P1885" s="24">
        <f t="shared" si="101"/>
        <v>5336.45</v>
      </c>
      <c r="Q1885" s="23">
        <v>220</v>
      </c>
      <c r="R1885" s="23">
        <v>0</v>
      </c>
      <c r="S1885" s="23">
        <v>0</v>
      </c>
      <c r="T1885" s="24">
        <f t="shared" si="99"/>
        <v>220</v>
      </c>
      <c r="U1885" s="25">
        <f t="shared" si="100"/>
        <v>5116.45</v>
      </c>
    </row>
    <row r="1886" spans="1:21" ht="27" customHeight="1" x14ac:dyDescent="0.2">
      <c r="A1886" s="18">
        <v>12724</v>
      </c>
      <c r="B1886" s="18" t="s">
        <v>280</v>
      </c>
      <c r="C1886" s="19">
        <v>36333</v>
      </c>
      <c r="D1886" s="20">
        <v>26411260400035</v>
      </c>
      <c r="F1886" s="18" t="s">
        <v>281</v>
      </c>
      <c r="G1886" s="19">
        <v>36411</v>
      </c>
      <c r="I1886" s="21">
        <v>6940</v>
      </c>
      <c r="J1886" s="22">
        <v>7635</v>
      </c>
      <c r="M1886" s="23">
        <v>1735</v>
      </c>
      <c r="O1886" s="1"/>
      <c r="P1886" s="24">
        <f t="shared" si="101"/>
        <v>9370</v>
      </c>
      <c r="Q1886" s="23">
        <v>763.4</v>
      </c>
      <c r="R1886" s="23">
        <v>0</v>
      </c>
      <c r="S1886" s="23">
        <v>0</v>
      </c>
      <c r="T1886" s="24">
        <f t="shared" si="99"/>
        <v>763.4</v>
      </c>
      <c r="U1886" s="25">
        <f t="shared" si="100"/>
        <v>8606.6</v>
      </c>
    </row>
    <row r="1887" spans="1:21" ht="27" customHeight="1" x14ac:dyDescent="0.2">
      <c r="A1887" s="18">
        <v>5791</v>
      </c>
      <c r="B1887" s="18" t="s">
        <v>282</v>
      </c>
      <c r="C1887" s="19">
        <v>38579</v>
      </c>
      <c r="D1887" s="20">
        <v>26504180201862</v>
      </c>
      <c r="F1887" s="18" t="s">
        <v>283</v>
      </c>
      <c r="G1887" s="19">
        <v>38689</v>
      </c>
      <c r="I1887" s="21">
        <v>2670</v>
      </c>
      <c r="J1887" s="22">
        <v>3309.95</v>
      </c>
      <c r="M1887" s="23">
        <v>667.5</v>
      </c>
      <c r="O1887" s="1"/>
      <c r="P1887" s="24">
        <f t="shared" si="101"/>
        <v>3977.45</v>
      </c>
      <c r="Q1887" s="23">
        <v>293.7</v>
      </c>
      <c r="R1887" s="23">
        <v>0</v>
      </c>
      <c r="S1887" s="23">
        <v>0</v>
      </c>
      <c r="T1887" s="24">
        <f t="shared" si="99"/>
        <v>293.7</v>
      </c>
      <c r="U1887" s="25">
        <f t="shared" si="100"/>
        <v>3683.75</v>
      </c>
    </row>
    <row r="1888" spans="1:21" ht="27" customHeight="1" x14ac:dyDescent="0.2">
      <c r="A1888" s="18">
        <v>18</v>
      </c>
      <c r="B1888" s="18" t="s">
        <v>284</v>
      </c>
      <c r="C1888" s="19">
        <v>34876</v>
      </c>
      <c r="D1888" s="20">
        <v>26601100201978</v>
      </c>
      <c r="F1888" s="18" t="s">
        <v>285</v>
      </c>
      <c r="G1888" s="19">
        <v>35043</v>
      </c>
      <c r="I1888" s="21">
        <v>3940</v>
      </c>
      <c r="J1888" s="22">
        <v>5377.5</v>
      </c>
      <c r="M1888" s="23">
        <v>985</v>
      </c>
      <c r="O1888" s="1">
        <v>3124</v>
      </c>
      <c r="P1888" s="24">
        <f t="shared" si="101"/>
        <v>9486.5</v>
      </c>
      <c r="Q1888" s="23">
        <v>433.4</v>
      </c>
      <c r="R1888" s="23">
        <v>950</v>
      </c>
      <c r="S1888" s="23">
        <v>0</v>
      </c>
      <c r="T1888" s="24">
        <f t="shared" si="99"/>
        <v>1383.4</v>
      </c>
      <c r="U1888" s="25">
        <f t="shared" si="100"/>
        <v>8103.1</v>
      </c>
    </row>
    <row r="1889" spans="1:21" ht="27" customHeight="1" x14ac:dyDescent="0.2">
      <c r="A1889" s="18">
        <v>6840</v>
      </c>
      <c r="B1889" s="18" t="s">
        <v>286</v>
      </c>
      <c r="C1889" s="19">
        <v>38768</v>
      </c>
      <c r="D1889" s="20">
        <v>27102101701611</v>
      </c>
      <c r="F1889" s="18" t="s">
        <v>285</v>
      </c>
      <c r="G1889" s="19">
        <v>38812</v>
      </c>
      <c r="I1889" s="21">
        <v>2760</v>
      </c>
      <c r="J1889" s="22">
        <v>3407.7</v>
      </c>
      <c r="M1889" s="23">
        <v>690</v>
      </c>
      <c r="O1889" s="1">
        <v>2128</v>
      </c>
      <c r="P1889" s="24">
        <f t="shared" si="101"/>
        <v>6225.7</v>
      </c>
      <c r="Q1889" s="23">
        <v>303.60000000000002</v>
      </c>
      <c r="R1889" s="23">
        <v>0</v>
      </c>
      <c r="S1889" s="23">
        <v>1.4</v>
      </c>
      <c r="T1889" s="24">
        <f t="shared" si="99"/>
        <v>305</v>
      </c>
      <c r="U1889" s="25">
        <f t="shared" si="100"/>
        <v>5920.7</v>
      </c>
    </row>
    <row r="1890" spans="1:21" ht="27" customHeight="1" x14ac:dyDescent="0.2">
      <c r="A1890" s="18">
        <v>6967</v>
      </c>
      <c r="B1890" s="18" t="s">
        <v>287</v>
      </c>
      <c r="C1890" s="19">
        <v>38808</v>
      </c>
      <c r="D1890" s="20">
        <v>27303050201249</v>
      </c>
      <c r="F1890" s="18" t="s">
        <v>285</v>
      </c>
      <c r="G1890" s="19">
        <v>38820</v>
      </c>
      <c r="I1890" s="21">
        <v>1700</v>
      </c>
      <c r="J1890" s="22">
        <v>2479.4</v>
      </c>
      <c r="M1890" s="23">
        <v>425</v>
      </c>
      <c r="O1890" s="1"/>
      <c r="P1890" s="24">
        <f t="shared" si="101"/>
        <v>2904.4</v>
      </c>
      <c r="Q1890" s="23">
        <v>187</v>
      </c>
      <c r="R1890" s="23">
        <v>0</v>
      </c>
      <c r="S1890" s="23">
        <v>0</v>
      </c>
      <c r="T1890" s="24">
        <f t="shared" si="99"/>
        <v>187</v>
      </c>
      <c r="U1890" s="25">
        <f t="shared" si="100"/>
        <v>2717.4</v>
      </c>
    </row>
    <row r="1891" spans="1:21" ht="27" customHeight="1" x14ac:dyDescent="0.2">
      <c r="A1891" s="18">
        <v>7204</v>
      </c>
      <c r="B1891" s="18" t="s">
        <v>288</v>
      </c>
      <c r="C1891" s="19">
        <v>38914</v>
      </c>
      <c r="D1891" s="20">
        <v>27712012503654</v>
      </c>
      <c r="F1891" s="18" t="s">
        <v>285</v>
      </c>
      <c r="G1891" s="19">
        <v>38962</v>
      </c>
      <c r="I1891" s="21">
        <v>2100</v>
      </c>
      <c r="J1891" s="22">
        <v>3540.3</v>
      </c>
      <c r="M1891" s="23">
        <v>525</v>
      </c>
      <c r="O1891" s="1">
        <v>1876</v>
      </c>
      <c r="P1891" s="24">
        <f t="shared" si="101"/>
        <v>5941.3</v>
      </c>
      <c r="Q1891" s="23">
        <v>231</v>
      </c>
      <c r="R1891" s="23">
        <v>0</v>
      </c>
      <c r="S1891" s="23">
        <v>0</v>
      </c>
      <c r="T1891" s="24">
        <f t="shared" si="99"/>
        <v>231</v>
      </c>
      <c r="U1891" s="25">
        <f t="shared" si="100"/>
        <v>5710.3</v>
      </c>
    </row>
    <row r="1892" spans="1:21" ht="27" customHeight="1" x14ac:dyDescent="0.2">
      <c r="A1892" s="18">
        <v>7214</v>
      </c>
      <c r="B1892" s="18" t="s">
        <v>289</v>
      </c>
      <c r="C1892" s="19">
        <v>38912</v>
      </c>
      <c r="D1892" s="20">
        <v>27012222501539</v>
      </c>
      <c r="F1892" s="18" t="s">
        <v>285</v>
      </c>
      <c r="G1892" s="19">
        <v>38962</v>
      </c>
      <c r="I1892" s="21">
        <v>2740</v>
      </c>
      <c r="J1892" s="22">
        <v>3380.3</v>
      </c>
      <c r="M1892" s="23">
        <v>685</v>
      </c>
      <c r="O1892" s="1">
        <v>268</v>
      </c>
      <c r="P1892" s="24">
        <f t="shared" si="101"/>
        <v>4333.3</v>
      </c>
      <c r="Q1892" s="23">
        <v>301.39999999999998</v>
      </c>
      <c r="R1892" s="23">
        <v>0</v>
      </c>
      <c r="S1892" s="23">
        <v>0</v>
      </c>
      <c r="T1892" s="24">
        <f t="shared" si="99"/>
        <v>301.39999999999998</v>
      </c>
      <c r="U1892" s="25">
        <f t="shared" si="100"/>
        <v>4031.9</v>
      </c>
    </row>
    <row r="1893" spans="1:21" ht="27" customHeight="1" x14ac:dyDescent="0.2">
      <c r="A1893" s="18">
        <v>7233</v>
      </c>
      <c r="B1893" s="18" t="s">
        <v>290</v>
      </c>
      <c r="C1893" s="19">
        <v>38931</v>
      </c>
      <c r="D1893" s="20">
        <v>28609010211778</v>
      </c>
      <c r="F1893" s="18" t="s">
        <v>285</v>
      </c>
      <c r="G1893" s="19">
        <v>38962</v>
      </c>
      <c r="I1893" s="21">
        <v>2170</v>
      </c>
      <c r="J1893" s="22">
        <v>3660.1000000000004</v>
      </c>
      <c r="M1893" s="23">
        <v>542.5</v>
      </c>
      <c r="O1893" s="1">
        <v>1974</v>
      </c>
      <c r="P1893" s="24">
        <f t="shared" si="101"/>
        <v>6176.6</v>
      </c>
      <c r="Q1893" s="23">
        <v>238.7</v>
      </c>
      <c r="R1893" s="23">
        <v>0</v>
      </c>
      <c r="S1893" s="23">
        <v>0</v>
      </c>
      <c r="T1893" s="24">
        <f t="shared" si="99"/>
        <v>238.7</v>
      </c>
      <c r="U1893" s="25">
        <f t="shared" si="100"/>
        <v>5937.9000000000005</v>
      </c>
    </row>
    <row r="1894" spans="1:21" ht="27" customHeight="1" x14ac:dyDescent="0.2">
      <c r="A1894" s="18">
        <v>7653</v>
      </c>
      <c r="B1894" s="18" t="s">
        <v>291</v>
      </c>
      <c r="C1894" s="19">
        <v>39095</v>
      </c>
      <c r="D1894" s="20">
        <v>28304181801993</v>
      </c>
      <c r="F1894" s="18" t="s">
        <v>285</v>
      </c>
      <c r="G1894" s="19">
        <v>39127</v>
      </c>
      <c r="I1894" s="21">
        <v>1950</v>
      </c>
      <c r="J1894" s="22">
        <v>3307.2</v>
      </c>
      <c r="M1894" s="23">
        <v>487.5</v>
      </c>
      <c r="O1894" s="1">
        <v>1682</v>
      </c>
      <c r="P1894" s="24">
        <f t="shared" si="101"/>
        <v>5476.7</v>
      </c>
      <c r="Q1894" s="23">
        <v>214.5</v>
      </c>
      <c r="R1894" s="23">
        <v>0</v>
      </c>
      <c r="S1894" s="23">
        <v>0</v>
      </c>
      <c r="T1894" s="24">
        <f t="shared" si="99"/>
        <v>214.5</v>
      </c>
      <c r="U1894" s="25">
        <f t="shared" si="100"/>
        <v>5262.2</v>
      </c>
    </row>
    <row r="1895" spans="1:21" ht="27" customHeight="1" x14ac:dyDescent="0.2">
      <c r="A1895" s="18">
        <v>7924</v>
      </c>
      <c r="B1895" s="18" t="s">
        <v>292</v>
      </c>
      <c r="C1895" s="19">
        <v>39209</v>
      </c>
      <c r="D1895" s="20">
        <v>28204011808174</v>
      </c>
      <c r="F1895" s="18" t="s">
        <v>285</v>
      </c>
      <c r="G1895" s="19">
        <v>39238</v>
      </c>
      <c r="I1895" s="21">
        <v>2110</v>
      </c>
      <c r="J1895" s="22">
        <v>3558.2</v>
      </c>
      <c r="M1895" s="23">
        <v>527.5</v>
      </c>
      <c r="O1895" s="1">
        <v>1211</v>
      </c>
      <c r="P1895" s="24">
        <f t="shared" si="101"/>
        <v>5296.7</v>
      </c>
      <c r="Q1895" s="23">
        <v>232.1</v>
      </c>
      <c r="R1895" s="23">
        <v>0</v>
      </c>
      <c r="S1895" s="23">
        <v>0</v>
      </c>
      <c r="T1895" s="24">
        <f t="shared" si="99"/>
        <v>232.1</v>
      </c>
      <c r="U1895" s="25">
        <f t="shared" si="100"/>
        <v>5064.5999999999995</v>
      </c>
    </row>
    <row r="1896" spans="1:21" ht="27" customHeight="1" x14ac:dyDescent="0.2">
      <c r="A1896" s="18">
        <v>8002</v>
      </c>
      <c r="B1896" s="18" t="s">
        <v>293</v>
      </c>
      <c r="C1896" s="19">
        <v>42690</v>
      </c>
      <c r="D1896" s="20">
        <v>27304010200815</v>
      </c>
      <c r="F1896" s="18" t="s">
        <v>285</v>
      </c>
      <c r="G1896" s="19">
        <v>42705</v>
      </c>
      <c r="I1896" s="21">
        <v>1860</v>
      </c>
      <c r="J1896" s="22">
        <v>3126.15</v>
      </c>
      <c r="M1896" s="23">
        <v>465</v>
      </c>
      <c r="O1896" s="1">
        <v>1656</v>
      </c>
      <c r="P1896" s="24">
        <f t="shared" si="101"/>
        <v>5247.15</v>
      </c>
      <c r="Q1896" s="23">
        <v>204.6</v>
      </c>
      <c r="R1896" s="23">
        <v>0</v>
      </c>
      <c r="S1896" s="23">
        <v>0</v>
      </c>
      <c r="T1896" s="24">
        <f t="shared" si="99"/>
        <v>204.6</v>
      </c>
      <c r="U1896" s="25">
        <f t="shared" si="100"/>
        <v>5042.5499999999993</v>
      </c>
    </row>
    <row r="1897" spans="1:21" ht="27" customHeight="1" x14ac:dyDescent="0.2">
      <c r="A1897" s="18">
        <v>8635</v>
      </c>
      <c r="B1897" s="18" t="s">
        <v>294</v>
      </c>
      <c r="C1897" s="19">
        <v>43022</v>
      </c>
      <c r="D1897" s="20">
        <v>26901200200077</v>
      </c>
      <c r="F1897" s="18" t="s">
        <v>285</v>
      </c>
      <c r="G1897" s="19">
        <v>43046</v>
      </c>
      <c r="I1897" s="21">
        <v>1880</v>
      </c>
      <c r="J1897" s="22">
        <v>2332.35</v>
      </c>
      <c r="M1897" s="23">
        <v>470</v>
      </c>
      <c r="O1897" s="1">
        <v>1289</v>
      </c>
      <c r="P1897" s="24">
        <f t="shared" si="101"/>
        <v>4091.35</v>
      </c>
      <c r="Q1897" s="23">
        <v>206.8</v>
      </c>
      <c r="R1897" s="23">
        <v>0</v>
      </c>
      <c r="S1897" s="23">
        <v>0</v>
      </c>
      <c r="T1897" s="24">
        <f t="shared" si="99"/>
        <v>206.8</v>
      </c>
      <c r="U1897" s="25">
        <f t="shared" si="100"/>
        <v>3884.5499999999997</v>
      </c>
    </row>
    <row r="1898" spans="1:21" ht="27" customHeight="1" x14ac:dyDescent="0.2">
      <c r="A1898" s="18">
        <v>8743</v>
      </c>
      <c r="B1898" s="18" t="s">
        <v>295</v>
      </c>
      <c r="C1898" s="19">
        <v>39578</v>
      </c>
      <c r="D1898" s="20">
        <v>28106282501854</v>
      </c>
      <c r="F1898" s="18" t="s">
        <v>285</v>
      </c>
      <c r="G1898" s="19">
        <v>39607</v>
      </c>
      <c r="I1898" s="21">
        <v>1910</v>
      </c>
      <c r="J1898" s="22">
        <v>3211.3</v>
      </c>
      <c r="M1898" s="23">
        <v>477.5</v>
      </c>
      <c r="O1898" s="1">
        <v>1246</v>
      </c>
      <c r="P1898" s="24">
        <f t="shared" si="101"/>
        <v>4934.8</v>
      </c>
      <c r="Q1898" s="23">
        <v>210.1</v>
      </c>
      <c r="R1898" s="23">
        <v>0</v>
      </c>
      <c r="S1898" s="23">
        <v>0</v>
      </c>
      <c r="T1898" s="24">
        <f t="shared" si="99"/>
        <v>210.1</v>
      </c>
      <c r="U1898" s="25">
        <f t="shared" si="100"/>
        <v>4724.7</v>
      </c>
    </row>
    <row r="1899" spans="1:21" ht="27" customHeight="1" x14ac:dyDescent="0.2">
      <c r="A1899" s="18">
        <v>10166</v>
      </c>
      <c r="B1899" s="18" t="s">
        <v>296</v>
      </c>
      <c r="C1899" s="19">
        <v>40456</v>
      </c>
      <c r="D1899" s="20">
        <v>27302171803631</v>
      </c>
      <c r="F1899" s="18" t="s">
        <v>285</v>
      </c>
      <c r="G1899" s="19">
        <v>40468</v>
      </c>
      <c r="I1899" s="21">
        <v>1890</v>
      </c>
      <c r="J1899" s="22">
        <v>2562.4</v>
      </c>
      <c r="M1899" s="23">
        <v>472.5</v>
      </c>
      <c r="O1899" s="1">
        <v>1572</v>
      </c>
      <c r="P1899" s="24">
        <f t="shared" si="101"/>
        <v>4606.8999999999996</v>
      </c>
      <c r="Q1899" s="23">
        <v>207.9</v>
      </c>
      <c r="R1899" s="23">
        <v>0</v>
      </c>
      <c r="S1899" s="23">
        <v>0</v>
      </c>
      <c r="T1899" s="24">
        <f t="shared" si="99"/>
        <v>207.9</v>
      </c>
      <c r="U1899" s="25">
        <f t="shared" si="100"/>
        <v>4399</v>
      </c>
    </row>
    <row r="1900" spans="1:21" ht="27" customHeight="1" x14ac:dyDescent="0.2">
      <c r="A1900" s="18">
        <v>10414</v>
      </c>
      <c r="B1900" s="18" t="s">
        <v>297</v>
      </c>
      <c r="C1900" s="19">
        <v>40518</v>
      </c>
      <c r="D1900" s="20">
        <v>27205010201872</v>
      </c>
      <c r="F1900" s="18" t="s">
        <v>285</v>
      </c>
      <c r="G1900" s="19">
        <v>40544</v>
      </c>
      <c r="I1900" s="21">
        <v>2690</v>
      </c>
      <c r="J1900" s="22">
        <v>3638.3999999999996</v>
      </c>
      <c r="M1900" s="23">
        <v>672.5</v>
      </c>
      <c r="O1900" s="1">
        <v>2171</v>
      </c>
      <c r="P1900" s="24">
        <f t="shared" si="101"/>
        <v>6481.9</v>
      </c>
      <c r="Q1900" s="23">
        <v>295.89999999999998</v>
      </c>
      <c r="R1900" s="23">
        <v>0</v>
      </c>
      <c r="S1900" s="23">
        <v>0</v>
      </c>
      <c r="T1900" s="24">
        <f t="shared" si="99"/>
        <v>295.89999999999998</v>
      </c>
      <c r="U1900" s="25">
        <f t="shared" si="100"/>
        <v>6186</v>
      </c>
    </row>
    <row r="1901" spans="1:21" ht="27" customHeight="1" x14ac:dyDescent="0.2">
      <c r="A1901" s="18">
        <v>11010</v>
      </c>
      <c r="B1901" s="18" t="s">
        <v>298</v>
      </c>
      <c r="C1901" s="19">
        <v>40867</v>
      </c>
      <c r="D1901" s="20">
        <v>29008261801434</v>
      </c>
      <c r="F1901" s="18" t="s">
        <v>285</v>
      </c>
      <c r="G1901" s="19">
        <v>40950</v>
      </c>
      <c r="I1901" s="21">
        <v>1700</v>
      </c>
      <c r="J1901" s="22">
        <v>2273.35</v>
      </c>
      <c r="M1901" s="23">
        <v>425</v>
      </c>
      <c r="O1901" s="1">
        <v>1241</v>
      </c>
      <c r="P1901" s="24">
        <f t="shared" si="101"/>
        <v>3939.35</v>
      </c>
      <c r="Q1901" s="23">
        <v>187</v>
      </c>
      <c r="R1901" s="23">
        <v>0</v>
      </c>
      <c r="S1901" s="23">
        <v>0</v>
      </c>
      <c r="T1901" s="24">
        <f t="shared" si="99"/>
        <v>187</v>
      </c>
      <c r="U1901" s="25">
        <f t="shared" si="100"/>
        <v>3752.35</v>
      </c>
    </row>
    <row r="1902" spans="1:21" ht="27" customHeight="1" x14ac:dyDescent="0.2">
      <c r="A1902" s="18">
        <v>11049</v>
      </c>
      <c r="B1902" s="18" t="s">
        <v>299</v>
      </c>
      <c r="C1902" s="19">
        <v>40891</v>
      </c>
      <c r="D1902" s="20">
        <v>28408030201234</v>
      </c>
      <c r="F1902" s="18" t="s">
        <v>285</v>
      </c>
      <c r="G1902" s="19">
        <v>40923</v>
      </c>
      <c r="I1902" s="21">
        <v>1700</v>
      </c>
      <c r="J1902" s="22">
        <v>2441.35</v>
      </c>
      <c r="M1902" s="23">
        <v>425</v>
      </c>
      <c r="O1902" s="1">
        <v>1131</v>
      </c>
      <c r="P1902" s="24">
        <f t="shared" si="101"/>
        <v>3997.35</v>
      </c>
      <c r="Q1902" s="23">
        <v>187</v>
      </c>
      <c r="R1902" s="23">
        <v>0</v>
      </c>
      <c r="S1902" s="23">
        <v>0</v>
      </c>
      <c r="T1902" s="24">
        <f t="shared" si="99"/>
        <v>187</v>
      </c>
      <c r="U1902" s="25">
        <f t="shared" si="100"/>
        <v>3810.35</v>
      </c>
    </row>
    <row r="1903" spans="1:21" ht="27" customHeight="1" x14ac:dyDescent="0.2">
      <c r="A1903" s="18">
        <v>11360</v>
      </c>
      <c r="B1903" s="18" t="s">
        <v>300</v>
      </c>
      <c r="C1903" s="19">
        <v>41130</v>
      </c>
      <c r="D1903" s="20">
        <v>27903251803252</v>
      </c>
      <c r="F1903" s="18" t="s">
        <v>285</v>
      </c>
      <c r="G1903" s="19">
        <v>41186</v>
      </c>
      <c r="I1903" s="21">
        <v>1700</v>
      </c>
      <c r="J1903" s="22">
        <v>2270.35</v>
      </c>
      <c r="M1903" s="23">
        <v>425</v>
      </c>
      <c r="O1903" s="1">
        <v>1195</v>
      </c>
      <c r="P1903" s="24">
        <f t="shared" si="101"/>
        <v>3890.35</v>
      </c>
      <c r="Q1903" s="23">
        <v>187</v>
      </c>
      <c r="R1903" s="23">
        <v>0</v>
      </c>
      <c r="S1903" s="23">
        <v>0</v>
      </c>
      <c r="T1903" s="24">
        <f t="shared" si="99"/>
        <v>187</v>
      </c>
      <c r="U1903" s="25">
        <f t="shared" si="100"/>
        <v>3703.35</v>
      </c>
    </row>
    <row r="1904" spans="1:21" ht="27" customHeight="1" x14ac:dyDescent="0.2">
      <c r="A1904" s="18">
        <v>12078</v>
      </c>
      <c r="B1904" s="18" t="s">
        <v>301</v>
      </c>
      <c r="C1904" s="19">
        <v>41610</v>
      </c>
      <c r="D1904" s="20">
        <v>27507011800793</v>
      </c>
      <c r="F1904" s="18" t="s">
        <v>285</v>
      </c>
      <c r="G1904" s="19">
        <v>41654</v>
      </c>
      <c r="I1904" s="21">
        <v>1700</v>
      </c>
      <c r="J1904" s="22">
        <v>2270.35</v>
      </c>
      <c r="M1904" s="23">
        <v>425</v>
      </c>
      <c r="O1904" s="1">
        <v>1394</v>
      </c>
      <c r="P1904" s="24">
        <f t="shared" si="101"/>
        <v>4089.35</v>
      </c>
      <c r="Q1904" s="23">
        <v>187</v>
      </c>
      <c r="R1904" s="23">
        <v>0</v>
      </c>
      <c r="S1904" s="23">
        <v>0</v>
      </c>
      <c r="T1904" s="24">
        <f t="shared" si="99"/>
        <v>187</v>
      </c>
      <c r="U1904" s="25">
        <f t="shared" si="100"/>
        <v>3902.35</v>
      </c>
    </row>
    <row r="1905" spans="1:21" ht="27" customHeight="1" x14ac:dyDescent="0.2">
      <c r="A1905" s="18">
        <v>14075</v>
      </c>
      <c r="B1905" s="18" t="s">
        <v>302</v>
      </c>
      <c r="C1905" s="19">
        <v>43870</v>
      </c>
      <c r="D1905" s="20">
        <v>28110020201831</v>
      </c>
      <c r="F1905" s="18" t="s">
        <v>285</v>
      </c>
      <c r="G1905" s="19">
        <v>43983</v>
      </c>
      <c r="O1905" s="1"/>
      <c r="P1905" s="24">
        <f t="shared" si="101"/>
        <v>0</v>
      </c>
      <c r="T1905" s="24">
        <f t="shared" si="99"/>
        <v>0</v>
      </c>
      <c r="U1905" s="25">
        <f t="shared" si="100"/>
        <v>0</v>
      </c>
    </row>
    <row r="1906" spans="1:21" ht="27" customHeight="1" x14ac:dyDescent="0.2">
      <c r="A1906" s="18">
        <v>14100</v>
      </c>
      <c r="B1906" s="18" t="s">
        <v>303</v>
      </c>
      <c r="C1906" s="19">
        <v>43900</v>
      </c>
      <c r="D1906" s="20">
        <v>28507010206556</v>
      </c>
      <c r="F1906" s="18" t="s">
        <v>285</v>
      </c>
      <c r="G1906" s="19">
        <v>44013</v>
      </c>
      <c r="I1906" s="21">
        <v>1700</v>
      </c>
      <c r="J1906" s="22">
        <v>1923.9</v>
      </c>
      <c r="M1906" s="23">
        <v>425</v>
      </c>
      <c r="O1906" s="1">
        <v>924</v>
      </c>
      <c r="P1906" s="24">
        <f t="shared" si="101"/>
        <v>3272.9</v>
      </c>
      <c r="Q1906" s="23">
        <v>187</v>
      </c>
      <c r="R1906" s="23">
        <v>0</v>
      </c>
      <c r="S1906" s="23">
        <v>0</v>
      </c>
      <c r="T1906" s="24">
        <f t="shared" si="99"/>
        <v>187</v>
      </c>
      <c r="U1906" s="25">
        <f t="shared" si="100"/>
        <v>3085.9</v>
      </c>
    </row>
    <row r="1907" spans="1:21" ht="27" customHeight="1" x14ac:dyDescent="0.2">
      <c r="A1907" s="18">
        <v>14157</v>
      </c>
      <c r="B1907" s="18" t="s">
        <v>304</v>
      </c>
      <c r="C1907" s="19">
        <v>44027</v>
      </c>
      <c r="D1907" s="20">
        <v>27809070200673</v>
      </c>
      <c r="F1907" s="18" t="s">
        <v>285</v>
      </c>
      <c r="G1907" s="19">
        <v>44044</v>
      </c>
      <c r="O1907" s="1"/>
      <c r="P1907" s="24">
        <f t="shared" si="101"/>
        <v>0</v>
      </c>
      <c r="T1907" s="24">
        <f t="shared" si="99"/>
        <v>0</v>
      </c>
      <c r="U1907" s="25">
        <f t="shared" si="100"/>
        <v>0</v>
      </c>
    </row>
    <row r="1908" spans="1:21" ht="27" customHeight="1" x14ac:dyDescent="0.2">
      <c r="A1908" s="18">
        <v>38</v>
      </c>
      <c r="B1908" s="18" t="s">
        <v>305</v>
      </c>
      <c r="C1908" s="19">
        <v>35431</v>
      </c>
      <c r="D1908" s="20">
        <v>26603140200632</v>
      </c>
      <c r="F1908" s="18" t="s">
        <v>306</v>
      </c>
      <c r="G1908" s="19">
        <v>35521</v>
      </c>
      <c r="I1908" s="21">
        <v>6000</v>
      </c>
      <c r="J1908" s="22">
        <v>7426</v>
      </c>
      <c r="M1908" s="23">
        <v>1500</v>
      </c>
      <c r="O1908" s="1">
        <v>599</v>
      </c>
      <c r="P1908" s="24">
        <f t="shared" si="101"/>
        <v>9525</v>
      </c>
      <c r="Q1908" s="23">
        <v>660</v>
      </c>
      <c r="R1908" s="23">
        <v>0</v>
      </c>
      <c r="S1908" s="23">
        <v>0</v>
      </c>
      <c r="T1908" s="24">
        <f t="shared" si="99"/>
        <v>660</v>
      </c>
      <c r="U1908" s="25">
        <f t="shared" si="100"/>
        <v>8865</v>
      </c>
    </row>
    <row r="1909" spans="1:21" ht="27" customHeight="1" x14ac:dyDescent="0.2">
      <c r="A1909" s="18">
        <v>9586</v>
      </c>
      <c r="B1909" s="18" t="s">
        <v>307</v>
      </c>
      <c r="C1909" s="19">
        <v>35595</v>
      </c>
      <c r="D1909" s="20">
        <v>26901010206231</v>
      </c>
      <c r="F1909" s="18" t="s">
        <v>306</v>
      </c>
      <c r="G1909" s="19">
        <v>40436</v>
      </c>
      <c r="I1909" s="21">
        <v>5970</v>
      </c>
      <c r="J1909" s="22">
        <v>7391.5</v>
      </c>
      <c r="M1909" s="23">
        <v>1492.5</v>
      </c>
      <c r="O1909" s="1">
        <v>395</v>
      </c>
      <c r="P1909" s="24">
        <f t="shared" si="101"/>
        <v>9279</v>
      </c>
      <c r="Q1909" s="23">
        <v>656.7</v>
      </c>
      <c r="R1909" s="23">
        <v>0</v>
      </c>
      <c r="S1909" s="23">
        <v>0</v>
      </c>
      <c r="T1909" s="24">
        <f t="shared" si="99"/>
        <v>656.7</v>
      </c>
      <c r="U1909" s="25">
        <f t="shared" si="100"/>
        <v>8622.2999999999993</v>
      </c>
    </row>
    <row r="1910" spans="1:21" ht="27" customHeight="1" x14ac:dyDescent="0.2">
      <c r="A1910" s="18">
        <v>12755</v>
      </c>
      <c r="B1910" s="18" t="s">
        <v>308</v>
      </c>
      <c r="C1910" s="19">
        <v>42389</v>
      </c>
      <c r="D1910" s="20">
        <v>29002012503654</v>
      </c>
      <c r="F1910" s="18" t="s">
        <v>306</v>
      </c>
      <c r="G1910" s="19">
        <v>42389</v>
      </c>
      <c r="I1910" s="21">
        <v>2520</v>
      </c>
      <c r="J1910" s="22">
        <v>4252.95</v>
      </c>
      <c r="M1910" s="23">
        <v>630</v>
      </c>
      <c r="O1910" s="1">
        <v>914</v>
      </c>
      <c r="P1910" s="24">
        <f t="shared" si="101"/>
        <v>5796.95</v>
      </c>
      <c r="Q1910" s="23">
        <v>277.2</v>
      </c>
      <c r="R1910" s="23">
        <v>0</v>
      </c>
      <c r="S1910" s="23">
        <v>0</v>
      </c>
      <c r="T1910" s="24">
        <f t="shared" si="99"/>
        <v>277.2</v>
      </c>
      <c r="U1910" s="25">
        <f t="shared" si="100"/>
        <v>5519.75</v>
      </c>
    </row>
    <row r="1911" spans="1:21" ht="27" customHeight="1" x14ac:dyDescent="0.2">
      <c r="A1911" s="18">
        <v>12828</v>
      </c>
      <c r="B1911" s="18" t="s">
        <v>309</v>
      </c>
      <c r="C1911" s="19">
        <v>42400</v>
      </c>
      <c r="D1911" s="20">
        <v>28104162602077</v>
      </c>
      <c r="F1911" s="18" t="s">
        <v>306</v>
      </c>
      <c r="G1911" s="19">
        <v>42400</v>
      </c>
      <c r="I1911" s="21">
        <v>2500</v>
      </c>
      <c r="J1911" s="22">
        <v>4218.95</v>
      </c>
      <c r="M1911" s="23">
        <v>625</v>
      </c>
      <c r="O1911" s="1">
        <v>1676</v>
      </c>
      <c r="P1911" s="24">
        <f t="shared" si="101"/>
        <v>6519.95</v>
      </c>
      <c r="Q1911" s="23">
        <v>275</v>
      </c>
      <c r="R1911" s="23">
        <v>0</v>
      </c>
      <c r="S1911" s="23">
        <v>0</v>
      </c>
      <c r="T1911" s="24">
        <f t="shared" ref="T1911:T1974" si="102">SUM(Q1911:S1911)</f>
        <v>275</v>
      </c>
      <c r="U1911" s="25">
        <f t="shared" ref="U1911:U1974" si="103">P1911-T1911</f>
        <v>6244.95</v>
      </c>
    </row>
    <row r="1912" spans="1:21" ht="27" customHeight="1" x14ac:dyDescent="0.2">
      <c r="A1912" s="18">
        <v>13029</v>
      </c>
      <c r="B1912" s="18" t="s">
        <v>310</v>
      </c>
      <c r="C1912" s="19">
        <v>42814</v>
      </c>
      <c r="D1912" s="20">
        <v>28509012309878</v>
      </c>
      <c r="F1912" s="18" t="s">
        <v>306</v>
      </c>
      <c r="G1912" s="19">
        <v>42814</v>
      </c>
      <c r="I1912" s="21">
        <v>2060</v>
      </c>
      <c r="J1912" s="22">
        <v>3473.2</v>
      </c>
      <c r="M1912" s="23">
        <v>515</v>
      </c>
      <c r="O1912" s="1">
        <v>222</v>
      </c>
      <c r="P1912" s="24">
        <f t="shared" ref="P1912:P1975" si="104">SUM(J1912:O1912)</f>
        <v>4210.2</v>
      </c>
      <c r="Q1912" s="23">
        <v>226.6</v>
      </c>
      <c r="R1912" s="23">
        <v>500</v>
      </c>
      <c r="S1912" s="23">
        <v>0</v>
      </c>
      <c r="T1912" s="24">
        <f t="shared" si="102"/>
        <v>726.6</v>
      </c>
      <c r="U1912" s="25">
        <f t="shared" si="103"/>
        <v>3483.6</v>
      </c>
    </row>
    <row r="1913" spans="1:21" ht="27" customHeight="1" x14ac:dyDescent="0.2">
      <c r="A1913" s="18">
        <v>13624</v>
      </c>
      <c r="B1913" s="18" t="s">
        <v>311</v>
      </c>
      <c r="C1913" s="19">
        <v>43382</v>
      </c>
      <c r="D1913" s="20">
        <v>28710011249054</v>
      </c>
      <c r="F1913" s="18" t="s">
        <v>306</v>
      </c>
      <c r="G1913" s="19">
        <v>43497</v>
      </c>
      <c r="I1913" s="21">
        <v>1900</v>
      </c>
      <c r="J1913" s="22">
        <v>3203.8</v>
      </c>
      <c r="M1913" s="23">
        <v>475</v>
      </c>
      <c r="O1913" s="1">
        <v>531</v>
      </c>
      <c r="P1913" s="24">
        <f t="shared" si="104"/>
        <v>4209.8</v>
      </c>
      <c r="Q1913" s="23">
        <v>209</v>
      </c>
      <c r="R1913" s="23">
        <v>0</v>
      </c>
      <c r="S1913" s="23">
        <v>0</v>
      </c>
      <c r="T1913" s="24">
        <f t="shared" si="102"/>
        <v>209</v>
      </c>
      <c r="U1913" s="25">
        <f t="shared" si="103"/>
        <v>4000.8</v>
      </c>
    </row>
    <row r="1914" spans="1:21" ht="27" customHeight="1" x14ac:dyDescent="0.2">
      <c r="A1914" s="18">
        <v>1670</v>
      </c>
      <c r="B1914" s="18" t="s">
        <v>312</v>
      </c>
      <c r="C1914" s="19">
        <v>35431</v>
      </c>
      <c r="D1914" s="20">
        <v>27810150201431</v>
      </c>
      <c r="F1914" s="18" t="s">
        <v>206</v>
      </c>
      <c r="G1914" s="19">
        <v>37047</v>
      </c>
      <c r="I1914" s="21">
        <v>3520</v>
      </c>
      <c r="J1914" s="22">
        <v>4380.5</v>
      </c>
      <c r="M1914" s="23">
        <v>880</v>
      </c>
      <c r="O1914" s="1"/>
      <c r="P1914" s="24">
        <f t="shared" si="104"/>
        <v>5260.5</v>
      </c>
      <c r="Q1914" s="23">
        <v>387.2</v>
      </c>
      <c r="R1914" s="23">
        <v>500</v>
      </c>
      <c r="S1914" s="23">
        <v>0</v>
      </c>
      <c r="T1914" s="24">
        <f t="shared" si="102"/>
        <v>887.2</v>
      </c>
      <c r="U1914" s="25">
        <f t="shared" si="103"/>
        <v>4373.3</v>
      </c>
    </row>
    <row r="1915" spans="1:21" ht="27" customHeight="1" x14ac:dyDescent="0.2">
      <c r="A1915" s="18">
        <v>4043</v>
      </c>
      <c r="B1915" s="18" t="s">
        <v>313</v>
      </c>
      <c r="C1915" s="19">
        <v>38587</v>
      </c>
      <c r="D1915" s="20">
        <v>27401010202091</v>
      </c>
      <c r="F1915" s="18" t="s">
        <v>206</v>
      </c>
      <c r="G1915" s="19">
        <v>40436</v>
      </c>
      <c r="I1915" s="21">
        <v>1850</v>
      </c>
      <c r="J1915" s="22">
        <v>3122.55</v>
      </c>
      <c r="M1915" s="23">
        <v>462.5</v>
      </c>
      <c r="O1915" s="1">
        <v>1132</v>
      </c>
      <c r="P1915" s="24">
        <f t="shared" si="104"/>
        <v>4717.05</v>
      </c>
      <c r="Q1915" s="23">
        <v>203.5</v>
      </c>
      <c r="R1915" s="23">
        <v>0</v>
      </c>
      <c r="S1915" s="23">
        <v>0</v>
      </c>
      <c r="T1915" s="24">
        <f t="shared" si="102"/>
        <v>203.5</v>
      </c>
      <c r="U1915" s="25">
        <f t="shared" si="103"/>
        <v>4513.55</v>
      </c>
    </row>
    <row r="1916" spans="1:21" ht="27" customHeight="1" x14ac:dyDescent="0.2">
      <c r="A1916" s="18">
        <v>4502</v>
      </c>
      <c r="B1916" s="18" t="s">
        <v>314</v>
      </c>
      <c r="C1916" s="19">
        <v>37635</v>
      </c>
      <c r="D1916" s="20">
        <v>26306161501051</v>
      </c>
      <c r="F1916" s="18" t="s">
        <v>206</v>
      </c>
      <c r="G1916" s="19">
        <v>37695</v>
      </c>
      <c r="I1916" s="21">
        <v>2090</v>
      </c>
      <c r="J1916" s="22">
        <v>2863</v>
      </c>
      <c r="M1916" s="23">
        <v>522.5</v>
      </c>
      <c r="O1916" s="1">
        <v>2371</v>
      </c>
      <c r="P1916" s="24">
        <f t="shared" si="104"/>
        <v>5756.5</v>
      </c>
      <c r="Q1916" s="23">
        <v>229.9</v>
      </c>
      <c r="R1916" s="23">
        <v>0</v>
      </c>
      <c r="S1916" s="23">
        <v>0</v>
      </c>
      <c r="T1916" s="24">
        <f t="shared" si="102"/>
        <v>229.9</v>
      </c>
      <c r="U1916" s="25">
        <f t="shared" si="103"/>
        <v>5526.6</v>
      </c>
    </row>
    <row r="1917" spans="1:21" ht="27" customHeight="1" x14ac:dyDescent="0.2">
      <c r="A1917" s="18">
        <v>5261</v>
      </c>
      <c r="B1917" s="18" t="s">
        <v>315</v>
      </c>
      <c r="C1917" s="19">
        <v>37849</v>
      </c>
      <c r="D1917" s="20">
        <v>28308010201993</v>
      </c>
      <c r="F1917" s="18" t="s">
        <v>206</v>
      </c>
      <c r="G1917" s="19">
        <v>40411</v>
      </c>
      <c r="I1917" s="21">
        <v>2160</v>
      </c>
      <c r="J1917" s="22">
        <v>3653.95</v>
      </c>
      <c r="M1917" s="23">
        <v>540</v>
      </c>
      <c r="O1917" s="1"/>
      <c r="P1917" s="24">
        <f t="shared" si="104"/>
        <v>4193.95</v>
      </c>
      <c r="Q1917" s="23">
        <v>237.6</v>
      </c>
      <c r="R1917" s="23">
        <v>0</v>
      </c>
      <c r="S1917" s="23">
        <v>0</v>
      </c>
      <c r="T1917" s="24">
        <f t="shared" si="102"/>
        <v>237.6</v>
      </c>
      <c r="U1917" s="25">
        <f t="shared" si="103"/>
        <v>3956.35</v>
      </c>
    </row>
    <row r="1918" spans="1:21" ht="27" customHeight="1" x14ac:dyDescent="0.2">
      <c r="A1918" s="18">
        <v>1360</v>
      </c>
      <c r="B1918" s="18" t="s">
        <v>316</v>
      </c>
      <c r="C1918" s="19">
        <v>41011</v>
      </c>
      <c r="D1918" s="20">
        <v>25201250200439</v>
      </c>
      <c r="F1918" s="18" t="s">
        <v>269</v>
      </c>
      <c r="G1918" s="19" t="s">
        <v>77</v>
      </c>
      <c r="I1918" s="21">
        <v>0</v>
      </c>
      <c r="J1918" s="22">
        <v>6383</v>
      </c>
      <c r="M1918" s="23">
        <v>0</v>
      </c>
      <c r="O1918" s="1"/>
      <c r="P1918" s="24">
        <f t="shared" si="104"/>
        <v>6383</v>
      </c>
      <c r="Q1918" s="23">
        <v>0</v>
      </c>
      <c r="R1918" s="23">
        <v>0</v>
      </c>
      <c r="S1918" s="23">
        <v>0</v>
      </c>
      <c r="T1918" s="24">
        <f t="shared" si="102"/>
        <v>0</v>
      </c>
      <c r="U1918" s="25">
        <f t="shared" si="103"/>
        <v>6383</v>
      </c>
    </row>
    <row r="1919" spans="1:21" ht="27" customHeight="1" x14ac:dyDescent="0.2">
      <c r="A1919" s="18">
        <v>7015</v>
      </c>
      <c r="B1919" s="18" t="s">
        <v>317</v>
      </c>
      <c r="C1919" s="19">
        <v>38829</v>
      </c>
      <c r="D1919" s="20">
        <v>28601111805074</v>
      </c>
      <c r="F1919" s="18" t="s">
        <v>269</v>
      </c>
      <c r="G1919" s="19">
        <v>38869</v>
      </c>
      <c r="I1919" s="21">
        <v>1700</v>
      </c>
      <c r="J1919" s="22">
        <v>2871.9</v>
      </c>
      <c r="M1919" s="23">
        <v>425</v>
      </c>
      <c r="O1919" s="1"/>
      <c r="P1919" s="24">
        <f t="shared" si="104"/>
        <v>3296.9</v>
      </c>
      <c r="Q1919" s="23">
        <v>187</v>
      </c>
      <c r="R1919" s="23">
        <v>0</v>
      </c>
      <c r="S1919" s="23">
        <v>0</v>
      </c>
      <c r="T1919" s="24">
        <f t="shared" si="102"/>
        <v>187</v>
      </c>
      <c r="U1919" s="25">
        <f t="shared" si="103"/>
        <v>3109.9</v>
      </c>
    </row>
    <row r="1920" spans="1:21" ht="27" customHeight="1" x14ac:dyDescent="0.2">
      <c r="A1920" s="18">
        <v>8412</v>
      </c>
      <c r="B1920" s="18" t="s">
        <v>318</v>
      </c>
      <c r="C1920" s="19">
        <v>39393</v>
      </c>
      <c r="D1920" s="20">
        <v>29001011845491</v>
      </c>
      <c r="F1920" s="18" t="s">
        <v>269</v>
      </c>
      <c r="G1920" s="19">
        <v>39406</v>
      </c>
      <c r="I1920" s="21">
        <v>1700</v>
      </c>
      <c r="J1920" s="22">
        <v>2360.75</v>
      </c>
      <c r="M1920" s="23">
        <v>425</v>
      </c>
      <c r="O1920" s="1"/>
      <c r="P1920" s="24">
        <f t="shared" si="104"/>
        <v>2785.75</v>
      </c>
      <c r="Q1920" s="23">
        <v>187</v>
      </c>
      <c r="R1920" s="23">
        <v>275</v>
      </c>
      <c r="S1920" s="23">
        <v>0</v>
      </c>
      <c r="T1920" s="24">
        <f t="shared" si="102"/>
        <v>462</v>
      </c>
      <c r="U1920" s="25">
        <f t="shared" si="103"/>
        <v>2323.75</v>
      </c>
    </row>
    <row r="1921" spans="1:21" ht="27" customHeight="1" x14ac:dyDescent="0.2">
      <c r="A1921" s="18">
        <v>4548</v>
      </c>
      <c r="B1921" s="18" t="s">
        <v>319</v>
      </c>
      <c r="C1921" s="19">
        <v>36397</v>
      </c>
      <c r="D1921" s="20">
        <v>26409172602359</v>
      </c>
      <c r="F1921" s="18" t="s">
        <v>211</v>
      </c>
      <c r="G1921" s="19">
        <v>36397</v>
      </c>
      <c r="I1921" s="21">
        <v>1700</v>
      </c>
      <c r="J1921" s="22">
        <v>1700</v>
      </c>
      <c r="M1921" s="23">
        <v>0</v>
      </c>
      <c r="O1921" s="1"/>
      <c r="P1921" s="24">
        <f t="shared" si="104"/>
        <v>1700</v>
      </c>
      <c r="Q1921" s="23">
        <v>187</v>
      </c>
      <c r="R1921" s="23">
        <v>0</v>
      </c>
      <c r="S1921" s="23">
        <v>0</v>
      </c>
      <c r="T1921" s="24">
        <f t="shared" si="102"/>
        <v>187</v>
      </c>
      <c r="U1921" s="25">
        <f t="shared" si="103"/>
        <v>1513</v>
      </c>
    </row>
    <row r="1922" spans="1:21" ht="27" customHeight="1" x14ac:dyDescent="0.2">
      <c r="A1922" s="18">
        <v>4550</v>
      </c>
      <c r="B1922" s="18" t="s">
        <v>320</v>
      </c>
      <c r="C1922" s="19">
        <v>36090</v>
      </c>
      <c r="D1922" s="20">
        <v>27810282300871</v>
      </c>
      <c r="F1922" s="18" t="s">
        <v>211</v>
      </c>
      <c r="G1922" s="19">
        <v>36090</v>
      </c>
      <c r="I1922" s="21">
        <v>1700</v>
      </c>
      <c r="J1922" s="22">
        <v>1700</v>
      </c>
      <c r="M1922" s="23">
        <v>0</v>
      </c>
      <c r="O1922" s="1"/>
      <c r="P1922" s="24">
        <f t="shared" si="104"/>
        <v>1700</v>
      </c>
      <c r="Q1922" s="23">
        <v>187</v>
      </c>
      <c r="R1922" s="23">
        <v>0</v>
      </c>
      <c r="S1922" s="23">
        <v>0</v>
      </c>
      <c r="T1922" s="24">
        <f t="shared" si="102"/>
        <v>187</v>
      </c>
      <c r="U1922" s="25">
        <f t="shared" si="103"/>
        <v>1513</v>
      </c>
    </row>
    <row r="1923" spans="1:21" ht="27" customHeight="1" x14ac:dyDescent="0.2">
      <c r="A1923" s="18">
        <v>8517</v>
      </c>
      <c r="B1923" s="18" t="s">
        <v>321</v>
      </c>
      <c r="C1923" s="19">
        <v>39459</v>
      </c>
      <c r="D1923" s="20">
        <v>29005051803991</v>
      </c>
      <c r="F1923" s="18" t="s">
        <v>211</v>
      </c>
      <c r="G1923" s="19">
        <v>39483</v>
      </c>
      <c r="I1923" s="21">
        <v>1700</v>
      </c>
      <c r="J1923" s="22">
        <v>2286.0500000000002</v>
      </c>
      <c r="M1923" s="23">
        <v>425</v>
      </c>
      <c r="O1923" s="1">
        <v>468</v>
      </c>
      <c r="P1923" s="24">
        <f t="shared" si="104"/>
        <v>3179.05</v>
      </c>
      <c r="Q1923" s="23">
        <v>187</v>
      </c>
      <c r="R1923" s="23">
        <v>0</v>
      </c>
      <c r="S1923" s="23">
        <v>0</v>
      </c>
      <c r="T1923" s="24">
        <f t="shared" si="102"/>
        <v>187</v>
      </c>
      <c r="U1923" s="25">
        <f t="shared" si="103"/>
        <v>2992.05</v>
      </c>
    </row>
    <row r="1924" spans="1:21" ht="27" customHeight="1" x14ac:dyDescent="0.2">
      <c r="A1924" s="18">
        <v>13158</v>
      </c>
      <c r="B1924" s="18" t="s">
        <v>322</v>
      </c>
      <c r="C1924" s="19">
        <v>43008</v>
      </c>
      <c r="D1924" s="20">
        <v>28911191800476</v>
      </c>
      <c r="F1924" s="18" t="s">
        <v>211</v>
      </c>
      <c r="G1924" s="19">
        <v>43023</v>
      </c>
      <c r="I1924" s="21">
        <v>1700</v>
      </c>
      <c r="J1924" s="22">
        <v>2232.35</v>
      </c>
      <c r="M1924" s="23">
        <v>425</v>
      </c>
      <c r="N1924" s="23">
        <v>250</v>
      </c>
      <c r="O1924" s="1"/>
      <c r="P1924" s="24">
        <f t="shared" si="104"/>
        <v>2907.35</v>
      </c>
      <c r="Q1924" s="23">
        <v>187</v>
      </c>
      <c r="R1924" s="23">
        <v>0</v>
      </c>
      <c r="S1924" s="23">
        <v>0</v>
      </c>
      <c r="T1924" s="24">
        <f t="shared" si="102"/>
        <v>187</v>
      </c>
      <c r="U1924" s="25">
        <f t="shared" si="103"/>
        <v>2720.35</v>
      </c>
    </row>
    <row r="1925" spans="1:21" ht="27" customHeight="1" x14ac:dyDescent="0.2">
      <c r="A1925" s="18">
        <v>13268</v>
      </c>
      <c r="B1925" s="18" t="s">
        <v>323</v>
      </c>
      <c r="C1925" s="19">
        <v>43116</v>
      </c>
      <c r="D1925" s="20">
        <v>27709141800656</v>
      </c>
      <c r="F1925" s="18" t="s">
        <v>214</v>
      </c>
      <c r="G1925" s="19">
        <v>43138</v>
      </c>
      <c r="I1925" s="21">
        <v>1700</v>
      </c>
      <c r="J1925" s="22">
        <v>2035.9</v>
      </c>
      <c r="M1925" s="23">
        <v>425</v>
      </c>
      <c r="O1925" s="1">
        <v>745</v>
      </c>
      <c r="P1925" s="24">
        <f t="shared" si="104"/>
        <v>3205.9</v>
      </c>
      <c r="Q1925" s="23">
        <v>187</v>
      </c>
      <c r="R1925" s="23">
        <v>0</v>
      </c>
      <c r="S1925" s="23">
        <v>0</v>
      </c>
      <c r="T1925" s="24">
        <f t="shared" si="102"/>
        <v>187</v>
      </c>
      <c r="U1925" s="25">
        <f t="shared" si="103"/>
        <v>3018.9</v>
      </c>
    </row>
    <row r="1926" spans="1:21" ht="27" customHeight="1" x14ac:dyDescent="0.2">
      <c r="A1926" s="18">
        <v>253</v>
      </c>
      <c r="B1926" s="18" t="s">
        <v>324</v>
      </c>
      <c r="C1926" s="19">
        <v>34820</v>
      </c>
      <c r="D1926" s="20">
        <v>27010050200938</v>
      </c>
      <c r="F1926" s="18" t="s">
        <v>211</v>
      </c>
      <c r="G1926" s="19">
        <v>34839</v>
      </c>
      <c r="I1926" s="21">
        <v>4290</v>
      </c>
      <c r="J1926" s="22">
        <v>5331.5</v>
      </c>
      <c r="M1926" s="23">
        <v>1072.5</v>
      </c>
      <c r="N1926" s="23">
        <v>750</v>
      </c>
      <c r="O1926" s="1"/>
      <c r="P1926" s="24">
        <f t="shared" si="104"/>
        <v>7154</v>
      </c>
      <c r="Q1926" s="23">
        <v>471.9</v>
      </c>
      <c r="R1926" s="23">
        <v>0</v>
      </c>
      <c r="S1926" s="23">
        <v>0</v>
      </c>
      <c r="T1926" s="24">
        <f t="shared" si="102"/>
        <v>471.9</v>
      </c>
      <c r="U1926" s="25">
        <f t="shared" si="103"/>
        <v>6682.1</v>
      </c>
    </row>
    <row r="1927" spans="1:21" ht="27" customHeight="1" x14ac:dyDescent="0.2">
      <c r="A1927" s="18">
        <v>7197</v>
      </c>
      <c r="B1927" s="18" t="s">
        <v>325</v>
      </c>
      <c r="C1927" s="19">
        <v>43065</v>
      </c>
      <c r="D1927" s="20">
        <v>28509071803495</v>
      </c>
      <c r="F1927" s="18" t="s">
        <v>211</v>
      </c>
      <c r="G1927" s="19">
        <v>43082</v>
      </c>
      <c r="I1927" s="21">
        <v>1700</v>
      </c>
      <c r="J1927" s="22">
        <v>2040.35</v>
      </c>
      <c r="M1927" s="23">
        <v>425</v>
      </c>
      <c r="O1927" s="1"/>
      <c r="P1927" s="24">
        <f t="shared" si="104"/>
        <v>2465.35</v>
      </c>
      <c r="Q1927" s="23">
        <v>187</v>
      </c>
      <c r="R1927" s="23">
        <v>0</v>
      </c>
      <c r="S1927" s="23">
        <v>0</v>
      </c>
      <c r="T1927" s="24">
        <f t="shared" si="102"/>
        <v>187</v>
      </c>
      <c r="U1927" s="25">
        <f t="shared" si="103"/>
        <v>2278.35</v>
      </c>
    </row>
    <row r="1928" spans="1:21" ht="27" customHeight="1" x14ac:dyDescent="0.2">
      <c r="A1928" s="18">
        <v>7987</v>
      </c>
      <c r="B1928" s="18" t="s">
        <v>326</v>
      </c>
      <c r="C1928" s="19">
        <v>39259</v>
      </c>
      <c r="D1928" s="20">
        <v>27611041802511</v>
      </c>
      <c r="F1928" s="18" t="s">
        <v>211</v>
      </c>
      <c r="G1928" s="19">
        <v>39267</v>
      </c>
      <c r="I1928" s="21">
        <v>1700</v>
      </c>
      <c r="J1928" s="22">
        <v>2289.75</v>
      </c>
      <c r="M1928" s="23">
        <v>425</v>
      </c>
      <c r="N1928" s="23">
        <v>250</v>
      </c>
      <c r="O1928" s="1">
        <v>758</v>
      </c>
      <c r="P1928" s="24">
        <f t="shared" si="104"/>
        <v>3722.75</v>
      </c>
      <c r="Q1928" s="23">
        <v>187</v>
      </c>
      <c r="R1928" s="23">
        <v>0</v>
      </c>
      <c r="S1928" s="23">
        <v>0</v>
      </c>
      <c r="T1928" s="24">
        <f t="shared" si="102"/>
        <v>187</v>
      </c>
      <c r="U1928" s="25">
        <f t="shared" si="103"/>
        <v>3535.75</v>
      </c>
    </row>
    <row r="1929" spans="1:21" ht="27" customHeight="1" x14ac:dyDescent="0.2">
      <c r="A1929" s="18">
        <v>7988</v>
      </c>
      <c r="B1929" s="18" t="s">
        <v>327</v>
      </c>
      <c r="C1929" s="19">
        <v>39245</v>
      </c>
      <c r="D1929" s="20">
        <v>27502181803212</v>
      </c>
      <c r="F1929" s="18" t="s">
        <v>211</v>
      </c>
      <c r="G1929" s="19">
        <v>39306</v>
      </c>
      <c r="I1929" s="21">
        <v>1700</v>
      </c>
      <c r="J1929" s="22">
        <v>2702.75</v>
      </c>
      <c r="M1929" s="23">
        <v>425</v>
      </c>
      <c r="O1929" s="1">
        <v>1085</v>
      </c>
      <c r="P1929" s="24">
        <f t="shared" si="104"/>
        <v>4212.75</v>
      </c>
      <c r="Q1929" s="23">
        <v>187</v>
      </c>
      <c r="R1929" s="23">
        <v>0</v>
      </c>
      <c r="S1929" s="23">
        <v>0.22</v>
      </c>
      <c r="T1929" s="24">
        <f t="shared" si="102"/>
        <v>187.22</v>
      </c>
      <c r="U1929" s="25">
        <f t="shared" si="103"/>
        <v>4025.53</v>
      </c>
    </row>
    <row r="1930" spans="1:21" ht="27" customHeight="1" x14ac:dyDescent="0.2">
      <c r="A1930" s="18">
        <v>8174</v>
      </c>
      <c r="B1930" s="18" t="s">
        <v>328</v>
      </c>
      <c r="C1930" s="19">
        <v>39310</v>
      </c>
      <c r="D1930" s="20">
        <v>28402221801918</v>
      </c>
      <c r="F1930" s="18" t="s">
        <v>211</v>
      </c>
      <c r="G1930" s="19">
        <v>39349</v>
      </c>
      <c r="I1930" s="21">
        <v>1700</v>
      </c>
      <c r="J1930" s="22">
        <v>2267.75</v>
      </c>
      <c r="M1930" s="23">
        <v>425</v>
      </c>
      <c r="N1930" s="23">
        <v>250</v>
      </c>
      <c r="O1930" s="1"/>
      <c r="P1930" s="24">
        <f t="shared" si="104"/>
        <v>2942.75</v>
      </c>
      <c r="Q1930" s="23">
        <v>187</v>
      </c>
      <c r="R1930" s="23">
        <v>0</v>
      </c>
      <c r="S1930" s="23">
        <v>0</v>
      </c>
      <c r="T1930" s="24">
        <f t="shared" si="102"/>
        <v>187</v>
      </c>
      <c r="U1930" s="25">
        <f t="shared" si="103"/>
        <v>2755.75</v>
      </c>
    </row>
    <row r="1931" spans="1:21" ht="27" customHeight="1" x14ac:dyDescent="0.2">
      <c r="A1931" s="18">
        <v>9240</v>
      </c>
      <c r="B1931" s="18" t="s">
        <v>329</v>
      </c>
      <c r="C1931" s="19">
        <v>42669</v>
      </c>
      <c r="D1931" s="20">
        <v>27801011820675</v>
      </c>
      <c r="F1931" s="18" t="s">
        <v>211</v>
      </c>
      <c r="G1931" s="19">
        <v>42736</v>
      </c>
      <c r="I1931" s="21">
        <v>1700</v>
      </c>
      <c r="J1931" s="22">
        <v>2127.35</v>
      </c>
      <c r="M1931" s="23">
        <v>425</v>
      </c>
      <c r="O1931" s="1"/>
      <c r="P1931" s="24">
        <f t="shared" si="104"/>
        <v>2552.35</v>
      </c>
      <c r="Q1931" s="23">
        <v>187</v>
      </c>
      <c r="R1931" s="23">
        <v>0</v>
      </c>
      <c r="S1931" s="23">
        <v>0</v>
      </c>
      <c r="T1931" s="24">
        <f t="shared" si="102"/>
        <v>187</v>
      </c>
      <c r="U1931" s="25">
        <f t="shared" si="103"/>
        <v>2365.35</v>
      </c>
    </row>
    <row r="1932" spans="1:21" ht="27" customHeight="1" x14ac:dyDescent="0.2">
      <c r="A1932" s="18">
        <v>13528</v>
      </c>
      <c r="B1932" s="18" t="s">
        <v>330</v>
      </c>
      <c r="C1932" s="19">
        <v>43310</v>
      </c>
      <c r="D1932" s="20">
        <v>27210291800251</v>
      </c>
      <c r="F1932" s="18" t="s">
        <v>211</v>
      </c>
      <c r="G1932" s="19">
        <v>43444</v>
      </c>
      <c r="I1932" s="21">
        <v>1700</v>
      </c>
      <c r="J1932" s="22">
        <v>2034.9</v>
      </c>
      <c r="M1932" s="23">
        <v>425</v>
      </c>
      <c r="O1932" s="1"/>
      <c r="P1932" s="24">
        <f t="shared" si="104"/>
        <v>2459.9</v>
      </c>
      <c r="Q1932" s="23">
        <v>187</v>
      </c>
      <c r="R1932" s="23">
        <v>0</v>
      </c>
      <c r="S1932" s="23">
        <v>0</v>
      </c>
      <c r="T1932" s="24">
        <f t="shared" si="102"/>
        <v>187</v>
      </c>
      <c r="U1932" s="25">
        <f t="shared" si="103"/>
        <v>2272.9</v>
      </c>
    </row>
    <row r="1933" spans="1:21" ht="27" customHeight="1" x14ac:dyDescent="0.2">
      <c r="A1933" s="18">
        <v>28</v>
      </c>
      <c r="B1933" s="18" t="s">
        <v>331</v>
      </c>
      <c r="C1933" s="19">
        <v>36093</v>
      </c>
      <c r="D1933" s="20">
        <v>27008150201813</v>
      </c>
      <c r="F1933" s="18" t="s">
        <v>285</v>
      </c>
      <c r="G1933" s="19">
        <v>36142</v>
      </c>
      <c r="I1933" s="21">
        <v>4990</v>
      </c>
      <c r="J1933" s="22">
        <v>6193</v>
      </c>
      <c r="M1933" s="23">
        <v>1247.5</v>
      </c>
      <c r="O1933" s="1"/>
      <c r="P1933" s="24">
        <f t="shared" si="104"/>
        <v>7440.5</v>
      </c>
      <c r="Q1933" s="23">
        <v>548.9</v>
      </c>
      <c r="R1933" s="23">
        <v>0</v>
      </c>
      <c r="S1933" s="23">
        <v>0</v>
      </c>
      <c r="T1933" s="24">
        <f t="shared" si="102"/>
        <v>548.9</v>
      </c>
      <c r="U1933" s="25">
        <f t="shared" si="103"/>
        <v>6891.6</v>
      </c>
    </row>
    <row r="1934" spans="1:21" ht="27" customHeight="1" x14ac:dyDescent="0.2">
      <c r="A1934" s="18">
        <v>7925</v>
      </c>
      <c r="B1934" s="18" t="s">
        <v>332</v>
      </c>
      <c r="C1934" s="19">
        <v>40554</v>
      </c>
      <c r="D1934" s="20">
        <v>26906240201191</v>
      </c>
      <c r="F1934" s="18" t="s">
        <v>285</v>
      </c>
      <c r="G1934" s="19">
        <v>40594</v>
      </c>
      <c r="I1934" s="21">
        <v>2010</v>
      </c>
      <c r="J1934" s="22">
        <v>2489.12</v>
      </c>
      <c r="M1934" s="23">
        <v>502.5</v>
      </c>
      <c r="O1934" s="1">
        <v>1794</v>
      </c>
      <c r="P1934" s="24">
        <f t="shared" si="104"/>
        <v>4785.62</v>
      </c>
      <c r="Q1934" s="23">
        <v>221.1</v>
      </c>
      <c r="R1934" s="23">
        <v>0</v>
      </c>
      <c r="S1934" s="23">
        <v>0</v>
      </c>
      <c r="T1934" s="24">
        <f t="shared" si="102"/>
        <v>221.1</v>
      </c>
      <c r="U1934" s="25">
        <f t="shared" si="103"/>
        <v>4564.5199999999995</v>
      </c>
    </row>
    <row r="1935" spans="1:21" ht="27" customHeight="1" x14ac:dyDescent="0.2">
      <c r="A1935" s="18">
        <v>8734</v>
      </c>
      <c r="B1935" s="18" t="s">
        <v>333</v>
      </c>
      <c r="C1935" s="19">
        <v>39574</v>
      </c>
      <c r="D1935" s="20">
        <v>26610241801757</v>
      </c>
      <c r="F1935" s="18" t="s">
        <v>285</v>
      </c>
      <c r="G1935" s="19">
        <v>39574</v>
      </c>
      <c r="I1935" s="21">
        <v>2380</v>
      </c>
      <c r="J1935" s="22">
        <v>2935.01</v>
      </c>
      <c r="M1935" s="23">
        <v>595</v>
      </c>
      <c r="O1935" s="1">
        <v>2035</v>
      </c>
      <c r="P1935" s="24">
        <f t="shared" si="104"/>
        <v>5565.01</v>
      </c>
      <c r="Q1935" s="23">
        <v>261.8</v>
      </c>
      <c r="R1935" s="23">
        <v>0</v>
      </c>
      <c r="S1935" s="23">
        <v>0</v>
      </c>
      <c r="T1935" s="24">
        <f t="shared" si="102"/>
        <v>261.8</v>
      </c>
      <c r="U1935" s="25">
        <f t="shared" si="103"/>
        <v>5303.21</v>
      </c>
    </row>
    <row r="1936" spans="1:21" ht="27" customHeight="1" x14ac:dyDescent="0.2">
      <c r="A1936" s="18">
        <v>9095</v>
      </c>
      <c r="B1936" s="18" t="s">
        <v>334</v>
      </c>
      <c r="C1936" s="19">
        <v>39894</v>
      </c>
      <c r="D1936" s="20">
        <v>27311250200878</v>
      </c>
      <c r="F1936" s="18" t="s">
        <v>285</v>
      </c>
      <c r="G1936" s="19">
        <v>39904</v>
      </c>
      <c r="I1936" s="21">
        <v>1700</v>
      </c>
      <c r="J1936" s="22">
        <v>2839.63</v>
      </c>
      <c r="M1936" s="23">
        <v>425</v>
      </c>
      <c r="O1936" s="1">
        <v>1532</v>
      </c>
      <c r="P1936" s="24">
        <f t="shared" si="104"/>
        <v>4796.63</v>
      </c>
      <c r="Q1936" s="23">
        <v>187</v>
      </c>
      <c r="R1936" s="23">
        <v>0</v>
      </c>
      <c r="S1936" s="23">
        <v>0.23</v>
      </c>
      <c r="T1936" s="24">
        <f t="shared" si="102"/>
        <v>187.23</v>
      </c>
      <c r="U1936" s="25">
        <f t="shared" si="103"/>
        <v>4609.4000000000005</v>
      </c>
    </row>
    <row r="1937" spans="1:21" ht="27" customHeight="1" x14ac:dyDescent="0.2">
      <c r="A1937" s="18">
        <v>4034</v>
      </c>
      <c r="B1937" s="18" t="s">
        <v>335</v>
      </c>
      <c r="C1937" s="19">
        <v>37086</v>
      </c>
      <c r="D1937" s="20">
        <v>27408101802532</v>
      </c>
      <c r="F1937" s="18" t="s">
        <v>211</v>
      </c>
      <c r="G1937" s="19">
        <v>37296</v>
      </c>
      <c r="I1937" s="21">
        <v>1700</v>
      </c>
      <c r="J1937" s="22">
        <v>2271.0700000000002</v>
      </c>
      <c r="M1937" s="23">
        <v>425</v>
      </c>
      <c r="N1937" s="23">
        <v>50</v>
      </c>
      <c r="O1937" s="1"/>
      <c r="P1937" s="24">
        <f t="shared" si="104"/>
        <v>2746.07</v>
      </c>
      <c r="Q1937" s="23">
        <v>187</v>
      </c>
      <c r="R1937" s="23">
        <v>0</v>
      </c>
      <c r="S1937" s="23">
        <v>0</v>
      </c>
      <c r="T1937" s="24">
        <f t="shared" si="102"/>
        <v>187</v>
      </c>
      <c r="U1937" s="25">
        <f t="shared" si="103"/>
        <v>2559.0700000000002</v>
      </c>
    </row>
    <row r="1938" spans="1:21" ht="27" customHeight="1" x14ac:dyDescent="0.2">
      <c r="A1938" s="18">
        <v>6760</v>
      </c>
      <c r="B1938" s="18" t="s">
        <v>336</v>
      </c>
      <c r="C1938" s="19">
        <v>38879</v>
      </c>
      <c r="D1938" s="20">
        <v>27311151803196</v>
      </c>
      <c r="F1938" s="18" t="s">
        <v>211</v>
      </c>
      <c r="G1938" s="19">
        <v>38930</v>
      </c>
      <c r="I1938" s="21">
        <v>1700</v>
      </c>
      <c r="J1938" s="22">
        <v>2275.1</v>
      </c>
      <c r="M1938" s="23">
        <v>425</v>
      </c>
      <c r="O1938" s="1">
        <v>444</v>
      </c>
      <c r="P1938" s="24">
        <f t="shared" si="104"/>
        <v>3144.1</v>
      </c>
      <c r="Q1938" s="23">
        <v>187</v>
      </c>
      <c r="R1938" s="23">
        <v>0</v>
      </c>
      <c r="S1938" s="23">
        <v>0</v>
      </c>
      <c r="T1938" s="24">
        <f t="shared" si="102"/>
        <v>187</v>
      </c>
      <c r="U1938" s="25">
        <f t="shared" si="103"/>
        <v>2957.1</v>
      </c>
    </row>
    <row r="1939" spans="1:21" ht="27" customHeight="1" x14ac:dyDescent="0.2">
      <c r="A1939" s="18">
        <v>258</v>
      </c>
      <c r="B1939" s="18" t="s">
        <v>337</v>
      </c>
      <c r="C1939" s="19">
        <v>35715</v>
      </c>
      <c r="D1939" s="20">
        <v>26903290200731</v>
      </c>
      <c r="F1939" s="18" t="s">
        <v>214</v>
      </c>
      <c r="G1939" s="19">
        <v>35718</v>
      </c>
      <c r="I1939" s="21">
        <v>3880</v>
      </c>
      <c r="J1939" s="22">
        <v>3957</v>
      </c>
      <c r="M1939" s="23">
        <v>735</v>
      </c>
      <c r="O1939" s="1"/>
      <c r="P1939" s="24">
        <f t="shared" si="104"/>
        <v>4692</v>
      </c>
      <c r="Q1939" s="23">
        <v>426.8</v>
      </c>
      <c r="R1939" s="23">
        <v>0</v>
      </c>
      <c r="S1939" s="23">
        <v>0</v>
      </c>
      <c r="T1939" s="24">
        <f t="shared" si="102"/>
        <v>426.8</v>
      </c>
      <c r="U1939" s="25">
        <f t="shared" si="103"/>
        <v>4265.2</v>
      </c>
    </row>
    <row r="1940" spans="1:21" ht="27" customHeight="1" x14ac:dyDescent="0.2">
      <c r="A1940" s="18">
        <v>525</v>
      </c>
      <c r="B1940" s="18" t="s">
        <v>338</v>
      </c>
      <c r="C1940" s="19">
        <v>34881</v>
      </c>
      <c r="D1940" s="20">
        <v>26208252501779</v>
      </c>
      <c r="F1940" s="18" t="s">
        <v>256</v>
      </c>
      <c r="G1940" s="19">
        <v>34911</v>
      </c>
      <c r="I1940" s="21">
        <v>0</v>
      </c>
      <c r="J1940" s="22">
        <v>4725</v>
      </c>
      <c r="M1940" s="23">
        <v>0</v>
      </c>
      <c r="N1940" s="23">
        <v>2000</v>
      </c>
      <c r="O1940" s="1"/>
      <c r="P1940" s="24">
        <f t="shared" si="104"/>
        <v>6725</v>
      </c>
      <c r="Q1940" s="23">
        <v>0</v>
      </c>
      <c r="R1940" s="23">
        <v>0</v>
      </c>
      <c r="S1940" s="23">
        <v>0</v>
      </c>
      <c r="T1940" s="24">
        <f t="shared" si="102"/>
        <v>0</v>
      </c>
      <c r="U1940" s="25">
        <f t="shared" si="103"/>
        <v>6725</v>
      </c>
    </row>
    <row r="1941" spans="1:21" ht="27" customHeight="1" x14ac:dyDescent="0.2">
      <c r="A1941" s="18">
        <v>527</v>
      </c>
      <c r="B1941" s="18" t="s">
        <v>339</v>
      </c>
      <c r="C1941" s="19">
        <v>36093</v>
      </c>
      <c r="D1941" s="20">
        <v>27210051801691</v>
      </c>
      <c r="F1941" s="18" t="s">
        <v>214</v>
      </c>
      <c r="G1941" s="19">
        <v>36100</v>
      </c>
      <c r="I1941" s="21">
        <v>2460</v>
      </c>
      <c r="J1941" s="22">
        <v>3344.5</v>
      </c>
      <c r="M1941" s="23">
        <v>615</v>
      </c>
      <c r="O1941" s="1">
        <v>1462</v>
      </c>
      <c r="P1941" s="24">
        <f t="shared" si="104"/>
        <v>5421.5</v>
      </c>
      <c r="Q1941" s="23">
        <v>270.60000000000002</v>
      </c>
      <c r="R1941" s="23">
        <v>0</v>
      </c>
      <c r="S1941" s="23">
        <v>0</v>
      </c>
      <c r="T1941" s="24">
        <f t="shared" si="102"/>
        <v>270.60000000000002</v>
      </c>
      <c r="U1941" s="25">
        <f t="shared" si="103"/>
        <v>5150.8999999999996</v>
      </c>
    </row>
    <row r="1942" spans="1:21" ht="27" customHeight="1" x14ac:dyDescent="0.2">
      <c r="A1942" s="18">
        <v>1116</v>
      </c>
      <c r="B1942" s="18" t="s">
        <v>340</v>
      </c>
      <c r="C1942" s="19">
        <v>35557</v>
      </c>
      <c r="D1942" s="20">
        <v>27702041801413</v>
      </c>
      <c r="F1942" s="18" t="s">
        <v>214</v>
      </c>
      <c r="G1942" s="19">
        <v>35582</v>
      </c>
      <c r="I1942" s="21">
        <v>1910</v>
      </c>
      <c r="J1942" s="22">
        <v>3232.95</v>
      </c>
      <c r="M1942" s="23">
        <v>477.5</v>
      </c>
      <c r="O1942" s="1">
        <v>1083</v>
      </c>
      <c r="P1942" s="24">
        <f t="shared" si="104"/>
        <v>4793.45</v>
      </c>
      <c r="Q1942" s="23">
        <v>210.1</v>
      </c>
      <c r="R1942" s="23">
        <v>0</v>
      </c>
      <c r="S1942" s="23">
        <v>0.26</v>
      </c>
      <c r="T1942" s="24">
        <f t="shared" si="102"/>
        <v>210.35999999999999</v>
      </c>
      <c r="U1942" s="25">
        <f t="shared" si="103"/>
        <v>4583.09</v>
      </c>
    </row>
    <row r="1943" spans="1:21" ht="27" customHeight="1" x14ac:dyDescent="0.2">
      <c r="A1943" s="18">
        <v>4041</v>
      </c>
      <c r="B1943" s="18" t="s">
        <v>341</v>
      </c>
      <c r="C1943" s="19">
        <v>38788</v>
      </c>
      <c r="D1943" s="20">
        <v>27712101805699</v>
      </c>
      <c r="F1943" s="18" t="s">
        <v>211</v>
      </c>
      <c r="G1943" s="19">
        <v>38820</v>
      </c>
      <c r="I1943" s="21">
        <v>1730</v>
      </c>
      <c r="J1943" s="22">
        <v>2908.9</v>
      </c>
      <c r="M1943" s="23">
        <v>432.5</v>
      </c>
      <c r="O1943" s="1"/>
      <c r="P1943" s="24">
        <f t="shared" si="104"/>
        <v>3341.4</v>
      </c>
      <c r="Q1943" s="23">
        <v>190.3</v>
      </c>
      <c r="R1943" s="23">
        <v>0</v>
      </c>
      <c r="S1943" s="23">
        <v>0</v>
      </c>
      <c r="T1943" s="24">
        <f t="shared" si="102"/>
        <v>190.3</v>
      </c>
      <c r="U1943" s="25">
        <f t="shared" si="103"/>
        <v>3151.1</v>
      </c>
    </row>
    <row r="1944" spans="1:21" ht="27" customHeight="1" x14ac:dyDescent="0.2">
      <c r="A1944" s="18">
        <v>7100</v>
      </c>
      <c r="B1944" s="18" t="s">
        <v>342</v>
      </c>
      <c r="C1944" s="19">
        <v>38845</v>
      </c>
      <c r="D1944" s="20">
        <v>27210191801853</v>
      </c>
      <c r="F1944" s="18" t="s">
        <v>214</v>
      </c>
      <c r="G1944" s="19">
        <v>38869</v>
      </c>
      <c r="I1944" s="21">
        <v>2030</v>
      </c>
      <c r="J1944" s="22">
        <v>2753.05</v>
      </c>
      <c r="M1944" s="23">
        <v>507.5</v>
      </c>
      <c r="O1944" s="1"/>
      <c r="P1944" s="24">
        <f t="shared" si="104"/>
        <v>3260.55</v>
      </c>
      <c r="Q1944" s="23">
        <v>223.3</v>
      </c>
      <c r="R1944" s="23">
        <v>0</v>
      </c>
      <c r="S1944" s="23">
        <v>0</v>
      </c>
      <c r="T1944" s="24">
        <f t="shared" si="102"/>
        <v>223.3</v>
      </c>
      <c r="U1944" s="25">
        <f t="shared" si="103"/>
        <v>3037.25</v>
      </c>
    </row>
    <row r="1945" spans="1:21" ht="27" customHeight="1" x14ac:dyDescent="0.2">
      <c r="A1945" s="18">
        <v>14233</v>
      </c>
      <c r="B1945" s="18" t="s">
        <v>343</v>
      </c>
      <c r="C1945" s="19">
        <v>44219</v>
      </c>
      <c r="D1945" s="20">
        <v>30102111800717</v>
      </c>
      <c r="F1945" s="18" t="s">
        <v>211</v>
      </c>
      <c r="G1945" s="19">
        <v>44409</v>
      </c>
      <c r="I1945" s="21">
        <v>1700</v>
      </c>
      <c r="J1945" s="22">
        <v>1840</v>
      </c>
      <c r="M1945" s="23">
        <v>425</v>
      </c>
      <c r="N1945" s="23">
        <v>250</v>
      </c>
      <c r="O1945" s="1">
        <v>208</v>
      </c>
      <c r="P1945" s="24">
        <f t="shared" si="104"/>
        <v>2723</v>
      </c>
      <c r="Q1945" s="23">
        <v>187</v>
      </c>
      <c r="R1945" s="23">
        <v>0</v>
      </c>
      <c r="S1945" s="23">
        <v>0</v>
      </c>
      <c r="T1945" s="24">
        <f t="shared" si="102"/>
        <v>187</v>
      </c>
      <c r="U1945" s="25">
        <f t="shared" si="103"/>
        <v>2536</v>
      </c>
    </row>
    <row r="1946" spans="1:21" ht="27" customHeight="1" x14ac:dyDescent="0.2">
      <c r="A1946" s="18">
        <v>531</v>
      </c>
      <c r="B1946" s="18" t="s">
        <v>344</v>
      </c>
      <c r="C1946" s="19">
        <v>36255</v>
      </c>
      <c r="D1946" s="20">
        <v>28103300201813</v>
      </c>
      <c r="F1946" s="18" t="s">
        <v>256</v>
      </c>
      <c r="G1946" s="19">
        <v>36271</v>
      </c>
      <c r="I1946" s="21">
        <v>2610</v>
      </c>
      <c r="J1946" s="22">
        <v>4401.1499999999996</v>
      </c>
      <c r="M1946" s="23">
        <v>652.5</v>
      </c>
      <c r="O1946" s="1">
        <v>999</v>
      </c>
      <c r="P1946" s="24">
        <f t="shared" si="104"/>
        <v>6052.65</v>
      </c>
      <c r="Q1946" s="23">
        <v>287.10000000000002</v>
      </c>
      <c r="R1946" s="23">
        <v>0</v>
      </c>
      <c r="S1946" s="23">
        <v>0</v>
      </c>
      <c r="T1946" s="24">
        <f t="shared" si="102"/>
        <v>287.10000000000002</v>
      </c>
      <c r="U1946" s="25">
        <f t="shared" si="103"/>
        <v>5765.5499999999993</v>
      </c>
    </row>
    <row r="1947" spans="1:21" ht="27" customHeight="1" x14ac:dyDescent="0.2">
      <c r="A1947" s="18">
        <v>1548</v>
      </c>
      <c r="B1947" s="18" t="s">
        <v>345</v>
      </c>
      <c r="C1947" s="19">
        <v>36549</v>
      </c>
      <c r="D1947" s="20">
        <v>27812200200892</v>
      </c>
      <c r="F1947" s="18" t="s">
        <v>285</v>
      </c>
      <c r="G1947" s="19">
        <v>36564</v>
      </c>
      <c r="I1947" s="21">
        <v>2110</v>
      </c>
      <c r="J1947" s="22">
        <v>3566.75</v>
      </c>
      <c r="M1947" s="23">
        <v>527.5</v>
      </c>
      <c r="O1947" s="1">
        <v>1347</v>
      </c>
      <c r="P1947" s="24">
        <f t="shared" si="104"/>
        <v>5441.25</v>
      </c>
      <c r="Q1947" s="23">
        <v>232.1</v>
      </c>
      <c r="R1947" s="23">
        <v>0</v>
      </c>
      <c r="S1947" s="23">
        <v>0</v>
      </c>
      <c r="T1947" s="24">
        <f t="shared" si="102"/>
        <v>232.1</v>
      </c>
      <c r="U1947" s="25">
        <f t="shared" si="103"/>
        <v>5209.1499999999996</v>
      </c>
    </row>
    <row r="1948" spans="1:21" ht="27" customHeight="1" x14ac:dyDescent="0.2">
      <c r="A1948" s="18">
        <v>3920</v>
      </c>
      <c r="B1948" s="18" t="s">
        <v>346</v>
      </c>
      <c r="C1948" s="19">
        <v>37133</v>
      </c>
      <c r="D1948" s="20">
        <v>26103031800716</v>
      </c>
      <c r="F1948" s="18" t="s">
        <v>211</v>
      </c>
      <c r="G1948" s="19">
        <v>37137</v>
      </c>
      <c r="I1948" s="21">
        <v>0</v>
      </c>
      <c r="J1948" s="22">
        <v>2100</v>
      </c>
      <c r="M1948" s="23">
        <v>0</v>
      </c>
      <c r="O1948" s="1"/>
      <c r="P1948" s="24">
        <f t="shared" si="104"/>
        <v>2100</v>
      </c>
      <c r="Q1948" s="23">
        <v>0</v>
      </c>
      <c r="R1948" s="23">
        <v>0</v>
      </c>
      <c r="S1948" s="23">
        <v>0</v>
      </c>
      <c r="T1948" s="24">
        <f t="shared" si="102"/>
        <v>0</v>
      </c>
      <c r="U1948" s="25">
        <f t="shared" si="103"/>
        <v>2100</v>
      </c>
    </row>
    <row r="1949" spans="1:21" ht="27" customHeight="1" x14ac:dyDescent="0.2">
      <c r="A1949" s="18">
        <v>10278</v>
      </c>
      <c r="B1949" s="18" t="s">
        <v>347</v>
      </c>
      <c r="C1949" s="19">
        <v>40471</v>
      </c>
      <c r="D1949" s="20">
        <v>27907200201022</v>
      </c>
      <c r="F1949" s="18" t="s">
        <v>214</v>
      </c>
      <c r="G1949" s="19">
        <v>40489</v>
      </c>
      <c r="O1949" s="1"/>
      <c r="P1949" s="24">
        <f t="shared" si="104"/>
        <v>0</v>
      </c>
      <c r="T1949" s="24">
        <f t="shared" si="102"/>
        <v>0</v>
      </c>
      <c r="U1949" s="25">
        <f t="shared" si="103"/>
        <v>0</v>
      </c>
    </row>
    <row r="1950" spans="1:21" ht="27" customHeight="1" x14ac:dyDescent="0.2">
      <c r="A1950" s="18">
        <v>571</v>
      </c>
      <c r="B1950" s="18" t="s">
        <v>348</v>
      </c>
      <c r="C1950" s="19">
        <v>35105</v>
      </c>
      <c r="D1950" s="20">
        <v>27201011802874</v>
      </c>
      <c r="F1950" s="18" t="s">
        <v>214</v>
      </c>
      <c r="G1950" s="19">
        <v>35139</v>
      </c>
      <c r="I1950" s="21">
        <v>2970</v>
      </c>
      <c r="J1950" s="22">
        <v>3884.6000000000004</v>
      </c>
      <c r="M1950" s="23">
        <v>742.5</v>
      </c>
      <c r="O1950" s="1">
        <v>519</v>
      </c>
      <c r="P1950" s="24">
        <f t="shared" si="104"/>
        <v>5146.1000000000004</v>
      </c>
      <c r="Q1950" s="23">
        <v>326.7</v>
      </c>
      <c r="R1950" s="23">
        <v>0</v>
      </c>
      <c r="S1950" s="23">
        <v>0</v>
      </c>
      <c r="T1950" s="24">
        <f t="shared" si="102"/>
        <v>326.7</v>
      </c>
      <c r="U1950" s="25">
        <f t="shared" si="103"/>
        <v>4819.4000000000005</v>
      </c>
    </row>
    <row r="1951" spans="1:21" ht="27" customHeight="1" x14ac:dyDescent="0.2">
      <c r="A1951" s="18">
        <v>1053</v>
      </c>
      <c r="B1951" s="18" t="s">
        <v>349</v>
      </c>
      <c r="C1951" s="19">
        <v>34912</v>
      </c>
      <c r="D1951" s="20">
        <v>26503080200633</v>
      </c>
      <c r="F1951" s="18" t="s">
        <v>256</v>
      </c>
      <c r="G1951" s="19">
        <v>34912</v>
      </c>
      <c r="I1951" s="21">
        <v>5900</v>
      </c>
      <c r="J1951" s="22">
        <v>7322</v>
      </c>
      <c r="M1951" s="23">
        <v>1475</v>
      </c>
      <c r="O1951" s="1"/>
      <c r="P1951" s="24">
        <f t="shared" si="104"/>
        <v>8797</v>
      </c>
      <c r="Q1951" s="23">
        <v>649</v>
      </c>
      <c r="R1951" s="23">
        <v>0</v>
      </c>
      <c r="S1951" s="23">
        <v>0</v>
      </c>
      <c r="T1951" s="24">
        <f t="shared" si="102"/>
        <v>649</v>
      </c>
      <c r="U1951" s="25">
        <f t="shared" si="103"/>
        <v>8148</v>
      </c>
    </row>
    <row r="1952" spans="1:21" ht="27" customHeight="1" x14ac:dyDescent="0.2">
      <c r="A1952" s="18">
        <v>1553</v>
      </c>
      <c r="B1952" s="18" t="s">
        <v>350</v>
      </c>
      <c r="C1952" s="19">
        <v>40969</v>
      </c>
      <c r="D1952" s="20">
        <v>27404081803752</v>
      </c>
      <c r="F1952" s="18" t="s">
        <v>256</v>
      </c>
      <c r="G1952" s="19">
        <v>40973</v>
      </c>
      <c r="I1952" s="21">
        <v>2820</v>
      </c>
      <c r="J1952" s="22">
        <v>4749.7</v>
      </c>
      <c r="M1952" s="23">
        <v>705</v>
      </c>
      <c r="O1952" s="1">
        <v>2410</v>
      </c>
      <c r="P1952" s="24">
        <f t="shared" si="104"/>
        <v>7864.7</v>
      </c>
      <c r="Q1952" s="23">
        <v>310.2</v>
      </c>
      <c r="R1952" s="23">
        <v>750</v>
      </c>
      <c r="S1952" s="23">
        <v>0</v>
      </c>
      <c r="T1952" s="24">
        <f t="shared" si="102"/>
        <v>1060.2</v>
      </c>
      <c r="U1952" s="25">
        <f t="shared" si="103"/>
        <v>6804.5</v>
      </c>
    </row>
    <row r="1953" spans="1:21" ht="27" customHeight="1" x14ac:dyDescent="0.2">
      <c r="A1953" s="18">
        <v>4795</v>
      </c>
      <c r="B1953" s="18" t="s">
        <v>351</v>
      </c>
      <c r="C1953" s="19">
        <v>37969</v>
      </c>
      <c r="D1953" s="20">
        <v>27912241805019</v>
      </c>
      <c r="F1953" s="18" t="s">
        <v>214</v>
      </c>
      <c r="G1953" s="19">
        <v>38022</v>
      </c>
      <c r="I1953" s="21">
        <v>1730</v>
      </c>
      <c r="J1953" s="22">
        <v>2914.25</v>
      </c>
      <c r="M1953" s="23">
        <v>432.5</v>
      </c>
      <c r="O1953" s="1">
        <v>221</v>
      </c>
      <c r="P1953" s="24">
        <f t="shared" si="104"/>
        <v>3567.75</v>
      </c>
      <c r="Q1953" s="23">
        <v>190.3</v>
      </c>
      <c r="R1953" s="23">
        <v>0</v>
      </c>
      <c r="S1953" s="23">
        <v>0</v>
      </c>
      <c r="T1953" s="24">
        <f t="shared" si="102"/>
        <v>190.3</v>
      </c>
      <c r="U1953" s="25">
        <f t="shared" si="103"/>
        <v>3377.45</v>
      </c>
    </row>
    <row r="1954" spans="1:21" ht="27" customHeight="1" x14ac:dyDescent="0.2">
      <c r="A1954" s="18">
        <v>7542</v>
      </c>
      <c r="B1954" s="18" t="s">
        <v>352</v>
      </c>
      <c r="C1954" s="19">
        <v>39052</v>
      </c>
      <c r="D1954" s="20">
        <v>27811011806538</v>
      </c>
      <c r="F1954" s="18" t="s">
        <v>214</v>
      </c>
      <c r="G1954" s="19">
        <v>39090</v>
      </c>
      <c r="I1954" s="21">
        <v>1700</v>
      </c>
      <c r="J1954" s="22">
        <v>2696.75</v>
      </c>
      <c r="M1954" s="23">
        <v>425</v>
      </c>
      <c r="O1954" s="1">
        <v>497</v>
      </c>
      <c r="P1954" s="24">
        <f t="shared" si="104"/>
        <v>3618.75</v>
      </c>
      <c r="Q1954" s="23">
        <v>187</v>
      </c>
      <c r="R1954" s="23">
        <v>0</v>
      </c>
      <c r="S1954" s="23">
        <v>0</v>
      </c>
      <c r="T1954" s="24">
        <f t="shared" si="102"/>
        <v>187</v>
      </c>
      <c r="U1954" s="25">
        <f t="shared" si="103"/>
        <v>3431.75</v>
      </c>
    </row>
    <row r="1955" spans="1:21" ht="27" customHeight="1" x14ac:dyDescent="0.2">
      <c r="A1955" s="18">
        <v>13710</v>
      </c>
      <c r="B1955" s="18" t="s">
        <v>353</v>
      </c>
      <c r="C1955" s="19">
        <v>43409</v>
      </c>
      <c r="D1955" s="20">
        <v>28901010207251</v>
      </c>
      <c r="F1955" s="18" t="s">
        <v>214</v>
      </c>
      <c r="G1955" s="19">
        <v>43485</v>
      </c>
      <c r="O1955" s="1"/>
      <c r="P1955" s="24">
        <f t="shared" si="104"/>
        <v>0</v>
      </c>
      <c r="T1955" s="24">
        <f t="shared" si="102"/>
        <v>0</v>
      </c>
      <c r="U1955" s="25">
        <f t="shared" si="103"/>
        <v>0</v>
      </c>
    </row>
    <row r="1956" spans="1:21" ht="27" customHeight="1" x14ac:dyDescent="0.2">
      <c r="A1956" s="18">
        <v>13732</v>
      </c>
      <c r="B1956" s="18" t="s">
        <v>354</v>
      </c>
      <c r="C1956" s="19">
        <v>43459</v>
      </c>
      <c r="D1956" s="20">
        <v>27704151801438</v>
      </c>
      <c r="F1956" s="18" t="s">
        <v>214</v>
      </c>
      <c r="G1956" s="19">
        <v>43525</v>
      </c>
      <c r="O1956" s="1"/>
      <c r="P1956" s="24">
        <f t="shared" si="104"/>
        <v>0</v>
      </c>
      <c r="T1956" s="24">
        <f t="shared" si="102"/>
        <v>0</v>
      </c>
      <c r="U1956" s="25">
        <f t="shared" si="103"/>
        <v>0</v>
      </c>
    </row>
    <row r="1957" spans="1:21" ht="27" customHeight="1" x14ac:dyDescent="0.2">
      <c r="A1957" s="18">
        <v>13766</v>
      </c>
      <c r="B1957" s="18" t="s">
        <v>355</v>
      </c>
      <c r="C1957" s="19">
        <v>43522</v>
      </c>
      <c r="D1957" s="20">
        <v>29201011807792</v>
      </c>
      <c r="F1957" s="18" t="s">
        <v>214</v>
      </c>
      <c r="G1957" s="19">
        <v>43527</v>
      </c>
      <c r="I1957" s="21">
        <v>1700</v>
      </c>
      <c r="J1957" s="22">
        <v>2039.9</v>
      </c>
      <c r="M1957" s="23">
        <v>425</v>
      </c>
      <c r="O1957" s="1"/>
      <c r="P1957" s="24">
        <f t="shared" si="104"/>
        <v>2464.9</v>
      </c>
      <c r="Q1957" s="23">
        <v>187</v>
      </c>
      <c r="R1957" s="23">
        <v>0</v>
      </c>
      <c r="S1957" s="23">
        <v>0.17</v>
      </c>
      <c r="T1957" s="24">
        <f t="shared" si="102"/>
        <v>187.17</v>
      </c>
      <c r="U1957" s="25">
        <f t="shared" si="103"/>
        <v>2277.73</v>
      </c>
    </row>
    <row r="1958" spans="1:21" ht="27" customHeight="1" x14ac:dyDescent="0.2">
      <c r="A1958" s="18">
        <v>13969</v>
      </c>
      <c r="B1958" s="18" t="s">
        <v>356</v>
      </c>
      <c r="C1958" s="19">
        <v>43712</v>
      </c>
      <c r="D1958" s="20">
        <v>29201011807776</v>
      </c>
      <c r="F1958" s="18" t="s">
        <v>214</v>
      </c>
      <c r="G1958" s="19">
        <v>43773</v>
      </c>
      <c r="I1958" s="21">
        <v>1700</v>
      </c>
      <c r="J1958" s="22">
        <v>2007</v>
      </c>
      <c r="M1958" s="23">
        <v>425</v>
      </c>
      <c r="O1958" s="1"/>
      <c r="P1958" s="24">
        <f t="shared" si="104"/>
        <v>2432</v>
      </c>
      <c r="Q1958" s="23">
        <v>187</v>
      </c>
      <c r="R1958" s="23">
        <v>0</v>
      </c>
      <c r="S1958" s="23">
        <v>0</v>
      </c>
      <c r="T1958" s="24">
        <f t="shared" si="102"/>
        <v>187</v>
      </c>
      <c r="U1958" s="25">
        <f t="shared" si="103"/>
        <v>2245</v>
      </c>
    </row>
    <row r="1959" spans="1:21" ht="27" customHeight="1" x14ac:dyDescent="0.2">
      <c r="A1959" s="18">
        <v>14217</v>
      </c>
      <c r="B1959" s="18" t="s">
        <v>357</v>
      </c>
      <c r="C1959" s="19">
        <v>44186</v>
      </c>
      <c r="D1959" s="20">
        <v>28501011846097</v>
      </c>
      <c r="F1959" s="18" t="s">
        <v>214</v>
      </c>
      <c r="G1959" s="19">
        <v>44228</v>
      </c>
      <c r="O1959" s="1"/>
      <c r="P1959" s="24">
        <f t="shared" si="104"/>
        <v>0</v>
      </c>
      <c r="T1959" s="24">
        <f t="shared" si="102"/>
        <v>0</v>
      </c>
      <c r="U1959" s="25">
        <f t="shared" si="103"/>
        <v>0</v>
      </c>
    </row>
    <row r="1960" spans="1:21" ht="27" customHeight="1" x14ac:dyDescent="0.2">
      <c r="A1960" s="18">
        <v>530</v>
      </c>
      <c r="B1960" s="18" t="s">
        <v>358</v>
      </c>
      <c r="C1960" s="19">
        <v>36479</v>
      </c>
      <c r="D1960" s="20">
        <v>27709241800955</v>
      </c>
      <c r="F1960" s="18" t="s">
        <v>214</v>
      </c>
      <c r="G1960" s="19">
        <v>36495</v>
      </c>
      <c r="I1960" s="21">
        <v>2610</v>
      </c>
      <c r="J1960" s="22">
        <v>4399.3999999999996</v>
      </c>
      <c r="M1960" s="23">
        <v>652.5</v>
      </c>
      <c r="O1960" s="1">
        <v>667</v>
      </c>
      <c r="P1960" s="24">
        <f t="shared" si="104"/>
        <v>5718.9</v>
      </c>
      <c r="Q1960" s="23">
        <v>287.10000000000002</v>
      </c>
      <c r="R1960" s="23">
        <v>0</v>
      </c>
      <c r="S1960" s="23">
        <v>0</v>
      </c>
      <c r="T1960" s="24">
        <f t="shared" si="102"/>
        <v>287.10000000000002</v>
      </c>
      <c r="U1960" s="25">
        <f t="shared" si="103"/>
        <v>5431.7999999999993</v>
      </c>
    </row>
    <row r="1961" spans="1:21" ht="27" customHeight="1" x14ac:dyDescent="0.2">
      <c r="A1961" s="18">
        <v>550</v>
      </c>
      <c r="B1961" s="18" t="s">
        <v>359</v>
      </c>
      <c r="C1961" s="19">
        <v>34462</v>
      </c>
      <c r="D1961" s="20">
        <v>26508210201396</v>
      </c>
      <c r="F1961" s="18" t="s">
        <v>256</v>
      </c>
      <c r="G1961" s="19">
        <v>36281</v>
      </c>
      <c r="I1961" s="21">
        <v>5500</v>
      </c>
      <c r="J1961" s="22">
        <v>6592.5</v>
      </c>
      <c r="M1961" s="23">
        <v>1375</v>
      </c>
      <c r="O1961" s="1"/>
      <c r="P1961" s="24">
        <f t="shared" si="104"/>
        <v>7967.5</v>
      </c>
      <c r="Q1961" s="23">
        <v>605</v>
      </c>
      <c r="R1961" s="23">
        <v>0</v>
      </c>
      <c r="S1961" s="23">
        <v>0</v>
      </c>
      <c r="T1961" s="24">
        <f t="shared" si="102"/>
        <v>605</v>
      </c>
      <c r="U1961" s="25">
        <f t="shared" si="103"/>
        <v>7362.5</v>
      </c>
    </row>
    <row r="1962" spans="1:21" ht="27" customHeight="1" x14ac:dyDescent="0.2">
      <c r="A1962" s="18">
        <v>582</v>
      </c>
      <c r="B1962" s="18" t="s">
        <v>360</v>
      </c>
      <c r="C1962" s="19">
        <v>36516</v>
      </c>
      <c r="D1962" s="20">
        <v>27503271802335</v>
      </c>
      <c r="F1962" s="18" t="s">
        <v>214</v>
      </c>
      <c r="G1962" s="19">
        <v>36548</v>
      </c>
      <c r="I1962" s="21">
        <v>2010</v>
      </c>
      <c r="J1962" s="22">
        <v>3358.16</v>
      </c>
      <c r="M1962" s="23">
        <v>502.5</v>
      </c>
      <c r="O1962" s="1"/>
      <c r="P1962" s="24">
        <f t="shared" si="104"/>
        <v>3860.66</v>
      </c>
      <c r="Q1962" s="23">
        <v>221.1</v>
      </c>
      <c r="R1962" s="23">
        <v>0</v>
      </c>
      <c r="S1962" s="23">
        <v>0</v>
      </c>
      <c r="T1962" s="24">
        <f t="shared" si="102"/>
        <v>221.1</v>
      </c>
      <c r="U1962" s="25">
        <f t="shared" si="103"/>
        <v>3639.56</v>
      </c>
    </row>
    <row r="1963" spans="1:21" ht="27" customHeight="1" x14ac:dyDescent="0.2">
      <c r="A1963" s="18">
        <v>641</v>
      </c>
      <c r="B1963" s="18" t="s">
        <v>361</v>
      </c>
      <c r="C1963" s="19">
        <v>36607</v>
      </c>
      <c r="D1963" s="20">
        <v>27611161802752</v>
      </c>
      <c r="F1963" s="18" t="s">
        <v>214</v>
      </c>
      <c r="G1963" s="19">
        <v>36618</v>
      </c>
      <c r="I1963" s="21">
        <v>1740</v>
      </c>
      <c r="J1963" s="22">
        <v>3038.8</v>
      </c>
      <c r="M1963" s="23">
        <v>435</v>
      </c>
      <c r="O1963" s="1">
        <v>1104</v>
      </c>
      <c r="P1963" s="24">
        <f t="shared" si="104"/>
        <v>4577.8</v>
      </c>
      <c r="Q1963" s="23">
        <v>191.4</v>
      </c>
      <c r="R1963" s="23">
        <v>0</v>
      </c>
      <c r="S1963" s="23">
        <v>0</v>
      </c>
      <c r="T1963" s="24">
        <f t="shared" si="102"/>
        <v>191.4</v>
      </c>
      <c r="U1963" s="25">
        <f t="shared" si="103"/>
        <v>4386.4000000000005</v>
      </c>
    </row>
    <row r="1964" spans="1:21" ht="27" customHeight="1" x14ac:dyDescent="0.2">
      <c r="A1964" s="18">
        <v>787</v>
      </c>
      <c r="B1964" s="18" t="s">
        <v>362</v>
      </c>
      <c r="C1964" s="19">
        <v>36809</v>
      </c>
      <c r="D1964" s="20">
        <v>27401071804212</v>
      </c>
      <c r="F1964" s="18" t="s">
        <v>214</v>
      </c>
      <c r="G1964" s="19">
        <v>36837</v>
      </c>
      <c r="I1964" s="21">
        <v>2260</v>
      </c>
      <c r="J1964" s="22">
        <v>3807.6499999999996</v>
      </c>
      <c r="M1964" s="23">
        <v>565</v>
      </c>
      <c r="O1964" s="1"/>
      <c r="P1964" s="24">
        <f t="shared" si="104"/>
        <v>4372.6499999999996</v>
      </c>
      <c r="Q1964" s="23">
        <v>248.6</v>
      </c>
      <c r="R1964" s="23">
        <v>0</v>
      </c>
      <c r="S1964" s="23">
        <v>0.31</v>
      </c>
      <c r="T1964" s="24">
        <f t="shared" si="102"/>
        <v>248.91</v>
      </c>
      <c r="U1964" s="25">
        <f t="shared" si="103"/>
        <v>4123.74</v>
      </c>
    </row>
    <row r="1965" spans="1:21" ht="27" customHeight="1" x14ac:dyDescent="0.2">
      <c r="A1965" s="18">
        <v>9358</v>
      </c>
      <c r="B1965" s="18" t="s">
        <v>363</v>
      </c>
      <c r="C1965" s="19">
        <v>40068</v>
      </c>
      <c r="D1965" s="20">
        <v>27405081802116</v>
      </c>
      <c r="F1965" s="18" t="s">
        <v>256</v>
      </c>
      <c r="G1965" s="19">
        <v>40104</v>
      </c>
      <c r="I1965" s="21">
        <v>2460</v>
      </c>
      <c r="J1965" s="22">
        <v>4159.3500000000004</v>
      </c>
      <c r="M1965" s="23">
        <v>615</v>
      </c>
      <c r="O1965" s="1">
        <v>1107</v>
      </c>
      <c r="P1965" s="24">
        <f t="shared" si="104"/>
        <v>5881.35</v>
      </c>
      <c r="Q1965" s="23">
        <v>270.60000000000002</v>
      </c>
      <c r="R1965" s="23">
        <v>0</v>
      </c>
      <c r="S1965" s="23">
        <v>0</v>
      </c>
      <c r="T1965" s="24">
        <f t="shared" si="102"/>
        <v>270.60000000000002</v>
      </c>
      <c r="U1965" s="25">
        <f t="shared" si="103"/>
        <v>5610.75</v>
      </c>
    </row>
    <row r="1966" spans="1:21" ht="27" customHeight="1" x14ac:dyDescent="0.2">
      <c r="A1966" s="18">
        <v>10151</v>
      </c>
      <c r="B1966" s="18" t="s">
        <v>364</v>
      </c>
      <c r="C1966" s="19">
        <v>40457</v>
      </c>
      <c r="D1966" s="20">
        <v>27610060202154</v>
      </c>
      <c r="F1966" s="18" t="s">
        <v>214</v>
      </c>
      <c r="G1966" s="19">
        <v>40633</v>
      </c>
      <c r="I1966" s="21">
        <v>1870</v>
      </c>
      <c r="J1966" s="22">
        <v>3148.55</v>
      </c>
      <c r="M1966" s="23">
        <v>467.5</v>
      </c>
      <c r="O1966" s="1"/>
      <c r="P1966" s="24">
        <f t="shared" si="104"/>
        <v>3616.05</v>
      </c>
      <c r="Q1966" s="23">
        <v>205.7</v>
      </c>
      <c r="R1966" s="23">
        <v>0</v>
      </c>
      <c r="S1966" s="23">
        <v>0</v>
      </c>
      <c r="T1966" s="24">
        <f t="shared" si="102"/>
        <v>205.7</v>
      </c>
      <c r="U1966" s="25">
        <f t="shared" si="103"/>
        <v>3410.3500000000004</v>
      </c>
    </row>
    <row r="1967" spans="1:21" ht="27" customHeight="1" x14ac:dyDescent="0.2">
      <c r="A1967" s="18">
        <v>10364</v>
      </c>
      <c r="B1967" s="18" t="s">
        <v>365</v>
      </c>
      <c r="C1967" s="19">
        <v>40504</v>
      </c>
      <c r="D1967" s="20">
        <v>27411191800178</v>
      </c>
      <c r="F1967" s="18" t="s">
        <v>214</v>
      </c>
      <c r="G1967" s="19">
        <v>40516</v>
      </c>
      <c r="I1967" s="21">
        <v>1700</v>
      </c>
      <c r="J1967" s="22">
        <v>2595.35</v>
      </c>
      <c r="M1967" s="23">
        <v>425</v>
      </c>
      <c r="O1967" s="1">
        <v>1461</v>
      </c>
      <c r="P1967" s="24">
        <f t="shared" si="104"/>
        <v>4481.3500000000004</v>
      </c>
      <c r="Q1967" s="23">
        <v>187</v>
      </c>
      <c r="R1967" s="23">
        <v>0</v>
      </c>
      <c r="S1967" s="23">
        <v>0</v>
      </c>
      <c r="T1967" s="24">
        <f t="shared" si="102"/>
        <v>187</v>
      </c>
      <c r="U1967" s="25">
        <f t="shared" si="103"/>
        <v>4294.3500000000004</v>
      </c>
    </row>
    <row r="1968" spans="1:21" ht="27" customHeight="1" x14ac:dyDescent="0.2">
      <c r="A1968" s="18">
        <v>10460</v>
      </c>
      <c r="B1968" s="18" t="s">
        <v>366</v>
      </c>
      <c r="C1968" s="19">
        <v>40552</v>
      </c>
      <c r="D1968" s="20">
        <v>28503101800714</v>
      </c>
      <c r="F1968" s="18" t="s">
        <v>214</v>
      </c>
      <c r="G1968" s="19">
        <v>40594</v>
      </c>
      <c r="O1968" s="1"/>
      <c r="P1968" s="24">
        <f t="shared" si="104"/>
        <v>0</v>
      </c>
      <c r="T1968" s="24">
        <f t="shared" si="102"/>
        <v>0</v>
      </c>
      <c r="U1968" s="25">
        <f t="shared" si="103"/>
        <v>0</v>
      </c>
    </row>
    <row r="1969" spans="1:21" ht="27" customHeight="1" x14ac:dyDescent="0.2">
      <c r="A1969" s="18">
        <v>10501</v>
      </c>
      <c r="B1969" s="18" t="s">
        <v>367</v>
      </c>
      <c r="C1969" s="19">
        <v>40581</v>
      </c>
      <c r="D1969" s="20">
        <v>28708011808938</v>
      </c>
      <c r="F1969" s="18" t="s">
        <v>214</v>
      </c>
      <c r="G1969" s="19">
        <v>40594</v>
      </c>
      <c r="I1969" s="21">
        <v>1700</v>
      </c>
      <c r="J1969" s="22">
        <v>2396.4499999999998</v>
      </c>
      <c r="M1969" s="23">
        <v>425</v>
      </c>
      <c r="O1969" s="1">
        <v>812</v>
      </c>
      <c r="P1969" s="24">
        <f t="shared" si="104"/>
        <v>3633.45</v>
      </c>
      <c r="Q1969" s="23">
        <v>187</v>
      </c>
      <c r="R1969" s="23">
        <v>0</v>
      </c>
      <c r="S1969" s="23">
        <v>283.33</v>
      </c>
      <c r="T1969" s="24">
        <f t="shared" si="102"/>
        <v>470.33</v>
      </c>
      <c r="U1969" s="25">
        <f t="shared" si="103"/>
        <v>3163.12</v>
      </c>
    </row>
    <row r="1970" spans="1:21" ht="27" customHeight="1" x14ac:dyDescent="0.2">
      <c r="A1970" s="18">
        <v>13405</v>
      </c>
      <c r="B1970" s="18" t="s">
        <v>368</v>
      </c>
      <c r="C1970" s="19">
        <v>43272</v>
      </c>
      <c r="D1970" s="20">
        <v>29304250201557</v>
      </c>
      <c r="F1970" s="18" t="s">
        <v>214</v>
      </c>
      <c r="G1970" s="19">
        <v>43299</v>
      </c>
      <c r="O1970" s="1"/>
      <c r="P1970" s="24">
        <f t="shared" si="104"/>
        <v>0</v>
      </c>
      <c r="T1970" s="24">
        <f t="shared" si="102"/>
        <v>0</v>
      </c>
      <c r="U1970" s="25">
        <f t="shared" si="103"/>
        <v>0</v>
      </c>
    </row>
    <row r="1971" spans="1:21" ht="27" customHeight="1" x14ac:dyDescent="0.2">
      <c r="A1971" s="18">
        <v>13615</v>
      </c>
      <c r="B1971" s="18" t="s">
        <v>369</v>
      </c>
      <c r="C1971" s="19">
        <v>43376</v>
      </c>
      <c r="D1971" s="20">
        <v>30006100202436</v>
      </c>
      <c r="F1971" s="18" t="s">
        <v>214</v>
      </c>
      <c r="G1971" s="19">
        <v>43678</v>
      </c>
      <c r="I1971" s="21">
        <v>1700</v>
      </c>
      <c r="J1971" s="22">
        <v>2067</v>
      </c>
      <c r="M1971" s="23">
        <v>425</v>
      </c>
      <c r="O1971" s="1">
        <v>550</v>
      </c>
      <c r="P1971" s="24">
        <f t="shared" si="104"/>
        <v>3042</v>
      </c>
      <c r="Q1971" s="23">
        <v>187</v>
      </c>
      <c r="R1971" s="23">
        <v>0</v>
      </c>
      <c r="S1971" s="23">
        <v>1.03</v>
      </c>
      <c r="T1971" s="24">
        <f t="shared" si="102"/>
        <v>188.03</v>
      </c>
      <c r="U1971" s="25">
        <f t="shared" si="103"/>
        <v>2853.97</v>
      </c>
    </row>
    <row r="1972" spans="1:21" ht="27" customHeight="1" x14ac:dyDescent="0.2">
      <c r="A1972" s="18">
        <v>13616</v>
      </c>
      <c r="B1972" s="18" t="s">
        <v>370</v>
      </c>
      <c r="C1972" s="19">
        <v>43369</v>
      </c>
      <c r="D1972" s="20">
        <v>28712201806777</v>
      </c>
      <c r="F1972" s="18" t="s">
        <v>214</v>
      </c>
      <c r="G1972" s="19">
        <v>43497</v>
      </c>
      <c r="I1972" s="21">
        <v>1700</v>
      </c>
      <c r="J1972" s="22">
        <v>2045.9</v>
      </c>
      <c r="M1972" s="23">
        <v>425</v>
      </c>
      <c r="O1972" s="1">
        <v>649</v>
      </c>
      <c r="P1972" s="24">
        <f t="shared" si="104"/>
        <v>3119.9</v>
      </c>
      <c r="Q1972" s="23">
        <v>187</v>
      </c>
      <c r="R1972" s="23">
        <v>0</v>
      </c>
      <c r="S1972" s="23">
        <v>0</v>
      </c>
      <c r="T1972" s="24">
        <f t="shared" si="102"/>
        <v>187</v>
      </c>
      <c r="U1972" s="25">
        <f t="shared" si="103"/>
        <v>2932.9</v>
      </c>
    </row>
    <row r="1973" spans="1:21" ht="27" customHeight="1" x14ac:dyDescent="0.2">
      <c r="A1973" s="18">
        <v>13894</v>
      </c>
      <c r="B1973" s="18" t="s">
        <v>371</v>
      </c>
      <c r="C1973" s="19">
        <v>43578</v>
      </c>
      <c r="D1973" s="20">
        <v>27707240202016</v>
      </c>
      <c r="F1973" s="18" t="s">
        <v>214</v>
      </c>
      <c r="G1973" s="19">
        <v>43678</v>
      </c>
      <c r="O1973" s="1"/>
      <c r="P1973" s="24">
        <f t="shared" si="104"/>
        <v>0</v>
      </c>
      <c r="T1973" s="24">
        <f t="shared" si="102"/>
        <v>0</v>
      </c>
      <c r="U1973" s="25">
        <f t="shared" si="103"/>
        <v>0</v>
      </c>
    </row>
    <row r="1974" spans="1:21" ht="27" customHeight="1" x14ac:dyDescent="0.2">
      <c r="A1974" s="18">
        <v>13896</v>
      </c>
      <c r="B1974" s="18" t="s">
        <v>372</v>
      </c>
      <c r="C1974" s="19">
        <v>43587</v>
      </c>
      <c r="D1974" s="20">
        <v>28808020202192</v>
      </c>
      <c r="F1974" s="18" t="s">
        <v>214</v>
      </c>
      <c r="G1974" s="19">
        <v>43678</v>
      </c>
      <c r="I1974" s="21">
        <v>1700</v>
      </c>
      <c r="J1974" s="22">
        <v>2275</v>
      </c>
      <c r="M1974" s="23">
        <v>425</v>
      </c>
      <c r="O1974" s="1"/>
      <c r="P1974" s="24">
        <f t="shared" si="104"/>
        <v>2700</v>
      </c>
      <c r="Q1974" s="23">
        <v>187</v>
      </c>
      <c r="R1974" s="23">
        <v>0</v>
      </c>
      <c r="S1974" s="23">
        <v>0</v>
      </c>
      <c r="T1974" s="24">
        <f t="shared" si="102"/>
        <v>187</v>
      </c>
      <c r="U1974" s="25">
        <f t="shared" si="103"/>
        <v>2513</v>
      </c>
    </row>
    <row r="1975" spans="1:21" ht="27" customHeight="1" x14ac:dyDescent="0.2">
      <c r="A1975" s="18">
        <v>13971</v>
      </c>
      <c r="B1975" s="18" t="s">
        <v>373</v>
      </c>
      <c r="C1975" s="19">
        <v>43711</v>
      </c>
      <c r="D1975" s="20">
        <v>29509101805238</v>
      </c>
      <c r="F1975" s="18" t="s">
        <v>25</v>
      </c>
      <c r="G1975" s="19">
        <v>43711</v>
      </c>
      <c r="O1975" s="1"/>
      <c r="P1975" s="24">
        <f t="shared" si="104"/>
        <v>0</v>
      </c>
      <c r="T1975" s="24">
        <f t="shared" ref="T1975:T2038" si="105">SUM(Q1975:S1975)</f>
        <v>0</v>
      </c>
      <c r="U1975" s="25">
        <f t="shared" ref="U1975:U2038" si="106">P1975-T1975</f>
        <v>0</v>
      </c>
    </row>
    <row r="1976" spans="1:21" ht="27" customHeight="1" x14ac:dyDescent="0.2">
      <c r="A1976" s="18">
        <v>14027</v>
      </c>
      <c r="B1976" s="18" t="s">
        <v>374</v>
      </c>
      <c r="C1976" s="19">
        <v>43793</v>
      </c>
      <c r="D1976" s="20">
        <v>28002201803011</v>
      </c>
      <c r="F1976" s="18" t="s">
        <v>214</v>
      </c>
      <c r="G1976" s="19">
        <v>43793</v>
      </c>
      <c r="I1976" s="21">
        <v>1700</v>
      </c>
      <c r="J1976" s="22">
        <v>2072</v>
      </c>
      <c r="M1976" s="23">
        <v>425</v>
      </c>
      <c r="O1976" s="1">
        <v>104</v>
      </c>
      <c r="P1976" s="24">
        <f t="shared" ref="P1976:P2039" si="107">SUM(J1976:O1976)</f>
        <v>2601</v>
      </c>
      <c r="Q1976" s="23">
        <v>187</v>
      </c>
      <c r="R1976" s="23">
        <v>0</v>
      </c>
      <c r="S1976" s="23">
        <v>0.17</v>
      </c>
      <c r="T1976" s="24">
        <f t="shared" si="105"/>
        <v>187.17</v>
      </c>
      <c r="U1976" s="25">
        <f t="shared" si="106"/>
        <v>2413.83</v>
      </c>
    </row>
    <row r="1977" spans="1:21" ht="27" customHeight="1" x14ac:dyDescent="0.2">
      <c r="A1977" s="18">
        <v>560</v>
      </c>
      <c r="B1977" s="18" t="s">
        <v>375</v>
      </c>
      <c r="C1977" s="19">
        <v>36739</v>
      </c>
      <c r="D1977" s="20">
        <v>2711020200693</v>
      </c>
      <c r="F1977" s="18" t="s">
        <v>214</v>
      </c>
      <c r="G1977" s="19">
        <v>36778</v>
      </c>
      <c r="I1977" s="21">
        <v>3940</v>
      </c>
      <c r="J1977" s="22">
        <v>4879</v>
      </c>
      <c r="M1977" s="23">
        <v>985</v>
      </c>
      <c r="O1977" s="1">
        <v>1158</v>
      </c>
      <c r="P1977" s="24">
        <f t="shared" si="107"/>
        <v>7022</v>
      </c>
      <c r="Q1977" s="23">
        <v>433.4</v>
      </c>
      <c r="R1977" s="23">
        <v>0</v>
      </c>
      <c r="S1977" s="23">
        <v>0</v>
      </c>
      <c r="T1977" s="24">
        <f t="shared" si="105"/>
        <v>433.4</v>
      </c>
      <c r="U1977" s="25">
        <f t="shared" si="106"/>
        <v>6588.6</v>
      </c>
    </row>
    <row r="1978" spans="1:21" ht="27" customHeight="1" x14ac:dyDescent="0.2">
      <c r="A1978" s="18">
        <v>661</v>
      </c>
      <c r="B1978" s="18" t="s">
        <v>376</v>
      </c>
      <c r="C1978" s="19">
        <v>35695</v>
      </c>
      <c r="D1978" s="20">
        <v>27912140200779</v>
      </c>
      <c r="F1978" s="18" t="s">
        <v>214</v>
      </c>
      <c r="G1978" s="19">
        <v>35841</v>
      </c>
      <c r="I1978" s="21">
        <v>2040</v>
      </c>
      <c r="J1978" s="22">
        <v>3440.5</v>
      </c>
      <c r="M1978" s="23">
        <v>510</v>
      </c>
      <c r="O1978" s="1">
        <v>520</v>
      </c>
      <c r="P1978" s="24">
        <f t="shared" si="107"/>
        <v>4470.5</v>
      </c>
      <c r="Q1978" s="23">
        <v>224.4</v>
      </c>
      <c r="R1978" s="23">
        <v>0</v>
      </c>
      <c r="S1978" s="23">
        <v>0</v>
      </c>
      <c r="T1978" s="24">
        <f t="shared" si="105"/>
        <v>224.4</v>
      </c>
      <c r="U1978" s="25">
        <f t="shared" si="106"/>
        <v>4246.1000000000004</v>
      </c>
    </row>
    <row r="1979" spans="1:21" ht="27" customHeight="1" x14ac:dyDescent="0.2">
      <c r="A1979" s="18">
        <v>901</v>
      </c>
      <c r="B1979" s="18" t="s">
        <v>377</v>
      </c>
      <c r="C1979" s="19">
        <v>34135</v>
      </c>
      <c r="D1979" s="20">
        <v>26506110201795</v>
      </c>
      <c r="F1979" s="18" t="s">
        <v>211</v>
      </c>
      <c r="G1979" s="19">
        <v>35217</v>
      </c>
      <c r="I1979" s="21">
        <v>4850</v>
      </c>
      <c r="J1979" s="22">
        <v>6008.5</v>
      </c>
      <c r="M1979" s="23">
        <v>1212.5</v>
      </c>
      <c r="O1979" s="1"/>
      <c r="P1979" s="24">
        <f t="shared" si="107"/>
        <v>7221</v>
      </c>
      <c r="Q1979" s="23">
        <v>533.5</v>
      </c>
      <c r="R1979" s="23">
        <v>300</v>
      </c>
      <c r="S1979" s="23">
        <v>0</v>
      </c>
      <c r="T1979" s="24">
        <f t="shared" si="105"/>
        <v>833.5</v>
      </c>
      <c r="U1979" s="25">
        <f t="shared" si="106"/>
        <v>6387.5</v>
      </c>
    </row>
    <row r="1980" spans="1:21" ht="27" customHeight="1" x14ac:dyDescent="0.2">
      <c r="A1980" s="18">
        <v>3802</v>
      </c>
      <c r="B1980" s="18" t="s">
        <v>378</v>
      </c>
      <c r="C1980" s="19">
        <v>37219</v>
      </c>
      <c r="D1980" s="20">
        <v>27701011817858</v>
      </c>
      <c r="F1980" s="18" t="s">
        <v>206</v>
      </c>
      <c r="G1980" s="19">
        <v>37270</v>
      </c>
      <c r="I1980" s="21">
        <v>2740</v>
      </c>
      <c r="J1980" s="22">
        <v>4627.95</v>
      </c>
      <c r="M1980" s="23">
        <v>685</v>
      </c>
      <c r="O1980" s="1"/>
      <c r="P1980" s="24">
        <f t="shared" si="107"/>
        <v>5312.95</v>
      </c>
      <c r="Q1980" s="23">
        <v>301.39999999999998</v>
      </c>
      <c r="R1980" s="23">
        <v>16</v>
      </c>
      <c r="S1980" s="23">
        <v>0</v>
      </c>
      <c r="T1980" s="24">
        <f t="shared" si="105"/>
        <v>317.39999999999998</v>
      </c>
      <c r="U1980" s="25">
        <f t="shared" si="106"/>
        <v>4995.55</v>
      </c>
    </row>
    <row r="1981" spans="1:21" ht="27" customHeight="1" x14ac:dyDescent="0.2">
      <c r="A1981" s="18">
        <v>6620</v>
      </c>
      <c r="B1981" s="18" t="s">
        <v>379</v>
      </c>
      <c r="C1981" s="19">
        <v>38691</v>
      </c>
      <c r="D1981" s="20">
        <v>28502010204411</v>
      </c>
      <c r="F1981" s="18" t="s">
        <v>214</v>
      </c>
      <c r="G1981" s="19">
        <v>38762</v>
      </c>
      <c r="I1981" s="21">
        <v>1720</v>
      </c>
      <c r="J1981" s="22">
        <v>3042.4</v>
      </c>
      <c r="M1981" s="23">
        <v>430</v>
      </c>
      <c r="O1981" s="1">
        <v>875</v>
      </c>
      <c r="P1981" s="24">
        <f t="shared" si="107"/>
        <v>4347.3999999999996</v>
      </c>
      <c r="Q1981" s="23">
        <v>189.2</v>
      </c>
      <c r="R1981" s="23">
        <v>0</v>
      </c>
      <c r="S1981" s="23">
        <v>0</v>
      </c>
      <c r="T1981" s="24">
        <f t="shared" si="105"/>
        <v>189.2</v>
      </c>
      <c r="U1981" s="25">
        <f t="shared" si="106"/>
        <v>4158.2</v>
      </c>
    </row>
    <row r="1982" spans="1:21" ht="27" customHeight="1" x14ac:dyDescent="0.2">
      <c r="A1982" s="18">
        <v>7213</v>
      </c>
      <c r="B1982" s="18" t="s">
        <v>380</v>
      </c>
      <c r="C1982" s="19">
        <v>38923</v>
      </c>
      <c r="D1982" s="20">
        <v>27703290201252</v>
      </c>
      <c r="F1982" s="18" t="s">
        <v>214</v>
      </c>
      <c r="G1982" s="19">
        <v>39023</v>
      </c>
      <c r="I1982" s="21">
        <v>1700</v>
      </c>
      <c r="J1982" s="22">
        <v>2718.9</v>
      </c>
      <c r="M1982" s="23">
        <v>425</v>
      </c>
      <c r="O1982" s="1"/>
      <c r="P1982" s="24">
        <f t="shared" si="107"/>
        <v>3143.9</v>
      </c>
      <c r="Q1982" s="23">
        <v>187</v>
      </c>
      <c r="R1982" s="23">
        <v>0</v>
      </c>
      <c r="S1982" s="23">
        <v>0</v>
      </c>
      <c r="T1982" s="24">
        <f t="shared" si="105"/>
        <v>187</v>
      </c>
      <c r="U1982" s="25">
        <f t="shared" si="106"/>
        <v>2956.9</v>
      </c>
    </row>
    <row r="1983" spans="1:21" ht="27" customHeight="1" x14ac:dyDescent="0.2">
      <c r="A1983" s="18">
        <v>13554</v>
      </c>
      <c r="B1983" s="18" t="s">
        <v>381</v>
      </c>
      <c r="C1983" s="19">
        <v>43346</v>
      </c>
      <c r="D1983" s="20">
        <v>29503062600056</v>
      </c>
      <c r="F1983" s="18" t="s">
        <v>214</v>
      </c>
      <c r="G1983" s="19">
        <v>43497</v>
      </c>
      <c r="I1983" s="21">
        <v>1700</v>
      </c>
      <c r="J1983" s="22">
        <v>2201.9</v>
      </c>
      <c r="M1983" s="23">
        <v>425</v>
      </c>
      <c r="O1983" s="1">
        <v>1006</v>
      </c>
      <c r="P1983" s="24">
        <f t="shared" si="107"/>
        <v>3632.9</v>
      </c>
      <c r="Q1983" s="23">
        <v>187</v>
      </c>
      <c r="R1983" s="23">
        <v>0</v>
      </c>
      <c r="S1983" s="23">
        <v>0.17</v>
      </c>
      <c r="T1983" s="24">
        <f t="shared" si="105"/>
        <v>187.17</v>
      </c>
      <c r="U1983" s="25">
        <f t="shared" si="106"/>
        <v>3445.73</v>
      </c>
    </row>
    <row r="1984" spans="1:21" ht="27" customHeight="1" x14ac:dyDescent="0.2">
      <c r="A1984" s="18">
        <v>13649</v>
      </c>
      <c r="B1984" s="18" t="s">
        <v>382</v>
      </c>
      <c r="C1984" s="19">
        <v>43391</v>
      </c>
      <c r="D1984" s="20">
        <v>27808280202095</v>
      </c>
      <c r="F1984" s="18" t="s">
        <v>214</v>
      </c>
      <c r="G1984" s="19">
        <v>44228</v>
      </c>
      <c r="I1984" s="21">
        <v>1700</v>
      </c>
      <c r="J1984" s="22">
        <v>1969</v>
      </c>
      <c r="M1984" s="23">
        <v>425</v>
      </c>
      <c r="O1984" s="1"/>
      <c r="P1984" s="24">
        <f t="shared" si="107"/>
        <v>2394</v>
      </c>
      <c r="Q1984" s="23">
        <v>187</v>
      </c>
      <c r="R1984" s="23">
        <v>0</v>
      </c>
      <c r="S1984" s="23">
        <v>0</v>
      </c>
      <c r="T1984" s="24">
        <f t="shared" si="105"/>
        <v>187</v>
      </c>
      <c r="U1984" s="25">
        <f t="shared" si="106"/>
        <v>2207</v>
      </c>
    </row>
    <row r="1985" spans="1:21" ht="27" customHeight="1" x14ac:dyDescent="0.2">
      <c r="A1985" s="18">
        <v>13714</v>
      </c>
      <c r="B1985" s="18" t="s">
        <v>383</v>
      </c>
      <c r="C1985" s="19">
        <v>43418</v>
      </c>
      <c r="D1985" s="20">
        <v>27202241802497</v>
      </c>
      <c r="F1985" s="18" t="s">
        <v>214</v>
      </c>
      <c r="G1985" s="19">
        <v>43506</v>
      </c>
      <c r="I1985" s="21">
        <v>1700</v>
      </c>
      <c r="J1985" s="22">
        <v>2045.9</v>
      </c>
      <c r="M1985" s="23">
        <v>425</v>
      </c>
      <c r="O1985" s="1"/>
      <c r="P1985" s="24">
        <f t="shared" si="107"/>
        <v>2470.9</v>
      </c>
      <c r="Q1985" s="23">
        <v>187</v>
      </c>
      <c r="R1985" s="23">
        <v>0</v>
      </c>
      <c r="S1985" s="23">
        <v>0</v>
      </c>
      <c r="T1985" s="24">
        <f t="shared" si="105"/>
        <v>187</v>
      </c>
      <c r="U1985" s="25">
        <f t="shared" si="106"/>
        <v>2283.9</v>
      </c>
    </row>
    <row r="1986" spans="1:21" ht="27" customHeight="1" x14ac:dyDescent="0.2">
      <c r="A1986" s="18">
        <v>632</v>
      </c>
      <c r="B1986" s="18" t="s">
        <v>384</v>
      </c>
      <c r="C1986" s="19">
        <v>36311</v>
      </c>
      <c r="D1986" s="20">
        <v>27809261802291</v>
      </c>
      <c r="F1986" s="18" t="s">
        <v>214</v>
      </c>
      <c r="G1986" s="19">
        <v>36333</v>
      </c>
      <c r="O1986" s="1"/>
      <c r="P1986" s="24">
        <f t="shared" si="107"/>
        <v>0</v>
      </c>
      <c r="T1986" s="24">
        <f t="shared" si="105"/>
        <v>0</v>
      </c>
      <c r="U1986" s="25">
        <f t="shared" si="106"/>
        <v>0</v>
      </c>
    </row>
    <row r="1987" spans="1:21" ht="27" customHeight="1" x14ac:dyDescent="0.2">
      <c r="A1987" s="18">
        <v>13917</v>
      </c>
      <c r="B1987" s="18" t="s">
        <v>385</v>
      </c>
      <c r="C1987" s="19">
        <v>43639</v>
      </c>
      <c r="D1987" s="20">
        <v>29611150202432</v>
      </c>
      <c r="F1987" s="18" t="s">
        <v>214</v>
      </c>
      <c r="G1987" s="19">
        <v>43678</v>
      </c>
      <c r="I1987" s="21">
        <v>1700</v>
      </c>
      <c r="J1987" s="22">
        <v>2144</v>
      </c>
      <c r="M1987" s="23">
        <v>425</v>
      </c>
      <c r="O1987" s="1"/>
      <c r="P1987" s="24">
        <f t="shared" si="107"/>
        <v>2569</v>
      </c>
      <c r="Q1987" s="23">
        <v>187</v>
      </c>
      <c r="R1987" s="23">
        <v>0</v>
      </c>
      <c r="S1987" s="23">
        <v>0</v>
      </c>
      <c r="T1987" s="24">
        <f t="shared" si="105"/>
        <v>187</v>
      </c>
      <c r="U1987" s="25">
        <f t="shared" si="106"/>
        <v>2382</v>
      </c>
    </row>
    <row r="1988" spans="1:21" ht="27" customHeight="1" x14ac:dyDescent="0.2">
      <c r="A1988" s="18">
        <v>166</v>
      </c>
      <c r="B1988" s="18" t="s">
        <v>386</v>
      </c>
      <c r="C1988" s="19">
        <v>40567</v>
      </c>
      <c r="D1988" s="20">
        <v>27212200200399</v>
      </c>
      <c r="F1988" s="18" t="s">
        <v>81</v>
      </c>
      <c r="G1988" s="19">
        <v>40567</v>
      </c>
      <c r="I1988" s="21">
        <v>3090</v>
      </c>
      <c r="J1988" s="22">
        <v>4420.55</v>
      </c>
      <c r="M1988" s="23">
        <v>772.5</v>
      </c>
      <c r="O1988" s="1">
        <v>343</v>
      </c>
      <c r="P1988" s="24">
        <f t="shared" si="107"/>
        <v>5536.05</v>
      </c>
      <c r="Q1988" s="23">
        <v>339.9</v>
      </c>
      <c r="R1988" s="23">
        <v>0</v>
      </c>
      <c r="S1988" s="23">
        <v>0</v>
      </c>
      <c r="T1988" s="24">
        <f t="shared" si="105"/>
        <v>339.9</v>
      </c>
      <c r="U1988" s="25">
        <f t="shared" si="106"/>
        <v>5196.1500000000005</v>
      </c>
    </row>
    <row r="1989" spans="1:21" ht="27" customHeight="1" x14ac:dyDescent="0.2">
      <c r="A1989" s="18">
        <v>339</v>
      </c>
      <c r="B1989" s="18" t="s">
        <v>387</v>
      </c>
      <c r="C1989" s="19">
        <v>38112</v>
      </c>
      <c r="D1989" s="20">
        <v>27007130200474</v>
      </c>
      <c r="F1989" s="18" t="s">
        <v>285</v>
      </c>
      <c r="G1989" s="19">
        <v>38262</v>
      </c>
      <c r="I1989" s="21">
        <v>1990</v>
      </c>
      <c r="J1989" s="22">
        <v>2727.5</v>
      </c>
      <c r="M1989" s="23">
        <v>497.5</v>
      </c>
      <c r="O1989" s="1">
        <v>1417</v>
      </c>
      <c r="P1989" s="24">
        <f t="shared" si="107"/>
        <v>4642</v>
      </c>
      <c r="Q1989" s="23">
        <v>218.9</v>
      </c>
      <c r="R1989" s="23">
        <v>0</v>
      </c>
      <c r="S1989" s="23">
        <v>0.22</v>
      </c>
      <c r="T1989" s="24">
        <f t="shared" si="105"/>
        <v>219.12</v>
      </c>
      <c r="U1989" s="25">
        <f t="shared" si="106"/>
        <v>4422.88</v>
      </c>
    </row>
    <row r="1990" spans="1:21" ht="27" customHeight="1" x14ac:dyDescent="0.2">
      <c r="A1990" s="18">
        <v>552</v>
      </c>
      <c r="B1990" s="18" t="s">
        <v>388</v>
      </c>
      <c r="C1990" s="19">
        <v>35994</v>
      </c>
      <c r="D1990" s="20">
        <v>26601011805274</v>
      </c>
      <c r="F1990" s="18" t="s">
        <v>214</v>
      </c>
      <c r="G1990" s="19">
        <v>36026</v>
      </c>
      <c r="I1990" s="21">
        <v>3070</v>
      </c>
      <c r="J1990" s="22">
        <v>4169</v>
      </c>
      <c r="M1990" s="23">
        <v>767.5</v>
      </c>
      <c r="O1990" s="1">
        <v>1496</v>
      </c>
      <c r="P1990" s="24">
        <f t="shared" si="107"/>
        <v>6432.5</v>
      </c>
      <c r="Q1990" s="23">
        <v>337.7</v>
      </c>
      <c r="R1990" s="23">
        <v>0</v>
      </c>
      <c r="S1990" s="23">
        <v>0</v>
      </c>
      <c r="T1990" s="24">
        <f t="shared" si="105"/>
        <v>337.7</v>
      </c>
      <c r="U1990" s="25">
        <f t="shared" si="106"/>
        <v>6094.8</v>
      </c>
    </row>
    <row r="1991" spans="1:21" ht="27" customHeight="1" x14ac:dyDescent="0.2">
      <c r="A1991" s="18">
        <v>561</v>
      </c>
      <c r="B1991" s="18" t="s">
        <v>389</v>
      </c>
      <c r="C1991" s="19">
        <v>36186</v>
      </c>
      <c r="D1991" s="20">
        <v>27312020202339</v>
      </c>
      <c r="F1991" s="18" t="s">
        <v>256</v>
      </c>
      <c r="G1991" s="19">
        <v>36253</v>
      </c>
      <c r="I1991" s="21">
        <v>3410</v>
      </c>
      <c r="J1991" s="22">
        <v>4223</v>
      </c>
      <c r="M1991" s="23">
        <v>852.5</v>
      </c>
      <c r="O1991" s="1">
        <v>669</v>
      </c>
      <c r="P1991" s="24">
        <f t="shared" si="107"/>
        <v>5744.5</v>
      </c>
      <c r="Q1991" s="23">
        <v>375.1</v>
      </c>
      <c r="R1991" s="23">
        <v>0</v>
      </c>
      <c r="S1991" s="23">
        <v>0</v>
      </c>
      <c r="T1991" s="24">
        <f t="shared" si="105"/>
        <v>375.1</v>
      </c>
      <c r="U1991" s="25">
        <f t="shared" si="106"/>
        <v>5369.4</v>
      </c>
    </row>
    <row r="1992" spans="1:21" ht="27" customHeight="1" x14ac:dyDescent="0.2">
      <c r="A1992" s="18">
        <v>2601</v>
      </c>
      <c r="B1992" s="18" t="s">
        <v>390</v>
      </c>
      <c r="C1992" s="19">
        <v>37562</v>
      </c>
      <c r="D1992" s="20">
        <v>27501220200338</v>
      </c>
      <c r="F1992" s="18" t="s">
        <v>214</v>
      </c>
      <c r="G1992" s="19">
        <v>40436</v>
      </c>
      <c r="I1992" s="21">
        <v>4730</v>
      </c>
      <c r="J1992" s="22">
        <v>6792</v>
      </c>
      <c r="M1992" s="23">
        <v>1182.5</v>
      </c>
      <c r="O1992" s="1"/>
      <c r="P1992" s="24">
        <f t="shared" si="107"/>
        <v>7974.5</v>
      </c>
      <c r="Q1992" s="23">
        <v>520.29999999999995</v>
      </c>
      <c r="R1992" s="23">
        <v>0</v>
      </c>
      <c r="S1992" s="23">
        <v>0</v>
      </c>
      <c r="T1992" s="24">
        <f t="shared" si="105"/>
        <v>520.29999999999995</v>
      </c>
      <c r="U1992" s="25">
        <f t="shared" si="106"/>
        <v>7454.2</v>
      </c>
    </row>
    <row r="1993" spans="1:21" ht="27" customHeight="1" x14ac:dyDescent="0.2">
      <c r="A1993" s="18">
        <v>4491</v>
      </c>
      <c r="B1993" s="18" t="s">
        <v>391</v>
      </c>
      <c r="C1993" s="19">
        <v>38272</v>
      </c>
      <c r="D1993" s="20">
        <v>27308051802078</v>
      </c>
      <c r="F1993" s="18" t="s">
        <v>75</v>
      </c>
      <c r="G1993" s="19">
        <v>38297</v>
      </c>
      <c r="I1993" s="21">
        <v>2420</v>
      </c>
      <c r="J1993" s="22">
        <v>3625.3999999999996</v>
      </c>
      <c r="M1993" s="23">
        <v>605</v>
      </c>
      <c r="O1993" s="1"/>
      <c r="P1993" s="24">
        <f t="shared" si="107"/>
        <v>4230.3999999999996</v>
      </c>
      <c r="Q1993" s="23">
        <v>266.2</v>
      </c>
      <c r="R1993" s="23">
        <v>0</v>
      </c>
      <c r="S1993" s="23">
        <v>0</v>
      </c>
      <c r="T1993" s="24">
        <f t="shared" si="105"/>
        <v>266.2</v>
      </c>
      <c r="U1993" s="25">
        <f t="shared" si="106"/>
        <v>3964.2</v>
      </c>
    </row>
    <row r="1994" spans="1:21" ht="27" customHeight="1" x14ac:dyDescent="0.2">
      <c r="A1994" s="18">
        <v>5789</v>
      </c>
      <c r="B1994" s="18" t="s">
        <v>392</v>
      </c>
      <c r="C1994" s="19">
        <v>38578</v>
      </c>
      <c r="D1994" s="20">
        <v>27502021802813</v>
      </c>
      <c r="F1994" s="18" t="s">
        <v>86</v>
      </c>
      <c r="G1994" s="19">
        <v>38634</v>
      </c>
      <c r="I1994" s="21">
        <v>2020</v>
      </c>
      <c r="J1994" s="22">
        <v>2731</v>
      </c>
      <c r="M1994" s="23">
        <v>505</v>
      </c>
      <c r="O1994" s="1">
        <v>559</v>
      </c>
      <c r="P1994" s="24">
        <f t="shared" si="107"/>
        <v>3795</v>
      </c>
      <c r="Q1994" s="23">
        <v>222.2</v>
      </c>
      <c r="R1994" s="23">
        <v>0</v>
      </c>
      <c r="S1994" s="23">
        <v>0</v>
      </c>
      <c r="T1994" s="24">
        <f t="shared" si="105"/>
        <v>222.2</v>
      </c>
      <c r="U1994" s="25">
        <f t="shared" si="106"/>
        <v>3572.8</v>
      </c>
    </row>
    <row r="1995" spans="1:21" ht="27" customHeight="1" x14ac:dyDescent="0.2">
      <c r="A1995" s="18">
        <v>7790</v>
      </c>
      <c r="B1995" s="18" t="s">
        <v>393</v>
      </c>
      <c r="C1995" s="19">
        <v>39140</v>
      </c>
      <c r="D1995" s="20">
        <v>28701180200715</v>
      </c>
      <c r="F1995" s="18" t="s">
        <v>211</v>
      </c>
      <c r="G1995" s="19">
        <v>39140</v>
      </c>
      <c r="I1995" s="21">
        <v>1700</v>
      </c>
      <c r="J1995" s="22">
        <v>2661.75</v>
      </c>
      <c r="M1995" s="23">
        <v>425</v>
      </c>
      <c r="O1995" s="1">
        <v>1225</v>
      </c>
      <c r="P1995" s="24">
        <f t="shared" si="107"/>
        <v>4311.75</v>
      </c>
      <c r="Q1995" s="23">
        <v>187</v>
      </c>
      <c r="R1995" s="23">
        <v>0</v>
      </c>
      <c r="S1995" s="23">
        <v>0</v>
      </c>
      <c r="T1995" s="24">
        <f t="shared" si="105"/>
        <v>187</v>
      </c>
      <c r="U1995" s="25">
        <f t="shared" si="106"/>
        <v>4124.75</v>
      </c>
    </row>
    <row r="1996" spans="1:21" ht="27" customHeight="1" x14ac:dyDescent="0.2">
      <c r="A1996" s="18">
        <v>9505</v>
      </c>
      <c r="B1996" s="18" t="s">
        <v>394</v>
      </c>
      <c r="C1996" s="19">
        <v>40196</v>
      </c>
      <c r="D1996" s="20">
        <v>28411061802351</v>
      </c>
      <c r="F1996" s="18" t="s">
        <v>214</v>
      </c>
      <c r="G1996" s="19">
        <v>40247</v>
      </c>
      <c r="I1996" s="21">
        <v>1700</v>
      </c>
      <c r="J1996" s="22">
        <v>2711.35</v>
      </c>
      <c r="M1996" s="23">
        <v>425</v>
      </c>
      <c r="O1996" s="1">
        <v>953</v>
      </c>
      <c r="P1996" s="24">
        <f t="shared" si="107"/>
        <v>4089.35</v>
      </c>
      <c r="Q1996" s="23">
        <v>187</v>
      </c>
      <c r="R1996" s="23">
        <v>0</v>
      </c>
      <c r="S1996" s="23">
        <v>0</v>
      </c>
      <c r="T1996" s="24">
        <f t="shared" si="105"/>
        <v>187</v>
      </c>
      <c r="U1996" s="25">
        <f t="shared" si="106"/>
        <v>3902.35</v>
      </c>
    </row>
    <row r="1997" spans="1:21" ht="27" customHeight="1" x14ac:dyDescent="0.2">
      <c r="A1997" s="18">
        <v>10115</v>
      </c>
      <c r="B1997" s="18" t="s">
        <v>395</v>
      </c>
      <c r="C1997" s="19">
        <v>40385</v>
      </c>
      <c r="D1997" s="20">
        <v>28302231803612</v>
      </c>
      <c r="F1997" s="18" t="s">
        <v>214</v>
      </c>
      <c r="G1997" s="19">
        <v>40489</v>
      </c>
      <c r="I1997" s="21">
        <v>1700</v>
      </c>
      <c r="J1997" s="22">
        <v>2403.35</v>
      </c>
      <c r="M1997" s="23">
        <v>425</v>
      </c>
      <c r="O1997" s="1">
        <v>372</v>
      </c>
      <c r="P1997" s="24">
        <f t="shared" si="107"/>
        <v>3200.35</v>
      </c>
      <c r="Q1997" s="23">
        <v>187</v>
      </c>
      <c r="R1997" s="23">
        <v>0</v>
      </c>
      <c r="S1997" s="23">
        <v>0</v>
      </c>
      <c r="T1997" s="24">
        <f t="shared" si="105"/>
        <v>187</v>
      </c>
      <c r="U1997" s="25">
        <f t="shared" si="106"/>
        <v>3013.35</v>
      </c>
    </row>
    <row r="1998" spans="1:21" ht="27" customHeight="1" x14ac:dyDescent="0.2">
      <c r="A1998" s="18">
        <v>13395</v>
      </c>
      <c r="B1998" s="18" t="s">
        <v>396</v>
      </c>
      <c r="C1998" s="19">
        <v>43256</v>
      </c>
      <c r="D1998" s="20">
        <v>30201151806295</v>
      </c>
      <c r="F1998" s="18" t="s">
        <v>75</v>
      </c>
      <c r="G1998" s="19">
        <v>43299</v>
      </c>
      <c r="I1998" s="21">
        <v>1700</v>
      </c>
      <c r="J1998" s="22">
        <v>2031.9</v>
      </c>
      <c r="M1998" s="23">
        <v>425</v>
      </c>
      <c r="O1998" s="1"/>
      <c r="P1998" s="24">
        <f t="shared" si="107"/>
        <v>2456.9</v>
      </c>
      <c r="Q1998" s="23">
        <v>187</v>
      </c>
      <c r="R1998" s="23">
        <v>0</v>
      </c>
      <c r="S1998" s="23">
        <v>192.95</v>
      </c>
      <c r="T1998" s="24">
        <f t="shared" si="105"/>
        <v>379.95</v>
      </c>
      <c r="U1998" s="25">
        <f t="shared" si="106"/>
        <v>2076.9500000000003</v>
      </c>
    </row>
    <row r="1999" spans="1:21" ht="27" customHeight="1" x14ac:dyDescent="0.2">
      <c r="A1999" s="18">
        <v>13758</v>
      </c>
      <c r="B1999" s="18" t="s">
        <v>397</v>
      </c>
      <c r="C1999" s="19">
        <v>43512</v>
      </c>
      <c r="D1999" s="20">
        <v>27504091802791</v>
      </c>
      <c r="F1999" s="18" t="s">
        <v>75</v>
      </c>
      <c r="G1999" s="19">
        <v>43647</v>
      </c>
      <c r="I1999" s="21">
        <v>1700</v>
      </c>
      <c r="J1999" s="22">
        <v>2017</v>
      </c>
      <c r="M1999" s="23">
        <v>425</v>
      </c>
      <c r="O1999" s="1">
        <v>1707</v>
      </c>
      <c r="P1999" s="24">
        <f t="shared" si="107"/>
        <v>4149</v>
      </c>
      <c r="Q1999" s="23">
        <v>187</v>
      </c>
      <c r="R1999" s="23">
        <v>0</v>
      </c>
      <c r="S1999" s="23">
        <v>0</v>
      </c>
      <c r="T1999" s="24">
        <f t="shared" si="105"/>
        <v>187</v>
      </c>
      <c r="U1999" s="25">
        <f t="shared" si="106"/>
        <v>3962</v>
      </c>
    </row>
    <row r="2000" spans="1:21" ht="27" customHeight="1" x14ac:dyDescent="0.2">
      <c r="A2000" s="18">
        <v>13907</v>
      </c>
      <c r="B2000" s="18" t="s">
        <v>398</v>
      </c>
      <c r="C2000" s="19">
        <v>43633</v>
      </c>
      <c r="D2000" s="20">
        <v>29510081802332</v>
      </c>
      <c r="F2000" s="18" t="s">
        <v>214</v>
      </c>
      <c r="G2000" s="19">
        <v>43678</v>
      </c>
      <c r="I2000" s="21">
        <v>1700</v>
      </c>
      <c r="J2000" s="22">
        <v>2147</v>
      </c>
      <c r="M2000" s="23">
        <v>425</v>
      </c>
      <c r="O2000" s="1">
        <v>1343</v>
      </c>
      <c r="P2000" s="24">
        <f t="shared" si="107"/>
        <v>3915</v>
      </c>
      <c r="Q2000" s="23">
        <v>187</v>
      </c>
      <c r="R2000" s="23">
        <v>0</v>
      </c>
      <c r="S2000" s="23">
        <v>0</v>
      </c>
      <c r="T2000" s="24">
        <f t="shared" si="105"/>
        <v>187</v>
      </c>
      <c r="U2000" s="25">
        <f t="shared" si="106"/>
        <v>3728</v>
      </c>
    </row>
    <row r="2001" spans="1:21" ht="27" customHeight="1" x14ac:dyDescent="0.2">
      <c r="A2001" s="18">
        <v>13976</v>
      </c>
      <c r="B2001" s="18" t="s">
        <v>399</v>
      </c>
      <c r="C2001" s="19">
        <v>43715</v>
      </c>
      <c r="D2001" s="20">
        <v>28501090202639</v>
      </c>
      <c r="F2001" s="18" t="s">
        <v>214</v>
      </c>
      <c r="G2001" s="19">
        <v>43891</v>
      </c>
      <c r="I2001" s="21">
        <v>1700</v>
      </c>
      <c r="J2001" s="22">
        <v>2021.4</v>
      </c>
      <c r="M2001" s="23">
        <v>425</v>
      </c>
      <c r="O2001" s="1">
        <v>501</v>
      </c>
      <c r="P2001" s="24">
        <f t="shared" si="107"/>
        <v>2947.4</v>
      </c>
      <c r="Q2001" s="23">
        <v>187</v>
      </c>
      <c r="R2001" s="23">
        <v>0</v>
      </c>
      <c r="S2001" s="23">
        <v>0</v>
      </c>
      <c r="T2001" s="24">
        <f t="shared" si="105"/>
        <v>187</v>
      </c>
      <c r="U2001" s="25">
        <f t="shared" si="106"/>
        <v>2760.4</v>
      </c>
    </row>
    <row r="2002" spans="1:21" ht="27" customHeight="1" x14ac:dyDescent="0.2">
      <c r="A2002" s="18">
        <v>5217</v>
      </c>
      <c r="B2002" s="18" t="s">
        <v>400</v>
      </c>
      <c r="C2002" s="19">
        <v>38165</v>
      </c>
      <c r="D2002" s="20">
        <v>27905150200614</v>
      </c>
      <c r="F2002" s="18" t="s">
        <v>256</v>
      </c>
      <c r="G2002" s="19">
        <v>38200</v>
      </c>
      <c r="I2002" s="21">
        <v>1930</v>
      </c>
      <c r="J2002" s="22">
        <v>3248.5</v>
      </c>
      <c r="M2002" s="23">
        <v>482.5</v>
      </c>
      <c r="O2002" s="1">
        <v>738</v>
      </c>
      <c r="P2002" s="24">
        <f t="shared" si="107"/>
        <v>4469</v>
      </c>
      <c r="Q2002" s="23">
        <v>212.3</v>
      </c>
      <c r="R2002" s="23">
        <v>0</v>
      </c>
      <c r="S2002" s="23">
        <v>0</v>
      </c>
      <c r="T2002" s="24">
        <f t="shared" si="105"/>
        <v>212.3</v>
      </c>
      <c r="U2002" s="25">
        <f t="shared" si="106"/>
        <v>4256.7</v>
      </c>
    </row>
    <row r="2003" spans="1:21" ht="27" customHeight="1" x14ac:dyDescent="0.2">
      <c r="A2003" s="18">
        <v>13901</v>
      </c>
      <c r="B2003" s="18" t="s">
        <v>401</v>
      </c>
      <c r="C2003" s="19">
        <v>43601</v>
      </c>
      <c r="D2003" s="20">
        <v>29504021802295</v>
      </c>
      <c r="F2003" s="18" t="s">
        <v>214</v>
      </c>
      <c r="G2003" s="19">
        <v>43709</v>
      </c>
      <c r="I2003" s="21">
        <v>1700</v>
      </c>
      <c r="J2003" s="22">
        <v>2076</v>
      </c>
      <c r="M2003" s="23">
        <v>425</v>
      </c>
      <c r="O2003" s="1">
        <v>654</v>
      </c>
      <c r="P2003" s="24">
        <f t="shared" si="107"/>
        <v>3155</v>
      </c>
      <c r="Q2003" s="23">
        <v>187</v>
      </c>
      <c r="R2003" s="23">
        <v>0</v>
      </c>
      <c r="S2003" s="23">
        <v>0</v>
      </c>
      <c r="T2003" s="24">
        <f t="shared" si="105"/>
        <v>187</v>
      </c>
      <c r="U2003" s="25">
        <f t="shared" si="106"/>
        <v>2968</v>
      </c>
    </row>
    <row r="2004" spans="1:21" ht="27" customHeight="1" x14ac:dyDescent="0.2">
      <c r="A2004" s="18">
        <v>5107</v>
      </c>
      <c r="B2004" s="18" t="s">
        <v>402</v>
      </c>
      <c r="C2004" s="19">
        <v>38487</v>
      </c>
      <c r="D2004" s="20">
        <v>27304071802753</v>
      </c>
      <c r="F2004" s="18" t="s">
        <v>214</v>
      </c>
      <c r="G2004" s="19">
        <v>38487</v>
      </c>
      <c r="I2004" s="21">
        <v>1700</v>
      </c>
      <c r="J2004" s="22">
        <v>2946.05</v>
      </c>
      <c r="M2004" s="23">
        <v>425</v>
      </c>
      <c r="O2004" s="1">
        <v>1144</v>
      </c>
      <c r="P2004" s="24">
        <f t="shared" si="107"/>
        <v>4515.05</v>
      </c>
      <c r="Q2004" s="23">
        <v>187</v>
      </c>
      <c r="R2004" s="23">
        <v>0</v>
      </c>
      <c r="S2004" s="23">
        <v>0</v>
      </c>
      <c r="T2004" s="24">
        <f t="shared" si="105"/>
        <v>187</v>
      </c>
      <c r="U2004" s="25">
        <f t="shared" si="106"/>
        <v>4328.05</v>
      </c>
    </row>
    <row r="2005" spans="1:21" ht="27" customHeight="1" x14ac:dyDescent="0.2">
      <c r="A2005" s="18">
        <v>6924</v>
      </c>
      <c r="B2005" s="18" t="s">
        <v>403</v>
      </c>
      <c r="C2005" s="19">
        <v>38781</v>
      </c>
      <c r="D2005" s="20">
        <v>27603071800553</v>
      </c>
      <c r="F2005" s="18" t="s">
        <v>214</v>
      </c>
      <c r="G2005" s="19">
        <v>38820</v>
      </c>
      <c r="I2005" s="21">
        <v>1700</v>
      </c>
      <c r="J2005" s="22">
        <v>2930.4</v>
      </c>
      <c r="M2005" s="23">
        <v>425</v>
      </c>
      <c r="O2005" s="1">
        <v>780</v>
      </c>
      <c r="P2005" s="24">
        <f t="shared" si="107"/>
        <v>4135.3999999999996</v>
      </c>
      <c r="Q2005" s="23">
        <v>187</v>
      </c>
      <c r="R2005" s="23">
        <v>0</v>
      </c>
      <c r="S2005" s="23">
        <v>0</v>
      </c>
      <c r="T2005" s="24">
        <f t="shared" si="105"/>
        <v>187</v>
      </c>
      <c r="U2005" s="25">
        <f t="shared" si="106"/>
        <v>3948.3999999999996</v>
      </c>
    </row>
    <row r="2006" spans="1:21" ht="27" customHeight="1" x14ac:dyDescent="0.2">
      <c r="A2006" s="18">
        <v>2046</v>
      </c>
      <c r="B2006" s="18" t="s">
        <v>404</v>
      </c>
      <c r="C2006" s="19">
        <v>34001</v>
      </c>
      <c r="D2006" s="20">
        <v>26811192600223</v>
      </c>
      <c r="F2006" s="18" t="s">
        <v>214</v>
      </c>
      <c r="G2006" s="19">
        <v>42186</v>
      </c>
      <c r="I2006" s="21">
        <v>2810</v>
      </c>
      <c r="J2006" s="22">
        <v>3808.95</v>
      </c>
      <c r="M2006" s="23">
        <v>702.5</v>
      </c>
      <c r="O2006" s="1"/>
      <c r="P2006" s="24">
        <f t="shared" si="107"/>
        <v>4511.45</v>
      </c>
      <c r="Q2006" s="23">
        <v>309.10000000000002</v>
      </c>
      <c r="R2006" s="23">
        <v>200</v>
      </c>
      <c r="S2006" s="23">
        <v>0</v>
      </c>
      <c r="T2006" s="24">
        <f t="shared" si="105"/>
        <v>509.1</v>
      </c>
      <c r="U2006" s="25">
        <f t="shared" si="106"/>
        <v>4002.35</v>
      </c>
    </row>
    <row r="2007" spans="1:21" ht="27" customHeight="1" x14ac:dyDescent="0.2">
      <c r="A2007" s="18">
        <v>12155</v>
      </c>
      <c r="B2007" s="18" t="s">
        <v>405</v>
      </c>
      <c r="C2007" s="19">
        <v>41647</v>
      </c>
      <c r="D2007" s="20">
        <v>27601300200376</v>
      </c>
      <c r="F2007" s="18" t="s">
        <v>214</v>
      </c>
      <c r="G2007" s="19">
        <v>41690</v>
      </c>
      <c r="I2007" s="21">
        <v>1700</v>
      </c>
      <c r="J2007" s="22">
        <v>2097.35</v>
      </c>
      <c r="M2007" s="23">
        <v>425</v>
      </c>
      <c r="O2007" s="1"/>
      <c r="P2007" s="24">
        <f t="shared" si="107"/>
        <v>2522.35</v>
      </c>
      <c r="Q2007" s="23">
        <v>187</v>
      </c>
      <c r="R2007" s="23">
        <v>300</v>
      </c>
      <c r="S2007" s="23">
        <v>0</v>
      </c>
      <c r="T2007" s="24">
        <f t="shared" si="105"/>
        <v>487</v>
      </c>
      <c r="U2007" s="25">
        <f t="shared" si="106"/>
        <v>2035.35</v>
      </c>
    </row>
    <row r="2008" spans="1:21" ht="27" customHeight="1" x14ac:dyDescent="0.2">
      <c r="A2008" s="18">
        <v>7138</v>
      </c>
      <c r="B2008" s="18" t="s">
        <v>406</v>
      </c>
      <c r="C2008" s="19">
        <v>38871</v>
      </c>
      <c r="D2008" s="20">
        <v>28205220201739</v>
      </c>
      <c r="F2008" s="18" t="s">
        <v>25</v>
      </c>
      <c r="G2008" s="19">
        <v>38930</v>
      </c>
      <c r="I2008" s="21">
        <v>2120</v>
      </c>
      <c r="J2008" s="22">
        <v>2877.01</v>
      </c>
      <c r="M2008" s="23">
        <v>530</v>
      </c>
      <c r="O2008" s="1">
        <v>3892</v>
      </c>
      <c r="P2008" s="24">
        <f t="shared" si="107"/>
        <v>7299.01</v>
      </c>
      <c r="Q2008" s="23">
        <v>233.2</v>
      </c>
      <c r="R2008" s="23">
        <v>0</v>
      </c>
      <c r="S2008" s="23">
        <v>17.760000000000002</v>
      </c>
      <c r="T2008" s="24">
        <f t="shared" si="105"/>
        <v>250.95999999999998</v>
      </c>
      <c r="U2008" s="25">
        <f t="shared" si="106"/>
        <v>7048.05</v>
      </c>
    </row>
    <row r="2009" spans="1:21" ht="27" customHeight="1" x14ac:dyDescent="0.2">
      <c r="A2009" s="18">
        <v>11426</v>
      </c>
      <c r="B2009" s="18" t="s">
        <v>407</v>
      </c>
      <c r="C2009" s="19">
        <v>41165</v>
      </c>
      <c r="D2009" s="20">
        <v>28907060200891</v>
      </c>
      <c r="F2009" s="18" t="s">
        <v>214</v>
      </c>
      <c r="G2009" s="19">
        <v>41248</v>
      </c>
      <c r="I2009" s="21">
        <v>1700</v>
      </c>
      <c r="J2009" s="22">
        <v>2294.35</v>
      </c>
      <c r="M2009" s="23">
        <v>425</v>
      </c>
      <c r="O2009" s="1">
        <v>1132</v>
      </c>
      <c r="P2009" s="24">
        <f t="shared" si="107"/>
        <v>3851.35</v>
      </c>
      <c r="Q2009" s="23">
        <v>187</v>
      </c>
      <c r="R2009" s="23">
        <v>0</v>
      </c>
      <c r="S2009" s="23">
        <v>0</v>
      </c>
      <c r="T2009" s="24">
        <f t="shared" si="105"/>
        <v>187</v>
      </c>
      <c r="U2009" s="25">
        <f t="shared" si="106"/>
        <v>3664.35</v>
      </c>
    </row>
    <row r="2010" spans="1:21" ht="27" customHeight="1" x14ac:dyDescent="0.2">
      <c r="A2010" s="18">
        <v>13321</v>
      </c>
      <c r="B2010" s="18" t="s">
        <v>408</v>
      </c>
      <c r="C2010" s="19">
        <v>29221</v>
      </c>
      <c r="D2010" s="20">
        <v>27706120201851</v>
      </c>
      <c r="F2010" s="18" t="s">
        <v>285</v>
      </c>
      <c r="G2010" s="19" t="s">
        <v>77</v>
      </c>
      <c r="I2010" s="21">
        <v>0</v>
      </c>
      <c r="J2010" s="22">
        <v>2000</v>
      </c>
      <c r="M2010" s="23">
        <v>0</v>
      </c>
      <c r="O2010" s="1"/>
      <c r="P2010" s="24">
        <f t="shared" si="107"/>
        <v>2000</v>
      </c>
      <c r="Q2010" s="23">
        <v>0</v>
      </c>
      <c r="R2010" s="23">
        <v>0</v>
      </c>
      <c r="S2010" s="23">
        <v>0</v>
      </c>
      <c r="T2010" s="24">
        <f t="shared" si="105"/>
        <v>0</v>
      </c>
      <c r="U2010" s="25">
        <f t="shared" si="106"/>
        <v>2000</v>
      </c>
    </row>
    <row r="2011" spans="1:21" ht="27" customHeight="1" x14ac:dyDescent="0.2">
      <c r="A2011" s="18">
        <v>13322</v>
      </c>
      <c r="B2011" s="18" t="s">
        <v>409</v>
      </c>
      <c r="C2011" s="19">
        <v>43246</v>
      </c>
      <c r="D2011" s="20">
        <v>27810260102579</v>
      </c>
      <c r="F2011" s="18" t="s">
        <v>124</v>
      </c>
      <c r="G2011" s="19" t="s">
        <v>77</v>
      </c>
      <c r="I2011" s="21">
        <v>0</v>
      </c>
      <c r="J2011" s="22">
        <v>29416</v>
      </c>
      <c r="M2011" s="23">
        <v>0</v>
      </c>
      <c r="O2011" s="1"/>
      <c r="P2011" s="24">
        <f t="shared" si="107"/>
        <v>29416</v>
      </c>
      <c r="Q2011" s="23">
        <v>0</v>
      </c>
      <c r="R2011" s="23">
        <v>1023</v>
      </c>
      <c r="S2011" s="23">
        <v>0</v>
      </c>
      <c r="T2011" s="24">
        <f t="shared" si="105"/>
        <v>1023</v>
      </c>
      <c r="U2011" s="25">
        <f t="shared" si="106"/>
        <v>28393</v>
      </c>
    </row>
    <row r="2012" spans="1:21" ht="27" customHeight="1" x14ac:dyDescent="0.2">
      <c r="A2012" s="18">
        <v>13325</v>
      </c>
      <c r="B2012" s="18" t="s">
        <v>410</v>
      </c>
      <c r="C2012" s="19">
        <v>43246</v>
      </c>
      <c r="D2012" s="20">
        <v>27907051301614</v>
      </c>
      <c r="F2012" s="18" t="s">
        <v>116</v>
      </c>
      <c r="G2012" s="19" t="s">
        <v>77</v>
      </c>
      <c r="I2012" s="21">
        <v>0</v>
      </c>
      <c r="J2012" s="22">
        <v>21545</v>
      </c>
      <c r="M2012" s="23">
        <v>0</v>
      </c>
      <c r="O2012" s="1"/>
      <c r="P2012" s="24">
        <f t="shared" si="107"/>
        <v>21545</v>
      </c>
      <c r="Q2012" s="23">
        <v>0</v>
      </c>
      <c r="R2012" s="23">
        <v>1023</v>
      </c>
      <c r="S2012" s="23">
        <v>0</v>
      </c>
      <c r="T2012" s="24">
        <f t="shared" si="105"/>
        <v>1023</v>
      </c>
      <c r="U2012" s="25">
        <f t="shared" si="106"/>
        <v>20522</v>
      </c>
    </row>
    <row r="2013" spans="1:21" ht="27" customHeight="1" x14ac:dyDescent="0.2">
      <c r="A2013" s="18">
        <v>4076</v>
      </c>
      <c r="B2013" s="18" t="s">
        <v>411</v>
      </c>
      <c r="C2013" s="19">
        <v>35146</v>
      </c>
      <c r="D2013" s="20">
        <v>27803220201438</v>
      </c>
      <c r="F2013" s="18" t="s">
        <v>63</v>
      </c>
      <c r="G2013" s="19">
        <v>35146</v>
      </c>
      <c r="I2013" s="21">
        <v>2230</v>
      </c>
      <c r="J2013" s="22">
        <v>3786.6000000000004</v>
      </c>
      <c r="M2013" s="23">
        <v>557.5</v>
      </c>
      <c r="O2013" s="1">
        <v>1269</v>
      </c>
      <c r="P2013" s="24">
        <f t="shared" si="107"/>
        <v>5613.1</v>
      </c>
      <c r="Q2013" s="23">
        <v>245.3</v>
      </c>
      <c r="R2013" s="23">
        <v>0</v>
      </c>
      <c r="S2013" s="23">
        <v>0</v>
      </c>
      <c r="T2013" s="24">
        <f t="shared" si="105"/>
        <v>245.3</v>
      </c>
      <c r="U2013" s="25">
        <f t="shared" si="106"/>
        <v>5367.8</v>
      </c>
    </row>
    <row r="2014" spans="1:21" ht="27" customHeight="1" x14ac:dyDescent="0.2">
      <c r="A2014" s="18">
        <v>4954</v>
      </c>
      <c r="B2014" s="18" t="s">
        <v>412</v>
      </c>
      <c r="C2014" s="19">
        <v>38033</v>
      </c>
      <c r="D2014" s="20">
        <v>27301070202526</v>
      </c>
      <c r="F2014" s="18" t="s">
        <v>63</v>
      </c>
      <c r="G2014" s="19">
        <v>38081</v>
      </c>
      <c r="I2014" s="21">
        <v>2520</v>
      </c>
      <c r="J2014" s="22">
        <v>3422.85</v>
      </c>
      <c r="M2014" s="23">
        <v>630</v>
      </c>
      <c r="O2014" s="1">
        <v>574</v>
      </c>
      <c r="P2014" s="24">
        <f t="shared" si="107"/>
        <v>4626.8500000000004</v>
      </c>
      <c r="Q2014" s="23">
        <v>277.2</v>
      </c>
      <c r="R2014" s="23">
        <v>0</v>
      </c>
      <c r="S2014" s="23">
        <v>0</v>
      </c>
      <c r="T2014" s="24">
        <f t="shared" si="105"/>
        <v>277.2</v>
      </c>
      <c r="U2014" s="25">
        <f t="shared" si="106"/>
        <v>4349.6500000000005</v>
      </c>
    </row>
    <row r="2015" spans="1:21" ht="27" customHeight="1" x14ac:dyDescent="0.2">
      <c r="A2015" s="18">
        <v>764</v>
      </c>
      <c r="B2015" s="18" t="s">
        <v>413</v>
      </c>
      <c r="C2015" s="19">
        <v>34669</v>
      </c>
      <c r="D2015" s="20">
        <v>26508251801811</v>
      </c>
      <c r="F2015" s="18" t="s">
        <v>63</v>
      </c>
      <c r="G2015" s="19">
        <v>34911</v>
      </c>
      <c r="I2015" s="21">
        <v>3540</v>
      </c>
      <c r="J2015" s="22">
        <v>4390.5</v>
      </c>
      <c r="M2015" s="23">
        <v>885</v>
      </c>
      <c r="O2015" s="1">
        <v>749</v>
      </c>
      <c r="P2015" s="24">
        <f t="shared" si="107"/>
        <v>6024.5</v>
      </c>
      <c r="Q2015" s="23">
        <v>389.4</v>
      </c>
      <c r="R2015" s="23">
        <v>0</v>
      </c>
      <c r="S2015" s="23">
        <v>0</v>
      </c>
      <c r="T2015" s="24">
        <f t="shared" si="105"/>
        <v>389.4</v>
      </c>
      <c r="U2015" s="25">
        <f t="shared" si="106"/>
        <v>5635.1</v>
      </c>
    </row>
    <row r="2016" spans="1:21" ht="27" customHeight="1" x14ac:dyDescent="0.2">
      <c r="A2016" s="18">
        <v>765</v>
      </c>
      <c r="B2016" s="18" t="s">
        <v>414</v>
      </c>
      <c r="C2016" s="19">
        <v>35791</v>
      </c>
      <c r="D2016" s="20">
        <v>27209270201391</v>
      </c>
      <c r="F2016" s="18" t="s">
        <v>63</v>
      </c>
      <c r="G2016" s="19">
        <v>35796</v>
      </c>
      <c r="I2016" s="21">
        <v>3140</v>
      </c>
      <c r="J2016" s="22">
        <v>4514.5</v>
      </c>
      <c r="M2016" s="23">
        <v>785</v>
      </c>
      <c r="O2016" s="1">
        <v>1018</v>
      </c>
      <c r="P2016" s="24">
        <f t="shared" si="107"/>
        <v>6317.5</v>
      </c>
      <c r="Q2016" s="23">
        <v>345.4</v>
      </c>
      <c r="R2016" s="23">
        <v>0</v>
      </c>
      <c r="S2016" s="23">
        <v>6.19</v>
      </c>
      <c r="T2016" s="24">
        <f t="shared" si="105"/>
        <v>351.59</v>
      </c>
      <c r="U2016" s="25">
        <f t="shared" si="106"/>
        <v>5965.91</v>
      </c>
    </row>
    <row r="2017" spans="1:21" ht="27" customHeight="1" x14ac:dyDescent="0.2">
      <c r="A2017" s="18">
        <v>771</v>
      </c>
      <c r="B2017" s="18" t="s">
        <v>415</v>
      </c>
      <c r="C2017" s="19">
        <v>35102</v>
      </c>
      <c r="D2017" s="20">
        <v>26511161800859</v>
      </c>
      <c r="F2017" s="18" t="s">
        <v>63</v>
      </c>
      <c r="G2017" s="19">
        <v>35400</v>
      </c>
      <c r="I2017" s="21">
        <v>2940</v>
      </c>
      <c r="J2017" s="22">
        <v>3989.5</v>
      </c>
      <c r="M2017" s="23">
        <v>735</v>
      </c>
      <c r="O2017" s="1">
        <v>1588</v>
      </c>
      <c r="P2017" s="24">
        <f t="shared" si="107"/>
        <v>6312.5</v>
      </c>
      <c r="Q2017" s="23">
        <v>323.39999999999998</v>
      </c>
      <c r="R2017" s="23">
        <v>0</v>
      </c>
      <c r="S2017" s="23">
        <v>0</v>
      </c>
      <c r="T2017" s="24">
        <f t="shared" si="105"/>
        <v>323.39999999999998</v>
      </c>
      <c r="U2017" s="25">
        <f t="shared" si="106"/>
        <v>5989.1</v>
      </c>
    </row>
    <row r="2018" spans="1:21" ht="27" customHeight="1" x14ac:dyDescent="0.2">
      <c r="A2018" s="18">
        <v>270</v>
      </c>
      <c r="B2018" s="18" t="s">
        <v>416</v>
      </c>
      <c r="C2018" s="19">
        <v>35560</v>
      </c>
      <c r="D2018" s="20">
        <v>26607290201276</v>
      </c>
      <c r="F2018" s="18" t="s">
        <v>25</v>
      </c>
      <c r="G2018" s="19">
        <v>35585</v>
      </c>
      <c r="I2018" s="21">
        <v>3650</v>
      </c>
      <c r="J2018" s="22">
        <v>4560</v>
      </c>
      <c r="M2018" s="23">
        <v>912.5</v>
      </c>
      <c r="O2018" s="1">
        <v>1072</v>
      </c>
      <c r="P2018" s="24">
        <f t="shared" si="107"/>
        <v>6544.5</v>
      </c>
      <c r="Q2018" s="23">
        <v>401.5</v>
      </c>
      <c r="R2018" s="23">
        <v>0</v>
      </c>
      <c r="S2018" s="23">
        <v>30.42</v>
      </c>
      <c r="T2018" s="24">
        <f t="shared" si="105"/>
        <v>431.92</v>
      </c>
      <c r="U2018" s="25">
        <f t="shared" si="106"/>
        <v>6112.58</v>
      </c>
    </row>
    <row r="2019" spans="1:21" ht="27" customHeight="1" x14ac:dyDescent="0.2">
      <c r="A2019" s="18">
        <v>1101</v>
      </c>
      <c r="B2019" s="18" t="s">
        <v>417</v>
      </c>
      <c r="C2019" s="19">
        <v>35034</v>
      </c>
      <c r="D2019" s="20">
        <v>26308110201217</v>
      </c>
      <c r="F2019" s="18" t="s">
        <v>63</v>
      </c>
      <c r="G2019" s="19">
        <v>35049</v>
      </c>
      <c r="I2019" s="21">
        <v>3800</v>
      </c>
      <c r="J2019" s="22">
        <v>5172.5</v>
      </c>
      <c r="M2019" s="23">
        <v>950</v>
      </c>
      <c r="O2019" s="1">
        <v>1856</v>
      </c>
      <c r="P2019" s="24">
        <f t="shared" si="107"/>
        <v>7978.5</v>
      </c>
      <c r="Q2019" s="23">
        <v>418</v>
      </c>
      <c r="R2019" s="23">
        <v>0</v>
      </c>
      <c r="S2019" s="23">
        <v>2.96</v>
      </c>
      <c r="T2019" s="24">
        <f t="shared" si="105"/>
        <v>420.96</v>
      </c>
      <c r="U2019" s="25">
        <f t="shared" si="106"/>
        <v>7557.54</v>
      </c>
    </row>
    <row r="2020" spans="1:21" ht="27" customHeight="1" x14ac:dyDescent="0.2">
      <c r="A2020" s="18">
        <v>3681</v>
      </c>
      <c r="B2020" s="18" t="s">
        <v>418</v>
      </c>
      <c r="C2020" s="19">
        <v>37297</v>
      </c>
      <c r="D2020" s="20">
        <v>6001070301695</v>
      </c>
      <c r="F2020" s="18" t="s">
        <v>63</v>
      </c>
      <c r="I2020" s="21">
        <v>0</v>
      </c>
      <c r="J2020" s="22">
        <v>2100</v>
      </c>
      <c r="M2020" s="23">
        <v>0</v>
      </c>
      <c r="O2020" s="1"/>
      <c r="P2020" s="24">
        <f t="shared" si="107"/>
        <v>2100</v>
      </c>
      <c r="Q2020" s="23">
        <v>0</v>
      </c>
      <c r="R2020" s="23">
        <v>0</v>
      </c>
      <c r="S2020" s="23">
        <v>0</v>
      </c>
      <c r="T2020" s="24">
        <f t="shared" si="105"/>
        <v>0</v>
      </c>
      <c r="U2020" s="25">
        <f t="shared" si="106"/>
        <v>2100</v>
      </c>
    </row>
    <row r="2021" spans="1:21" ht="27" customHeight="1" x14ac:dyDescent="0.2">
      <c r="A2021" s="18">
        <v>1151</v>
      </c>
      <c r="B2021" s="18" t="s">
        <v>419</v>
      </c>
      <c r="C2021" s="19">
        <v>34881</v>
      </c>
      <c r="D2021" s="20">
        <v>27210070200534</v>
      </c>
      <c r="F2021" s="18" t="s">
        <v>63</v>
      </c>
      <c r="G2021" s="19">
        <v>35943</v>
      </c>
      <c r="I2021" s="21">
        <v>5940</v>
      </c>
      <c r="J2021" s="22">
        <v>8360</v>
      </c>
      <c r="M2021" s="23">
        <v>1485</v>
      </c>
      <c r="O2021" s="1">
        <v>892</v>
      </c>
      <c r="P2021" s="24">
        <f t="shared" si="107"/>
        <v>10737</v>
      </c>
      <c r="Q2021" s="23">
        <v>653.4</v>
      </c>
      <c r="R2021" s="23">
        <v>0</v>
      </c>
      <c r="S2021" s="23">
        <v>0</v>
      </c>
      <c r="T2021" s="24">
        <f t="shared" si="105"/>
        <v>653.4</v>
      </c>
      <c r="U2021" s="25">
        <f t="shared" si="106"/>
        <v>10083.6</v>
      </c>
    </row>
    <row r="2022" spans="1:21" ht="27" customHeight="1" x14ac:dyDescent="0.2">
      <c r="A2022" s="18">
        <v>1154</v>
      </c>
      <c r="B2022" s="18" t="s">
        <v>420</v>
      </c>
      <c r="C2022" s="19">
        <v>35249</v>
      </c>
      <c r="D2022" s="20">
        <v>27302250202693</v>
      </c>
      <c r="F2022" s="18" t="s">
        <v>63</v>
      </c>
      <c r="G2022" s="19">
        <v>35353</v>
      </c>
      <c r="I2022" s="21">
        <v>5060</v>
      </c>
      <c r="J2022" s="22">
        <v>7281.5</v>
      </c>
      <c r="M2022" s="23">
        <v>1265</v>
      </c>
      <c r="O2022" s="1">
        <v>2600</v>
      </c>
      <c r="P2022" s="24">
        <f t="shared" si="107"/>
        <v>11146.5</v>
      </c>
      <c r="Q2022" s="23">
        <v>556.6</v>
      </c>
      <c r="R2022" s="23">
        <v>0</v>
      </c>
      <c r="S2022" s="23">
        <v>0</v>
      </c>
      <c r="T2022" s="24">
        <f t="shared" si="105"/>
        <v>556.6</v>
      </c>
      <c r="U2022" s="25">
        <f t="shared" si="106"/>
        <v>10589.9</v>
      </c>
    </row>
    <row r="2023" spans="1:21" ht="27" customHeight="1" x14ac:dyDescent="0.2">
      <c r="A2023" s="18">
        <v>1157</v>
      </c>
      <c r="B2023" s="18" t="s">
        <v>421</v>
      </c>
      <c r="C2023" s="19">
        <v>42792</v>
      </c>
      <c r="D2023" s="20">
        <v>27601190200677</v>
      </c>
      <c r="F2023" s="18" t="s">
        <v>63</v>
      </c>
      <c r="G2023" s="19">
        <v>42819</v>
      </c>
      <c r="I2023" s="21">
        <v>2140</v>
      </c>
      <c r="J2023" s="22">
        <v>3312.15</v>
      </c>
      <c r="M2023" s="23">
        <v>535</v>
      </c>
      <c r="O2023" s="1">
        <v>1447</v>
      </c>
      <c r="P2023" s="24">
        <f t="shared" si="107"/>
        <v>5294.15</v>
      </c>
      <c r="Q2023" s="23">
        <v>235.4</v>
      </c>
      <c r="R2023" s="23">
        <v>0</v>
      </c>
      <c r="S2023" s="23">
        <v>0</v>
      </c>
      <c r="T2023" s="24">
        <f t="shared" si="105"/>
        <v>235.4</v>
      </c>
      <c r="U2023" s="25">
        <f t="shared" si="106"/>
        <v>5058.75</v>
      </c>
    </row>
    <row r="2024" spans="1:21" ht="27" customHeight="1" x14ac:dyDescent="0.2">
      <c r="A2024" s="18">
        <v>4840</v>
      </c>
      <c r="B2024" s="18" t="s">
        <v>422</v>
      </c>
      <c r="C2024" s="19">
        <v>37971</v>
      </c>
      <c r="D2024" s="20">
        <v>26804170201051</v>
      </c>
      <c r="F2024" s="18" t="s">
        <v>63</v>
      </c>
      <c r="G2024" s="19">
        <v>38081</v>
      </c>
      <c r="I2024" s="21">
        <v>2560</v>
      </c>
      <c r="J2024" s="22">
        <v>3163.55</v>
      </c>
      <c r="M2024" s="23">
        <v>640</v>
      </c>
      <c r="O2024" s="1">
        <v>1502</v>
      </c>
      <c r="P2024" s="24">
        <f t="shared" si="107"/>
        <v>5305.55</v>
      </c>
      <c r="Q2024" s="23">
        <v>281.60000000000002</v>
      </c>
      <c r="R2024" s="23">
        <v>0</v>
      </c>
      <c r="S2024" s="23">
        <v>0</v>
      </c>
      <c r="T2024" s="24">
        <f t="shared" si="105"/>
        <v>281.60000000000002</v>
      </c>
      <c r="U2024" s="25">
        <f t="shared" si="106"/>
        <v>5023.95</v>
      </c>
    </row>
    <row r="2025" spans="1:21" ht="27" customHeight="1" x14ac:dyDescent="0.2">
      <c r="A2025" s="18">
        <v>5329</v>
      </c>
      <c r="B2025" s="18" t="s">
        <v>423</v>
      </c>
      <c r="C2025" s="19">
        <v>38333</v>
      </c>
      <c r="D2025" s="20">
        <v>27505270200377</v>
      </c>
      <c r="F2025" s="18" t="s">
        <v>63</v>
      </c>
      <c r="G2025" s="19">
        <v>38384</v>
      </c>
      <c r="I2025" s="21">
        <v>2120</v>
      </c>
      <c r="J2025" s="22">
        <v>3042.7</v>
      </c>
      <c r="M2025" s="23">
        <v>530</v>
      </c>
      <c r="O2025" s="1">
        <v>236</v>
      </c>
      <c r="P2025" s="24">
        <f t="shared" si="107"/>
        <v>3808.7</v>
      </c>
      <c r="Q2025" s="23">
        <v>233.2</v>
      </c>
      <c r="R2025" s="23">
        <v>0</v>
      </c>
      <c r="S2025" s="23">
        <v>0</v>
      </c>
      <c r="T2025" s="24">
        <f t="shared" si="105"/>
        <v>233.2</v>
      </c>
      <c r="U2025" s="25">
        <f t="shared" si="106"/>
        <v>3575.5</v>
      </c>
    </row>
    <row r="2026" spans="1:21" ht="27" customHeight="1" x14ac:dyDescent="0.2">
      <c r="A2026" s="18">
        <v>5404</v>
      </c>
      <c r="B2026" s="18" t="s">
        <v>424</v>
      </c>
      <c r="C2026" s="19">
        <v>38419</v>
      </c>
      <c r="D2026" s="20">
        <v>28111260202334</v>
      </c>
      <c r="F2026" s="18" t="s">
        <v>63</v>
      </c>
      <c r="G2026" s="19">
        <v>38448</v>
      </c>
      <c r="I2026" s="21">
        <v>2260</v>
      </c>
      <c r="J2026" s="22">
        <v>3242.83</v>
      </c>
      <c r="M2026" s="23">
        <v>565</v>
      </c>
      <c r="O2026" s="1"/>
      <c r="P2026" s="24">
        <f t="shared" si="107"/>
        <v>3807.83</v>
      </c>
      <c r="Q2026" s="23">
        <v>248.6</v>
      </c>
      <c r="R2026" s="23">
        <v>300</v>
      </c>
      <c r="S2026" s="23">
        <v>540.25</v>
      </c>
      <c r="T2026" s="24">
        <f t="shared" si="105"/>
        <v>1088.8499999999999</v>
      </c>
      <c r="U2026" s="25">
        <f t="shared" si="106"/>
        <v>2718.98</v>
      </c>
    </row>
    <row r="2027" spans="1:21" ht="27" customHeight="1" x14ac:dyDescent="0.2">
      <c r="A2027" s="18">
        <v>9526</v>
      </c>
      <c r="B2027" s="18" t="s">
        <v>425</v>
      </c>
      <c r="C2027" s="19">
        <v>40201</v>
      </c>
      <c r="D2027" s="20">
        <v>27403100201797</v>
      </c>
      <c r="F2027" s="18" t="s">
        <v>63</v>
      </c>
      <c r="G2027" s="19">
        <v>40278</v>
      </c>
      <c r="I2027" s="21">
        <v>2740</v>
      </c>
      <c r="J2027" s="22">
        <v>4417.9799999999996</v>
      </c>
      <c r="M2027" s="23">
        <v>685</v>
      </c>
      <c r="O2027" s="1">
        <v>2147</v>
      </c>
      <c r="P2027" s="24">
        <f t="shared" si="107"/>
        <v>7249.98</v>
      </c>
      <c r="Q2027" s="23">
        <v>301.39999999999998</v>
      </c>
      <c r="R2027" s="23">
        <v>0</v>
      </c>
      <c r="S2027" s="23">
        <v>0</v>
      </c>
      <c r="T2027" s="24">
        <f t="shared" si="105"/>
        <v>301.39999999999998</v>
      </c>
      <c r="U2027" s="25">
        <f t="shared" si="106"/>
        <v>6948.58</v>
      </c>
    </row>
    <row r="2028" spans="1:21" ht="27" customHeight="1" x14ac:dyDescent="0.2">
      <c r="A2028" s="18">
        <v>13773</v>
      </c>
      <c r="B2028" s="18" t="s">
        <v>426</v>
      </c>
      <c r="C2028" s="19">
        <v>43541</v>
      </c>
      <c r="D2028" s="20">
        <v>28708230200139</v>
      </c>
      <c r="F2028" s="18" t="s">
        <v>63</v>
      </c>
      <c r="G2028" s="19">
        <v>43678</v>
      </c>
      <c r="I2028" s="21">
        <v>1700</v>
      </c>
      <c r="J2028" s="22">
        <v>2508</v>
      </c>
      <c r="M2028" s="23">
        <v>425</v>
      </c>
      <c r="O2028" s="1">
        <v>263</v>
      </c>
      <c r="P2028" s="24">
        <f t="shared" si="107"/>
        <v>3196</v>
      </c>
      <c r="Q2028" s="23">
        <v>187</v>
      </c>
      <c r="R2028" s="23">
        <v>0</v>
      </c>
      <c r="S2028" s="23">
        <v>0</v>
      </c>
      <c r="T2028" s="24">
        <f t="shared" si="105"/>
        <v>187</v>
      </c>
      <c r="U2028" s="25">
        <f t="shared" si="106"/>
        <v>3009</v>
      </c>
    </row>
    <row r="2029" spans="1:21" ht="27" customHeight="1" x14ac:dyDescent="0.2">
      <c r="A2029" s="18">
        <v>1106</v>
      </c>
      <c r="B2029" s="18" t="s">
        <v>427</v>
      </c>
      <c r="C2029" s="19">
        <v>33390</v>
      </c>
      <c r="D2029" s="20">
        <v>27512180201052</v>
      </c>
      <c r="F2029" s="18" t="s">
        <v>63</v>
      </c>
      <c r="G2029" s="19">
        <v>34847</v>
      </c>
      <c r="I2029" s="21">
        <v>3180</v>
      </c>
      <c r="J2029" s="22">
        <v>4590.5</v>
      </c>
      <c r="M2029" s="23">
        <v>795</v>
      </c>
      <c r="O2029" s="1"/>
      <c r="P2029" s="24">
        <f t="shared" si="107"/>
        <v>5385.5</v>
      </c>
      <c r="Q2029" s="23">
        <v>349.8</v>
      </c>
      <c r="R2029" s="23">
        <v>0</v>
      </c>
      <c r="S2029" s="23">
        <v>0</v>
      </c>
      <c r="T2029" s="24">
        <f t="shared" si="105"/>
        <v>349.8</v>
      </c>
      <c r="U2029" s="25">
        <f t="shared" si="106"/>
        <v>5035.7</v>
      </c>
    </row>
    <row r="2030" spans="1:21" ht="27" customHeight="1" x14ac:dyDescent="0.2">
      <c r="A2030" s="18">
        <v>1109</v>
      </c>
      <c r="B2030" s="18" t="s">
        <v>428</v>
      </c>
      <c r="C2030" s="19">
        <v>35211</v>
      </c>
      <c r="D2030" s="20">
        <v>27510060201978</v>
      </c>
      <c r="F2030" s="18" t="s">
        <v>63</v>
      </c>
      <c r="G2030" s="19">
        <v>35247</v>
      </c>
      <c r="I2030" s="21">
        <v>5050</v>
      </c>
      <c r="J2030" s="22">
        <v>7244</v>
      </c>
      <c r="M2030" s="23">
        <v>1262.5</v>
      </c>
      <c r="O2030" s="1"/>
      <c r="P2030" s="24">
        <f t="shared" si="107"/>
        <v>8506.5</v>
      </c>
      <c r="Q2030" s="23">
        <v>555.5</v>
      </c>
      <c r="R2030" s="23">
        <v>0</v>
      </c>
      <c r="S2030" s="23">
        <v>0</v>
      </c>
      <c r="T2030" s="24">
        <f t="shared" si="105"/>
        <v>555.5</v>
      </c>
      <c r="U2030" s="25">
        <f t="shared" si="106"/>
        <v>7951</v>
      </c>
    </row>
    <row r="2031" spans="1:21" ht="27" customHeight="1" x14ac:dyDescent="0.2">
      <c r="A2031" s="18">
        <v>1113</v>
      </c>
      <c r="B2031" s="18" t="s">
        <v>429</v>
      </c>
      <c r="C2031" s="19">
        <v>35497</v>
      </c>
      <c r="D2031" s="20">
        <v>27310050201458</v>
      </c>
      <c r="F2031" s="18" t="s">
        <v>63</v>
      </c>
      <c r="G2031" s="19">
        <v>35541</v>
      </c>
      <c r="I2031" s="21">
        <v>3640</v>
      </c>
      <c r="J2031" s="22">
        <v>5243.5</v>
      </c>
      <c r="M2031" s="23">
        <v>910</v>
      </c>
      <c r="O2031" s="1"/>
      <c r="P2031" s="24">
        <f t="shared" si="107"/>
        <v>6153.5</v>
      </c>
      <c r="Q2031" s="23">
        <v>400.4</v>
      </c>
      <c r="R2031" s="23">
        <v>0</v>
      </c>
      <c r="S2031" s="23">
        <v>0</v>
      </c>
      <c r="T2031" s="24">
        <f t="shared" si="105"/>
        <v>400.4</v>
      </c>
      <c r="U2031" s="25">
        <f t="shared" si="106"/>
        <v>5753.1</v>
      </c>
    </row>
    <row r="2032" spans="1:21" ht="27" customHeight="1" x14ac:dyDescent="0.2">
      <c r="A2032" s="18">
        <v>1115</v>
      </c>
      <c r="B2032" s="18" t="s">
        <v>430</v>
      </c>
      <c r="C2032" s="19">
        <v>36223</v>
      </c>
      <c r="D2032" s="20">
        <v>28003010203958</v>
      </c>
      <c r="F2032" s="18" t="s">
        <v>63</v>
      </c>
      <c r="G2032" s="19">
        <v>36258</v>
      </c>
      <c r="I2032" s="21">
        <v>2510</v>
      </c>
      <c r="J2032" s="22">
        <v>3609.25</v>
      </c>
      <c r="M2032" s="23">
        <v>627.5</v>
      </c>
      <c r="O2032" s="1"/>
      <c r="P2032" s="24">
        <f t="shared" si="107"/>
        <v>4236.75</v>
      </c>
      <c r="Q2032" s="23">
        <v>276.10000000000002</v>
      </c>
      <c r="R2032" s="23">
        <v>0</v>
      </c>
      <c r="S2032" s="23">
        <v>0</v>
      </c>
      <c r="T2032" s="24">
        <f t="shared" si="105"/>
        <v>276.10000000000002</v>
      </c>
      <c r="U2032" s="25">
        <f t="shared" si="106"/>
        <v>3960.65</v>
      </c>
    </row>
    <row r="2033" spans="1:21" ht="27" customHeight="1" x14ac:dyDescent="0.2">
      <c r="A2033" s="18">
        <v>1117</v>
      </c>
      <c r="B2033" s="18" t="s">
        <v>431</v>
      </c>
      <c r="C2033" s="19">
        <v>36012</v>
      </c>
      <c r="D2033" s="20">
        <v>27303300200693</v>
      </c>
      <c r="F2033" s="18" t="s">
        <v>63</v>
      </c>
      <c r="G2033" s="19">
        <v>36031</v>
      </c>
      <c r="I2033" s="21">
        <v>5040</v>
      </c>
      <c r="J2033" s="22">
        <v>7248</v>
      </c>
      <c r="M2033" s="23">
        <v>1260</v>
      </c>
      <c r="O2033" s="1"/>
      <c r="P2033" s="24">
        <f t="shared" si="107"/>
        <v>8508</v>
      </c>
      <c r="Q2033" s="23">
        <v>554.4</v>
      </c>
      <c r="R2033" s="23">
        <v>0</v>
      </c>
      <c r="S2033" s="23">
        <v>0</v>
      </c>
      <c r="T2033" s="24">
        <f t="shared" si="105"/>
        <v>554.4</v>
      </c>
      <c r="U2033" s="25">
        <f t="shared" si="106"/>
        <v>7953.6</v>
      </c>
    </row>
    <row r="2034" spans="1:21" ht="27" customHeight="1" x14ac:dyDescent="0.2">
      <c r="A2034" s="18">
        <v>6729</v>
      </c>
      <c r="B2034" s="18" t="s">
        <v>432</v>
      </c>
      <c r="C2034" s="19">
        <v>38731</v>
      </c>
      <c r="D2034" s="20">
        <v>27809290201417</v>
      </c>
      <c r="F2034" s="18" t="s">
        <v>63</v>
      </c>
      <c r="G2034" s="19">
        <v>38812</v>
      </c>
      <c r="I2034" s="21">
        <v>2590</v>
      </c>
      <c r="J2034" s="22">
        <v>3707.3500000000004</v>
      </c>
      <c r="M2034" s="23">
        <v>647.5</v>
      </c>
      <c r="O2034" s="1"/>
      <c r="P2034" s="24">
        <f t="shared" si="107"/>
        <v>4354.8500000000004</v>
      </c>
      <c r="Q2034" s="23">
        <v>284.89999999999998</v>
      </c>
      <c r="R2034" s="23">
        <v>0</v>
      </c>
      <c r="S2034" s="23">
        <v>0</v>
      </c>
      <c r="T2034" s="24">
        <f t="shared" si="105"/>
        <v>284.89999999999998</v>
      </c>
      <c r="U2034" s="25">
        <f t="shared" si="106"/>
        <v>4069.9500000000003</v>
      </c>
    </row>
    <row r="2035" spans="1:21" ht="27" customHeight="1" x14ac:dyDescent="0.2">
      <c r="A2035" s="18">
        <v>8438</v>
      </c>
      <c r="B2035" s="18" t="s">
        <v>433</v>
      </c>
      <c r="C2035" s="19">
        <v>39412</v>
      </c>
      <c r="D2035" s="20">
        <v>27412070201753</v>
      </c>
      <c r="F2035" s="18" t="s">
        <v>63</v>
      </c>
      <c r="G2035" s="19">
        <v>39439</v>
      </c>
      <c r="I2035" s="21">
        <v>3270</v>
      </c>
      <c r="J2035" s="22">
        <v>4711</v>
      </c>
      <c r="M2035" s="23">
        <v>817.5</v>
      </c>
      <c r="O2035" s="1"/>
      <c r="P2035" s="24">
        <f t="shared" si="107"/>
        <v>5528.5</v>
      </c>
      <c r="Q2035" s="23">
        <v>359.7</v>
      </c>
      <c r="R2035" s="23">
        <v>0</v>
      </c>
      <c r="S2035" s="23">
        <v>0</v>
      </c>
      <c r="T2035" s="24">
        <f t="shared" si="105"/>
        <v>359.7</v>
      </c>
      <c r="U2035" s="25">
        <f t="shared" si="106"/>
        <v>5168.8</v>
      </c>
    </row>
    <row r="2036" spans="1:21" ht="27" customHeight="1" x14ac:dyDescent="0.2">
      <c r="A2036" s="18">
        <v>13495</v>
      </c>
      <c r="B2036" s="18" t="s">
        <v>434</v>
      </c>
      <c r="C2036" s="19">
        <v>43291</v>
      </c>
      <c r="D2036" s="20">
        <v>30009280203116</v>
      </c>
      <c r="F2036" s="18" t="s">
        <v>63</v>
      </c>
      <c r="G2036" s="19">
        <v>43299</v>
      </c>
      <c r="I2036" s="21">
        <v>1700</v>
      </c>
      <c r="J2036" s="22">
        <v>2015.9</v>
      </c>
      <c r="M2036" s="23">
        <v>425</v>
      </c>
      <c r="O2036" s="1"/>
      <c r="P2036" s="24">
        <f t="shared" si="107"/>
        <v>2440.9</v>
      </c>
      <c r="Q2036" s="23">
        <v>187</v>
      </c>
      <c r="R2036" s="23">
        <v>0</v>
      </c>
      <c r="S2036" s="23">
        <v>2.17</v>
      </c>
      <c r="T2036" s="24">
        <f t="shared" si="105"/>
        <v>189.17</v>
      </c>
      <c r="U2036" s="25">
        <f t="shared" si="106"/>
        <v>2251.73</v>
      </c>
    </row>
    <row r="2037" spans="1:21" ht="27" customHeight="1" x14ac:dyDescent="0.2">
      <c r="A2037" s="18">
        <v>13595</v>
      </c>
      <c r="B2037" s="18" t="s">
        <v>435</v>
      </c>
      <c r="C2037" s="19">
        <v>43361</v>
      </c>
      <c r="D2037" s="20">
        <v>29809260200138</v>
      </c>
      <c r="F2037" s="18" t="s">
        <v>63</v>
      </c>
      <c r="G2037" s="19">
        <v>43497</v>
      </c>
      <c r="O2037" s="1"/>
      <c r="P2037" s="24">
        <f t="shared" si="107"/>
        <v>0</v>
      </c>
      <c r="T2037" s="24">
        <f t="shared" si="105"/>
        <v>0</v>
      </c>
      <c r="U2037" s="25">
        <f t="shared" si="106"/>
        <v>0</v>
      </c>
    </row>
    <row r="2038" spans="1:21" ht="27" customHeight="1" x14ac:dyDescent="0.2">
      <c r="A2038" s="18">
        <v>13750</v>
      </c>
      <c r="B2038" s="18" t="s">
        <v>436</v>
      </c>
      <c r="C2038" s="19">
        <v>43506</v>
      </c>
      <c r="D2038" s="20">
        <v>29805260200655</v>
      </c>
      <c r="F2038" s="18" t="s">
        <v>63</v>
      </c>
      <c r="G2038" s="19">
        <v>43617</v>
      </c>
      <c r="O2038" s="1"/>
      <c r="P2038" s="24">
        <f t="shared" si="107"/>
        <v>0</v>
      </c>
      <c r="T2038" s="24">
        <f t="shared" si="105"/>
        <v>0</v>
      </c>
      <c r="U2038" s="25">
        <f t="shared" si="106"/>
        <v>0</v>
      </c>
    </row>
    <row r="2039" spans="1:21" ht="27" customHeight="1" x14ac:dyDescent="0.2">
      <c r="A2039" s="18">
        <v>13598</v>
      </c>
      <c r="B2039" s="18" t="s">
        <v>437</v>
      </c>
      <c r="C2039" s="19">
        <v>43365</v>
      </c>
      <c r="D2039" s="20">
        <v>28009030200678</v>
      </c>
      <c r="F2039" s="18" t="s">
        <v>438</v>
      </c>
      <c r="G2039" s="19">
        <v>43466</v>
      </c>
      <c r="I2039" s="21">
        <v>10900</v>
      </c>
      <c r="J2039" s="22">
        <v>13596</v>
      </c>
      <c r="M2039" s="23">
        <v>2725</v>
      </c>
      <c r="N2039" s="23">
        <v>4000</v>
      </c>
      <c r="O2039" s="1"/>
      <c r="P2039" s="24">
        <f t="shared" si="107"/>
        <v>20321</v>
      </c>
      <c r="Q2039" s="23">
        <v>1199</v>
      </c>
      <c r="R2039" s="23">
        <v>0</v>
      </c>
      <c r="S2039" s="23">
        <v>0</v>
      </c>
      <c r="T2039" s="24">
        <f t="shared" ref="T2039:T2102" si="108">SUM(Q2039:S2039)</f>
        <v>1199</v>
      </c>
      <c r="U2039" s="25">
        <f t="shared" ref="U2039:U2102" si="109">P2039-T2039</f>
        <v>19122</v>
      </c>
    </row>
    <row r="2040" spans="1:21" ht="27" customHeight="1" x14ac:dyDescent="0.2">
      <c r="A2040" s="18">
        <v>13719</v>
      </c>
      <c r="B2040" s="18" t="s">
        <v>439</v>
      </c>
      <c r="C2040" s="19">
        <v>44024</v>
      </c>
      <c r="D2040" s="20">
        <v>29304041804155</v>
      </c>
      <c r="F2040" s="18" t="s">
        <v>440</v>
      </c>
      <c r="G2040" s="19">
        <v>44044</v>
      </c>
      <c r="I2040" s="21">
        <v>3760</v>
      </c>
      <c r="J2040" s="22">
        <v>4628.8999999999996</v>
      </c>
      <c r="M2040" s="23">
        <v>940</v>
      </c>
      <c r="O2040" s="1"/>
      <c r="P2040" s="24">
        <f t="shared" ref="P2040:P2103" si="110">SUM(J2040:O2040)</f>
        <v>5568.9</v>
      </c>
      <c r="Q2040" s="23">
        <v>413.6</v>
      </c>
      <c r="R2040" s="23">
        <v>0</v>
      </c>
      <c r="S2040" s="23">
        <v>0</v>
      </c>
      <c r="T2040" s="24">
        <f t="shared" si="108"/>
        <v>413.6</v>
      </c>
      <c r="U2040" s="25">
        <f t="shared" si="109"/>
        <v>5155.2999999999993</v>
      </c>
    </row>
    <row r="2041" spans="1:21" ht="27" customHeight="1" x14ac:dyDescent="0.2">
      <c r="A2041" s="18">
        <v>1105</v>
      </c>
      <c r="B2041" s="18" t="s">
        <v>441</v>
      </c>
      <c r="C2041" s="19">
        <v>33786</v>
      </c>
      <c r="D2041" s="20">
        <v>26311140200739</v>
      </c>
      <c r="F2041" s="18" t="s">
        <v>63</v>
      </c>
      <c r="G2041" s="19">
        <v>34719</v>
      </c>
      <c r="I2041" s="21">
        <v>5720</v>
      </c>
      <c r="J2041" s="22">
        <v>7095.5</v>
      </c>
      <c r="M2041" s="23">
        <v>1430</v>
      </c>
      <c r="O2041" s="1">
        <v>1034</v>
      </c>
      <c r="P2041" s="24">
        <f t="shared" si="110"/>
        <v>9559.5</v>
      </c>
      <c r="Q2041" s="23">
        <v>629.20000000000005</v>
      </c>
      <c r="R2041" s="23">
        <v>0</v>
      </c>
      <c r="S2041" s="23">
        <v>0</v>
      </c>
      <c r="T2041" s="24">
        <f t="shared" si="108"/>
        <v>629.20000000000005</v>
      </c>
      <c r="U2041" s="25">
        <f t="shared" si="109"/>
        <v>8930.2999999999993</v>
      </c>
    </row>
    <row r="2042" spans="1:21" ht="27" customHeight="1" x14ac:dyDescent="0.2">
      <c r="A2042" s="18">
        <v>1107</v>
      </c>
      <c r="B2042" s="18" t="s">
        <v>442</v>
      </c>
      <c r="C2042" s="19">
        <v>33725</v>
      </c>
      <c r="D2042" s="20">
        <v>27811090200836</v>
      </c>
      <c r="F2042" s="18" t="s">
        <v>63</v>
      </c>
      <c r="G2042" s="19">
        <v>35043</v>
      </c>
      <c r="I2042" s="21">
        <v>5280</v>
      </c>
      <c r="J2042" s="22">
        <v>7160</v>
      </c>
      <c r="M2042" s="23">
        <v>1320</v>
      </c>
      <c r="O2042" s="1">
        <v>71</v>
      </c>
      <c r="P2042" s="24">
        <f t="shared" si="110"/>
        <v>8551</v>
      </c>
      <c r="Q2042" s="23">
        <v>580.79999999999995</v>
      </c>
      <c r="R2042" s="23">
        <v>0</v>
      </c>
      <c r="S2042" s="23">
        <v>0</v>
      </c>
      <c r="T2042" s="24">
        <f t="shared" si="108"/>
        <v>580.79999999999995</v>
      </c>
      <c r="U2042" s="25">
        <f t="shared" si="109"/>
        <v>7970.2</v>
      </c>
    </row>
    <row r="2043" spans="1:21" ht="27" customHeight="1" x14ac:dyDescent="0.2">
      <c r="A2043" s="18">
        <v>1110</v>
      </c>
      <c r="B2043" s="18" t="s">
        <v>443</v>
      </c>
      <c r="C2043" s="19">
        <v>35247</v>
      </c>
      <c r="D2043" s="20">
        <v>27501200202318</v>
      </c>
      <c r="F2043" s="18" t="s">
        <v>63</v>
      </c>
      <c r="G2043" s="19">
        <v>35551</v>
      </c>
      <c r="I2043" s="21">
        <v>3480</v>
      </c>
      <c r="J2043" s="22">
        <v>5030.5</v>
      </c>
      <c r="M2043" s="23">
        <v>870</v>
      </c>
      <c r="O2043" s="1">
        <v>640</v>
      </c>
      <c r="P2043" s="24">
        <f t="shared" si="110"/>
        <v>6540.5</v>
      </c>
      <c r="Q2043" s="23">
        <v>382.8</v>
      </c>
      <c r="R2043" s="23">
        <v>850</v>
      </c>
      <c r="S2043" s="23">
        <v>0</v>
      </c>
      <c r="T2043" s="24">
        <f t="shared" si="108"/>
        <v>1232.8</v>
      </c>
      <c r="U2043" s="25">
        <f t="shared" si="109"/>
        <v>5307.7</v>
      </c>
    </row>
    <row r="2044" spans="1:21" ht="27" customHeight="1" x14ac:dyDescent="0.2">
      <c r="A2044" s="18">
        <v>4942</v>
      </c>
      <c r="B2044" s="18" t="s">
        <v>444</v>
      </c>
      <c r="C2044" s="19">
        <v>38026</v>
      </c>
      <c r="D2044" s="20">
        <v>28403280200339</v>
      </c>
      <c r="F2044" s="18" t="s">
        <v>63</v>
      </c>
      <c r="G2044" s="19">
        <v>38839</v>
      </c>
      <c r="I2044" s="21">
        <v>1820</v>
      </c>
      <c r="J2044" s="22">
        <v>3075.05</v>
      </c>
      <c r="M2044" s="23">
        <v>455</v>
      </c>
      <c r="O2044" s="1">
        <v>514</v>
      </c>
      <c r="P2044" s="24">
        <f t="shared" si="110"/>
        <v>4044.05</v>
      </c>
      <c r="Q2044" s="23">
        <v>200.2</v>
      </c>
      <c r="R2044" s="23">
        <v>0</v>
      </c>
      <c r="S2044" s="23">
        <v>0</v>
      </c>
      <c r="T2044" s="24">
        <f t="shared" si="108"/>
        <v>200.2</v>
      </c>
      <c r="U2044" s="25">
        <f t="shared" si="109"/>
        <v>3843.8500000000004</v>
      </c>
    </row>
    <row r="2045" spans="1:21" ht="27" customHeight="1" x14ac:dyDescent="0.2">
      <c r="A2045" s="18">
        <v>5904</v>
      </c>
      <c r="B2045" s="18" t="s">
        <v>445</v>
      </c>
      <c r="C2045" s="19">
        <v>38614</v>
      </c>
      <c r="D2045" s="20">
        <v>26701020200894</v>
      </c>
      <c r="F2045" s="18" t="s">
        <v>63</v>
      </c>
      <c r="G2045" s="19">
        <v>38820</v>
      </c>
      <c r="I2045" s="21">
        <v>2430</v>
      </c>
      <c r="J2045" s="22">
        <v>3012.3</v>
      </c>
      <c r="M2045" s="23">
        <v>607.5</v>
      </c>
      <c r="O2045" s="1"/>
      <c r="P2045" s="24">
        <f t="shared" si="110"/>
        <v>3619.8</v>
      </c>
      <c r="Q2045" s="23">
        <v>267.3</v>
      </c>
      <c r="R2045" s="23">
        <v>0</v>
      </c>
      <c r="S2045" s="23">
        <v>0</v>
      </c>
      <c r="T2045" s="24">
        <f t="shared" si="108"/>
        <v>267.3</v>
      </c>
      <c r="U2045" s="25">
        <f t="shared" si="109"/>
        <v>3352.5</v>
      </c>
    </row>
    <row r="2046" spans="1:21" ht="27" customHeight="1" x14ac:dyDescent="0.2">
      <c r="A2046" s="18">
        <v>6066</v>
      </c>
      <c r="B2046" s="18" t="s">
        <v>446</v>
      </c>
      <c r="C2046" s="19">
        <v>38654</v>
      </c>
      <c r="D2046" s="20">
        <v>27808030201319</v>
      </c>
      <c r="F2046" s="18" t="s">
        <v>63</v>
      </c>
      <c r="G2046" s="19">
        <v>38750</v>
      </c>
      <c r="I2046" s="21">
        <v>2230</v>
      </c>
      <c r="J2046" s="22">
        <v>3337.58</v>
      </c>
      <c r="M2046" s="23">
        <v>557.5</v>
      </c>
      <c r="O2046" s="1">
        <v>772</v>
      </c>
      <c r="P2046" s="24">
        <f t="shared" si="110"/>
        <v>4667.08</v>
      </c>
      <c r="Q2046" s="23">
        <v>245.3</v>
      </c>
      <c r="R2046" s="23">
        <v>0</v>
      </c>
      <c r="S2046" s="23">
        <v>0</v>
      </c>
      <c r="T2046" s="24">
        <f t="shared" si="108"/>
        <v>245.3</v>
      </c>
      <c r="U2046" s="25">
        <f t="shared" si="109"/>
        <v>4421.78</v>
      </c>
    </row>
    <row r="2047" spans="1:21" ht="27" customHeight="1" x14ac:dyDescent="0.2">
      <c r="A2047" s="18">
        <v>6067</v>
      </c>
      <c r="B2047" s="18" t="s">
        <v>447</v>
      </c>
      <c r="C2047" s="19">
        <v>38656</v>
      </c>
      <c r="D2047" s="20">
        <v>27910230200856</v>
      </c>
      <c r="F2047" s="18" t="s">
        <v>63</v>
      </c>
      <c r="G2047" s="19">
        <v>38762</v>
      </c>
      <c r="I2047" s="21">
        <v>1990</v>
      </c>
      <c r="J2047" s="22">
        <v>2875.85</v>
      </c>
      <c r="M2047" s="23">
        <v>497.5</v>
      </c>
      <c r="O2047" s="1"/>
      <c r="P2047" s="24">
        <f t="shared" si="110"/>
        <v>3373.35</v>
      </c>
      <c r="Q2047" s="23">
        <v>218.9</v>
      </c>
      <c r="R2047" s="23">
        <v>0</v>
      </c>
      <c r="S2047" s="23">
        <v>0.7</v>
      </c>
      <c r="T2047" s="24">
        <f t="shared" si="108"/>
        <v>219.6</v>
      </c>
      <c r="U2047" s="25">
        <f t="shared" si="109"/>
        <v>3153.75</v>
      </c>
    </row>
    <row r="2048" spans="1:21" ht="27" customHeight="1" x14ac:dyDescent="0.2">
      <c r="A2048" s="18">
        <v>6281</v>
      </c>
      <c r="B2048" s="18" t="s">
        <v>448</v>
      </c>
      <c r="C2048" s="19">
        <v>38682</v>
      </c>
      <c r="D2048" s="20">
        <v>28107252702614</v>
      </c>
      <c r="F2048" s="18" t="s">
        <v>63</v>
      </c>
      <c r="G2048" s="19">
        <v>38762</v>
      </c>
      <c r="I2048" s="21">
        <v>2230</v>
      </c>
      <c r="J2048" s="22">
        <v>3338.35</v>
      </c>
      <c r="M2048" s="23">
        <v>557.5</v>
      </c>
      <c r="O2048" s="1">
        <v>772</v>
      </c>
      <c r="P2048" s="24">
        <f t="shared" si="110"/>
        <v>4667.8500000000004</v>
      </c>
      <c r="Q2048" s="23">
        <v>245.3</v>
      </c>
      <c r="R2048" s="23">
        <v>0</v>
      </c>
      <c r="S2048" s="23">
        <v>0</v>
      </c>
      <c r="T2048" s="24">
        <f t="shared" si="108"/>
        <v>245.3</v>
      </c>
      <c r="U2048" s="25">
        <f t="shared" si="109"/>
        <v>4422.55</v>
      </c>
    </row>
    <row r="2049" spans="1:21" ht="27" customHeight="1" x14ac:dyDescent="0.2">
      <c r="A2049" s="18">
        <v>1108</v>
      </c>
      <c r="B2049" s="18" t="s">
        <v>449</v>
      </c>
      <c r="C2049" s="19">
        <v>36570</v>
      </c>
      <c r="D2049" s="20">
        <v>27701112801057</v>
      </c>
      <c r="F2049" s="18" t="s">
        <v>63</v>
      </c>
      <c r="G2049" s="19">
        <v>36596</v>
      </c>
      <c r="I2049" s="21">
        <v>5740</v>
      </c>
      <c r="J2049" s="22">
        <v>8230</v>
      </c>
      <c r="M2049" s="23">
        <v>1435</v>
      </c>
      <c r="O2049" s="1"/>
      <c r="P2049" s="24">
        <f t="shared" si="110"/>
        <v>9665</v>
      </c>
      <c r="Q2049" s="23">
        <v>631.4</v>
      </c>
      <c r="R2049" s="23">
        <v>0</v>
      </c>
      <c r="S2049" s="23">
        <v>0</v>
      </c>
      <c r="T2049" s="24">
        <f t="shared" si="108"/>
        <v>631.4</v>
      </c>
      <c r="U2049" s="25">
        <f t="shared" si="109"/>
        <v>9033.6</v>
      </c>
    </row>
    <row r="2050" spans="1:21" ht="27" customHeight="1" x14ac:dyDescent="0.2">
      <c r="A2050" s="18">
        <v>1153</v>
      </c>
      <c r="B2050" s="18" t="s">
        <v>450</v>
      </c>
      <c r="C2050" s="19">
        <v>34881</v>
      </c>
      <c r="D2050" s="20">
        <v>26901140200099</v>
      </c>
      <c r="F2050" s="18" t="s">
        <v>63</v>
      </c>
      <c r="G2050" s="19">
        <v>34881</v>
      </c>
      <c r="I2050" s="21">
        <v>7240</v>
      </c>
      <c r="J2050" s="22">
        <v>8952</v>
      </c>
      <c r="M2050" s="23">
        <v>1810</v>
      </c>
      <c r="O2050" s="1"/>
      <c r="P2050" s="24">
        <f t="shared" si="110"/>
        <v>10762</v>
      </c>
      <c r="Q2050" s="23">
        <v>796.4</v>
      </c>
      <c r="R2050" s="23">
        <v>0</v>
      </c>
      <c r="S2050" s="23">
        <v>0</v>
      </c>
      <c r="T2050" s="24">
        <f t="shared" si="108"/>
        <v>796.4</v>
      </c>
      <c r="U2050" s="25">
        <f t="shared" si="109"/>
        <v>9965.6</v>
      </c>
    </row>
    <row r="2051" spans="1:21" ht="27" customHeight="1" x14ac:dyDescent="0.2">
      <c r="A2051" s="18">
        <v>9633</v>
      </c>
      <c r="B2051" s="18" t="s">
        <v>451</v>
      </c>
      <c r="C2051" s="19">
        <v>40275</v>
      </c>
      <c r="D2051" s="20">
        <v>27308160200657</v>
      </c>
      <c r="F2051" s="18" t="s">
        <v>63</v>
      </c>
      <c r="G2051" s="19">
        <v>40288</v>
      </c>
      <c r="I2051" s="21">
        <v>4890</v>
      </c>
      <c r="J2051" s="22">
        <v>8232.5</v>
      </c>
      <c r="M2051" s="23">
        <v>1222.5</v>
      </c>
      <c r="O2051" s="1">
        <v>3690</v>
      </c>
      <c r="P2051" s="24">
        <f t="shared" si="110"/>
        <v>13145</v>
      </c>
      <c r="Q2051" s="23">
        <v>537.9</v>
      </c>
      <c r="R2051" s="23">
        <v>0</v>
      </c>
      <c r="S2051" s="23">
        <v>0</v>
      </c>
      <c r="T2051" s="24">
        <f t="shared" si="108"/>
        <v>537.9</v>
      </c>
      <c r="U2051" s="25">
        <f t="shared" si="109"/>
        <v>12607.1</v>
      </c>
    </row>
    <row r="2052" spans="1:21" ht="27" customHeight="1" x14ac:dyDescent="0.2">
      <c r="A2052" s="18">
        <v>16004</v>
      </c>
      <c r="B2052" s="18" t="s">
        <v>452</v>
      </c>
      <c r="C2052" s="19" t="s">
        <v>453</v>
      </c>
      <c r="D2052" s="20" t="s">
        <v>454</v>
      </c>
      <c r="F2052" s="18" t="s">
        <v>256</v>
      </c>
      <c r="G2052" s="19" t="s">
        <v>455</v>
      </c>
      <c r="O2052" s="1"/>
      <c r="P2052" s="24">
        <f t="shared" si="110"/>
        <v>0</v>
      </c>
      <c r="T2052" s="24">
        <f t="shared" si="108"/>
        <v>0</v>
      </c>
      <c r="U2052" s="25">
        <f t="shared" si="109"/>
        <v>0</v>
      </c>
    </row>
    <row r="2053" spans="1:21" ht="27" customHeight="1" x14ac:dyDescent="0.2">
      <c r="A2053" s="18">
        <v>16025</v>
      </c>
      <c r="B2053" s="18" t="s">
        <v>456</v>
      </c>
      <c r="C2053" s="19" t="s">
        <v>457</v>
      </c>
      <c r="D2053" s="20" t="s">
        <v>458</v>
      </c>
      <c r="F2053" s="18" t="s">
        <v>75</v>
      </c>
      <c r="G2053" s="19" t="s">
        <v>459</v>
      </c>
      <c r="O2053" s="1"/>
      <c r="P2053" s="24">
        <f t="shared" si="110"/>
        <v>0</v>
      </c>
      <c r="T2053" s="24">
        <f t="shared" si="108"/>
        <v>0</v>
      </c>
      <c r="U2053" s="25">
        <f t="shared" si="109"/>
        <v>0</v>
      </c>
    </row>
    <row r="2054" spans="1:21" ht="27" customHeight="1" x14ac:dyDescent="0.2">
      <c r="A2054" s="18">
        <v>16029</v>
      </c>
      <c r="B2054" s="18" t="s">
        <v>460</v>
      </c>
      <c r="C2054" s="19" t="s">
        <v>461</v>
      </c>
      <c r="D2054" s="20" t="s">
        <v>462</v>
      </c>
      <c r="F2054" s="18" t="s">
        <v>463</v>
      </c>
      <c r="G2054" s="19" t="s">
        <v>464</v>
      </c>
      <c r="O2054" s="1"/>
      <c r="P2054" s="24">
        <f t="shared" si="110"/>
        <v>0</v>
      </c>
      <c r="T2054" s="24">
        <f t="shared" si="108"/>
        <v>0</v>
      </c>
      <c r="U2054" s="25">
        <f t="shared" si="109"/>
        <v>0</v>
      </c>
    </row>
    <row r="2055" spans="1:21" ht="27" customHeight="1" x14ac:dyDescent="0.2">
      <c r="A2055" s="18">
        <v>16035</v>
      </c>
      <c r="B2055" s="18" t="s">
        <v>465</v>
      </c>
      <c r="C2055" s="19" t="s">
        <v>466</v>
      </c>
      <c r="D2055" s="20" t="s">
        <v>467</v>
      </c>
      <c r="F2055" s="18" t="s">
        <v>463</v>
      </c>
      <c r="G2055" s="19" t="s">
        <v>468</v>
      </c>
      <c r="O2055" s="1"/>
      <c r="P2055" s="24">
        <f t="shared" si="110"/>
        <v>0</v>
      </c>
      <c r="T2055" s="24">
        <f t="shared" si="108"/>
        <v>0</v>
      </c>
      <c r="U2055" s="25">
        <f t="shared" si="109"/>
        <v>0</v>
      </c>
    </row>
    <row r="2056" spans="1:21" ht="27" customHeight="1" x14ac:dyDescent="0.2">
      <c r="A2056" s="18">
        <v>16039</v>
      </c>
      <c r="B2056" s="18" t="s">
        <v>469</v>
      </c>
      <c r="C2056" s="19" t="s">
        <v>470</v>
      </c>
      <c r="D2056" s="20" t="s">
        <v>471</v>
      </c>
      <c r="F2056" s="18" t="s">
        <v>463</v>
      </c>
      <c r="G2056" s="19" t="s">
        <v>472</v>
      </c>
      <c r="O2056" s="1"/>
      <c r="P2056" s="24">
        <f t="shared" si="110"/>
        <v>0</v>
      </c>
      <c r="T2056" s="24">
        <f t="shared" si="108"/>
        <v>0</v>
      </c>
      <c r="U2056" s="25">
        <f t="shared" si="109"/>
        <v>0</v>
      </c>
    </row>
    <row r="2057" spans="1:21" ht="27" customHeight="1" x14ac:dyDescent="0.2">
      <c r="A2057" s="18">
        <v>11651</v>
      </c>
      <c r="B2057" s="18" t="s">
        <v>473</v>
      </c>
      <c r="C2057" s="19" t="s">
        <v>474</v>
      </c>
      <c r="D2057" s="20" t="s">
        <v>475</v>
      </c>
      <c r="F2057" s="18" t="s">
        <v>463</v>
      </c>
      <c r="G2057" s="19" t="s">
        <v>476</v>
      </c>
      <c r="O2057" s="1"/>
      <c r="P2057" s="24">
        <f t="shared" si="110"/>
        <v>0</v>
      </c>
      <c r="T2057" s="24">
        <f t="shared" si="108"/>
        <v>0</v>
      </c>
      <c r="U2057" s="25">
        <f t="shared" si="109"/>
        <v>0</v>
      </c>
    </row>
    <row r="2058" spans="1:21" ht="27" customHeight="1" x14ac:dyDescent="0.2">
      <c r="A2058" s="18">
        <v>16009</v>
      </c>
      <c r="B2058" s="18" t="s">
        <v>477</v>
      </c>
      <c r="C2058" s="19" t="s">
        <v>478</v>
      </c>
      <c r="D2058" s="20" t="s">
        <v>479</v>
      </c>
      <c r="F2058" s="18" t="s">
        <v>463</v>
      </c>
      <c r="G2058" s="19" t="s">
        <v>480</v>
      </c>
      <c r="O2058" s="1"/>
      <c r="P2058" s="24">
        <f t="shared" si="110"/>
        <v>0</v>
      </c>
      <c r="T2058" s="24">
        <f t="shared" si="108"/>
        <v>0</v>
      </c>
      <c r="U2058" s="25">
        <f t="shared" si="109"/>
        <v>0</v>
      </c>
    </row>
    <row r="2059" spans="1:21" ht="27" customHeight="1" x14ac:dyDescent="0.2">
      <c r="A2059" s="18">
        <v>16002</v>
      </c>
      <c r="B2059" s="18" t="s">
        <v>481</v>
      </c>
      <c r="C2059" s="19" t="s">
        <v>482</v>
      </c>
      <c r="D2059" s="20" t="s">
        <v>483</v>
      </c>
      <c r="F2059" s="18" t="s">
        <v>463</v>
      </c>
      <c r="G2059" s="19" t="s">
        <v>484</v>
      </c>
      <c r="O2059" s="1"/>
      <c r="P2059" s="24">
        <f t="shared" si="110"/>
        <v>0</v>
      </c>
      <c r="T2059" s="24">
        <f t="shared" si="108"/>
        <v>0</v>
      </c>
      <c r="U2059" s="25">
        <f t="shared" si="109"/>
        <v>0</v>
      </c>
    </row>
    <row r="2060" spans="1:21" ht="27" customHeight="1" x14ac:dyDescent="0.2">
      <c r="A2060" s="18">
        <v>16003</v>
      </c>
      <c r="B2060" s="18" t="s">
        <v>485</v>
      </c>
      <c r="C2060" s="19" t="s">
        <v>486</v>
      </c>
      <c r="D2060" s="20" t="s">
        <v>487</v>
      </c>
      <c r="F2060" s="18" t="s">
        <v>463</v>
      </c>
      <c r="G2060" s="19" t="s">
        <v>488</v>
      </c>
      <c r="O2060" s="1"/>
      <c r="P2060" s="24">
        <f t="shared" si="110"/>
        <v>0</v>
      </c>
      <c r="T2060" s="24">
        <f t="shared" si="108"/>
        <v>0</v>
      </c>
      <c r="U2060" s="25">
        <f t="shared" si="109"/>
        <v>0</v>
      </c>
    </row>
    <row r="2061" spans="1:21" ht="27" customHeight="1" x14ac:dyDescent="0.2">
      <c r="A2061" s="18">
        <v>16006</v>
      </c>
      <c r="B2061" s="18" t="s">
        <v>489</v>
      </c>
      <c r="C2061" s="19" t="s">
        <v>490</v>
      </c>
      <c r="D2061" s="20" t="s">
        <v>491</v>
      </c>
      <c r="F2061" s="18" t="s">
        <v>463</v>
      </c>
      <c r="G2061" s="19" t="s">
        <v>492</v>
      </c>
      <c r="O2061" s="1"/>
      <c r="P2061" s="24">
        <f t="shared" si="110"/>
        <v>0</v>
      </c>
      <c r="T2061" s="24">
        <f t="shared" si="108"/>
        <v>0</v>
      </c>
      <c r="U2061" s="25">
        <f t="shared" si="109"/>
        <v>0</v>
      </c>
    </row>
    <row r="2062" spans="1:21" ht="27" customHeight="1" x14ac:dyDescent="0.2">
      <c r="A2062" s="18">
        <v>16007</v>
      </c>
      <c r="B2062" s="18" t="s">
        <v>493</v>
      </c>
      <c r="C2062" s="19" t="s">
        <v>494</v>
      </c>
      <c r="D2062" s="20" t="s">
        <v>495</v>
      </c>
      <c r="F2062" s="18" t="s">
        <v>463</v>
      </c>
      <c r="G2062" s="19" t="s">
        <v>496</v>
      </c>
      <c r="O2062" s="1"/>
      <c r="P2062" s="24">
        <f t="shared" si="110"/>
        <v>0</v>
      </c>
      <c r="T2062" s="24">
        <f t="shared" si="108"/>
        <v>0</v>
      </c>
      <c r="U2062" s="25">
        <f t="shared" si="109"/>
        <v>0</v>
      </c>
    </row>
    <row r="2063" spans="1:21" ht="27" customHeight="1" x14ac:dyDescent="0.2">
      <c r="A2063" s="18">
        <v>16017</v>
      </c>
      <c r="B2063" s="18" t="s">
        <v>497</v>
      </c>
      <c r="C2063" s="19" t="s">
        <v>498</v>
      </c>
      <c r="D2063" s="20" t="s">
        <v>499</v>
      </c>
      <c r="F2063" s="18" t="s">
        <v>463</v>
      </c>
      <c r="G2063" s="19" t="s">
        <v>500</v>
      </c>
      <c r="O2063" s="1"/>
      <c r="P2063" s="24">
        <f t="shared" si="110"/>
        <v>0</v>
      </c>
      <c r="T2063" s="24">
        <f t="shared" si="108"/>
        <v>0</v>
      </c>
      <c r="U2063" s="25">
        <f t="shared" si="109"/>
        <v>0</v>
      </c>
    </row>
    <row r="2064" spans="1:21" ht="27" customHeight="1" x14ac:dyDescent="0.2">
      <c r="A2064" s="18">
        <v>16019</v>
      </c>
      <c r="B2064" s="18" t="s">
        <v>501</v>
      </c>
      <c r="C2064" s="19">
        <v>38981</v>
      </c>
      <c r="D2064" s="20">
        <v>27412090200133</v>
      </c>
      <c r="F2064" s="18" t="s">
        <v>463</v>
      </c>
      <c r="G2064" s="19">
        <v>40043</v>
      </c>
      <c r="O2064" s="1"/>
      <c r="P2064" s="24">
        <f t="shared" si="110"/>
        <v>0</v>
      </c>
      <c r="T2064" s="24">
        <f t="shared" si="108"/>
        <v>0</v>
      </c>
      <c r="U2064" s="25">
        <f t="shared" si="109"/>
        <v>0</v>
      </c>
    </row>
    <row r="2065" spans="1:21" ht="27" customHeight="1" x14ac:dyDescent="0.2">
      <c r="A2065" s="18">
        <v>16023</v>
      </c>
      <c r="B2065" s="18" t="s">
        <v>502</v>
      </c>
      <c r="C2065" s="19" t="s">
        <v>503</v>
      </c>
      <c r="D2065" s="20" t="s">
        <v>504</v>
      </c>
      <c r="F2065" s="18" t="s">
        <v>463</v>
      </c>
      <c r="G2065" s="19" t="s">
        <v>505</v>
      </c>
      <c r="O2065" s="1"/>
      <c r="P2065" s="24">
        <f t="shared" si="110"/>
        <v>0</v>
      </c>
      <c r="T2065" s="24">
        <f t="shared" si="108"/>
        <v>0</v>
      </c>
      <c r="U2065" s="25">
        <f t="shared" si="109"/>
        <v>0</v>
      </c>
    </row>
    <row r="2066" spans="1:21" ht="27" customHeight="1" x14ac:dyDescent="0.2">
      <c r="A2066" s="18">
        <v>16015</v>
      </c>
      <c r="B2066" s="18" t="s">
        <v>506</v>
      </c>
      <c r="C2066" s="19" t="s">
        <v>507</v>
      </c>
      <c r="D2066" s="20" t="s">
        <v>508</v>
      </c>
      <c r="F2066" s="18" t="s">
        <v>463</v>
      </c>
      <c r="G2066" s="19" t="s">
        <v>509</v>
      </c>
      <c r="O2066" s="1"/>
      <c r="P2066" s="24">
        <f t="shared" si="110"/>
        <v>0</v>
      </c>
      <c r="T2066" s="24">
        <f t="shared" si="108"/>
        <v>0</v>
      </c>
      <c r="U2066" s="25">
        <f t="shared" si="109"/>
        <v>0</v>
      </c>
    </row>
    <row r="2067" spans="1:21" ht="27" customHeight="1" x14ac:dyDescent="0.2">
      <c r="A2067" s="18">
        <v>16016</v>
      </c>
      <c r="B2067" s="18" t="s">
        <v>510</v>
      </c>
      <c r="C2067" s="19" t="s">
        <v>511</v>
      </c>
      <c r="D2067" s="20" t="s">
        <v>512</v>
      </c>
      <c r="F2067" s="18" t="s">
        <v>463</v>
      </c>
      <c r="G2067" s="19" t="s">
        <v>513</v>
      </c>
      <c r="O2067" s="1"/>
      <c r="P2067" s="24">
        <f t="shared" si="110"/>
        <v>0</v>
      </c>
      <c r="T2067" s="24">
        <f t="shared" si="108"/>
        <v>0</v>
      </c>
      <c r="U2067" s="25">
        <f t="shared" si="109"/>
        <v>0</v>
      </c>
    </row>
    <row r="2068" spans="1:21" ht="27" customHeight="1" x14ac:dyDescent="0.2">
      <c r="A2068" s="18">
        <v>16018</v>
      </c>
      <c r="B2068" s="18" t="s">
        <v>514</v>
      </c>
      <c r="C2068" s="19" t="s">
        <v>515</v>
      </c>
      <c r="D2068" s="20" t="s">
        <v>516</v>
      </c>
      <c r="F2068" s="18" t="s">
        <v>463</v>
      </c>
      <c r="G2068" s="19" t="s">
        <v>517</v>
      </c>
      <c r="O2068" s="1"/>
      <c r="P2068" s="24">
        <f t="shared" si="110"/>
        <v>0</v>
      </c>
      <c r="T2068" s="24">
        <f t="shared" si="108"/>
        <v>0</v>
      </c>
      <c r="U2068" s="25">
        <f t="shared" si="109"/>
        <v>0</v>
      </c>
    </row>
    <row r="2069" spans="1:21" ht="27" customHeight="1" x14ac:dyDescent="0.2">
      <c r="A2069" s="18">
        <v>16022</v>
      </c>
      <c r="B2069" s="18" t="s">
        <v>518</v>
      </c>
      <c r="C2069" s="19" t="s">
        <v>519</v>
      </c>
      <c r="D2069" s="20" t="s">
        <v>520</v>
      </c>
      <c r="F2069" s="18" t="s">
        <v>463</v>
      </c>
      <c r="G2069" s="19" t="s">
        <v>521</v>
      </c>
      <c r="O2069" s="1"/>
      <c r="P2069" s="24">
        <f t="shared" si="110"/>
        <v>0</v>
      </c>
      <c r="T2069" s="24">
        <f t="shared" si="108"/>
        <v>0</v>
      </c>
      <c r="U2069" s="25">
        <f t="shared" si="109"/>
        <v>0</v>
      </c>
    </row>
    <row r="2070" spans="1:21" ht="27" customHeight="1" x14ac:dyDescent="0.2">
      <c r="A2070" s="18">
        <v>16024</v>
      </c>
      <c r="B2070" s="18" t="s">
        <v>522</v>
      </c>
      <c r="C2070" s="19" t="s">
        <v>523</v>
      </c>
      <c r="D2070" s="20" t="s">
        <v>524</v>
      </c>
      <c r="F2070" s="18" t="s">
        <v>463</v>
      </c>
      <c r="G2070" s="19" t="s">
        <v>525</v>
      </c>
      <c r="O2070" s="1"/>
      <c r="P2070" s="24">
        <f t="shared" si="110"/>
        <v>0</v>
      </c>
      <c r="T2070" s="24">
        <f t="shared" si="108"/>
        <v>0</v>
      </c>
      <c r="U2070" s="25">
        <f t="shared" si="109"/>
        <v>0</v>
      </c>
    </row>
    <row r="2071" spans="1:21" ht="27" customHeight="1" x14ac:dyDescent="0.2">
      <c r="A2071" s="18">
        <v>16013</v>
      </c>
      <c r="B2071" s="18" t="s">
        <v>526</v>
      </c>
      <c r="C2071" s="19" t="s">
        <v>527</v>
      </c>
      <c r="D2071" s="20" t="s">
        <v>528</v>
      </c>
      <c r="F2071" s="18" t="s">
        <v>529</v>
      </c>
      <c r="G2071" s="19" t="s">
        <v>530</v>
      </c>
      <c r="O2071" s="1"/>
      <c r="P2071" s="24">
        <f t="shared" si="110"/>
        <v>0</v>
      </c>
      <c r="T2071" s="24">
        <f t="shared" si="108"/>
        <v>0</v>
      </c>
      <c r="U2071" s="25">
        <f t="shared" si="109"/>
        <v>0</v>
      </c>
    </row>
    <row r="2072" spans="1:21" ht="27" customHeight="1" x14ac:dyDescent="0.2">
      <c r="A2072" s="18">
        <v>16011</v>
      </c>
      <c r="B2072" s="18" t="s">
        <v>531</v>
      </c>
      <c r="C2072" s="19" t="s">
        <v>532</v>
      </c>
      <c r="D2072" s="20" t="s">
        <v>533</v>
      </c>
      <c r="F2072" s="18" t="s">
        <v>463</v>
      </c>
      <c r="G2072" s="19" t="s">
        <v>534</v>
      </c>
      <c r="O2072" s="1"/>
      <c r="P2072" s="24">
        <f t="shared" si="110"/>
        <v>0</v>
      </c>
      <c r="T2072" s="24">
        <f t="shared" si="108"/>
        <v>0</v>
      </c>
      <c r="U2072" s="25">
        <f t="shared" si="109"/>
        <v>0</v>
      </c>
    </row>
    <row r="2073" spans="1:21" ht="27" customHeight="1" x14ac:dyDescent="0.2">
      <c r="A2073" s="18">
        <v>16014</v>
      </c>
      <c r="B2073" s="18" t="s">
        <v>535</v>
      </c>
      <c r="C2073" s="19" t="s">
        <v>536</v>
      </c>
      <c r="D2073" s="20" t="s">
        <v>537</v>
      </c>
      <c r="F2073" s="18" t="s">
        <v>463</v>
      </c>
      <c r="G2073" s="19" t="s">
        <v>538</v>
      </c>
      <c r="O2073" s="1"/>
      <c r="P2073" s="24">
        <f t="shared" si="110"/>
        <v>0</v>
      </c>
      <c r="T2073" s="24">
        <f t="shared" si="108"/>
        <v>0</v>
      </c>
      <c r="U2073" s="25">
        <f t="shared" si="109"/>
        <v>0</v>
      </c>
    </row>
    <row r="2074" spans="1:21" ht="27" customHeight="1" x14ac:dyDescent="0.2">
      <c r="A2074" s="18">
        <v>16027</v>
      </c>
      <c r="B2074" s="18" t="s">
        <v>539</v>
      </c>
      <c r="C2074" s="19" t="s">
        <v>540</v>
      </c>
      <c r="D2074" s="20" t="s">
        <v>541</v>
      </c>
      <c r="F2074" s="18" t="s">
        <v>463</v>
      </c>
      <c r="G2074" s="19" t="s">
        <v>540</v>
      </c>
      <c r="O2074" s="1"/>
      <c r="P2074" s="24">
        <f t="shared" si="110"/>
        <v>0</v>
      </c>
      <c r="T2074" s="24">
        <f t="shared" si="108"/>
        <v>0</v>
      </c>
      <c r="U2074" s="25">
        <f t="shared" si="109"/>
        <v>0</v>
      </c>
    </row>
    <row r="2075" spans="1:21" ht="27" customHeight="1" x14ac:dyDescent="0.2">
      <c r="A2075" s="18">
        <v>16030</v>
      </c>
      <c r="B2075" s="18" t="s">
        <v>542</v>
      </c>
      <c r="C2075" s="19" t="s">
        <v>543</v>
      </c>
      <c r="D2075" s="20" t="s">
        <v>544</v>
      </c>
      <c r="F2075" s="18" t="s">
        <v>463</v>
      </c>
      <c r="G2075" s="19" t="s">
        <v>545</v>
      </c>
      <c r="O2075" s="1"/>
      <c r="P2075" s="24">
        <f t="shared" si="110"/>
        <v>0</v>
      </c>
      <c r="T2075" s="24">
        <f t="shared" si="108"/>
        <v>0</v>
      </c>
      <c r="U2075" s="25">
        <f t="shared" si="109"/>
        <v>0</v>
      </c>
    </row>
    <row r="2076" spans="1:21" ht="27" customHeight="1" x14ac:dyDescent="0.2">
      <c r="A2076" s="18">
        <v>11768</v>
      </c>
      <c r="B2076" s="18" t="s">
        <v>546</v>
      </c>
      <c r="C2076" s="19" t="s">
        <v>547</v>
      </c>
      <c r="D2076" s="20" t="s">
        <v>548</v>
      </c>
      <c r="F2076" s="18" t="s">
        <v>463</v>
      </c>
      <c r="G2076" s="19" t="s">
        <v>534</v>
      </c>
      <c r="O2076" s="1"/>
      <c r="P2076" s="24">
        <f t="shared" si="110"/>
        <v>0</v>
      </c>
      <c r="T2076" s="24">
        <f t="shared" si="108"/>
        <v>0</v>
      </c>
      <c r="U2076" s="25">
        <f t="shared" si="109"/>
        <v>0</v>
      </c>
    </row>
    <row r="2077" spans="1:21" ht="27" customHeight="1" x14ac:dyDescent="0.2">
      <c r="A2077" s="18">
        <v>16005</v>
      </c>
      <c r="B2077" s="18" t="s">
        <v>549</v>
      </c>
      <c r="C2077" s="19" t="s">
        <v>550</v>
      </c>
      <c r="D2077" s="20" t="s">
        <v>551</v>
      </c>
      <c r="F2077" s="18" t="s">
        <v>463</v>
      </c>
      <c r="G2077" s="19" t="s">
        <v>550</v>
      </c>
      <c r="O2077" s="1"/>
      <c r="P2077" s="24">
        <f t="shared" si="110"/>
        <v>0</v>
      </c>
      <c r="T2077" s="24">
        <f t="shared" si="108"/>
        <v>0</v>
      </c>
      <c r="U2077" s="25">
        <f t="shared" si="109"/>
        <v>0</v>
      </c>
    </row>
    <row r="2078" spans="1:21" ht="27" customHeight="1" x14ac:dyDescent="0.2">
      <c r="A2078" s="18">
        <v>16008</v>
      </c>
      <c r="B2078" s="18" t="s">
        <v>552</v>
      </c>
      <c r="C2078" s="19" t="s">
        <v>553</v>
      </c>
      <c r="D2078" s="20" t="s">
        <v>554</v>
      </c>
      <c r="F2078" s="18" t="s">
        <v>463</v>
      </c>
      <c r="G2078" s="19" t="s">
        <v>555</v>
      </c>
      <c r="O2078" s="1"/>
      <c r="P2078" s="24">
        <f t="shared" si="110"/>
        <v>0</v>
      </c>
      <c r="T2078" s="24">
        <f t="shared" si="108"/>
        <v>0</v>
      </c>
      <c r="U2078" s="25">
        <f t="shared" si="109"/>
        <v>0</v>
      </c>
    </row>
    <row r="2079" spans="1:21" ht="27" customHeight="1" x14ac:dyDescent="0.2">
      <c r="A2079" s="18">
        <v>16012</v>
      </c>
      <c r="B2079" s="18" t="s">
        <v>556</v>
      </c>
      <c r="C2079" s="19" t="s">
        <v>557</v>
      </c>
      <c r="D2079" s="20" t="s">
        <v>558</v>
      </c>
      <c r="F2079" s="18" t="s">
        <v>463</v>
      </c>
      <c r="G2079" s="19" t="s">
        <v>559</v>
      </c>
      <c r="O2079" s="1"/>
      <c r="P2079" s="24">
        <f t="shared" si="110"/>
        <v>0</v>
      </c>
      <c r="T2079" s="24">
        <f t="shared" si="108"/>
        <v>0</v>
      </c>
      <c r="U2079" s="25">
        <f t="shared" si="109"/>
        <v>0</v>
      </c>
    </row>
    <row r="2080" spans="1:21" ht="27" customHeight="1" x14ac:dyDescent="0.2">
      <c r="A2080" s="18">
        <v>16036</v>
      </c>
      <c r="B2080" s="18" t="s">
        <v>560</v>
      </c>
      <c r="C2080" s="19" t="s">
        <v>561</v>
      </c>
      <c r="D2080" s="20" t="s">
        <v>562</v>
      </c>
      <c r="F2080" s="18" t="s">
        <v>463</v>
      </c>
      <c r="G2080" s="19" t="s">
        <v>563</v>
      </c>
      <c r="O2080" s="1"/>
      <c r="P2080" s="24">
        <f t="shared" si="110"/>
        <v>0</v>
      </c>
      <c r="T2080" s="24">
        <f t="shared" si="108"/>
        <v>0</v>
      </c>
      <c r="U2080" s="25">
        <f t="shared" si="109"/>
        <v>0</v>
      </c>
    </row>
    <row r="2081" spans="1:21" ht="27" customHeight="1" x14ac:dyDescent="0.2">
      <c r="A2081" s="18">
        <v>16020</v>
      </c>
      <c r="B2081" s="18" t="s">
        <v>564</v>
      </c>
      <c r="C2081" s="19" t="s">
        <v>565</v>
      </c>
      <c r="D2081" s="20" t="s">
        <v>566</v>
      </c>
      <c r="F2081" s="18" t="s">
        <v>209</v>
      </c>
      <c r="G2081" s="19" t="s">
        <v>565</v>
      </c>
      <c r="O2081" s="1"/>
      <c r="P2081" s="24">
        <f t="shared" si="110"/>
        <v>0</v>
      </c>
      <c r="T2081" s="24">
        <f t="shared" si="108"/>
        <v>0</v>
      </c>
      <c r="U2081" s="25">
        <f t="shared" si="109"/>
        <v>0</v>
      </c>
    </row>
    <row r="2082" spans="1:21" ht="27" customHeight="1" x14ac:dyDescent="0.2">
      <c r="A2082" s="18">
        <v>14271</v>
      </c>
      <c r="B2082" s="18" t="s">
        <v>567</v>
      </c>
      <c r="C2082" s="19">
        <v>44342</v>
      </c>
      <c r="D2082" s="20">
        <v>26905292800933</v>
      </c>
      <c r="F2082" s="18" t="s">
        <v>63</v>
      </c>
      <c r="G2082" s="19">
        <v>44593</v>
      </c>
      <c r="I2082" s="21">
        <v>1720</v>
      </c>
      <c r="J2082" s="22">
        <v>2027</v>
      </c>
      <c r="M2082" s="23">
        <v>430</v>
      </c>
      <c r="O2082" s="1">
        <v>246</v>
      </c>
      <c r="P2082" s="24">
        <f t="shared" si="110"/>
        <v>2703</v>
      </c>
      <c r="Q2082" s="23">
        <v>189.2</v>
      </c>
      <c r="R2082" s="23">
        <v>0</v>
      </c>
      <c r="S2082" s="23">
        <v>0.17</v>
      </c>
      <c r="T2082" s="24">
        <f t="shared" si="108"/>
        <v>189.36999999999998</v>
      </c>
      <c r="U2082" s="25">
        <f t="shared" si="109"/>
        <v>2513.63</v>
      </c>
    </row>
    <row r="2083" spans="1:21" ht="27" customHeight="1" x14ac:dyDescent="0.2">
      <c r="A2083" s="18">
        <v>14268</v>
      </c>
      <c r="B2083" s="18" t="s">
        <v>568</v>
      </c>
      <c r="C2083" s="19">
        <v>44339</v>
      </c>
      <c r="D2083" s="20">
        <v>28501260202337</v>
      </c>
      <c r="F2083" s="18" t="s">
        <v>306</v>
      </c>
      <c r="G2083" s="19">
        <v>44409</v>
      </c>
      <c r="O2083" s="1"/>
      <c r="P2083" s="24">
        <f t="shared" si="110"/>
        <v>0</v>
      </c>
      <c r="T2083" s="24">
        <f t="shared" si="108"/>
        <v>0</v>
      </c>
      <c r="U2083" s="25">
        <f t="shared" si="109"/>
        <v>0</v>
      </c>
    </row>
    <row r="2084" spans="1:21" ht="27" customHeight="1" x14ac:dyDescent="0.2">
      <c r="A2084" s="18">
        <v>14279</v>
      </c>
      <c r="B2084" s="18" t="s">
        <v>569</v>
      </c>
      <c r="C2084" s="19">
        <v>44359</v>
      </c>
      <c r="D2084" s="20">
        <v>29902020200254</v>
      </c>
      <c r="F2084" s="18" t="s">
        <v>75</v>
      </c>
      <c r="G2084" s="19">
        <v>44409</v>
      </c>
      <c r="I2084" s="21">
        <v>1780</v>
      </c>
      <c r="J2084" s="22">
        <v>2005</v>
      </c>
      <c r="M2084" s="23">
        <v>445</v>
      </c>
      <c r="O2084" s="1">
        <v>184</v>
      </c>
      <c r="P2084" s="24">
        <f t="shared" si="110"/>
        <v>2634</v>
      </c>
      <c r="Q2084" s="23">
        <v>195.8</v>
      </c>
      <c r="R2084" s="23">
        <v>0</v>
      </c>
      <c r="S2084" s="23">
        <v>0.52</v>
      </c>
      <c r="T2084" s="24">
        <f t="shared" si="108"/>
        <v>196.32000000000002</v>
      </c>
      <c r="U2084" s="25">
        <f t="shared" si="109"/>
        <v>2437.6799999999998</v>
      </c>
    </row>
    <row r="2085" spans="1:21" ht="27" customHeight="1" x14ac:dyDescent="0.2">
      <c r="A2085" s="18">
        <v>14260</v>
      </c>
      <c r="B2085" s="18" t="s">
        <v>570</v>
      </c>
      <c r="C2085" s="19">
        <v>44275</v>
      </c>
      <c r="D2085" s="20">
        <v>29010011804891</v>
      </c>
      <c r="F2085" s="18" t="s">
        <v>210</v>
      </c>
      <c r="G2085" s="19">
        <v>44409</v>
      </c>
      <c r="I2085" s="21">
        <v>4580</v>
      </c>
      <c r="J2085" s="22">
        <v>5583</v>
      </c>
      <c r="M2085" s="23">
        <v>1145</v>
      </c>
      <c r="O2085" s="1"/>
      <c r="P2085" s="24">
        <f t="shared" si="110"/>
        <v>6728</v>
      </c>
      <c r="Q2085" s="23">
        <v>503.8</v>
      </c>
      <c r="R2085" s="23">
        <v>0</v>
      </c>
      <c r="S2085" s="23">
        <v>0</v>
      </c>
      <c r="T2085" s="24">
        <f t="shared" si="108"/>
        <v>503.8</v>
      </c>
      <c r="U2085" s="25">
        <f t="shared" si="109"/>
        <v>6224.2</v>
      </c>
    </row>
    <row r="2086" spans="1:21" ht="27" customHeight="1" x14ac:dyDescent="0.2">
      <c r="A2086" s="18">
        <v>0</v>
      </c>
      <c r="B2086" s="18" t="s">
        <v>571</v>
      </c>
      <c r="C2086" s="19">
        <v>44354</v>
      </c>
      <c r="D2086" s="20">
        <v>28112260201211</v>
      </c>
      <c r="F2086" s="18" t="s">
        <v>25</v>
      </c>
      <c r="G2086" s="19" t="s">
        <v>77</v>
      </c>
      <c r="J2086" s="22">
        <v>1226</v>
      </c>
      <c r="O2086" s="1"/>
      <c r="P2086" s="24">
        <f t="shared" si="110"/>
        <v>1226</v>
      </c>
      <c r="T2086" s="24">
        <f t="shared" si="108"/>
        <v>0</v>
      </c>
      <c r="U2086" s="25">
        <f t="shared" si="109"/>
        <v>1226</v>
      </c>
    </row>
    <row r="2087" spans="1:21" ht="27" customHeight="1" x14ac:dyDescent="0.2">
      <c r="A2087" s="18">
        <v>0</v>
      </c>
      <c r="B2087" s="18" t="s">
        <v>572</v>
      </c>
      <c r="C2087" s="19">
        <v>44360</v>
      </c>
      <c r="D2087" s="20">
        <v>29702230200533</v>
      </c>
      <c r="F2087" s="18" t="s">
        <v>25</v>
      </c>
      <c r="G2087" s="19" t="s">
        <v>77</v>
      </c>
      <c r="O2087" s="1"/>
      <c r="P2087" s="24">
        <f t="shared" si="110"/>
        <v>0</v>
      </c>
      <c r="T2087" s="24">
        <f t="shared" si="108"/>
        <v>0</v>
      </c>
      <c r="U2087" s="25">
        <f t="shared" si="109"/>
        <v>0</v>
      </c>
    </row>
    <row r="2088" spans="1:21" ht="27" customHeight="1" x14ac:dyDescent="0.2">
      <c r="A2088" s="18">
        <v>0</v>
      </c>
      <c r="B2088" s="18" t="s">
        <v>573</v>
      </c>
      <c r="C2088" s="19">
        <v>44361</v>
      </c>
      <c r="D2088" s="20">
        <v>28801290200791</v>
      </c>
      <c r="F2088" s="18" t="s">
        <v>25</v>
      </c>
      <c r="G2088" s="19" t="s">
        <v>77</v>
      </c>
      <c r="J2088" s="22">
        <v>2371</v>
      </c>
      <c r="O2088" s="1"/>
      <c r="P2088" s="24">
        <f t="shared" si="110"/>
        <v>2371</v>
      </c>
      <c r="T2088" s="24">
        <f t="shared" si="108"/>
        <v>0</v>
      </c>
      <c r="U2088" s="25">
        <f t="shared" si="109"/>
        <v>2371</v>
      </c>
    </row>
    <row r="2089" spans="1:21" ht="27" customHeight="1" x14ac:dyDescent="0.2">
      <c r="A2089" s="18">
        <v>0</v>
      </c>
      <c r="B2089" s="18" t="s">
        <v>638</v>
      </c>
      <c r="C2089" s="19">
        <v>44621</v>
      </c>
      <c r="D2089" s="20">
        <v>28404010200112</v>
      </c>
      <c r="F2089" s="18" t="s">
        <v>25</v>
      </c>
      <c r="G2089" s="19" t="s">
        <v>77</v>
      </c>
      <c r="O2089" s="1"/>
      <c r="P2089" s="24">
        <f t="shared" si="110"/>
        <v>0</v>
      </c>
      <c r="T2089" s="24">
        <f t="shared" si="108"/>
        <v>0</v>
      </c>
      <c r="U2089" s="25">
        <f t="shared" si="109"/>
        <v>0</v>
      </c>
    </row>
    <row r="2090" spans="1:21" ht="27" customHeight="1" x14ac:dyDescent="0.2">
      <c r="A2090" s="18">
        <v>14304</v>
      </c>
      <c r="B2090" s="18" t="s">
        <v>574</v>
      </c>
      <c r="C2090" s="19">
        <v>44391</v>
      </c>
      <c r="D2090" s="20" t="s">
        <v>575</v>
      </c>
      <c r="F2090" s="18" t="s">
        <v>86</v>
      </c>
      <c r="G2090" s="19">
        <v>44471</v>
      </c>
      <c r="O2090" s="1"/>
      <c r="P2090" s="24">
        <f t="shared" si="110"/>
        <v>0</v>
      </c>
      <c r="T2090" s="24">
        <f t="shared" si="108"/>
        <v>0</v>
      </c>
      <c r="U2090" s="25">
        <f t="shared" si="109"/>
        <v>0</v>
      </c>
    </row>
    <row r="2091" spans="1:21" ht="27" customHeight="1" x14ac:dyDescent="0.2">
      <c r="A2091" s="18">
        <v>14307</v>
      </c>
      <c r="B2091" s="18" t="s">
        <v>576</v>
      </c>
      <c r="C2091" s="19">
        <v>44402</v>
      </c>
      <c r="D2091" s="20">
        <v>27308120103594</v>
      </c>
      <c r="F2091" s="18" t="s">
        <v>577</v>
      </c>
      <c r="G2091" s="19">
        <v>44501</v>
      </c>
      <c r="I2091" s="21">
        <v>10900</v>
      </c>
      <c r="J2091" s="22">
        <v>23275</v>
      </c>
      <c r="M2091" s="23">
        <v>2725</v>
      </c>
      <c r="O2091" s="1"/>
      <c r="P2091" s="24">
        <f t="shared" si="110"/>
        <v>26000</v>
      </c>
      <c r="Q2091" s="23">
        <v>1199</v>
      </c>
      <c r="R2091" s="23">
        <v>0</v>
      </c>
      <c r="S2091" s="23">
        <v>0</v>
      </c>
      <c r="T2091" s="24">
        <f t="shared" si="108"/>
        <v>1199</v>
      </c>
      <c r="U2091" s="25">
        <f t="shared" si="109"/>
        <v>24801</v>
      </c>
    </row>
    <row r="2092" spans="1:21" ht="27" customHeight="1" x14ac:dyDescent="0.2">
      <c r="A2092" s="18">
        <v>0</v>
      </c>
      <c r="B2092" s="18" t="s">
        <v>578</v>
      </c>
      <c r="C2092" s="19">
        <v>44562</v>
      </c>
      <c r="D2092" s="20">
        <v>27309230202756</v>
      </c>
      <c r="F2092" s="18" t="s">
        <v>25</v>
      </c>
      <c r="G2092" s="19" t="s">
        <v>77</v>
      </c>
      <c r="O2092" s="1"/>
      <c r="P2092" s="24">
        <f t="shared" si="110"/>
        <v>0</v>
      </c>
      <c r="T2092" s="24">
        <f t="shared" si="108"/>
        <v>0</v>
      </c>
      <c r="U2092" s="25">
        <f t="shared" si="109"/>
        <v>0</v>
      </c>
    </row>
    <row r="2093" spans="1:21" ht="27" customHeight="1" x14ac:dyDescent="0.2">
      <c r="A2093" s="18">
        <v>0</v>
      </c>
      <c r="B2093" s="18" t="s">
        <v>579</v>
      </c>
      <c r="C2093" s="19">
        <v>44387</v>
      </c>
      <c r="D2093" s="20">
        <v>29407010213411</v>
      </c>
      <c r="F2093" s="18" t="s">
        <v>25</v>
      </c>
      <c r="G2093" s="19" t="s">
        <v>77</v>
      </c>
      <c r="O2093" s="1"/>
      <c r="P2093" s="24">
        <f t="shared" si="110"/>
        <v>0</v>
      </c>
      <c r="T2093" s="24">
        <f t="shared" si="108"/>
        <v>0</v>
      </c>
      <c r="U2093" s="25">
        <f t="shared" si="109"/>
        <v>0</v>
      </c>
    </row>
    <row r="2094" spans="1:21" ht="27" customHeight="1" x14ac:dyDescent="0.2">
      <c r="A2094" s="18">
        <v>0</v>
      </c>
      <c r="B2094" s="18" t="s">
        <v>580</v>
      </c>
      <c r="C2094" s="19">
        <v>44388</v>
      </c>
      <c r="D2094" s="20">
        <v>29006070200497</v>
      </c>
      <c r="F2094" s="18" t="s">
        <v>25</v>
      </c>
      <c r="G2094" s="19" t="s">
        <v>77</v>
      </c>
      <c r="J2094" s="22">
        <v>2821</v>
      </c>
      <c r="O2094" s="1"/>
      <c r="P2094" s="24">
        <f t="shared" si="110"/>
        <v>2821</v>
      </c>
      <c r="T2094" s="24">
        <f t="shared" si="108"/>
        <v>0</v>
      </c>
      <c r="U2094" s="25">
        <f t="shared" si="109"/>
        <v>2821</v>
      </c>
    </row>
    <row r="2095" spans="1:21" ht="27" customHeight="1" x14ac:dyDescent="0.2">
      <c r="A2095" s="18">
        <v>0</v>
      </c>
      <c r="B2095" s="18" t="s">
        <v>581</v>
      </c>
      <c r="C2095" s="19">
        <v>44409</v>
      </c>
      <c r="D2095" s="20">
        <v>27903100200238</v>
      </c>
      <c r="F2095" s="18" t="s">
        <v>25</v>
      </c>
      <c r="G2095" s="19" t="s">
        <v>77</v>
      </c>
      <c r="O2095" s="1"/>
      <c r="P2095" s="24">
        <f t="shared" si="110"/>
        <v>0</v>
      </c>
      <c r="T2095" s="24">
        <f t="shared" si="108"/>
        <v>0</v>
      </c>
      <c r="U2095" s="25">
        <f t="shared" si="109"/>
        <v>0</v>
      </c>
    </row>
    <row r="2096" spans="1:21" ht="27" customHeight="1" x14ac:dyDescent="0.2">
      <c r="A2096" s="18">
        <v>0</v>
      </c>
      <c r="B2096" s="18" t="s">
        <v>582</v>
      </c>
      <c r="C2096" s="19">
        <v>44409</v>
      </c>
      <c r="D2096" s="20">
        <v>28309170200698</v>
      </c>
      <c r="F2096" s="18" t="s">
        <v>25</v>
      </c>
      <c r="G2096" s="19" t="s">
        <v>77</v>
      </c>
      <c r="J2096" s="22">
        <v>3151</v>
      </c>
      <c r="O2096" s="1"/>
      <c r="P2096" s="24">
        <f t="shared" si="110"/>
        <v>3151</v>
      </c>
      <c r="T2096" s="24">
        <f t="shared" si="108"/>
        <v>0</v>
      </c>
      <c r="U2096" s="25">
        <f t="shared" si="109"/>
        <v>3151</v>
      </c>
    </row>
    <row r="2097" spans="1:21" ht="27" customHeight="1" x14ac:dyDescent="0.2">
      <c r="A2097" s="18">
        <v>0</v>
      </c>
      <c r="B2097" s="18" t="s">
        <v>583</v>
      </c>
      <c r="C2097" s="19">
        <v>44409</v>
      </c>
      <c r="D2097" s="20">
        <v>27210190200678</v>
      </c>
      <c r="F2097" s="18" t="s">
        <v>25</v>
      </c>
      <c r="G2097" s="19" t="s">
        <v>77</v>
      </c>
      <c r="O2097" s="1"/>
      <c r="P2097" s="24">
        <f t="shared" si="110"/>
        <v>0</v>
      </c>
      <c r="T2097" s="24">
        <f t="shared" si="108"/>
        <v>0</v>
      </c>
      <c r="U2097" s="25">
        <f t="shared" si="109"/>
        <v>0</v>
      </c>
    </row>
    <row r="2098" spans="1:21" ht="27" customHeight="1" x14ac:dyDescent="0.2">
      <c r="A2098" s="18">
        <v>0</v>
      </c>
      <c r="B2098" s="18" t="s">
        <v>584</v>
      </c>
      <c r="C2098" s="19">
        <v>44501</v>
      </c>
      <c r="D2098" s="20">
        <v>27905260202434</v>
      </c>
      <c r="F2098" s="18" t="s">
        <v>25</v>
      </c>
      <c r="G2098" s="19" t="s">
        <v>77</v>
      </c>
      <c r="O2098" s="1"/>
      <c r="P2098" s="24">
        <f t="shared" si="110"/>
        <v>0</v>
      </c>
      <c r="T2098" s="24">
        <f t="shared" si="108"/>
        <v>0</v>
      </c>
      <c r="U2098" s="25">
        <f t="shared" si="109"/>
        <v>0</v>
      </c>
    </row>
    <row r="2099" spans="1:21" ht="27" customHeight="1" x14ac:dyDescent="0.2">
      <c r="A2099" s="18">
        <v>0</v>
      </c>
      <c r="B2099" s="18" t="s">
        <v>585</v>
      </c>
      <c r="C2099" s="19">
        <v>44501</v>
      </c>
      <c r="D2099" s="20">
        <v>28206010202151</v>
      </c>
      <c r="F2099" s="18" t="s">
        <v>25</v>
      </c>
      <c r="G2099" s="19" t="s">
        <v>77</v>
      </c>
      <c r="H2099" s="19">
        <v>44875</v>
      </c>
      <c r="O2099" s="1"/>
      <c r="P2099" s="24">
        <f t="shared" si="110"/>
        <v>0</v>
      </c>
      <c r="T2099" s="24">
        <f t="shared" si="108"/>
        <v>0</v>
      </c>
      <c r="U2099" s="25">
        <f t="shared" si="109"/>
        <v>0</v>
      </c>
    </row>
    <row r="2100" spans="1:21" ht="27" customHeight="1" x14ac:dyDescent="0.2">
      <c r="A2100" s="18">
        <v>0</v>
      </c>
      <c r="B2100" s="18" t="s">
        <v>586</v>
      </c>
      <c r="C2100" s="19">
        <v>44501</v>
      </c>
      <c r="D2100" s="20">
        <v>28409181801094</v>
      </c>
      <c r="F2100" s="18" t="s">
        <v>25</v>
      </c>
      <c r="G2100" s="19" t="s">
        <v>77</v>
      </c>
      <c r="O2100" s="1"/>
      <c r="P2100" s="24">
        <f t="shared" si="110"/>
        <v>0</v>
      </c>
      <c r="T2100" s="24">
        <f t="shared" si="108"/>
        <v>0</v>
      </c>
      <c r="U2100" s="25">
        <f t="shared" si="109"/>
        <v>0</v>
      </c>
    </row>
    <row r="2101" spans="1:21" ht="27" customHeight="1" x14ac:dyDescent="0.2">
      <c r="A2101" s="18">
        <v>0</v>
      </c>
      <c r="B2101" s="18" t="s">
        <v>587</v>
      </c>
      <c r="C2101" s="19">
        <v>44531</v>
      </c>
      <c r="D2101" s="20">
        <v>28001060201252</v>
      </c>
      <c r="F2101" s="18" t="s">
        <v>25</v>
      </c>
      <c r="G2101" s="19" t="s">
        <v>77</v>
      </c>
      <c r="O2101" s="1"/>
      <c r="P2101" s="24">
        <f t="shared" si="110"/>
        <v>0</v>
      </c>
      <c r="T2101" s="24">
        <f t="shared" si="108"/>
        <v>0</v>
      </c>
      <c r="U2101" s="25">
        <f t="shared" si="109"/>
        <v>0</v>
      </c>
    </row>
    <row r="2102" spans="1:21" ht="27" customHeight="1" x14ac:dyDescent="0.2">
      <c r="A2102" s="18">
        <v>0</v>
      </c>
      <c r="B2102" s="18" t="s">
        <v>588</v>
      </c>
      <c r="C2102" s="19">
        <v>44531</v>
      </c>
      <c r="D2102" s="20">
        <v>29507300201373</v>
      </c>
      <c r="F2102" s="18" t="s">
        <v>25</v>
      </c>
      <c r="G2102" s="19" t="s">
        <v>77</v>
      </c>
      <c r="O2102" s="1"/>
      <c r="P2102" s="24">
        <f t="shared" si="110"/>
        <v>0</v>
      </c>
      <c r="T2102" s="24">
        <f t="shared" si="108"/>
        <v>0</v>
      </c>
      <c r="U2102" s="25">
        <f t="shared" si="109"/>
        <v>0</v>
      </c>
    </row>
    <row r="2103" spans="1:21" ht="27" customHeight="1" x14ac:dyDescent="0.2">
      <c r="A2103" s="18">
        <v>0</v>
      </c>
      <c r="B2103" s="18" t="s">
        <v>589</v>
      </c>
      <c r="C2103" s="19">
        <v>44562</v>
      </c>
      <c r="D2103" s="20">
        <v>28002140201055</v>
      </c>
      <c r="F2103" s="18" t="s">
        <v>25</v>
      </c>
      <c r="G2103" s="19" t="s">
        <v>77</v>
      </c>
      <c r="J2103" s="22">
        <v>2775</v>
      </c>
      <c r="O2103" s="1"/>
      <c r="P2103" s="24">
        <f t="shared" si="110"/>
        <v>2775</v>
      </c>
      <c r="T2103" s="24">
        <f t="shared" ref="T2103:T2166" si="111">SUM(Q2103:S2103)</f>
        <v>0</v>
      </c>
      <c r="U2103" s="25">
        <f t="shared" ref="U2103:U2166" si="112">P2103-T2103</f>
        <v>2775</v>
      </c>
    </row>
    <row r="2104" spans="1:21" ht="27" customHeight="1" x14ac:dyDescent="0.2">
      <c r="A2104" s="18">
        <v>0</v>
      </c>
      <c r="B2104" s="18" t="s">
        <v>643</v>
      </c>
      <c r="C2104" s="19">
        <v>44562</v>
      </c>
      <c r="D2104" s="20">
        <v>28211271601839</v>
      </c>
      <c r="F2104" s="18" t="s">
        <v>25</v>
      </c>
      <c r="G2104" s="19" t="s">
        <v>77</v>
      </c>
      <c r="O2104" s="1"/>
      <c r="P2104" s="24">
        <f t="shared" ref="P2104:P2167" si="113">SUM(J2104:O2104)</f>
        <v>0</v>
      </c>
      <c r="T2104" s="24">
        <f t="shared" si="111"/>
        <v>0</v>
      </c>
      <c r="U2104" s="25">
        <f t="shared" si="112"/>
        <v>0</v>
      </c>
    </row>
    <row r="2105" spans="1:21" ht="27" customHeight="1" x14ac:dyDescent="0.2">
      <c r="A2105" s="18">
        <v>0</v>
      </c>
      <c r="B2105" s="18" t="s">
        <v>590</v>
      </c>
      <c r="C2105" s="19">
        <v>44562</v>
      </c>
      <c r="D2105" s="20">
        <v>28211271601839</v>
      </c>
      <c r="F2105" s="18" t="s">
        <v>25</v>
      </c>
      <c r="G2105" s="19" t="s">
        <v>77</v>
      </c>
      <c r="O2105" s="1"/>
      <c r="P2105" s="24">
        <f t="shared" si="113"/>
        <v>0</v>
      </c>
      <c r="T2105" s="24">
        <f t="shared" si="111"/>
        <v>0</v>
      </c>
      <c r="U2105" s="25">
        <f t="shared" si="112"/>
        <v>0</v>
      </c>
    </row>
    <row r="2106" spans="1:21" ht="27" customHeight="1" x14ac:dyDescent="0.2">
      <c r="A2106" s="18">
        <v>0</v>
      </c>
      <c r="B2106" s="18" t="s">
        <v>591</v>
      </c>
      <c r="C2106" s="19">
        <v>44562</v>
      </c>
      <c r="D2106" s="20">
        <v>28105101802215</v>
      </c>
      <c r="F2106" s="18" t="s">
        <v>25</v>
      </c>
      <c r="G2106" s="19" t="s">
        <v>77</v>
      </c>
      <c r="J2106" s="22">
        <v>3840</v>
      </c>
      <c r="O2106" s="1"/>
      <c r="P2106" s="24">
        <f t="shared" si="113"/>
        <v>3840</v>
      </c>
      <c r="T2106" s="24">
        <f t="shared" si="111"/>
        <v>0</v>
      </c>
      <c r="U2106" s="25">
        <f t="shared" si="112"/>
        <v>3840</v>
      </c>
    </row>
    <row r="2107" spans="1:21" ht="27" customHeight="1" x14ac:dyDescent="0.2">
      <c r="A2107" s="18">
        <v>0</v>
      </c>
      <c r="B2107" s="18" t="s">
        <v>592</v>
      </c>
      <c r="C2107" s="19">
        <v>44562</v>
      </c>
      <c r="D2107" s="20">
        <v>28809280201731</v>
      </c>
      <c r="F2107" s="18" t="s">
        <v>25</v>
      </c>
      <c r="G2107" s="19" t="s">
        <v>77</v>
      </c>
      <c r="O2107" s="1"/>
      <c r="P2107" s="24">
        <f t="shared" si="113"/>
        <v>0</v>
      </c>
      <c r="T2107" s="24">
        <f t="shared" si="111"/>
        <v>0</v>
      </c>
      <c r="U2107" s="25">
        <f t="shared" si="112"/>
        <v>0</v>
      </c>
    </row>
    <row r="2108" spans="1:21" ht="27" customHeight="1" x14ac:dyDescent="0.2">
      <c r="A2108" s="18">
        <v>0</v>
      </c>
      <c r="B2108" s="18" t="s">
        <v>593</v>
      </c>
      <c r="C2108" s="19">
        <v>44562</v>
      </c>
      <c r="D2108" s="20">
        <v>29201100201717</v>
      </c>
      <c r="F2108" s="18" t="s">
        <v>25</v>
      </c>
      <c r="G2108" s="19" t="s">
        <v>77</v>
      </c>
      <c r="O2108" s="1"/>
      <c r="P2108" s="24">
        <f t="shared" si="113"/>
        <v>0</v>
      </c>
      <c r="T2108" s="24">
        <f t="shared" si="111"/>
        <v>0</v>
      </c>
      <c r="U2108" s="25">
        <f t="shared" si="112"/>
        <v>0</v>
      </c>
    </row>
    <row r="2109" spans="1:21" ht="27" customHeight="1" x14ac:dyDescent="0.2">
      <c r="A2109" s="18">
        <v>0</v>
      </c>
      <c r="B2109" s="18" t="s">
        <v>627</v>
      </c>
      <c r="C2109" s="19">
        <v>44587</v>
      </c>
      <c r="D2109" s="20">
        <v>28309170200698</v>
      </c>
      <c r="F2109" s="18" t="s">
        <v>25</v>
      </c>
      <c r="G2109" s="19" t="s">
        <v>77</v>
      </c>
      <c r="O2109" s="1"/>
      <c r="P2109" s="24">
        <f t="shared" si="113"/>
        <v>0</v>
      </c>
      <c r="T2109" s="24">
        <f t="shared" si="111"/>
        <v>0</v>
      </c>
      <c r="U2109" s="25">
        <f t="shared" si="112"/>
        <v>0</v>
      </c>
    </row>
    <row r="2110" spans="1:21" ht="27" customHeight="1" x14ac:dyDescent="0.2">
      <c r="A2110" s="18">
        <v>0</v>
      </c>
      <c r="B2110" s="18" t="s">
        <v>628</v>
      </c>
      <c r="C2110" s="19">
        <v>44590</v>
      </c>
      <c r="D2110" s="20">
        <v>28012080201951</v>
      </c>
      <c r="F2110" s="18" t="s">
        <v>25</v>
      </c>
      <c r="G2110" s="19" t="s">
        <v>77</v>
      </c>
      <c r="J2110" s="22">
        <v>1345</v>
      </c>
      <c r="O2110" s="1"/>
      <c r="P2110" s="24">
        <f t="shared" si="113"/>
        <v>1345</v>
      </c>
      <c r="T2110" s="24">
        <f t="shared" si="111"/>
        <v>0</v>
      </c>
      <c r="U2110" s="25">
        <f t="shared" si="112"/>
        <v>1345</v>
      </c>
    </row>
    <row r="2111" spans="1:21" ht="27" customHeight="1" x14ac:dyDescent="0.2">
      <c r="A2111" s="18">
        <v>0</v>
      </c>
      <c r="B2111" s="18" t="s">
        <v>629</v>
      </c>
      <c r="C2111" s="19">
        <v>44597</v>
      </c>
      <c r="D2111" s="20">
        <v>26809070202478</v>
      </c>
      <c r="F2111" s="18" t="s">
        <v>25</v>
      </c>
      <c r="G2111" s="19" t="s">
        <v>77</v>
      </c>
      <c r="J2111" s="22">
        <v>3738</v>
      </c>
      <c r="O2111" s="1"/>
      <c r="P2111" s="24">
        <f t="shared" si="113"/>
        <v>3738</v>
      </c>
      <c r="T2111" s="24">
        <f t="shared" si="111"/>
        <v>0</v>
      </c>
      <c r="U2111" s="25">
        <f t="shared" si="112"/>
        <v>3738</v>
      </c>
    </row>
    <row r="2112" spans="1:21" ht="27" customHeight="1" x14ac:dyDescent="0.2">
      <c r="A2112" s="18">
        <v>0</v>
      </c>
      <c r="B2112" s="18" t="s">
        <v>630</v>
      </c>
      <c r="C2112" s="19">
        <v>44600</v>
      </c>
      <c r="D2112" s="20">
        <v>27312221801877</v>
      </c>
      <c r="F2112" s="18" t="s">
        <v>25</v>
      </c>
      <c r="G2112" s="19" t="s">
        <v>77</v>
      </c>
      <c r="J2112" s="22">
        <v>3606</v>
      </c>
      <c r="O2112" s="1"/>
      <c r="P2112" s="24">
        <f t="shared" si="113"/>
        <v>3606</v>
      </c>
      <c r="T2112" s="24">
        <f t="shared" si="111"/>
        <v>0</v>
      </c>
      <c r="U2112" s="25">
        <f t="shared" si="112"/>
        <v>3606</v>
      </c>
    </row>
    <row r="2113" spans="1:21" ht="27" customHeight="1" x14ac:dyDescent="0.2">
      <c r="A2113" s="18">
        <v>0</v>
      </c>
      <c r="B2113" s="18" t="s">
        <v>631</v>
      </c>
      <c r="C2113" s="19">
        <v>44608</v>
      </c>
      <c r="D2113" s="20">
        <v>28205280200499</v>
      </c>
      <c r="F2113" s="18" t="s">
        <v>25</v>
      </c>
      <c r="G2113" s="19" t="s">
        <v>77</v>
      </c>
      <c r="J2113" s="22">
        <v>3350</v>
      </c>
      <c r="O2113" s="1"/>
      <c r="P2113" s="24">
        <f t="shared" si="113"/>
        <v>3350</v>
      </c>
      <c r="T2113" s="24">
        <f t="shared" si="111"/>
        <v>0</v>
      </c>
      <c r="U2113" s="25">
        <f t="shared" si="112"/>
        <v>3350</v>
      </c>
    </row>
    <row r="2114" spans="1:21" ht="27" customHeight="1" x14ac:dyDescent="0.2">
      <c r="A2114" s="18">
        <v>0</v>
      </c>
      <c r="B2114" s="18" t="s">
        <v>644</v>
      </c>
      <c r="C2114" s="26">
        <v>44695</v>
      </c>
      <c r="D2114" s="27">
        <v>28206070202177</v>
      </c>
      <c r="F2114" s="18" t="s">
        <v>25</v>
      </c>
      <c r="G2114" s="19" t="s">
        <v>77</v>
      </c>
      <c r="O2114" s="1"/>
      <c r="P2114" s="24">
        <f t="shared" si="113"/>
        <v>0</v>
      </c>
      <c r="T2114" s="24">
        <f t="shared" si="111"/>
        <v>0</v>
      </c>
      <c r="U2114" s="25">
        <f t="shared" si="112"/>
        <v>0</v>
      </c>
    </row>
    <row r="2115" spans="1:21" ht="27" customHeight="1" x14ac:dyDescent="0.2">
      <c r="A2115" s="18">
        <v>0</v>
      </c>
      <c r="B2115" s="18" t="s">
        <v>645</v>
      </c>
      <c r="C2115" s="26">
        <v>44692</v>
      </c>
      <c r="D2115" s="27">
        <v>28205120201472</v>
      </c>
      <c r="F2115" s="18" t="s">
        <v>25</v>
      </c>
      <c r="G2115" s="19" t="s">
        <v>77</v>
      </c>
      <c r="J2115" s="22">
        <v>3966</v>
      </c>
      <c r="O2115" s="1"/>
      <c r="P2115" s="24">
        <f t="shared" si="113"/>
        <v>3966</v>
      </c>
      <c r="T2115" s="24">
        <f t="shared" si="111"/>
        <v>0</v>
      </c>
      <c r="U2115" s="25">
        <f t="shared" si="112"/>
        <v>3966</v>
      </c>
    </row>
    <row r="2116" spans="1:21" ht="27" customHeight="1" x14ac:dyDescent="0.2">
      <c r="A2116" s="18">
        <v>0</v>
      </c>
      <c r="B2116" s="18" t="s">
        <v>653</v>
      </c>
      <c r="C2116" s="26">
        <v>44709</v>
      </c>
      <c r="D2116" s="27">
        <v>30504300201035</v>
      </c>
      <c r="F2116" s="18" t="s">
        <v>25</v>
      </c>
      <c r="G2116" s="19" t="s">
        <v>77</v>
      </c>
      <c r="J2116" s="22">
        <v>4109</v>
      </c>
      <c r="O2116" s="1"/>
      <c r="P2116" s="24">
        <f t="shared" si="113"/>
        <v>4109</v>
      </c>
      <c r="T2116" s="24">
        <f t="shared" si="111"/>
        <v>0</v>
      </c>
      <c r="U2116" s="25">
        <f t="shared" si="112"/>
        <v>4109</v>
      </c>
    </row>
    <row r="2117" spans="1:21" ht="27" customHeight="1" x14ac:dyDescent="0.2">
      <c r="A2117" s="18">
        <v>0</v>
      </c>
      <c r="B2117" s="18" t="s">
        <v>654</v>
      </c>
      <c r="C2117" s="26">
        <v>44711</v>
      </c>
      <c r="D2117" s="27">
        <v>39011080200275</v>
      </c>
      <c r="F2117" s="18" t="s">
        <v>25</v>
      </c>
      <c r="G2117" s="19" t="s">
        <v>77</v>
      </c>
      <c r="O2117" s="1"/>
      <c r="P2117" s="24">
        <f t="shared" si="113"/>
        <v>0</v>
      </c>
      <c r="T2117" s="24">
        <f t="shared" si="111"/>
        <v>0</v>
      </c>
      <c r="U2117" s="25">
        <f t="shared" si="112"/>
        <v>0</v>
      </c>
    </row>
    <row r="2118" spans="1:21" ht="27" customHeight="1" x14ac:dyDescent="0.2">
      <c r="A2118" s="18">
        <v>0</v>
      </c>
      <c r="B2118" s="18" t="s">
        <v>655</v>
      </c>
      <c r="C2118" s="26">
        <v>44716</v>
      </c>
      <c r="D2118" s="27">
        <v>28412160201098</v>
      </c>
      <c r="F2118" s="18" t="s">
        <v>25</v>
      </c>
      <c r="G2118" s="19" t="s">
        <v>77</v>
      </c>
      <c r="O2118" s="1"/>
      <c r="P2118" s="24">
        <f t="shared" si="113"/>
        <v>0</v>
      </c>
      <c r="T2118" s="24">
        <f t="shared" si="111"/>
        <v>0</v>
      </c>
      <c r="U2118" s="25">
        <f t="shared" si="112"/>
        <v>0</v>
      </c>
    </row>
    <row r="2119" spans="1:21" ht="27" customHeight="1" x14ac:dyDescent="0.2">
      <c r="A2119" s="18">
        <v>0</v>
      </c>
      <c r="B2119" s="18" t="s">
        <v>656</v>
      </c>
      <c r="C2119" s="26">
        <v>44716</v>
      </c>
      <c r="D2119" s="27">
        <v>29405151802736</v>
      </c>
      <c r="F2119" s="18" t="s">
        <v>25</v>
      </c>
      <c r="G2119" s="19" t="s">
        <v>77</v>
      </c>
      <c r="J2119" s="22">
        <v>3167</v>
      </c>
      <c r="O2119" s="1"/>
      <c r="P2119" s="24">
        <f t="shared" si="113"/>
        <v>3167</v>
      </c>
      <c r="T2119" s="24">
        <f t="shared" si="111"/>
        <v>0</v>
      </c>
      <c r="U2119" s="25">
        <f t="shared" si="112"/>
        <v>3167</v>
      </c>
    </row>
    <row r="2120" spans="1:21" ht="27" customHeight="1" x14ac:dyDescent="0.2">
      <c r="A2120" s="18">
        <v>0</v>
      </c>
      <c r="B2120" s="18" t="s">
        <v>673</v>
      </c>
      <c r="C2120" s="26">
        <v>44917</v>
      </c>
      <c r="D2120" s="27">
        <v>29512150201632</v>
      </c>
      <c r="F2120" s="18" t="s">
        <v>25</v>
      </c>
      <c r="G2120" s="19" t="s">
        <v>77</v>
      </c>
      <c r="J2120" s="22">
        <v>3674</v>
      </c>
      <c r="O2120" s="1"/>
      <c r="P2120" s="24">
        <f t="shared" si="113"/>
        <v>3674</v>
      </c>
      <c r="T2120" s="24">
        <f t="shared" si="111"/>
        <v>0</v>
      </c>
      <c r="U2120" s="25">
        <f t="shared" si="112"/>
        <v>3674</v>
      </c>
    </row>
    <row r="2121" spans="1:21" ht="27" customHeight="1" x14ac:dyDescent="0.2">
      <c r="A2121" s="18">
        <v>0</v>
      </c>
      <c r="B2121" s="18" t="s">
        <v>683</v>
      </c>
      <c r="C2121" s="26">
        <v>44944</v>
      </c>
      <c r="D2121" s="27">
        <v>29603110200256</v>
      </c>
      <c r="F2121" s="18" t="s">
        <v>25</v>
      </c>
      <c r="G2121" s="19" t="s">
        <v>77</v>
      </c>
      <c r="O2121" s="1"/>
      <c r="P2121" s="24">
        <f t="shared" si="113"/>
        <v>0</v>
      </c>
      <c r="T2121" s="24">
        <f t="shared" si="111"/>
        <v>0</v>
      </c>
      <c r="U2121" s="25">
        <f t="shared" si="112"/>
        <v>0</v>
      </c>
    </row>
    <row r="2122" spans="1:21" ht="27" customHeight="1" x14ac:dyDescent="0.2">
      <c r="A2122" s="18">
        <v>0</v>
      </c>
      <c r="B2122" s="18" t="s">
        <v>685</v>
      </c>
      <c r="C2122" s="26">
        <v>44943</v>
      </c>
      <c r="D2122" s="27">
        <v>28607180201235</v>
      </c>
      <c r="F2122" s="18" t="s">
        <v>25</v>
      </c>
      <c r="G2122" s="19" t="s">
        <v>77</v>
      </c>
      <c r="J2122" s="22">
        <v>2363</v>
      </c>
      <c r="O2122" s="1"/>
      <c r="P2122" s="24">
        <f t="shared" si="113"/>
        <v>2363</v>
      </c>
      <c r="T2122" s="24">
        <f t="shared" si="111"/>
        <v>0</v>
      </c>
      <c r="U2122" s="25">
        <f t="shared" si="112"/>
        <v>2363</v>
      </c>
    </row>
    <row r="2123" spans="1:21" ht="27" customHeight="1" x14ac:dyDescent="0.2">
      <c r="A2123" s="18">
        <v>0</v>
      </c>
      <c r="B2123" s="18" t="s">
        <v>693</v>
      </c>
      <c r="C2123" s="26"/>
      <c r="D2123" s="27"/>
      <c r="F2123" s="18" t="s">
        <v>25</v>
      </c>
      <c r="G2123" s="19" t="s">
        <v>77</v>
      </c>
      <c r="O2123" s="1"/>
      <c r="P2123" s="24">
        <f t="shared" si="113"/>
        <v>0</v>
      </c>
      <c r="T2123" s="24">
        <f t="shared" si="111"/>
        <v>0</v>
      </c>
      <c r="U2123" s="25">
        <f t="shared" si="112"/>
        <v>0</v>
      </c>
    </row>
    <row r="2124" spans="1:21" ht="27" customHeight="1" x14ac:dyDescent="0.2">
      <c r="A2124" s="18">
        <v>0</v>
      </c>
      <c r="B2124" s="18" t="s">
        <v>694</v>
      </c>
      <c r="C2124" s="26"/>
      <c r="D2124" s="27"/>
      <c r="F2124" s="18" t="s">
        <v>25</v>
      </c>
      <c r="G2124" s="19" t="s">
        <v>77</v>
      </c>
      <c r="J2124" s="22">
        <v>2649</v>
      </c>
      <c r="O2124" s="1"/>
      <c r="P2124" s="24">
        <f t="shared" si="113"/>
        <v>2649</v>
      </c>
      <c r="T2124" s="24">
        <f t="shared" si="111"/>
        <v>0</v>
      </c>
      <c r="U2124" s="25">
        <f t="shared" si="112"/>
        <v>2649</v>
      </c>
    </row>
    <row r="2125" spans="1:21" ht="27" customHeight="1" x14ac:dyDescent="0.2">
      <c r="A2125" s="18">
        <v>0</v>
      </c>
      <c r="B2125" s="18" t="s">
        <v>695</v>
      </c>
      <c r="C2125" s="26"/>
      <c r="D2125" s="27"/>
      <c r="F2125" s="18" t="s">
        <v>25</v>
      </c>
      <c r="G2125" s="19" t="s">
        <v>77</v>
      </c>
      <c r="J2125" s="22">
        <v>2869</v>
      </c>
      <c r="O2125" s="1"/>
      <c r="P2125" s="24">
        <f t="shared" si="113"/>
        <v>2869</v>
      </c>
      <c r="T2125" s="24">
        <f t="shared" si="111"/>
        <v>0</v>
      </c>
      <c r="U2125" s="25">
        <f t="shared" si="112"/>
        <v>2869</v>
      </c>
    </row>
    <row r="2126" spans="1:21" ht="27" customHeight="1" x14ac:dyDescent="0.2">
      <c r="A2126" s="18">
        <v>14332</v>
      </c>
      <c r="B2126" s="18" t="s">
        <v>594</v>
      </c>
      <c r="C2126" s="19">
        <v>44434</v>
      </c>
      <c r="D2126" s="20">
        <v>27911060202995</v>
      </c>
      <c r="F2126" s="18" t="s">
        <v>256</v>
      </c>
      <c r="G2126" s="19">
        <v>44593</v>
      </c>
      <c r="O2126" s="1"/>
      <c r="P2126" s="24">
        <f t="shared" si="113"/>
        <v>0</v>
      </c>
      <c r="T2126" s="24">
        <f t="shared" si="111"/>
        <v>0</v>
      </c>
      <c r="U2126" s="25">
        <f t="shared" si="112"/>
        <v>0</v>
      </c>
    </row>
    <row r="2127" spans="1:21" ht="27" customHeight="1" x14ac:dyDescent="0.2">
      <c r="A2127" s="18">
        <v>14339</v>
      </c>
      <c r="B2127" s="18" t="s">
        <v>595</v>
      </c>
      <c r="C2127" s="19">
        <v>44443</v>
      </c>
      <c r="D2127" s="20">
        <v>30101120200173</v>
      </c>
      <c r="F2127" s="18" t="s">
        <v>86</v>
      </c>
      <c r="G2127" s="19" t="s">
        <v>77</v>
      </c>
      <c r="I2127" s="21">
        <v>1700</v>
      </c>
      <c r="J2127" s="22">
        <v>2072</v>
      </c>
      <c r="M2127" s="23">
        <v>425</v>
      </c>
      <c r="O2127" s="1">
        <v>188</v>
      </c>
      <c r="P2127" s="24">
        <f t="shared" si="113"/>
        <v>2685</v>
      </c>
      <c r="Q2127" s="23">
        <v>187</v>
      </c>
      <c r="R2127" s="23">
        <v>0</v>
      </c>
      <c r="S2127" s="23">
        <v>0</v>
      </c>
      <c r="T2127" s="24">
        <f t="shared" si="111"/>
        <v>187</v>
      </c>
      <c r="U2127" s="25">
        <f t="shared" si="112"/>
        <v>2498</v>
      </c>
    </row>
    <row r="2128" spans="1:21" ht="27" customHeight="1" x14ac:dyDescent="0.2">
      <c r="A2128" s="18">
        <v>14358</v>
      </c>
      <c r="B2128" s="18" t="s">
        <v>596</v>
      </c>
      <c r="C2128" s="19">
        <v>44478</v>
      </c>
      <c r="D2128" s="20">
        <v>28409292600748</v>
      </c>
      <c r="F2128" s="18" t="s">
        <v>285</v>
      </c>
      <c r="G2128" s="19">
        <v>44621</v>
      </c>
      <c r="O2128" s="1"/>
      <c r="P2128" s="24">
        <f t="shared" si="113"/>
        <v>0</v>
      </c>
      <c r="T2128" s="24">
        <f t="shared" si="111"/>
        <v>0</v>
      </c>
      <c r="U2128" s="25">
        <f t="shared" si="112"/>
        <v>0</v>
      </c>
    </row>
    <row r="2129" spans="1:21" ht="27" customHeight="1" x14ac:dyDescent="0.2">
      <c r="A2129" s="18">
        <v>14360</v>
      </c>
      <c r="B2129" s="18" t="s">
        <v>597</v>
      </c>
      <c r="C2129" s="19">
        <v>44471</v>
      </c>
      <c r="D2129" s="20">
        <v>27012310200336</v>
      </c>
      <c r="F2129" s="18" t="s">
        <v>598</v>
      </c>
      <c r="G2129" s="19" t="s">
        <v>77</v>
      </c>
      <c r="I2129" s="21">
        <v>0</v>
      </c>
      <c r="J2129" s="22">
        <v>23547</v>
      </c>
      <c r="M2129" s="23">
        <v>0</v>
      </c>
      <c r="N2129" s="23">
        <v>2000</v>
      </c>
      <c r="O2129" s="1"/>
      <c r="P2129" s="24">
        <f t="shared" si="113"/>
        <v>25547</v>
      </c>
      <c r="Q2129" s="23">
        <v>0</v>
      </c>
      <c r="R2129" s="23">
        <v>0</v>
      </c>
      <c r="S2129" s="23">
        <v>0</v>
      </c>
      <c r="T2129" s="24">
        <f t="shared" si="111"/>
        <v>0</v>
      </c>
      <c r="U2129" s="25">
        <f t="shared" si="112"/>
        <v>25547</v>
      </c>
    </row>
    <row r="2130" spans="1:21" ht="27" customHeight="1" x14ac:dyDescent="0.2">
      <c r="A2130" s="18">
        <v>14362</v>
      </c>
      <c r="B2130" s="18" t="s">
        <v>599</v>
      </c>
      <c r="C2130" s="19">
        <v>44480</v>
      </c>
      <c r="D2130" s="20">
        <v>28202202602808</v>
      </c>
      <c r="F2130" s="18" t="s">
        <v>211</v>
      </c>
      <c r="G2130" s="19">
        <v>44653</v>
      </c>
      <c r="I2130" s="21">
        <v>1700</v>
      </c>
      <c r="J2130" s="22">
        <v>1797</v>
      </c>
      <c r="M2130" s="23">
        <v>425</v>
      </c>
      <c r="O2130" s="1"/>
      <c r="P2130" s="24">
        <f t="shared" si="113"/>
        <v>2222</v>
      </c>
      <c r="Q2130" s="23">
        <v>187</v>
      </c>
      <c r="R2130" s="23">
        <v>0</v>
      </c>
      <c r="S2130" s="23">
        <v>0</v>
      </c>
      <c r="T2130" s="24">
        <f t="shared" si="111"/>
        <v>187</v>
      </c>
      <c r="U2130" s="25">
        <f t="shared" si="112"/>
        <v>2035</v>
      </c>
    </row>
    <row r="2131" spans="1:21" ht="27" customHeight="1" x14ac:dyDescent="0.2">
      <c r="A2131" s="18">
        <v>14367</v>
      </c>
      <c r="B2131" s="18" t="s">
        <v>600</v>
      </c>
      <c r="C2131" s="19">
        <v>44487</v>
      </c>
      <c r="D2131" s="20">
        <v>29301010210339</v>
      </c>
      <c r="F2131" s="18" t="s">
        <v>86</v>
      </c>
      <c r="G2131" s="19">
        <v>44744</v>
      </c>
      <c r="I2131" s="21">
        <v>1710</v>
      </c>
      <c r="J2131" s="22">
        <v>2085.5</v>
      </c>
      <c r="M2131" s="23">
        <v>427.5</v>
      </c>
      <c r="O2131" s="1"/>
      <c r="P2131" s="24">
        <f t="shared" si="113"/>
        <v>2513</v>
      </c>
      <c r="Q2131" s="23">
        <v>188.1</v>
      </c>
      <c r="R2131" s="23">
        <v>0</v>
      </c>
      <c r="S2131" s="23">
        <v>0</v>
      </c>
      <c r="T2131" s="24">
        <f t="shared" si="111"/>
        <v>188.1</v>
      </c>
      <c r="U2131" s="25">
        <f t="shared" si="112"/>
        <v>2324.9</v>
      </c>
    </row>
    <row r="2132" spans="1:21" ht="27" customHeight="1" x14ac:dyDescent="0.2">
      <c r="A2132" s="18">
        <v>14368</v>
      </c>
      <c r="B2132" s="18" t="s">
        <v>601</v>
      </c>
      <c r="C2132" s="19">
        <v>44489</v>
      </c>
      <c r="D2132" s="20">
        <v>28010071803377</v>
      </c>
      <c r="F2132" s="18" t="s">
        <v>86</v>
      </c>
      <c r="G2132" s="19" t="s">
        <v>77</v>
      </c>
      <c r="H2132" s="19">
        <v>44618</v>
      </c>
      <c r="O2132" s="1"/>
      <c r="P2132" s="24">
        <f t="shared" si="113"/>
        <v>0</v>
      </c>
      <c r="T2132" s="24">
        <f t="shared" si="111"/>
        <v>0</v>
      </c>
      <c r="U2132" s="25">
        <f t="shared" si="112"/>
        <v>0</v>
      </c>
    </row>
    <row r="2133" spans="1:21" ht="27" customHeight="1" x14ac:dyDescent="0.2">
      <c r="A2133" s="18">
        <v>14375</v>
      </c>
      <c r="B2133" s="18" t="s">
        <v>602</v>
      </c>
      <c r="C2133" s="19">
        <v>44495</v>
      </c>
      <c r="D2133" s="20">
        <v>26503130200036</v>
      </c>
      <c r="F2133" s="18" t="s">
        <v>63</v>
      </c>
      <c r="G2133" s="19">
        <v>44805</v>
      </c>
      <c r="I2133" s="21">
        <v>2850</v>
      </c>
      <c r="J2133" s="22">
        <v>3477.5</v>
      </c>
      <c r="M2133" s="23">
        <v>712.5</v>
      </c>
      <c r="O2133" s="1">
        <v>2366</v>
      </c>
      <c r="P2133" s="24">
        <f t="shared" si="113"/>
        <v>6556</v>
      </c>
      <c r="Q2133" s="23">
        <v>313.5</v>
      </c>
      <c r="R2133" s="23">
        <v>0</v>
      </c>
      <c r="S2133" s="23">
        <v>0</v>
      </c>
      <c r="T2133" s="24">
        <f t="shared" si="111"/>
        <v>313.5</v>
      </c>
      <c r="U2133" s="25">
        <f t="shared" si="112"/>
        <v>6242.5</v>
      </c>
    </row>
    <row r="2134" spans="1:21" ht="27" customHeight="1" x14ac:dyDescent="0.2">
      <c r="A2134" s="18">
        <v>14382</v>
      </c>
      <c r="B2134" s="18" t="s">
        <v>603</v>
      </c>
      <c r="C2134" s="19">
        <v>44511</v>
      </c>
      <c r="D2134" s="20">
        <v>27704120201793</v>
      </c>
      <c r="F2134" s="18" t="s">
        <v>285</v>
      </c>
      <c r="G2134" s="19" t="s">
        <v>77</v>
      </c>
      <c r="H2134" s="19">
        <v>44651</v>
      </c>
      <c r="O2134" s="1"/>
      <c r="P2134" s="24">
        <f t="shared" si="113"/>
        <v>0</v>
      </c>
      <c r="T2134" s="24">
        <f t="shared" si="111"/>
        <v>0</v>
      </c>
      <c r="U2134" s="25">
        <f t="shared" si="112"/>
        <v>0</v>
      </c>
    </row>
    <row r="2135" spans="1:21" ht="27" customHeight="1" x14ac:dyDescent="0.2">
      <c r="A2135" s="18">
        <v>14383</v>
      </c>
      <c r="B2135" s="18" t="s">
        <v>604</v>
      </c>
      <c r="C2135" s="19">
        <v>44511</v>
      </c>
      <c r="D2135" s="20">
        <v>27801291500913</v>
      </c>
      <c r="F2135" s="18" t="s">
        <v>285</v>
      </c>
      <c r="G2135" s="19" t="s">
        <v>77</v>
      </c>
      <c r="H2135" s="19">
        <v>44618</v>
      </c>
      <c r="O2135" s="1"/>
      <c r="P2135" s="24">
        <f t="shared" si="113"/>
        <v>0</v>
      </c>
      <c r="T2135" s="24">
        <f t="shared" si="111"/>
        <v>0</v>
      </c>
      <c r="U2135" s="25">
        <f t="shared" si="112"/>
        <v>0</v>
      </c>
    </row>
    <row r="2136" spans="1:21" ht="27" customHeight="1" x14ac:dyDescent="0.2">
      <c r="A2136" s="18">
        <v>14387</v>
      </c>
      <c r="B2136" s="18" t="s">
        <v>605</v>
      </c>
      <c r="C2136" s="19">
        <v>44524</v>
      </c>
      <c r="D2136" s="20">
        <v>29406270204312</v>
      </c>
      <c r="F2136" s="18" t="s">
        <v>86</v>
      </c>
      <c r="G2136" s="19">
        <v>44621</v>
      </c>
      <c r="O2136" s="1"/>
      <c r="P2136" s="24">
        <f t="shared" si="113"/>
        <v>0</v>
      </c>
      <c r="T2136" s="24">
        <f t="shared" si="111"/>
        <v>0</v>
      </c>
      <c r="U2136" s="25">
        <f t="shared" si="112"/>
        <v>0</v>
      </c>
    </row>
    <row r="2137" spans="1:21" ht="27" customHeight="1" x14ac:dyDescent="0.2">
      <c r="A2137" s="18">
        <v>14390</v>
      </c>
      <c r="B2137" s="18" t="s">
        <v>606</v>
      </c>
      <c r="C2137" s="19">
        <v>44525</v>
      </c>
      <c r="D2137" s="20">
        <v>29401201803997</v>
      </c>
      <c r="F2137" s="18" t="s">
        <v>86</v>
      </c>
      <c r="G2137" s="19" t="s">
        <v>77</v>
      </c>
      <c r="H2137" s="19">
        <v>44619</v>
      </c>
      <c r="O2137" s="1"/>
      <c r="P2137" s="24">
        <f t="shared" si="113"/>
        <v>0</v>
      </c>
      <c r="T2137" s="24">
        <f t="shared" si="111"/>
        <v>0</v>
      </c>
      <c r="U2137" s="25">
        <f t="shared" si="112"/>
        <v>0</v>
      </c>
    </row>
    <row r="2138" spans="1:21" ht="27" customHeight="1" x14ac:dyDescent="0.2">
      <c r="A2138" s="18">
        <v>14396</v>
      </c>
      <c r="B2138" s="18" t="s">
        <v>607</v>
      </c>
      <c r="C2138" s="19">
        <v>44532</v>
      </c>
      <c r="D2138" s="20">
        <v>29505010205178</v>
      </c>
      <c r="F2138" s="18" t="s">
        <v>75</v>
      </c>
      <c r="G2138" s="19">
        <v>44713</v>
      </c>
      <c r="O2138" s="1"/>
      <c r="P2138" s="24">
        <f t="shared" si="113"/>
        <v>0</v>
      </c>
      <c r="T2138" s="24">
        <f t="shared" si="111"/>
        <v>0</v>
      </c>
      <c r="U2138" s="25">
        <f t="shared" si="112"/>
        <v>0</v>
      </c>
    </row>
    <row r="2139" spans="1:21" ht="27" customHeight="1" x14ac:dyDescent="0.2">
      <c r="A2139" s="18">
        <v>14397</v>
      </c>
      <c r="B2139" s="18" t="s">
        <v>608</v>
      </c>
      <c r="C2139" s="19">
        <v>44532</v>
      </c>
      <c r="D2139" s="20">
        <v>30211013300475</v>
      </c>
      <c r="F2139" s="18" t="s">
        <v>86</v>
      </c>
      <c r="G2139" s="19" t="s">
        <v>77</v>
      </c>
      <c r="H2139" s="19">
        <v>44647</v>
      </c>
      <c r="O2139" s="1"/>
      <c r="P2139" s="24">
        <f t="shared" si="113"/>
        <v>0</v>
      </c>
      <c r="T2139" s="24">
        <f t="shared" si="111"/>
        <v>0</v>
      </c>
      <c r="U2139" s="25">
        <f t="shared" si="112"/>
        <v>0</v>
      </c>
    </row>
    <row r="2140" spans="1:21" ht="27" customHeight="1" x14ac:dyDescent="0.2">
      <c r="A2140" s="18">
        <v>14399</v>
      </c>
      <c r="B2140" s="18" t="s">
        <v>609</v>
      </c>
      <c r="C2140" s="19">
        <v>44537</v>
      </c>
      <c r="D2140" s="20">
        <v>30307011806611</v>
      </c>
      <c r="F2140" s="18" t="s">
        <v>86</v>
      </c>
      <c r="G2140" s="19" t="s">
        <v>77</v>
      </c>
      <c r="H2140" s="19">
        <v>44618</v>
      </c>
      <c r="O2140" s="1"/>
      <c r="P2140" s="24">
        <f t="shared" si="113"/>
        <v>0</v>
      </c>
      <c r="T2140" s="24">
        <f t="shared" si="111"/>
        <v>0</v>
      </c>
      <c r="U2140" s="25">
        <f t="shared" si="112"/>
        <v>0</v>
      </c>
    </row>
    <row r="2141" spans="1:21" ht="27" customHeight="1" x14ac:dyDescent="0.2">
      <c r="A2141" s="18">
        <v>14400</v>
      </c>
      <c r="B2141" s="18" t="s">
        <v>610</v>
      </c>
      <c r="C2141" s="19">
        <v>44537</v>
      </c>
      <c r="D2141" s="20">
        <v>29701081801913</v>
      </c>
      <c r="F2141" s="18" t="s">
        <v>214</v>
      </c>
      <c r="G2141" s="19">
        <v>44621</v>
      </c>
      <c r="I2141" s="21">
        <v>1800</v>
      </c>
      <c r="J2141" s="22">
        <v>2736</v>
      </c>
      <c r="M2141" s="23">
        <v>450</v>
      </c>
      <c r="O2141" s="1"/>
      <c r="P2141" s="24">
        <f t="shared" si="113"/>
        <v>3186</v>
      </c>
      <c r="Q2141" s="23">
        <v>198</v>
      </c>
      <c r="R2141" s="23">
        <v>0</v>
      </c>
      <c r="S2141" s="23">
        <v>0</v>
      </c>
      <c r="T2141" s="24">
        <f t="shared" si="111"/>
        <v>198</v>
      </c>
      <c r="U2141" s="25">
        <f t="shared" si="112"/>
        <v>2988</v>
      </c>
    </row>
    <row r="2142" spans="1:21" ht="27" customHeight="1" x14ac:dyDescent="0.2">
      <c r="A2142" s="18">
        <v>14406</v>
      </c>
      <c r="B2142" s="18" t="s">
        <v>611</v>
      </c>
      <c r="C2142" s="19">
        <v>44544</v>
      </c>
      <c r="D2142" s="20">
        <v>28802230201778</v>
      </c>
      <c r="F2142" s="18" t="s">
        <v>86</v>
      </c>
      <c r="G2142" s="19" t="s">
        <v>77</v>
      </c>
      <c r="H2142" s="19">
        <v>44579</v>
      </c>
      <c r="O2142" s="1"/>
      <c r="P2142" s="24">
        <f t="shared" si="113"/>
        <v>0</v>
      </c>
      <c r="T2142" s="24">
        <f t="shared" si="111"/>
        <v>0</v>
      </c>
      <c r="U2142" s="25">
        <f t="shared" si="112"/>
        <v>0</v>
      </c>
    </row>
    <row r="2143" spans="1:21" ht="27" customHeight="1" x14ac:dyDescent="0.2">
      <c r="A2143" s="18">
        <v>14408</v>
      </c>
      <c r="B2143" s="18" t="s">
        <v>612</v>
      </c>
      <c r="C2143" s="19">
        <v>44542</v>
      </c>
      <c r="D2143" s="20">
        <v>30212220200878</v>
      </c>
      <c r="F2143" s="18" t="s">
        <v>86</v>
      </c>
      <c r="G2143" s="19" t="s">
        <v>77</v>
      </c>
      <c r="H2143" s="19">
        <v>44799</v>
      </c>
      <c r="O2143" s="1"/>
      <c r="P2143" s="24">
        <f t="shared" si="113"/>
        <v>0</v>
      </c>
      <c r="T2143" s="24">
        <f t="shared" si="111"/>
        <v>0</v>
      </c>
      <c r="U2143" s="25">
        <f t="shared" si="112"/>
        <v>0</v>
      </c>
    </row>
    <row r="2144" spans="1:21" ht="27" customHeight="1" x14ac:dyDescent="0.2">
      <c r="A2144" s="18">
        <v>14409</v>
      </c>
      <c r="B2144" s="18" t="s">
        <v>613</v>
      </c>
      <c r="C2144" s="19">
        <v>44553</v>
      </c>
      <c r="D2144" s="20">
        <v>29609011801513</v>
      </c>
      <c r="F2144" s="18" t="s">
        <v>86</v>
      </c>
      <c r="G2144" s="19">
        <v>44713</v>
      </c>
      <c r="O2144" s="1"/>
      <c r="P2144" s="24">
        <f t="shared" si="113"/>
        <v>0</v>
      </c>
      <c r="T2144" s="24">
        <f t="shared" si="111"/>
        <v>0</v>
      </c>
      <c r="U2144" s="25">
        <f t="shared" si="112"/>
        <v>0</v>
      </c>
    </row>
    <row r="2145" spans="1:21" ht="27" customHeight="1" x14ac:dyDescent="0.2">
      <c r="A2145" s="18">
        <v>14410</v>
      </c>
      <c r="B2145" s="18" t="s">
        <v>614</v>
      </c>
      <c r="C2145" s="19">
        <v>44555</v>
      </c>
      <c r="D2145" s="20">
        <v>30001080202971</v>
      </c>
      <c r="F2145" s="18" t="s">
        <v>86</v>
      </c>
      <c r="G2145" s="19" t="s">
        <v>77</v>
      </c>
      <c r="H2145" s="19">
        <v>44559</v>
      </c>
      <c r="O2145" s="1"/>
      <c r="P2145" s="24">
        <f t="shared" si="113"/>
        <v>0</v>
      </c>
      <c r="T2145" s="24">
        <f t="shared" si="111"/>
        <v>0</v>
      </c>
      <c r="U2145" s="25">
        <f t="shared" si="112"/>
        <v>0</v>
      </c>
    </row>
    <row r="2146" spans="1:21" ht="27" customHeight="1" x14ac:dyDescent="0.2">
      <c r="A2146" s="18">
        <v>14416</v>
      </c>
      <c r="B2146" s="18" t="s">
        <v>615</v>
      </c>
      <c r="C2146" s="19">
        <v>44565</v>
      </c>
      <c r="D2146" s="20">
        <v>29510210200638</v>
      </c>
      <c r="F2146" s="18" t="s">
        <v>206</v>
      </c>
      <c r="G2146" s="19">
        <v>44621</v>
      </c>
      <c r="O2146" s="1"/>
      <c r="P2146" s="24">
        <f t="shared" si="113"/>
        <v>0</v>
      </c>
      <c r="T2146" s="24">
        <f t="shared" si="111"/>
        <v>0</v>
      </c>
      <c r="U2146" s="25">
        <f t="shared" si="112"/>
        <v>0</v>
      </c>
    </row>
    <row r="2147" spans="1:21" ht="27" customHeight="1" x14ac:dyDescent="0.2">
      <c r="A2147" s="18">
        <v>14419</v>
      </c>
      <c r="B2147" s="18" t="s">
        <v>616</v>
      </c>
      <c r="C2147" s="19">
        <v>44570</v>
      </c>
      <c r="D2147" s="20">
        <v>29801241802011</v>
      </c>
      <c r="F2147" s="18" t="s">
        <v>75</v>
      </c>
      <c r="G2147" s="19" t="s">
        <v>77</v>
      </c>
      <c r="H2147" s="19">
        <v>44571</v>
      </c>
      <c r="O2147" s="1"/>
      <c r="P2147" s="24">
        <f t="shared" si="113"/>
        <v>0</v>
      </c>
      <c r="T2147" s="24">
        <f t="shared" si="111"/>
        <v>0</v>
      </c>
      <c r="U2147" s="25">
        <f t="shared" si="112"/>
        <v>0</v>
      </c>
    </row>
    <row r="2148" spans="1:21" ht="27" customHeight="1" x14ac:dyDescent="0.2">
      <c r="A2148" s="18">
        <v>14424</v>
      </c>
      <c r="B2148" s="18" t="s">
        <v>617</v>
      </c>
      <c r="C2148" s="19">
        <v>44586</v>
      </c>
      <c r="D2148" s="20">
        <v>29308142101711</v>
      </c>
      <c r="F2148" s="18" t="s">
        <v>86</v>
      </c>
      <c r="G2148" s="19">
        <v>44621</v>
      </c>
      <c r="O2148" s="1"/>
      <c r="P2148" s="24">
        <f t="shared" si="113"/>
        <v>0</v>
      </c>
      <c r="T2148" s="24">
        <f t="shared" si="111"/>
        <v>0</v>
      </c>
      <c r="U2148" s="25">
        <f t="shared" si="112"/>
        <v>0</v>
      </c>
    </row>
    <row r="2149" spans="1:21" ht="27" customHeight="1" x14ac:dyDescent="0.2">
      <c r="A2149" s="18">
        <v>14426</v>
      </c>
      <c r="B2149" s="18" t="s">
        <v>618</v>
      </c>
      <c r="C2149" s="19">
        <v>44592</v>
      </c>
      <c r="D2149" s="20">
        <v>28111060200451</v>
      </c>
      <c r="F2149" s="18" t="s">
        <v>86</v>
      </c>
      <c r="G2149" s="19" t="s">
        <v>77</v>
      </c>
      <c r="H2149" s="19">
        <v>44601</v>
      </c>
      <c r="O2149" s="1"/>
      <c r="P2149" s="24">
        <f t="shared" si="113"/>
        <v>0</v>
      </c>
      <c r="T2149" s="24">
        <f t="shared" si="111"/>
        <v>0</v>
      </c>
      <c r="U2149" s="25">
        <f t="shared" si="112"/>
        <v>0</v>
      </c>
    </row>
    <row r="2150" spans="1:21" ht="27" customHeight="1" x14ac:dyDescent="0.2">
      <c r="A2150" s="18">
        <v>14428</v>
      </c>
      <c r="B2150" s="18" t="s">
        <v>619</v>
      </c>
      <c r="C2150" s="19">
        <v>44594</v>
      </c>
      <c r="D2150" s="20">
        <v>29812080200475</v>
      </c>
      <c r="F2150" s="18" t="s">
        <v>86</v>
      </c>
      <c r="G2150" s="19">
        <v>44835</v>
      </c>
      <c r="I2150" s="21">
        <v>1700</v>
      </c>
      <c r="J2150" s="22">
        <v>1754</v>
      </c>
      <c r="M2150" s="23">
        <v>425</v>
      </c>
      <c r="O2150" s="1"/>
      <c r="P2150" s="24">
        <f t="shared" si="113"/>
        <v>2179</v>
      </c>
      <c r="Q2150" s="23">
        <v>187</v>
      </c>
      <c r="R2150" s="23">
        <v>0</v>
      </c>
      <c r="S2150" s="23">
        <v>0</v>
      </c>
      <c r="T2150" s="24">
        <f t="shared" si="111"/>
        <v>187</v>
      </c>
      <c r="U2150" s="25">
        <f t="shared" si="112"/>
        <v>1992</v>
      </c>
    </row>
    <row r="2151" spans="1:21" ht="27" customHeight="1" x14ac:dyDescent="0.2">
      <c r="A2151" s="18">
        <v>14429</v>
      </c>
      <c r="B2151" s="18" t="s">
        <v>620</v>
      </c>
      <c r="C2151" s="19">
        <v>44598</v>
      </c>
      <c r="D2151" s="20">
        <v>30201061802193</v>
      </c>
      <c r="F2151" s="18" t="s">
        <v>206</v>
      </c>
      <c r="G2151" s="19">
        <v>44805</v>
      </c>
      <c r="O2151" s="1"/>
      <c r="P2151" s="24">
        <f t="shared" si="113"/>
        <v>0</v>
      </c>
      <c r="T2151" s="24">
        <f t="shared" si="111"/>
        <v>0</v>
      </c>
      <c r="U2151" s="25">
        <f t="shared" si="112"/>
        <v>0</v>
      </c>
    </row>
    <row r="2152" spans="1:21" ht="27" customHeight="1" x14ac:dyDescent="0.2">
      <c r="A2152" s="18">
        <v>14432</v>
      </c>
      <c r="B2152" s="18" t="s">
        <v>621</v>
      </c>
      <c r="C2152" s="19">
        <v>44605</v>
      </c>
      <c r="D2152" s="20">
        <v>29612150202196</v>
      </c>
      <c r="F2152" s="18" t="s">
        <v>234</v>
      </c>
      <c r="O2152" s="1"/>
      <c r="P2152" s="24">
        <f t="shared" si="113"/>
        <v>0</v>
      </c>
      <c r="T2152" s="24">
        <f t="shared" si="111"/>
        <v>0</v>
      </c>
      <c r="U2152" s="25">
        <f t="shared" si="112"/>
        <v>0</v>
      </c>
    </row>
    <row r="2153" spans="1:21" ht="27" customHeight="1" x14ac:dyDescent="0.2">
      <c r="A2153" s="18">
        <v>14433</v>
      </c>
      <c r="B2153" s="18" t="s">
        <v>622</v>
      </c>
      <c r="C2153" s="19">
        <v>44605</v>
      </c>
      <c r="D2153" s="20">
        <v>29411011802019</v>
      </c>
      <c r="F2153" s="18" t="s">
        <v>86</v>
      </c>
      <c r="G2153" s="19" t="s">
        <v>77</v>
      </c>
      <c r="H2153" s="19">
        <v>44838</v>
      </c>
      <c r="O2153" s="1"/>
      <c r="P2153" s="24">
        <f t="shared" si="113"/>
        <v>0</v>
      </c>
      <c r="T2153" s="24">
        <f t="shared" si="111"/>
        <v>0</v>
      </c>
      <c r="U2153" s="25">
        <f t="shared" si="112"/>
        <v>0</v>
      </c>
    </row>
    <row r="2154" spans="1:21" ht="27" customHeight="1" x14ac:dyDescent="0.2">
      <c r="A2154" s="18">
        <v>14436</v>
      </c>
      <c r="B2154" s="18" t="s">
        <v>623</v>
      </c>
      <c r="C2154" s="19">
        <v>44611</v>
      </c>
      <c r="D2154" s="20">
        <v>29907200202818</v>
      </c>
      <c r="F2154" s="18" t="s">
        <v>214</v>
      </c>
      <c r="G2154" s="19" t="s">
        <v>77</v>
      </c>
      <c r="H2154" s="19">
        <v>44723</v>
      </c>
      <c r="O2154" s="1"/>
      <c r="P2154" s="24">
        <f t="shared" si="113"/>
        <v>0</v>
      </c>
      <c r="T2154" s="24">
        <f t="shared" si="111"/>
        <v>0</v>
      </c>
      <c r="U2154" s="25">
        <f t="shared" si="112"/>
        <v>0</v>
      </c>
    </row>
    <row r="2155" spans="1:21" ht="27" customHeight="1" x14ac:dyDescent="0.2">
      <c r="A2155" s="18">
        <v>14437</v>
      </c>
      <c r="B2155" s="18" t="s">
        <v>624</v>
      </c>
      <c r="C2155" s="19">
        <v>44614</v>
      </c>
      <c r="D2155" s="20">
        <v>29104160201214</v>
      </c>
      <c r="F2155" s="18" t="s">
        <v>206</v>
      </c>
      <c r="G2155" s="19">
        <v>44805</v>
      </c>
      <c r="O2155" s="1"/>
      <c r="P2155" s="24">
        <f t="shared" si="113"/>
        <v>0</v>
      </c>
      <c r="T2155" s="24">
        <f t="shared" si="111"/>
        <v>0</v>
      </c>
      <c r="U2155" s="25">
        <f t="shared" si="112"/>
        <v>0</v>
      </c>
    </row>
    <row r="2156" spans="1:21" ht="27" customHeight="1" x14ac:dyDescent="0.2">
      <c r="A2156" s="18">
        <v>14438</v>
      </c>
      <c r="B2156" s="18" t="s">
        <v>625</v>
      </c>
      <c r="C2156" s="19">
        <v>44616</v>
      </c>
      <c r="D2156" s="20">
        <v>29806130200331</v>
      </c>
      <c r="F2156" s="18" t="s">
        <v>206</v>
      </c>
      <c r="G2156" s="19" t="s">
        <v>77</v>
      </c>
      <c r="H2156" s="19">
        <v>44670</v>
      </c>
      <c r="O2156" s="1"/>
      <c r="P2156" s="24">
        <f t="shared" si="113"/>
        <v>0</v>
      </c>
      <c r="T2156" s="24">
        <f t="shared" si="111"/>
        <v>0</v>
      </c>
      <c r="U2156" s="25">
        <f t="shared" si="112"/>
        <v>0</v>
      </c>
    </row>
    <row r="2157" spans="1:21" ht="27" customHeight="1" x14ac:dyDescent="0.2">
      <c r="A2157" s="18">
        <v>14439</v>
      </c>
      <c r="B2157" s="18" t="s">
        <v>626</v>
      </c>
      <c r="C2157" s="19">
        <v>44616</v>
      </c>
      <c r="D2157" s="20">
        <v>28808060200419</v>
      </c>
      <c r="F2157" s="18" t="s">
        <v>86</v>
      </c>
      <c r="O2157" s="1"/>
      <c r="P2157" s="24">
        <f t="shared" si="113"/>
        <v>0</v>
      </c>
      <c r="T2157" s="24">
        <f t="shared" si="111"/>
        <v>0</v>
      </c>
      <c r="U2157" s="25">
        <f t="shared" si="112"/>
        <v>0</v>
      </c>
    </row>
    <row r="2158" spans="1:21" ht="27" customHeight="1" x14ac:dyDescent="0.2">
      <c r="A2158" s="18">
        <v>14441</v>
      </c>
      <c r="B2158" s="18" t="s">
        <v>632</v>
      </c>
      <c r="C2158" s="19">
        <v>44618</v>
      </c>
      <c r="D2158" s="20">
        <v>30212080202093</v>
      </c>
      <c r="F2158" s="18" t="s">
        <v>86</v>
      </c>
      <c r="G2158" s="19">
        <v>44713</v>
      </c>
      <c r="O2158" s="1"/>
      <c r="P2158" s="24">
        <f t="shared" si="113"/>
        <v>0</v>
      </c>
      <c r="T2158" s="24">
        <f t="shared" si="111"/>
        <v>0</v>
      </c>
      <c r="U2158" s="25">
        <f t="shared" si="112"/>
        <v>0</v>
      </c>
    </row>
    <row r="2159" spans="1:21" ht="27" customHeight="1" x14ac:dyDescent="0.2">
      <c r="A2159" s="18">
        <v>14443</v>
      </c>
      <c r="B2159" s="18" t="s">
        <v>633</v>
      </c>
      <c r="C2159" s="19">
        <v>44622</v>
      </c>
      <c r="D2159" s="20">
        <v>29801011809253</v>
      </c>
      <c r="F2159" s="18" t="s">
        <v>86</v>
      </c>
      <c r="G2159" s="19" t="s">
        <v>77</v>
      </c>
      <c r="H2159" s="19">
        <v>44733</v>
      </c>
      <c r="O2159" s="1"/>
      <c r="P2159" s="24">
        <f t="shared" si="113"/>
        <v>0</v>
      </c>
      <c r="T2159" s="24">
        <f t="shared" si="111"/>
        <v>0</v>
      </c>
      <c r="U2159" s="25">
        <f t="shared" si="112"/>
        <v>0</v>
      </c>
    </row>
    <row r="2160" spans="1:21" ht="27" customHeight="1" x14ac:dyDescent="0.2">
      <c r="A2160" s="18">
        <v>14445</v>
      </c>
      <c r="B2160" s="18" t="s">
        <v>634</v>
      </c>
      <c r="C2160" s="19">
        <v>44634</v>
      </c>
      <c r="D2160" s="20">
        <v>29609301805016</v>
      </c>
      <c r="F2160" s="18" t="s">
        <v>214</v>
      </c>
      <c r="G2160" s="19">
        <v>44713</v>
      </c>
      <c r="I2160" s="21">
        <v>2040</v>
      </c>
      <c r="J2160" s="22">
        <v>2904</v>
      </c>
      <c r="M2160" s="23">
        <v>510</v>
      </c>
      <c r="O2160" s="1"/>
      <c r="P2160" s="24">
        <f t="shared" si="113"/>
        <v>3414</v>
      </c>
      <c r="Q2160" s="23">
        <v>224.4</v>
      </c>
      <c r="R2160" s="23">
        <v>0</v>
      </c>
      <c r="S2160" s="23">
        <v>0</v>
      </c>
      <c r="T2160" s="24">
        <f t="shared" si="111"/>
        <v>224.4</v>
      </c>
      <c r="U2160" s="25">
        <f t="shared" si="112"/>
        <v>3189.6</v>
      </c>
    </row>
    <row r="2161" spans="1:21" ht="27" customHeight="1" x14ac:dyDescent="0.2">
      <c r="A2161" s="18">
        <v>14446</v>
      </c>
      <c r="B2161" s="18" t="s">
        <v>635</v>
      </c>
      <c r="C2161" s="19">
        <v>44640</v>
      </c>
      <c r="D2161" s="20">
        <v>28902040201334</v>
      </c>
      <c r="F2161" s="18" t="s">
        <v>86</v>
      </c>
      <c r="G2161" s="19" t="s">
        <v>77</v>
      </c>
      <c r="H2161" s="19">
        <v>44646</v>
      </c>
      <c r="O2161" s="1"/>
      <c r="P2161" s="24">
        <f t="shared" si="113"/>
        <v>0</v>
      </c>
      <c r="T2161" s="24">
        <f t="shared" si="111"/>
        <v>0</v>
      </c>
      <c r="U2161" s="25">
        <f t="shared" si="112"/>
        <v>0</v>
      </c>
    </row>
    <row r="2162" spans="1:21" ht="27" customHeight="1" x14ac:dyDescent="0.2">
      <c r="A2162" s="18">
        <v>14449</v>
      </c>
      <c r="B2162" s="18" t="s">
        <v>636</v>
      </c>
      <c r="C2162" s="19">
        <v>44636</v>
      </c>
      <c r="D2162" s="20">
        <v>29607300200738</v>
      </c>
      <c r="F2162" s="18" t="s">
        <v>206</v>
      </c>
      <c r="G2162" s="19">
        <v>44653</v>
      </c>
      <c r="O2162" s="1"/>
      <c r="P2162" s="24">
        <f t="shared" si="113"/>
        <v>0</v>
      </c>
      <c r="T2162" s="24">
        <f t="shared" si="111"/>
        <v>0</v>
      </c>
      <c r="U2162" s="25">
        <f t="shared" si="112"/>
        <v>0</v>
      </c>
    </row>
    <row r="2163" spans="1:21" ht="27" customHeight="1" x14ac:dyDescent="0.2">
      <c r="A2163" s="18">
        <v>14450</v>
      </c>
      <c r="B2163" s="18" t="s">
        <v>637</v>
      </c>
      <c r="C2163" s="19">
        <v>44644</v>
      </c>
      <c r="D2163" s="20">
        <v>29505202104235</v>
      </c>
      <c r="F2163" s="18" t="s">
        <v>75</v>
      </c>
      <c r="G2163" s="19" t="s">
        <v>77</v>
      </c>
      <c r="H2163" s="19">
        <v>44707</v>
      </c>
      <c r="O2163" s="1"/>
      <c r="P2163" s="24">
        <f t="shared" si="113"/>
        <v>0</v>
      </c>
      <c r="T2163" s="24">
        <f t="shared" si="111"/>
        <v>0</v>
      </c>
      <c r="U2163" s="25">
        <f t="shared" si="112"/>
        <v>0</v>
      </c>
    </row>
    <row r="2164" spans="1:21" ht="27" customHeight="1" x14ac:dyDescent="0.2">
      <c r="A2164" s="18">
        <v>904</v>
      </c>
      <c r="B2164" s="18" t="s">
        <v>205</v>
      </c>
      <c r="C2164" s="19">
        <v>33639</v>
      </c>
      <c r="D2164" s="20">
        <v>26501201801611</v>
      </c>
      <c r="F2164" s="18" t="s">
        <v>86</v>
      </c>
      <c r="G2164" s="19">
        <v>35061</v>
      </c>
      <c r="O2164" s="1"/>
      <c r="P2164" s="24">
        <f t="shared" si="113"/>
        <v>0</v>
      </c>
      <c r="T2164" s="24">
        <f t="shared" si="111"/>
        <v>0</v>
      </c>
      <c r="U2164" s="25">
        <f t="shared" si="112"/>
        <v>0</v>
      </c>
    </row>
    <row r="2165" spans="1:21" ht="27" customHeight="1" x14ac:dyDescent="0.2">
      <c r="A2165" s="18">
        <v>14451</v>
      </c>
      <c r="B2165" s="18" t="s">
        <v>639</v>
      </c>
      <c r="C2165" s="19">
        <v>44646</v>
      </c>
      <c r="D2165" s="20">
        <v>29109141500458</v>
      </c>
      <c r="F2165" s="18" t="s">
        <v>214</v>
      </c>
      <c r="G2165" s="19">
        <v>44713</v>
      </c>
      <c r="I2165" s="21">
        <v>2380</v>
      </c>
      <c r="J2165" s="22">
        <v>3760</v>
      </c>
      <c r="M2165" s="23">
        <v>595</v>
      </c>
      <c r="O2165" s="1">
        <v>1049</v>
      </c>
      <c r="P2165" s="24">
        <f t="shared" si="113"/>
        <v>5404</v>
      </c>
      <c r="Q2165" s="23">
        <v>261.8</v>
      </c>
      <c r="R2165" s="23">
        <v>0</v>
      </c>
      <c r="S2165" s="23">
        <v>0</v>
      </c>
      <c r="T2165" s="24">
        <f t="shared" si="111"/>
        <v>261.8</v>
      </c>
      <c r="U2165" s="25">
        <f t="shared" si="112"/>
        <v>5142.2</v>
      </c>
    </row>
    <row r="2166" spans="1:21" ht="27" customHeight="1" x14ac:dyDescent="0.2">
      <c r="A2166" s="18">
        <v>14453</v>
      </c>
      <c r="B2166" s="18" t="s">
        <v>640</v>
      </c>
      <c r="C2166" s="19">
        <v>44656</v>
      </c>
      <c r="D2166" s="20">
        <v>29906260201636</v>
      </c>
      <c r="F2166" s="18" t="s">
        <v>86</v>
      </c>
      <c r="G2166" s="19" t="s">
        <v>77</v>
      </c>
      <c r="H2166" s="19">
        <v>44659</v>
      </c>
      <c r="O2166" s="1"/>
      <c r="P2166" s="24">
        <f t="shared" si="113"/>
        <v>0</v>
      </c>
      <c r="T2166" s="24">
        <f t="shared" si="111"/>
        <v>0</v>
      </c>
      <c r="U2166" s="25">
        <f t="shared" si="112"/>
        <v>0</v>
      </c>
    </row>
    <row r="2167" spans="1:21" ht="27" customHeight="1" x14ac:dyDescent="0.2">
      <c r="A2167" s="18">
        <v>14456</v>
      </c>
      <c r="B2167" s="18" t="s">
        <v>641</v>
      </c>
      <c r="C2167" s="19">
        <v>44670</v>
      </c>
      <c r="D2167" s="20">
        <v>29702191801397</v>
      </c>
      <c r="F2167" s="18" t="s">
        <v>214</v>
      </c>
      <c r="G2167" s="19" t="s">
        <v>77</v>
      </c>
      <c r="H2167" s="19">
        <v>44768</v>
      </c>
      <c r="O2167" s="1"/>
      <c r="P2167" s="24">
        <f t="shared" si="113"/>
        <v>0</v>
      </c>
      <c r="T2167" s="24">
        <f t="shared" ref="T2167:T2214" si="114">SUM(Q2167:S2167)</f>
        <v>0</v>
      </c>
      <c r="U2167" s="25">
        <f t="shared" ref="U2167:U2214" si="115">P2167-T2167</f>
        <v>0</v>
      </c>
    </row>
    <row r="2168" spans="1:21" ht="27" customHeight="1" x14ac:dyDescent="0.2">
      <c r="A2168" s="18">
        <v>14457</v>
      </c>
      <c r="B2168" s="18" t="s">
        <v>642</v>
      </c>
      <c r="C2168" s="19">
        <v>44672</v>
      </c>
      <c r="D2168" s="20">
        <v>29605260201318</v>
      </c>
      <c r="F2168" s="18" t="s">
        <v>86</v>
      </c>
      <c r="G2168" s="19" t="s">
        <v>77</v>
      </c>
      <c r="I2168" s="21">
        <v>0</v>
      </c>
      <c r="J2168" s="22">
        <v>2064</v>
      </c>
      <c r="M2168" s="23">
        <v>0</v>
      </c>
      <c r="O2168" s="1"/>
      <c r="P2168" s="24">
        <f t="shared" ref="P2168:P2214" si="116">SUM(J2168:O2168)</f>
        <v>2064</v>
      </c>
      <c r="Q2168" s="23">
        <v>0</v>
      </c>
      <c r="R2168" s="23">
        <v>0</v>
      </c>
      <c r="S2168" s="23">
        <v>0</v>
      </c>
      <c r="T2168" s="24">
        <f t="shared" si="114"/>
        <v>0</v>
      </c>
      <c r="U2168" s="25">
        <f t="shared" si="115"/>
        <v>2064</v>
      </c>
    </row>
    <row r="2169" spans="1:21" ht="27" customHeight="1" x14ac:dyDescent="0.2">
      <c r="A2169" s="18">
        <v>14460</v>
      </c>
      <c r="B2169" s="18" t="s">
        <v>646</v>
      </c>
      <c r="C2169" s="29">
        <v>44710</v>
      </c>
      <c r="D2169" s="28">
        <v>28907180201778</v>
      </c>
      <c r="F2169" s="18" t="s">
        <v>206</v>
      </c>
      <c r="G2169" s="19" t="s">
        <v>77</v>
      </c>
      <c r="H2169" s="18"/>
      <c r="O2169" s="1"/>
      <c r="P2169" s="24">
        <f t="shared" si="116"/>
        <v>0</v>
      </c>
      <c r="T2169" s="24">
        <f t="shared" si="114"/>
        <v>0</v>
      </c>
      <c r="U2169" s="25">
        <f t="shared" si="115"/>
        <v>0</v>
      </c>
    </row>
    <row r="2170" spans="1:21" ht="27" customHeight="1" x14ac:dyDescent="0.2">
      <c r="A2170" s="18">
        <v>14465</v>
      </c>
      <c r="B2170" s="18" t="s">
        <v>647</v>
      </c>
      <c r="C2170" s="29">
        <v>44713</v>
      </c>
      <c r="D2170" s="28">
        <v>29809280203575</v>
      </c>
      <c r="F2170" s="18" t="s">
        <v>63</v>
      </c>
      <c r="G2170" s="19" t="s">
        <v>77</v>
      </c>
      <c r="H2170" s="19">
        <v>44774</v>
      </c>
      <c r="O2170" s="1"/>
      <c r="P2170" s="24">
        <f t="shared" si="116"/>
        <v>0</v>
      </c>
      <c r="T2170" s="24">
        <f t="shared" si="114"/>
        <v>0</v>
      </c>
      <c r="U2170" s="25">
        <f t="shared" si="115"/>
        <v>0</v>
      </c>
    </row>
    <row r="2171" spans="1:21" ht="27" customHeight="1" x14ac:dyDescent="0.2">
      <c r="A2171" s="18">
        <v>14472</v>
      </c>
      <c r="B2171" s="18" t="s">
        <v>648</v>
      </c>
      <c r="C2171" s="29">
        <v>44727</v>
      </c>
      <c r="D2171" s="28">
        <v>30212100203172</v>
      </c>
      <c r="F2171" s="18" t="s">
        <v>86</v>
      </c>
      <c r="G2171" s="19" t="s">
        <v>77</v>
      </c>
      <c r="H2171" s="18"/>
      <c r="I2171" s="21">
        <v>0</v>
      </c>
      <c r="J2171" s="22">
        <v>1576.67</v>
      </c>
      <c r="M2171" s="23">
        <v>0</v>
      </c>
      <c r="O2171" s="1"/>
      <c r="P2171" s="24">
        <f t="shared" si="116"/>
        <v>1576.67</v>
      </c>
      <c r="Q2171" s="23">
        <v>0</v>
      </c>
      <c r="R2171" s="23">
        <v>0</v>
      </c>
      <c r="S2171" s="23">
        <v>1.37</v>
      </c>
      <c r="T2171" s="24">
        <f t="shared" si="114"/>
        <v>1.37</v>
      </c>
      <c r="U2171" s="25">
        <f t="shared" si="115"/>
        <v>1575.3000000000002</v>
      </c>
    </row>
    <row r="2172" spans="1:21" ht="27" customHeight="1" x14ac:dyDescent="0.2">
      <c r="A2172" s="18">
        <v>14474</v>
      </c>
      <c r="B2172" s="18" t="s">
        <v>649</v>
      </c>
      <c r="C2172" s="29">
        <v>44728</v>
      </c>
      <c r="D2172" s="28">
        <v>30009110200341</v>
      </c>
      <c r="F2172" s="18" t="s">
        <v>285</v>
      </c>
      <c r="G2172" s="19">
        <v>45027</v>
      </c>
      <c r="H2172" s="18"/>
      <c r="I2172" s="21">
        <v>1700</v>
      </c>
      <c r="J2172" s="22">
        <v>1700</v>
      </c>
      <c r="M2172" s="23">
        <v>335</v>
      </c>
      <c r="O2172" s="1"/>
      <c r="P2172" s="24">
        <f t="shared" si="116"/>
        <v>2035</v>
      </c>
      <c r="Q2172" s="23">
        <v>187</v>
      </c>
      <c r="R2172" s="23">
        <v>0</v>
      </c>
      <c r="S2172" s="23">
        <v>0</v>
      </c>
      <c r="T2172" s="24">
        <f t="shared" si="114"/>
        <v>187</v>
      </c>
      <c r="U2172" s="25">
        <f t="shared" si="115"/>
        <v>1848</v>
      </c>
    </row>
    <row r="2173" spans="1:21" ht="27" customHeight="1" x14ac:dyDescent="0.2">
      <c r="A2173" s="18">
        <v>14478</v>
      </c>
      <c r="B2173" s="18" t="s">
        <v>650</v>
      </c>
      <c r="C2173" s="29">
        <v>44727</v>
      </c>
      <c r="D2173" s="28">
        <v>27905260202434</v>
      </c>
      <c r="F2173" s="18" t="s">
        <v>25</v>
      </c>
      <c r="G2173" s="19" t="s">
        <v>77</v>
      </c>
      <c r="H2173" s="18"/>
      <c r="I2173" s="21">
        <v>2060</v>
      </c>
      <c r="J2173" s="22">
        <v>2439</v>
      </c>
      <c r="M2173" s="23">
        <v>515</v>
      </c>
      <c r="O2173" s="1">
        <v>2667</v>
      </c>
      <c r="P2173" s="24">
        <f t="shared" si="116"/>
        <v>5621</v>
      </c>
      <c r="Q2173" s="23">
        <v>226.6</v>
      </c>
      <c r="R2173" s="23">
        <v>0</v>
      </c>
      <c r="S2173" s="23">
        <v>34.33</v>
      </c>
      <c r="T2173" s="24">
        <f t="shared" si="114"/>
        <v>260.93</v>
      </c>
      <c r="U2173" s="25">
        <f t="shared" si="115"/>
        <v>5360.07</v>
      </c>
    </row>
    <row r="2174" spans="1:21" ht="27" customHeight="1" x14ac:dyDescent="0.2">
      <c r="A2174" s="18">
        <v>14479</v>
      </c>
      <c r="B2174" s="18" t="s">
        <v>651</v>
      </c>
      <c r="C2174" s="29">
        <v>44732</v>
      </c>
      <c r="D2174" s="28">
        <v>30404220202559</v>
      </c>
      <c r="F2174" s="18" t="s">
        <v>86</v>
      </c>
      <c r="G2174" s="19" t="s">
        <v>77</v>
      </c>
      <c r="H2174" s="18"/>
      <c r="I2174" s="21">
        <v>1700</v>
      </c>
      <c r="J2174" s="22">
        <v>1775</v>
      </c>
      <c r="M2174" s="23">
        <v>425</v>
      </c>
      <c r="O2174" s="1"/>
      <c r="P2174" s="24">
        <f t="shared" si="116"/>
        <v>2200</v>
      </c>
      <c r="Q2174" s="23">
        <v>187</v>
      </c>
      <c r="R2174" s="23">
        <v>0</v>
      </c>
      <c r="S2174" s="23">
        <v>0.31</v>
      </c>
      <c r="T2174" s="24">
        <f t="shared" si="114"/>
        <v>187.31</v>
      </c>
      <c r="U2174" s="25">
        <f t="shared" si="115"/>
        <v>2012.69</v>
      </c>
    </row>
    <row r="2175" spans="1:21" ht="27" customHeight="1" x14ac:dyDescent="0.2">
      <c r="A2175" s="18">
        <v>14481</v>
      </c>
      <c r="B2175" s="18" t="s">
        <v>652</v>
      </c>
      <c r="C2175" s="29">
        <v>44735</v>
      </c>
      <c r="D2175" s="28">
        <v>30405200203113</v>
      </c>
      <c r="F2175" s="18" t="s">
        <v>86</v>
      </c>
      <c r="G2175" s="19" t="s">
        <v>77</v>
      </c>
      <c r="H2175" s="19">
        <v>44768</v>
      </c>
      <c r="O2175" s="1"/>
      <c r="P2175" s="24">
        <f t="shared" si="116"/>
        <v>0</v>
      </c>
      <c r="T2175" s="24">
        <f t="shared" si="114"/>
        <v>0</v>
      </c>
      <c r="U2175" s="25">
        <f t="shared" si="115"/>
        <v>0</v>
      </c>
    </row>
    <row r="2176" spans="1:21" ht="27" customHeight="1" x14ac:dyDescent="0.2">
      <c r="A2176" s="18">
        <v>14487</v>
      </c>
      <c r="B2176" s="18" t="s">
        <v>657</v>
      </c>
      <c r="C2176" s="29">
        <v>44759</v>
      </c>
      <c r="D2176" s="28">
        <v>29704080201539</v>
      </c>
      <c r="F2176" s="18" t="s">
        <v>86</v>
      </c>
      <c r="G2176" s="19" t="s">
        <v>77</v>
      </c>
      <c r="H2176" s="19">
        <v>44768</v>
      </c>
      <c r="O2176" s="1"/>
      <c r="P2176" s="24">
        <f t="shared" si="116"/>
        <v>0</v>
      </c>
      <c r="T2176" s="24">
        <f t="shared" si="114"/>
        <v>0</v>
      </c>
      <c r="U2176" s="25">
        <f t="shared" si="115"/>
        <v>0</v>
      </c>
    </row>
    <row r="2177" spans="1:21" ht="27" customHeight="1" x14ac:dyDescent="0.2">
      <c r="A2177" s="18">
        <v>14488</v>
      </c>
      <c r="B2177" s="18" t="s">
        <v>658</v>
      </c>
      <c r="C2177" s="29">
        <v>44760</v>
      </c>
      <c r="D2177" s="28">
        <v>30409010200059</v>
      </c>
      <c r="F2177" s="18" t="s">
        <v>86</v>
      </c>
      <c r="G2177" s="19" t="s">
        <v>77</v>
      </c>
      <c r="H2177" s="19">
        <v>44775</v>
      </c>
      <c r="O2177" s="1"/>
      <c r="P2177" s="24">
        <f t="shared" si="116"/>
        <v>0</v>
      </c>
      <c r="T2177" s="24">
        <f t="shared" si="114"/>
        <v>0</v>
      </c>
      <c r="U2177" s="25">
        <f t="shared" si="115"/>
        <v>0</v>
      </c>
    </row>
    <row r="2178" spans="1:21" ht="27" customHeight="1" x14ac:dyDescent="0.2">
      <c r="A2178" s="18">
        <v>14497</v>
      </c>
      <c r="B2178" s="18" t="s">
        <v>659</v>
      </c>
      <c r="C2178" s="29">
        <v>44759</v>
      </c>
      <c r="D2178" s="28">
        <v>30409190200396</v>
      </c>
      <c r="F2178" s="18" t="s">
        <v>86</v>
      </c>
      <c r="G2178" s="19" t="s">
        <v>77</v>
      </c>
      <c r="H2178" s="19">
        <v>44830</v>
      </c>
      <c r="O2178" s="1"/>
      <c r="P2178" s="24">
        <f t="shared" si="116"/>
        <v>0</v>
      </c>
      <c r="T2178" s="24">
        <f t="shared" si="114"/>
        <v>0</v>
      </c>
      <c r="U2178" s="25">
        <f t="shared" si="115"/>
        <v>0</v>
      </c>
    </row>
    <row r="2179" spans="1:21" ht="27" customHeight="1" x14ac:dyDescent="0.2">
      <c r="A2179" s="18">
        <v>14502</v>
      </c>
      <c r="B2179" s="18" t="s">
        <v>660</v>
      </c>
      <c r="C2179" s="29">
        <v>44782</v>
      </c>
      <c r="D2179" s="28">
        <v>29908180202073</v>
      </c>
      <c r="F2179" s="18" t="s">
        <v>63</v>
      </c>
      <c r="G2179" s="19" t="s">
        <v>77</v>
      </c>
      <c r="I2179" s="21">
        <v>0</v>
      </c>
      <c r="J2179" s="22">
        <v>2035</v>
      </c>
      <c r="M2179" s="23">
        <v>0</v>
      </c>
      <c r="O2179" s="1">
        <v>495</v>
      </c>
      <c r="P2179" s="24">
        <f t="shared" si="116"/>
        <v>2530</v>
      </c>
      <c r="Q2179" s="23">
        <v>0</v>
      </c>
      <c r="R2179" s="23">
        <v>0</v>
      </c>
      <c r="S2179" s="23">
        <v>0</v>
      </c>
      <c r="T2179" s="24">
        <f t="shared" si="114"/>
        <v>0</v>
      </c>
      <c r="U2179" s="25">
        <f t="shared" si="115"/>
        <v>2530</v>
      </c>
    </row>
    <row r="2180" spans="1:21" ht="27" customHeight="1" x14ac:dyDescent="0.2">
      <c r="A2180" s="18">
        <v>14503</v>
      </c>
      <c r="B2180" s="18" t="s">
        <v>661</v>
      </c>
      <c r="C2180" s="29">
        <v>44770</v>
      </c>
      <c r="D2180" s="28">
        <v>29802013301253</v>
      </c>
      <c r="F2180" s="18" t="s">
        <v>206</v>
      </c>
      <c r="G2180" s="19" t="s">
        <v>77</v>
      </c>
      <c r="H2180" s="19">
        <v>45027</v>
      </c>
      <c r="I2180" s="21">
        <v>2100</v>
      </c>
      <c r="J2180" s="22">
        <v>3555</v>
      </c>
      <c r="M2180" s="23">
        <v>525</v>
      </c>
      <c r="O2180" s="1">
        <v>220</v>
      </c>
      <c r="P2180" s="24">
        <f t="shared" si="116"/>
        <v>4300</v>
      </c>
      <c r="Q2180" s="23">
        <v>231</v>
      </c>
      <c r="R2180" s="23">
        <v>0</v>
      </c>
      <c r="S2180" s="23">
        <v>0</v>
      </c>
      <c r="T2180" s="24">
        <f t="shared" si="114"/>
        <v>231</v>
      </c>
      <c r="U2180" s="25">
        <f t="shared" si="115"/>
        <v>4069</v>
      </c>
    </row>
    <row r="2181" spans="1:21" ht="27" customHeight="1" x14ac:dyDescent="0.2">
      <c r="A2181" s="18">
        <v>14504</v>
      </c>
      <c r="B2181" s="18" t="s">
        <v>662</v>
      </c>
      <c r="C2181" s="29">
        <v>44780</v>
      </c>
      <c r="D2181" s="28">
        <v>28412150201138</v>
      </c>
      <c r="F2181" s="18" t="s">
        <v>206</v>
      </c>
      <c r="G2181" s="19" t="s">
        <v>77</v>
      </c>
      <c r="I2181" s="21">
        <v>0</v>
      </c>
      <c r="J2181" s="22">
        <v>3850</v>
      </c>
      <c r="M2181" s="23">
        <v>0</v>
      </c>
      <c r="O2181" s="1">
        <v>300</v>
      </c>
      <c r="P2181" s="24">
        <f t="shared" si="116"/>
        <v>4150</v>
      </c>
      <c r="Q2181" s="23">
        <v>0</v>
      </c>
      <c r="R2181" s="23">
        <v>0</v>
      </c>
      <c r="S2181" s="23">
        <v>0</v>
      </c>
      <c r="T2181" s="24">
        <f t="shared" si="114"/>
        <v>0</v>
      </c>
      <c r="U2181" s="25">
        <f t="shared" si="115"/>
        <v>4150</v>
      </c>
    </row>
    <row r="2182" spans="1:21" ht="27" customHeight="1" x14ac:dyDescent="0.2">
      <c r="A2182" s="18">
        <v>14513</v>
      </c>
      <c r="B2182" s="18" t="s">
        <v>663</v>
      </c>
      <c r="C2182" s="29">
        <v>44808</v>
      </c>
      <c r="D2182" s="28">
        <v>30401200203711</v>
      </c>
      <c r="F2182" s="18" t="s">
        <v>86</v>
      </c>
      <c r="G2182" s="19" t="s">
        <v>77</v>
      </c>
      <c r="H2182" s="19">
        <v>44870</v>
      </c>
      <c r="O2182" s="1"/>
      <c r="P2182" s="24">
        <f t="shared" si="116"/>
        <v>0</v>
      </c>
      <c r="T2182" s="24">
        <f t="shared" si="114"/>
        <v>0</v>
      </c>
      <c r="U2182" s="25">
        <f t="shared" si="115"/>
        <v>0</v>
      </c>
    </row>
    <row r="2183" spans="1:21" ht="27" customHeight="1" x14ac:dyDescent="0.2">
      <c r="A2183" s="18">
        <v>14514</v>
      </c>
      <c r="B2183" s="18" t="s">
        <v>664</v>
      </c>
      <c r="C2183" s="29">
        <v>44808</v>
      </c>
      <c r="D2183" s="28">
        <v>29610010203297</v>
      </c>
      <c r="F2183" s="18" t="s">
        <v>86</v>
      </c>
      <c r="G2183" s="19" t="s">
        <v>77</v>
      </c>
      <c r="H2183" s="19">
        <v>44832</v>
      </c>
      <c r="O2183" s="1"/>
      <c r="P2183" s="24">
        <f t="shared" si="116"/>
        <v>0</v>
      </c>
      <c r="T2183" s="24">
        <f t="shared" si="114"/>
        <v>0</v>
      </c>
      <c r="U2183" s="25">
        <f t="shared" si="115"/>
        <v>0</v>
      </c>
    </row>
    <row r="2184" spans="1:21" ht="27" customHeight="1" x14ac:dyDescent="0.2">
      <c r="A2184" s="18">
        <v>14515</v>
      </c>
      <c r="B2184" s="18" t="s">
        <v>665</v>
      </c>
      <c r="C2184" s="29">
        <v>44808</v>
      </c>
      <c r="D2184" s="28">
        <v>29104200201531</v>
      </c>
      <c r="F2184" s="18" t="s">
        <v>86</v>
      </c>
      <c r="G2184" s="19" t="s">
        <v>77</v>
      </c>
      <c r="H2184" s="19">
        <v>44816</v>
      </c>
      <c r="O2184" s="1"/>
      <c r="P2184" s="24">
        <f t="shared" si="116"/>
        <v>0</v>
      </c>
      <c r="T2184" s="24">
        <f t="shared" si="114"/>
        <v>0</v>
      </c>
      <c r="U2184" s="25">
        <f t="shared" si="115"/>
        <v>0</v>
      </c>
    </row>
    <row r="2185" spans="1:21" ht="27" customHeight="1" x14ac:dyDescent="0.2">
      <c r="A2185" s="18">
        <v>14516</v>
      </c>
      <c r="B2185" s="18" t="s">
        <v>666</v>
      </c>
      <c r="C2185" s="29">
        <v>44808</v>
      </c>
      <c r="D2185" s="28">
        <v>30307090200715</v>
      </c>
      <c r="F2185" s="18" t="s">
        <v>86</v>
      </c>
      <c r="G2185" s="19" t="s">
        <v>77</v>
      </c>
      <c r="H2185" s="19">
        <v>44833</v>
      </c>
      <c r="O2185" s="1"/>
      <c r="P2185" s="24">
        <f t="shared" si="116"/>
        <v>0</v>
      </c>
      <c r="T2185" s="24">
        <f t="shared" si="114"/>
        <v>0</v>
      </c>
      <c r="U2185" s="25">
        <f t="shared" si="115"/>
        <v>0</v>
      </c>
    </row>
    <row r="2186" spans="1:21" ht="27" customHeight="1" x14ac:dyDescent="0.2">
      <c r="A2186" s="18">
        <v>14519</v>
      </c>
      <c r="B2186" s="18" t="s">
        <v>667</v>
      </c>
      <c r="C2186" s="29">
        <v>44811</v>
      </c>
      <c r="D2186" s="28">
        <v>29511280201972</v>
      </c>
      <c r="F2186" s="18" t="s">
        <v>86</v>
      </c>
      <c r="G2186" s="19" t="s">
        <v>77</v>
      </c>
      <c r="H2186" s="19">
        <v>44823</v>
      </c>
      <c r="O2186" s="1"/>
      <c r="P2186" s="24">
        <f t="shared" si="116"/>
        <v>0</v>
      </c>
      <c r="T2186" s="24">
        <f t="shared" si="114"/>
        <v>0</v>
      </c>
      <c r="U2186" s="25">
        <f t="shared" si="115"/>
        <v>0</v>
      </c>
    </row>
    <row r="2187" spans="1:21" ht="27" customHeight="1" x14ac:dyDescent="0.2">
      <c r="A2187" s="18">
        <v>14521</v>
      </c>
      <c r="B2187" s="18" t="s">
        <v>668</v>
      </c>
      <c r="C2187" s="29">
        <v>44816</v>
      </c>
      <c r="D2187" s="28">
        <v>30207070203179</v>
      </c>
      <c r="F2187" s="18" t="s">
        <v>86</v>
      </c>
      <c r="G2187" s="19" t="s">
        <v>77</v>
      </c>
      <c r="H2187" s="19">
        <v>45027</v>
      </c>
      <c r="I2187" s="21">
        <v>1700</v>
      </c>
      <c r="J2187" s="22">
        <v>1775</v>
      </c>
      <c r="M2187" s="23">
        <v>425</v>
      </c>
      <c r="O2187" s="1"/>
      <c r="P2187" s="24">
        <f t="shared" si="116"/>
        <v>2200</v>
      </c>
      <c r="Q2187" s="23">
        <v>187</v>
      </c>
      <c r="R2187" s="23">
        <v>0</v>
      </c>
      <c r="S2187" s="23">
        <v>0</v>
      </c>
      <c r="T2187" s="24">
        <f t="shared" si="114"/>
        <v>187</v>
      </c>
      <c r="U2187" s="25">
        <f t="shared" si="115"/>
        <v>2013</v>
      </c>
    </row>
    <row r="2188" spans="1:21" ht="27" customHeight="1" x14ac:dyDescent="0.2">
      <c r="A2188" s="18">
        <v>14522</v>
      </c>
      <c r="B2188" s="18" t="s">
        <v>669</v>
      </c>
      <c r="C2188" s="29">
        <v>44816</v>
      </c>
      <c r="D2188" s="28">
        <v>27906290200611</v>
      </c>
      <c r="F2188" s="18" t="s">
        <v>86</v>
      </c>
      <c r="G2188" s="19" t="s">
        <v>77</v>
      </c>
      <c r="H2188" s="19">
        <v>44956</v>
      </c>
      <c r="O2188" s="1"/>
      <c r="P2188" s="24">
        <f t="shared" si="116"/>
        <v>0</v>
      </c>
      <c r="T2188" s="24">
        <f t="shared" si="114"/>
        <v>0</v>
      </c>
      <c r="U2188" s="25">
        <f t="shared" si="115"/>
        <v>0</v>
      </c>
    </row>
    <row r="2189" spans="1:21" ht="27" customHeight="1" x14ac:dyDescent="0.2">
      <c r="A2189" s="18">
        <v>14531</v>
      </c>
      <c r="B2189" s="18" t="s">
        <v>670</v>
      </c>
      <c r="C2189" s="29">
        <v>44843</v>
      </c>
      <c r="D2189" s="28">
        <v>29704100202855</v>
      </c>
      <c r="F2189" s="18" t="s">
        <v>234</v>
      </c>
      <c r="G2189" s="19">
        <v>44936</v>
      </c>
      <c r="I2189" s="21">
        <v>2450</v>
      </c>
      <c r="J2189" s="22">
        <v>3156.5</v>
      </c>
      <c r="M2189" s="23">
        <v>612.5</v>
      </c>
      <c r="O2189" s="1"/>
      <c r="P2189" s="24">
        <f t="shared" si="116"/>
        <v>3769</v>
      </c>
      <c r="Q2189" s="23">
        <v>269.5</v>
      </c>
      <c r="R2189" s="23">
        <v>0</v>
      </c>
      <c r="S2189" s="23">
        <v>0</v>
      </c>
      <c r="T2189" s="24">
        <f t="shared" si="114"/>
        <v>269.5</v>
      </c>
      <c r="U2189" s="25">
        <f t="shared" si="115"/>
        <v>3499.5</v>
      </c>
    </row>
    <row r="2190" spans="1:21" ht="27" customHeight="1" x14ac:dyDescent="0.2">
      <c r="A2190" s="18">
        <v>14535</v>
      </c>
      <c r="B2190" s="18" t="s">
        <v>671</v>
      </c>
      <c r="C2190" s="29">
        <v>44851</v>
      </c>
      <c r="D2190" s="28">
        <v>29806030201675</v>
      </c>
      <c r="F2190" s="18" t="s">
        <v>75</v>
      </c>
      <c r="G2190" s="19" t="s">
        <v>77</v>
      </c>
      <c r="H2190" s="19">
        <v>44883</v>
      </c>
      <c r="O2190" s="1"/>
      <c r="P2190" s="24">
        <f t="shared" si="116"/>
        <v>0</v>
      </c>
      <c r="T2190" s="24">
        <f t="shared" si="114"/>
        <v>0</v>
      </c>
      <c r="U2190" s="25">
        <f t="shared" si="115"/>
        <v>0</v>
      </c>
    </row>
    <row r="2191" spans="1:21" ht="27" customHeight="1" x14ac:dyDescent="0.2">
      <c r="A2191" s="18">
        <v>14537</v>
      </c>
      <c r="B2191" s="18" t="s">
        <v>134</v>
      </c>
      <c r="C2191" s="29">
        <v>44857</v>
      </c>
      <c r="D2191" s="28">
        <v>28411070201173</v>
      </c>
      <c r="F2191" s="18" t="s">
        <v>86</v>
      </c>
      <c r="G2191" s="19" t="s">
        <v>77</v>
      </c>
      <c r="I2191" s="21">
        <v>0</v>
      </c>
      <c r="J2191" s="22">
        <v>2100</v>
      </c>
      <c r="M2191" s="23">
        <v>0</v>
      </c>
      <c r="O2191" s="1">
        <v>368</v>
      </c>
      <c r="P2191" s="24">
        <f t="shared" si="116"/>
        <v>2468</v>
      </c>
      <c r="Q2191" s="23">
        <v>0</v>
      </c>
      <c r="R2191" s="23">
        <v>0</v>
      </c>
      <c r="S2191" s="23">
        <v>0</v>
      </c>
      <c r="T2191" s="24">
        <f t="shared" si="114"/>
        <v>0</v>
      </c>
      <c r="U2191" s="25">
        <f t="shared" si="115"/>
        <v>2468</v>
      </c>
    </row>
    <row r="2192" spans="1:21" ht="27" customHeight="1" x14ac:dyDescent="0.2">
      <c r="A2192" s="18">
        <v>14542</v>
      </c>
      <c r="B2192" s="18" t="s">
        <v>672</v>
      </c>
      <c r="C2192" s="29">
        <v>44878</v>
      </c>
      <c r="D2192" s="28">
        <v>30001200201893</v>
      </c>
      <c r="F2192" s="18" t="s">
        <v>86</v>
      </c>
      <c r="G2192" s="19" t="s">
        <v>77</v>
      </c>
      <c r="I2192" s="21">
        <v>0</v>
      </c>
      <c r="J2192" s="22">
        <v>2625</v>
      </c>
      <c r="M2192" s="23">
        <v>0</v>
      </c>
      <c r="O2192" s="1"/>
      <c r="P2192" s="24">
        <f t="shared" si="116"/>
        <v>2625</v>
      </c>
      <c r="Q2192" s="23">
        <v>0</v>
      </c>
      <c r="R2192" s="23">
        <v>0</v>
      </c>
      <c r="S2192" s="23">
        <v>0.37</v>
      </c>
      <c r="T2192" s="24">
        <f t="shared" si="114"/>
        <v>0.37</v>
      </c>
      <c r="U2192" s="25">
        <f t="shared" si="115"/>
        <v>2624.63</v>
      </c>
    </row>
    <row r="2193" spans="1:21" ht="27" customHeight="1" x14ac:dyDescent="0.2">
      <c r="A2193" s="18">
        <v>14547</v>
      </c>
      <c r="B2193" s="18" t="s">
        <v>626</v>
      </c>
      <c r="C2193" s="19">
        <v>44892</v>
      </c>
      <c r="D2193" s="20">
        <v>28808060200419</v>
      </c>
      <c r="F2193" s="18" t="s">
        <v>86</v>
      </c>
      <c r="G2193" s="19" t="s">
        <v>77</v>
      </c>
      <c r="I2193" s="21">
        <v>0</v>
      </c>
      <c r="J2193" s="22">
        <v>1890</v>
      </c>
      <c r="M2193" s="23">
        <v>0</v>
      </c>
      <c r="O2193" s="1"/>
      <c r="P2193" s="24">
        <f t="shared" si="116"/>
        <v>1890</v>
      </c>
      <c r="Q2193" s="23">
        <v>0</v>
      </c>
      <c r="R2193" s="23">
        <v>0</v>
      </c>
      <c r="S2193" s="23">
        <v>0.3</v>
      </c>
      <c r="T2193" s="24">
        <f t="shared" si="114"/>
        <v>0.3</v>
      </c>
      <c r="U2193" s="25">
        <f t="shared" si="115"/>
        <v>1889.7</v>
      </c>
    </row>
    <row r="2194" spans="1:21" ht="27" customHeight="1" x14ac:dyDescent="0.2">
      <c r="A2194" s="18">
        <v>14551</v>
      </c>
      <c r="B2194" s="18" t="s">
        <v>675</v>
      </c>
      <c r="C2194" s="19">
        <v>44921</v>
      </c>
      <c r="D2194" s="20">
        <v>29801011840592</v>
      </c>
      <c r="F2194" s="18" t="s">
        <v>124</v>
      </c>
      <c r="G2194" s="19" t="s">
        <v>77</v>
      </c>
      <c r="I2194" s="21">
        <v>0</v>
      </c>
      <c r="J2194" s="22">
        <v>3033.33</v>
      </c>
      <c r="M2194" s="23">
        <v>0</v>
      </c>
      <c r="O2194" s="1"/>
      <c r="P2194" s="24">
        <f t="shared" si="116"/>
        <v>3033.33</v>
      </c>
      <c r="Q2194" s="23">
        <v>0</v>
      </c>
      <c r="R2194" s="23">
        <v>0</v>
      </c>
      <c r="S2194" s="23">
        <v>7.68</v>
      </c>
      <c r="T2194" s="24">
        <f t="shared" si="114"/>
        <v>7.68</v>
      </c>
      <c r="U2194" s="25">
        <f t="shared" si="115"/>
        <v>3025.65</v>
      </c>
    </row>
    <row r="2195" spans="1:21" ht="27" customHeight="1" x14ac:dyDescent="0.2">
      <c r="A2195" s="18">
        <v>14553</v>
      </c>
      <c r="B2195" s="18" t="s">
        <v>676</v>
      </c>
      <c r="C2195" s="19">
        <v>44927</v>
      </c>
      <c r="D2195" s="20">
        <v>29708130200356</v>
      </c>
      <c r="F2195" s="18" t="s">
        <v>86</v>
      </c>
      <c r="G2195" s="19" t="s">
        <v>77</v>
      </c>
      <c r="H2195" s="19">
        <v>44935</v>
      </c>
      <c r="O2195" s="1"/>
      <c r="P2195" s="24">
        <f t="shared" si="116"/>
        <v>0</v>
      </c>
      <c r="T2195" s="24">
        <f t="shared" si="114"/>
        <v>0</v>
      </c>
      <c r="U2195" s="25">
        <f t="shared" si="115"/>
        <v>0</v>
      </c>
    </row>
    <row r="2196" spans="1:21" ht="27" customHeight="1" x14ac:dyDescent="0.2">
      <c r="A2196" s="18">
        <v>14554</v>
      </c>
      <c r="B2196" s="18" t="s">
        <v>677</v>
      </c>
      <c r="C2196" s="19">
        <v>44927</v>
      </c>
      <c r="D2196" s="20">
        <v>30004091801779</v>
      </c>
      <c r="F2196" s="18" t="s">
        <v>124</v>
      </c>
      <c r="G2196" s="19" t="s">
        <v>77</v>
      </c>
      <c r="I2196" s="21">
        <v>0</v>
      </c>
      <c r="J2196" s="22">
        <v>3250</v>
      </c>
      <c r="M2196" s="23">
        <v>0</v>
      </c>
      <c r="O2196" s="1"/>
      <c r="P2196" s="24">
        <f t="shared" si="116"/>
        <v>3250</v>
      </c>
      <c r="Q2196" s="23">
        <v>0</v>
      </c>
      <c r="R2196" s="23">
        <v>0</v>
      </c>
      <c r="S2196" s="23">
        <v>0</v>
      </c>
      <c r="T2196" s="24">
        <f t="shared" si="114"/>
        <v>0</v>
      </c>
      <c r="U2196" s="25">
        <f t="shared" si="115"/>
        <v>3250</v>
      </c>
    </row>
    <row r="2197" spans="1:21" ht="27" customHeight="1" x14ac:dyDescent="0.2">
      <c r="A2197" s="18">
        <v>14564</v>
      </c>
      <c r="B2197" s="18" t="s">
        <v>680</v>
      </c>
      <c r="C2197" s="19">
        <v>44931</v>
      </c>
      <c r="D2197" s="20">
        <v>29501011868042</v>
      </c>
      <c r="F2197" s="18" t="s">
        <v>124</v>
      </c>
      <c r="G2197" s="19" t="s">
        <v>77</v>
      </c>
      <c r="I2197" s="21">
        <v>0</v>
      </c>
      <c r="J2197" s="22">
        <v>5210</v>
      </c>
      <c r="M2197" s="23">
        <v>0</v>
      </c>
      <c r="O2197" s="1"/>
      <c r="P2197" s="24">
        <f t="shared" si="116"/>
        <v>5210</v>
      </c>
      <c r="Q2197" s="23">
        <v>0</v>
      </c>
      <c r="R2197" s="23">
        <v>0</v>
      </c>
      <c r="S2197" s="23">
        <v>0</v>
      </c>
      <c r="T2197" s="24">
        <f t="shared" si="114"/>
        <v>0</v>
      </c>
      <c r="U2197" s="25">
        <f t="shared" si="115"/>
        <v>5210</v>
      </c>
    </row>
    <row r="2198" spans="1:21" ht="27" customHeight="1" x14ac:dyDescent="0.2">
      <c r="A2198" s="18">
        <v>14570</v>
      </c>
      <c r="B2198" s="18" t="s">
        <v>681</v>
      </c>
      <c r="C2198" s="19">
        <v>44949</v>
      </c>
      <c r="D2198" s="20">
        <v>30009150201715</v>
      </c>
      <c r="F2198" s="18" t="s">
        <v>86</v>
      </c>
      <c r="G2198" s="19" t="s">
        <v>77</v>
      </c>
      <c r="I2198" s="21">
        <v>0</v>
      </c>
      <c r="J2198" s="22">
        <v>1666.67</v>
      </c>
      <c r="M2198" s="23">
        <v>0</v>
      </c>
      <c r="O2198" s="1">
        <v>150</v>
      </c>
      <c r="P2198" s="24">
        <f t="shared" si="116"/>
        <v>1816.67</v>
      </c>
      <c r="Q2198" s="23">
        <v>0</v>
      </c>
      <c r="R2198" s="23">
        <v>0</v>
      </c>
      <c r="S2198" s="23">
        <v>0</v>
      </c>
      <c r="T2198" s="24">
        <f t="shared" si="114"/>
        <v>0</v>
      </c>
      <c r="U2198" s="25">
        <f t="shared" si="115"/>
        <v>1816.67</v>
      </c>
    </row>
    <row r="2199" spans="1:21" ht="27" customHeight="1" x14ac:dyDescent="0.2">
      <c r="A2199" s="18">
        <v>14578</v>
      </c>
      <c r="B2199" s="18" t="s">
        <v>682</v>
      </c>
      <c r="C2199" s="19">
        <v>44948</v>
      </c>
      <c r="D2199" s="20">
        <v>29302170201219</v>
      </c>
      <c r="F2199" s="18" t="s">
        <v>86</v>
      </c>
      <c r="G2199" s="19" t="s">
        <v>77</v>
      </c>
      <c r="I2199" s="21">
        <v>0</v>
      </c>
      <c r="J2199" s="22">
        <v>1533.33</v>
      </c>
      <c r="M2199" s="23">
        <v>0</v>
      </c>
      <c r="O2199" s="1"/>
      <c r="P2199" s="24">
        <f t="shared" si="116"/>
        <v>1533.33</v>
      </c>
      <c r="Q2199" s="23">
        <v>0</v>
      </c>
      <c r="R2199" s="23">
        <v>0</v>
      </c>
      <c r="S2199" s="23">
        <v>1.39</v>
      </c>
      <c r="T2199" s="24">
        <f t="shared" si="114"/>
        <v>1.39</v>
      </c>
      <c r="U2199" s="25">
        <f t="shared" si="115"/>
        <v>1531.9399999999998</v>
      </c>
    </row>
    <row r="2200" spans="1:21" ht="27" customHeight="1" x14ac:dyDescent="0.2">
      <c r="A2200" s="18">
        <v>14583</v>
      </c>
      <c r="B2200" s="18" t="s">
        <v>686</v>
      </c>
      <c r="C2200" s="19">
        <v>44956</v>
      </c>
      <c r="D2200" s="20">
        <v>29509300206955</v>
      </c>
      <c r="F2200" s="18" t="s">
        <v>214</v>
      </c>
      <c r="G2200" s="19" t="s">
        <v>77</v>
      </c>
      <c r="H2200" s="18"/>
      <c r="I2200" s="21">
        <v>0</v>
      </c>
      <c r="J2200" s="22">
        <v>2800</v>
      </c>
      <c r="M2200" s="23">
        <v>0</v>
      </c>
      <c r="O2200" s="1"/>
      <c r="P2200" s="24">
        <f t="shared" si="116"/>
        <v>2800</v>
      </c>
      <c r="Q2200" s="23">
        <v>0</v>
      </c>
      <c r="R2200" s="23">
        <v>0</v>
      </c>
      <c r="S2200" s="23">
        <v>0</v>
      </c>
      <c r="T2200" s="24">
        <f t="shared" si="114"/>
        <v>0</v>
      </c>
      <c r="U2200" s="25">
        <f t="shared" si="115"/>
        <v>2800</v>
      </c>
    </row>
    <row r="2201" spans="1:21" ht="27" customHeight="1" x14ac:dyDescent="0.2">
      <c r="A2201" s="18">
        <v>14584</v>
      </c>
      <c r="B2201" s="18" t="s">
        <v>687</v>
      </c>
      <c r="C2201" s="19">
        <v>44956</v>
      </c>
      <c r="D2201" s="20">
        <v>29502240200753</v>
      </c>
      <c r="F2201" s="18" t="s">
        <v>86</v>
      </c>
      <c r="G2201" s="19" t="s">
        <v>77</v>
      </c>
      <c r="H2201" s="18"/>
      <c r="O2201" s="1"/>
      <c r="P2201" s="24">
        <f t="shared" si="116"/>
        <v>0</v>
      </c>
      <c r="T2201" s="24">
        <f t="shared" si="114"/>
        <v>0</v>
      </c>
      <c r="U2201" s="25">
        <f t="shared" si="115"/>
        <v>0</v>
      </c>
    </row>
    <row r="2202" spans="1:21" ht="27" customHeight="1" x14ac:dyDescent="0.2">
      <c r="A2202" s="18">
        <v>14585</v>
      </c>
      <c r="B2202" s="18" t="s">
        <v>688</v>
      </c>
      <c r="C2202" s="19">
        <v>44963</v>
      </c>
      <c r="D2202" s="20">
        <v>29701010217293</v>
      </c>
      <c r="F2202" s="18" t="s">
        <v>214</v>
      </c>
      <c r="G2202" s="19" t="s">
        <v>77</v>
      </c>
      <c r="H2202" s="18"/>
      <c r="I2202" s="21">
        <v>0</v>
      </c>
      <c r="J2202" s="22">
        <v>2706.67</v>
      </c>
      <c r="M2202" s="23">
        <v>0</v>
      </c>
      <c r="O2202" s="1"/>
      <c r="P2202" s="24">
        <f t="shared" si="116"/>
        <v>2706.67</v>
      </c>
      <c r="Q2202" s="23">
        <v>0</v>
      </c>
      <c r="R2202" s="23">
        <v>0</v>
      </c>
      <c r="S2202" s="23">
        <v>17.5</v>
      </c>
      <c r="T2202" s="24">
        <f t="shared" si="114"/>
        <v>17.5</v>
      </c>
      <c r="U2202" s="25">
        <f t="shared" si="115"/>
        <v>2689.17</v>
      </c>
    </row>
    <row r="2203" spans="1:21" ht="27" customHeight="1" x14ac:dyDescent="0.2">
      <c r="A2203" s="18">
        <v>14586</v>
      </c>
      <c r="B2203" s="18" t="s">
        <v>689</v>
      </c>
      <c r="C2203" s="19">
        <v>44956</v>
      </c>
      <c r="D2203" s="20">
        <v>29306051804253</v>
      </c>
      <c r="F2203" s="18" t="s">
        <v>86</v>
      </c>
      <c r="G2203" s="19" t="s">
        <v>77</v>
      </c>
      <c r="H2203" s="18"/>
      <c r="I2203" s="21">
        <v>0</v>
      </c>
      <c r="J2203" s="22">
        <v>2300</v>
      </c>
      <c r="M2203" s="23">
        <v>0</v>
      </c>
      <c r="O2203" s="1">
        <v>173</v>
      </c>
      <c r="P2203" s="24">
        <f t="shared" si="116"/>
        <v>2473</v>
      </c>
      <c r="Q2203" s="23">
        <v>0</v>
      </c>
      <c r="R2203" s="23">
        <v>0</v>
      </c>
      <c r="S2203" s="23">
        <v>0.65</v>
      </c>
      <c r="T2203" s="24">
        <f t="shared" si="114"/>
        <v>0.65</v>
      </c>
      <c r="U2203" s="25">
        <f t="shared" si="115"/>
        <v>2472.35</v>
      </c>
    </row>
    <row r="2204" spans="1:21" ht="27" customHeight="1" x14ac:dyDescent="0.2">
      <c r="A2204" s="18">
        <v>14588</v>
      </c>
      <c r="B2204" s="18" t="s">
        <v>690</v>
      </c>
      <c r="C2204" s="19">
        <v>44957</v>
      </c>
      <c r="D2204" s="20">
        <v>30309230201833</v>
      </c>
      <c r="F2204" s="18" t="s">
        <v>86</v>
      </c>
      <c r="G2204" s="19" t="s">
        <v>77</v>
      </c>
      <c r="H2204" s="19">
        <v>44964</v>
      </c>
      <c r="O2204" s="1"/>
      <c r="P2204" s="24">
        <f t="shared" si="116"/>
        <v>0</v>
      </c>
      <c r="T2204" s="24">
        <f t="shared" si="114"/>
        <v>0</v>
      </c>
      <c r="U2204" s="25">
        <f t="shared" si="115"/>
        <v>0</v>
      </c>
    </row>
    <row r="2205" spans="1:21" ht="27" customHeight="1" x14ac:dyDescent="0.2">
      <c r="A2205" s="18">
        <v>14594</v>
      </c>
      <c r="B2205" s="18" t="s">
        <v>691</v>
      </c>
      <c r="C2205" s="19">
        <v>44976</v>
      </c>
      <c r="D2205" s="20">
        <v>27503011805055</v>
      </c>
      <c r="F2205" s="18" t="s">
        <v>86</v>
      </c>
      <c r="G2205" s="19" t="s">
        <v>77</v>
      </c>
      <c r="I2205" s="21">
        <v>0</v>
      </c>
      <c r="J2205" s="22">
        <v>1933.33</v>
      </c>
      <c r="M2205" s="23">
        <v>0</v>
      </c>
      <c r="O2205" s="1"/>
      <c r="P2205" s="24">
        <f t="shared" si="116"/>
        <v>1933.33</v>
      </c>
      <c r="Q2205" s="23">
        <v>0</v>
      </c>
      <c r="R2205" s="23">
        <v>0</v>
      </c>
      <c r="S2205" s="23">
        <v>0</v>
      </c>
      <c r="T2205" s="24">
        <f t="shared" si="114"/>
        <v>0</v>
      </c>
      <c r="U2205" s="25">
        <f t="shared" si="115"/>
        <v>1933.33</v>
      </c>
    </row>
    <row r="2206" spans="1:21" ht="27" customHeight="1" x14ac:dyDescent="0.2">
      <c r="A2206" s="18">
        <v>14601</v>
      </c>
      <c r="B2206" s="18" t="s">
        <v>696</v>
      </c>
      <c r="C2206" s="19">
        <v>44987</v>
      </c>
      <c r="D2206" s="20">
        <v>28302100201994</v>
      </c>
      <c r="F2206" s="18" t="s">
        <v>214</v>
      </c>
      <c r="G2206" s="19" t="s">
        <v>77</v>
      </c>
      <c r="I2206" s="21">
        <v>0</v>
      </c>
      <c r="J2206" s="22">
        <v>1950</v>
      </c>
      <c r="M2206" s="23">
        <v>0</v>
      </c>
      <c r="O2206" s="1">
        <v>239</v>
      </c>
      <c r="P2206" s="24">
        <f t="shared" si="116"/>
        <v>2189</v>
      </c>
      <c r="Q2206" s="23">
        <v>0</v>
      </c>
      <c r="R2206" s="23">
        <v>0</v>
      </c>
      <c r="S2206" s="23">
        <v>0</v>
      </c>
      <c r="T2206" s="24">
        <f t="shared" si="114"/>
        <v>0</v>
      </c>
      <c r="U2206" s="25">
        <f t="shared" si="115"/>
        <v>2189</v>
      </c>
    </row>
    <row r="2207" spans="1:21" ht="27" customHeight="1" x14ac:dyDescent="0.2">
      <c r="A2207" s="18">
        <v>14604</v>
      </c>
      <c r="B2207" s="18" t="s">
        <v>697</v>
      </c>
      <c r="C2207" s="19">
        <v>44983</v>
      </c>
      <c r="D2207" s="20">
        <v>28710040200315</v>
      </c>
      <c r="F2207" s="18" t="s">
        <v>86</v>
      </c>
      <c r="G2207" s="19" t="s">
        <v>77</v>
      </c>
      <c r="I2207" s="21">
        <v>0</v>
      </c>
      <c r="J2207" s="22">
        <v>1755</v>
      </c>
      <c r="M2207" s="23">
        <v>0</v>
      </c>
      <c r="O2207" s="1"/>
      <c r="P2207" s="24">
        <f t="shared" si="116"/>
        <v>1755</v>
      </c>
      <c r="Q2207" s="23">
        <v>0</v>
      </c>
      <c r="R2207" s="23">
        <v>0</v>
      </c>
      <c r="S2207" s="23">
        <v>0</v>
      </c>
      <c r="T2207" s="24">
        <f t="shared" si="114"/>
        <v>0</v>
      </c>
      <c r="U2207" s="25">
        <f t="shared" si="115"/>
        <v>1755</v>
      </c>
    </row>
    <row r="2208" spans="1:21" ht="27" customHeight="1" x14ac:dyDescent="0.2">
      <c r="A2208" s="18">
        <v>14606</v>
      </c>
      <c r="B2208" s="18" t="s">
        <v>698</v>
      </c>
      <c r="C2208" s="19">
        <v>44989</v>
      </c>
      <c r="D2208" s="20">
        <v>30504080202353</v>
      </c>
      <c r="F2208" s="18" t="s">
        <v>86</v>
      </c>
      <c r="G2208" s="19" t="s">
        <v>77</v>
      </c>
      <c r="I2208" s="21">
        <v>0</v>
      </c>
      <c r="J2208" s="22">
        <v>533.33000000000004</v>
      </c>
      <c r="M2208" s="23">
        <v>0</v>
      </c>
      <c r="O2208" s="1"/>
      <c r="P2208" s="24">
        <f t="shared" si="116"/>
        <v>533.33000000000004</v>
      </c>
      <c r="Q2208" s="23">
        <v>0</v>
      </c>
      <c r="R2208" s="23">
        <v>0</v>
      </c>
      <c r="S2208" s="23">
        <v>0</v>
      </c>
      <c r="T2208" s="24">
        <f t="shared" si="114"/>
        <v>0</v>
      </c>
      <c r="U2208" s="25">
        <f t="shared" si="115"/>
        <v>533.33000000000004</v>
      </c>
    </row>
    <row r="2209" spans="1:21" ht="27" customHeight="1" x14ac:dyDescent="0.2">
      <c r="A2209" s="18">
        <v>14610</v>
      </c>
      <c r="B2209" s="18" t="s">
        <v>699</v>
      </c>
      <c r="C2209" s="19">
        <v>45001</v>
      </c>
      <c r="D2209" s="20">
        <v>30003210200316</v>
      </c>
      <c r="F2209" s="18" t="s">
        <v>75</v>
      </c>
      <c r="G2209" s="19" t="s">
        <v>77</v>
      </c>
      <c r="O2209" s="1"/>
      <c r="P2209" s="24">
        <f t="shared" si="116"/>
        <v>0</v>
      </c>
      <c r="T2209" s="24">
        <f t="shared" si="114"/>
        <v>0</v>
      </c>
      <c r="U2209" s="25">
        <f t="shared" si="115"/>
        <v>0</v>
      </c>
    </row>
    <row r="2210" spans="1:21" ht="27" customHeight="1" x14ac:dyDescent="0.2">
      <c r="A2210" s="18">
        <v>14611</v>
      </c>
      <c r="B2210" s="18" t="s">
        <v>700</v>
      </c>
      <c r="C2210" s="19">
        <v>45007</v>
      </c>
      <c r="D2210" s="20">
        <v>29310110200852</v>
      </c>
      <c r="F2210" s="18" t="s">
        <v>206</v>
      </c>
      <c r="G2210" s="19" t="s">
        <v>77</v>
      </c>
      <c r="I2210" s="21">
        <v>0</v>
      </c>
      <c r="J2210" s="22">
        <v>3383.33</v>
      </c>
      <c r="M2210" s="23">
        <v>0</v>
      </c>
      <c r="O2210" s="1">
        <v>273</v>
      </c>
      <c r="P2210" s="24">
        <f t="shared" si="116"/>
        <v>3656.33</v>
      </c>
      <c r="Q2210" s="23">
        <v>0</v>
      </c>
      <c r="R2210" s="23">
        <v>0</v>
      </c>
      <c r="S2210" s="23">
        <v>0</v>
      </c>
      <c r="T2210" s="24">
        <f t="shared" si="114"/>
        <v>0</v>
      </c>
      <c r="U2210" s="25">
        <f t="shared" si="115"/>
        <v>3656.33</v>
      </c>
    </row>
    <row r="2211" spans="1:21" ht="27" customHeight="1" x14ac:dyDescent="0.2">
      <c r="A2211" s="18">
        <v>14618</v>
      </c>
      <c r="B2211" s="18" t="s">
        <v>701</v>
      </c>
      <c r="C2211" s="19">
        <v>45019</v>
      </c>
      <c r="D2211" s="20">
        <v>29410300202058</v>
      </c>
      <c r="F2211" s="18" t="s">
        <v>86</v>
      </c>
      <c r="G2211" s="19" t="s">
        <v>77</v>
      </c>
      <c r="I2211" s="21">
        <v>0</v>
      </c>
      <c r="J2211" s="22">
        <v>133.33000000000001</v>
      </c>
      <c r="M2211" s="23">
        <v>0</v>
      </c>
      <c r="O2211" s="1"/>
      <c r="P2211" s="24">
        <f t="shared" si="116"/>
        <v>133.33000000000001</v>
      </c>
      <c r="Q2211" s="23">
        <v>0</v>
      </c>
      <c r="R2211" s="23">
        <v>0</v>
      </c>
      <c r="S2211" s="23">
        <v>0</v>
      </c>
      <c r="T2211" s="24">
        <f t="shared" si="114"/>
        <v>0</v>
      </c>
      <c r="U2211" s="25">
        <f t="shared" si="115"/>
        <v>133.33000000000001</v>
      </c>
    </row>
    <row r="2212" spans="1:21" ht="27" customHeight="1" x14ac:dyDescent="0.2">
      <c r="A2212" s="18">
        <v>0</v>
      </c>
      <c r="B2212" s="18" t="s">
        <v>702</v>
      </c>
      <c r="F2212" s="18" t="s">
        <v>25</v>
      </c>
      <c r="G2212" s="19" t="s">
        <v>77</v>
      </c>
      <c r="J2212" s="22">
        <v>1628</v>
      </c>
      <c r="M2212" s="23">
        <v>0</v>
      </c>
      <c r="P2212" s="24">
        <f t="shared" si="116"/>
        <v>1628</v>
      </c>
      <c r="Q2212" s="23">
        <v>0</v>
      </c>
      <c r="R2212" s="23">
        <v>0</v>
      </c>
      <c r="S2212" s="23">
        <v>0</v>
      </c>
      <c r="T2212" s="24">
        <f t="shared" si="114"/>
        <v>0</v>
      </c>
      <c r="U2212" s="25">
        <f t="shared" si="115"/>
        <v>1628</v>
      </c>
    </row>
    <row r="2213" spans="1:21" ht="27" customHeight="1" x14ac:dyDescent="0.2">
      <c r="A2213" s="18">
        <v>0</v>
      </c>
      <c r="B2213" s="18" t="s">
        <v>703</v>
      </c>
      <c r="F2213" s="18" t="s">
        <v>25</v>
      </c>
      <c r="G2213" s="19" t="s">
        <v>77</v>
      </c>
      <c r="J2213" s="22">
        <v>1733</v>
      </c>
      <c r="M2213" s="23">
        <v>0</v>
      </c>
      <c r="P2213" s="24">
        <f t="shared" si="116"/>
        <v>1733</v>
      </c>
      <c r="Q2213" s="23">
        <v>0</v>
      </c>
      <c r="R2213" s="23">
        <v>0</v>
      </c>
      <c r="S2213" s="23">
        <v>0</v>
      </c>
      <c r="T2213" s="24">
        <f t="shared" si="114"/>
        <v>0</v>
      </c>
      <c r="U2213" s="25">
        <f t="shared" si="115"/>
        <v>1733</v>
      </c>
    </row>
    <row r="2214" spans="1:21" ht="27" customHeight="1" x14ac:dyDescent="0.2">
      <c r="A2214" s="18">
        <v>0</v>
      </c>
      <c r="B2214" s="18" t="s">
        <v>704</v>
      </c>
      <c r="F2214" s="18" t="s">
        <v>25</v>
      </c>
      <c r="G2214" s="19" t="s">
        <v>77</v>
      </c>
      <c r="J2214" s="22">
        <v>195</v>
      </c>
      <c r="M2214" s="23">
        <v>0</v>
      </c>
      <c r="P2214" s="24">
        <f t="shared" si="116"/>
        <v>195</v>
      </c>
      <c r="Q2214" s="23">
        <v>0</v>
      </c>
      <c r="R2214" s="23">
        <v>0</v>
      </c>
      <c r="S2214" s="23">
        <v>0</v>
      </c>
      <c r="T2214" s="24">
        <f t="shared" si="114"/>
        <v>0</v>
      </c>
      <c r="U2214" s="25">
        <f t="shared" si="115"/>
        <v>195</v>
      </c>
    </row>
    <row r="2215" spans="1:21" ht="27" customHeight="1" x14ac:dyDescent="0.2">
      <c r="A2215" s="18">
        <v>233</v>
      </c>
      <c r="B2215" s="18" t="s">
        <v>24</v>
      </c>
      <c r="C2215" s="19">
        <v>34547</v>
      </c>
      <c r="D2215" s="20">
        <v>26907080201072</v>
      </c>
      <c r="F2215" s="18" t="s">
        <v>25</v>
      </c>
      <c r="G2215" s="19">
        <v>34547</v>
      </c>
      <c r="I2215" s="21">
        <v>4540</v>
      </c>
      <c r="J2215" s="22">
        <v>5661.5</v>
      </c>
      <c r="M2215" s="23">
        <v>1135</v>
      </c>
      <c r="O2215" s="1"/>
      <c r="P2215" s="24">
        <f>SUM(J2215:O2215)</f>
        <v>6796.5</v>
      </c>
      <c r="Q2215" s="23">
        <v>499.4</v>
      </c>
      <c r="R2215" s="23">
        <v>0</v>
      </c>
      <c r="S2215" s="23">
        <v>7.09</v>
      </c>
      <c r="T2215" s="24">
        <f t="shared" ref="T2215:T2278" si="117">SUM(Q2215:S2215)</f>
        <v>506.48999999999995</v>
      </c>
      <c r="U2215" s="25">
        <f t="shared" ref="U2215:U2278" si="118">P2215-T2215</f>
        <v>6290.01</v>
      </c>
    </row>
    <row r="2216" spans="1:21" ht="27" customHeight="1" x14ac:dyDescent="0.2">
      <c r="A2216" s="18">
        <v>235</v>
      </c>
      <c r="B2216" s="18" t="s">
        <v>26</v>
      </c>
      <c r="C2216" s="19">
        <v>34547</v>
      </c>
      <c r="D2216" s="20">
        <v>26910190200617</v>
      </c>
      <c r="F2216" s="18" t="s">
        <v>25</v>
      </c>
      <c r="G2216" s="19">
        <v>34547</v>
      </c>
      <c r="I2216" s="21">
        <v>3460</v>
      </c>
      <c r="J2216" s="22">
        <v>4316</v>
      </c>
      <c r="M2216" s="23">
        <v>865</v>
      </c>
      <c r="O2216" s="1">
        <v>1509</v>
      </c>
      <c r="P2216" s="24">
        <f t="shared" ref="P2216:P2279" si="119">SUM(J2216:O2216)</f>
        <v>6690</v>
      </c>
      <c r="Q2216" s="23">
        <v>380.6</v>
      </c>
      <c r="R2216" s="23">
        <v>100</v>
      </c>
      <c r="S2216" s="23">
        <v>1.08</v>
      </c>
      <c r="T2216" s="24">
        <f t="shared" si="117"/>
        <v>481.68</v>
      </c>
      <c r="U2216" s="25">
        <f t="shared" si="118"/>
        <v>6208.32</v>
      </c>
    </row>
    <row r="2217" spans="1:21" ht="27" customHeight="1" x14ac:dyDescent="0.2">
      <c r="A2217" s="18">
        <v>243</v>
      </c>
      <c r="B2217" s="18" t="s">
        <v>27</v>
      </c>
      <c r="C2217" s="19">
        <v>34547</v>
      </c>
      <c r="D2217" s="20">
        <v>26603250201031</v>
      </c>
      <c r="F2217" s="18" t="s">
        <v>25</v>
      </c>
      <c r="G2217" s="19">
        <v>34547</v>
      </c>
      <c r="I2217" s="21">
        <v>5800</v>
      </c>
      <c r="J2217" s="22">
        <v>7218.5</v>
      </c>
      <c r="M2217" s="23">
        <v>1450</v>
      </c>
      <c r="O2217" s="1">
        <v>2522</v>
      </c>
      <c r="P2217" s="24">
        <f t="shared" si="119"/>
        <v>11190.5</v>
      </c>
      <c r="Q2217" s="23">
        <v>638</v>
      </c>
      <c r="R2217" s="23">
        <v>0</v>
      </c>
      <c r="S2217" s="23">
        <v>3.62</v>
      </c>
      <c r="T2217" s="24">
        <f t="shared" si="117"/>
        <v>641.62</v>
      </c>
      <c r="U2217" s="25">
        <f t="shared" si="118"/>
        <v>10548.88</v>
      </c>
    </row>
    <row r="2218" spans="1:21" ht="27" customHeight="1" x14ac:dyDescent="0.2">
      <c r="A2218" s="18">
        <v>244</v>
      </c>
      <c r="B2218" s="18" t="s">
        <v>28</v>
      </c>
      <c r="C2218" s="19">
        <v>35695</v>
      </c>
      <c r="D2218" s="20">
        <v>26709260200655</v>
      </c>
      <c r="F2218" s="18" t="s">
        <v>25</v>
      </c>
      <c r="G2218" s="19">
        <v>35770</v>
      </c>
      <c r="I2218" s="21">
        <v>4610</v>
      </c>
      <c r="J2218" s="22">
        <v>5739</v>
      </c>
      <c r="M2218" s="23">
        <v>1152.5</v>
      </c>
      <c r="O2218" s="1">
        <v>3345</v>
      </c>
      <c r="P2218" s="24">
        <f t="shared" si="119"/>
        <v>10236.5</v>
      </c>
      <c r="Q2218" s="23">
        <v>507.1</v>
      </c>
      <c r="R2218" s="23">
        <v>0</v>
      </c>
      <c r="S2218" s="23">
        <v>4.29</v>
      </c>
      <c r="T2218" s="24">
        <f t="shared" si="117"/>
        <v>511.39000000000004</v>
      </c>
      <c r="U2218" s="25">
        <f t="shared" si="118"/>
        <v>9725.11</v>
      </c>
    </row>
    <row r="2219" spans="1:21" ht="27" customHeight="1" x14ac:dyDescent="0.2">
      <c r="A2219" s="18">
        <v>251</v>
      </c>
      <c r="B2219" s="18" t="s">
        <v>29</v>
      </c>
      <c r="C2219" s="19">
        <v>35134</v>
      </c>
      <c r="D2219" s="20">
        <v>27303210200899</v>
      </c>
      <c r="F2219" s="18" t="s">
        <v>25</v>
      </c>
      <c r="G2219" s="19">
        <v>37469</v>
      </c>
      <c r="I2219" s="21">
        <v>3050</v>
      </c>
      <c r="J2219" s="22">
        <v>4144</v>
      </c>
      <c r="M2219" s="23">
        <v>762.5</v>
      </c>
      <c r="O2219" s="1">
        <v>4140</v>
      </c>
      <c r="P2219" s="24">
        <f t="shared" si="119"/>
        <v>9046.5</v>
      </c>
      <c r="Q2219" s="23">
        <v>335.5</v>
      </c>
      <c r="R2219" s="23">
        <v>0</v>
      </c>
      <c r="S2219" s="23">
        <v>0</v>
      </c>
      <c r="T2219" s="24">
        <f t="shared" si="117"/>
        <v>335.5</v>
      </c>
      <c r="U2219" s="25">
        <f t="shared" si="118"/>
        <v>8711</v>
      </c>
    </row>
    <row r="2220" spans="1:21" ht="27" customHeight="1" x14ac:dyDescent="0.2">
      <c r="A2220" s="18">
        <v>256</v>
      </c>
      <c r="B2220" s="18" t="s">
        <v>30</v>
      </c>
      <c r="C2220" s="19">
        <v>35420</v>
      </c>
      <c r="D2220" s="20">
        <v>27312120200911</v>
      </c>
      <c r="F2220" s="18" t="s">
        <v>25</v>
      </c>
      <c r="G2220" s="19">
        <v>35462</v>
      </c>
      <c r="I2220" s="21">
        <v>3260</v>
      </c>
      <c r="J2220" s="22">
        <v>4429.5</v>
      </c>
      <c r="M2220" s="23">
        <v>815</v>
      </c>
      <c r="O2220" s="1">
        <v>2785</v>
      </c>
      <c r="P2220" s="24">
        <f t="shared" si="119"/>
        <v>8029.5</v>
      </c>
      <c r="Q2220" s="23">
        <v>358.6</v>
      </c>
      <c r="R2220" s="23">
        <v>0</v>
      </c>
      <c r="S2220" s="23">
        <v>1.1000000000000001</v>
      </c>
      <c r="T2220" s="24">
        <f t="shared" si="117"/>
        <v>359.70000000000005</v>
      </c>
      <c r="U2220" s="25">
        <f t="shared" si="118"/>
        <v>7669.8</v>
      </c>
    </row>
    <row r="2221" spans="1:21" ht="27" customHeight="1" x14ac:dyDescent="0.2">
      <c r="A2221" s="18">
        <v>257</v>
      </c>
      <c r="B2221" s="18" t="s">
        <v>31</v>
      </c>
      <c r="C2221" s="19">
        <v>35830</v>
      </c>
      <c r="D2221" s="20">
        <v>26710060201116</v>
      </c>
      <c r="F2221" s="18" t="s">
        <v>25</v>
      </c>
      <c r="G2221" s="19">
        <v>35921</v>
      </c>
      <c r="I2221" s="21">
        <v>3630</v>
      </c>
      <c r="J2221" s="22">
        <v>4503</v>
      </c>
      <c r="M2221" s="23">
        <v>907.5</v>
      </c>
      <c r="O2221" s="1">
        <v>3186</v>
      </c>
      <c r="P2221" s="24">
        <f t="shared" si="119"/>
        <v>8596.5</v>
      </c>
      <c r="Q2221" s="23">
        <v>399.3</v>
      </c>
      <c r="R2221" s="23">
        <v>0</v>
      </c>
      <c r="S2221" s="23">
        <v>1.1299999999999999</v>
      </c>
      <c r="T2221" s="24">
        <f t="shared" si="117"/>
        <v>400.43</v>
      </c>
      <c r="U2221" s="25">
        <f t="shared" si="118"/>
        <v>8196.07</v>
      </c>
    </row>
    <row r="2222" spans="1:21" ht="27" customHeight="1" x14ac:dyDescent="0.2">
      <c r="A2222" s="18">
        <v>260</v>
      </c>
      <c r="B2222" s="18" t="s">
        <v>32</v>
      </c>
      <c r="C2222" s="19">
        <v>34717</v>
      </c>
      <c r="D2222" s="20">
        <v>27712200200391</v>
      </c>
      <c r="F2222" s="18" t="s">
        <v>25</v>
      </c>
      <c r="G2222" s="19">
        <v>34911</v>
      </c>
      <c r="I2222" s="21">
        <v>3050</v>
      </c>
      <c r="J2222" s="22">
        <v>3121.5</v>
      </c>
      <c r="M2222" s="23">
        <v>734.27</v>
      </c>
      <c r="O2222" s="1">
        <v>2878</v>
      </c>
      <c r="P2222" s="24">
        <f t="shared" si="119"/>
        <v>6733.77</v>
      </c>
      <c r="Q2222" s="23">
        <v>335.5</v>
      </c>
      <c r="R2222" s="23">
        <v>0</v>
      </c>
      <c r="S2222" s="23">
        <v>0.34</v>
      </c>
      <c r="T2222" s="24">
        <f t="shared" si="117"/>
        <v>335.84</v>
      </c>
      <c r="U2222" s="25">
        <f t="shared" si="118"/>
        <v>6397.93</v>
      </c>
    </row>
    <row r="2223" spans="1:21" ht="27" customHeight="1" x14ac:dyDescent="0.2">
      <c r="A2223" s="18">
        <v>267</v>
      </c>
      <c r="B2223" s="18" t="s">
        <v>33</v>
      </c>
      <c r="C2223" s="19">
        <v>36492</v>
      </c>
      <c r="D2223" s="20">
        <v>27711120203059</v>
      </c>
      <c r="F2223" s="18" t="s">
        <v>25</v>
      </c>
      <c r="G2223" s="19">
        <v>36514</v>
      </c>
      <c r="I2223" s="21">
        <v>4650</v>
      </c>
      <c r="J2223" s="22">
        <v>6703.5</v>
      </c>
      <c r="M2223" s="23">
        <v>1162.5</v>
      </c>
      <c r="O2223" s="1">
        <v>3052</v>
      </c>
      <c r="P2223" s="24">
        <f t="shared" si="119"/>
        <v>10918</v>
      </c>
      <c r="Q2223" s="23">
        <v>511.5</v>
      </c>
      <c r="R2223" s="23">
        <v>0</v>
      </c>
      <c r="S2223" s="23">
        <v>1.64</v>
      </c>
      <c r="T2223" s="24">
        <f t="shared" si="117"/>
        <v>513.14</v>
      </c>
      <c r="U2223" s="25">
        <f t="shared" si="118"/>
        <v>10404.86</v>
      </c>
    </row>
    <row r="2224" spans="1:21" ht="27" customHeight="1" x14ac:dyDescent="0.2">
      <c r="A2224" s="18">
        <v>277</v>
      </c>
      <c r="B2224" s="18" t="s">
        <v>34</v>
      </c>
      <c r="C2224" s="19">
        <v>35751</v>
      </c>
      <c r="D2224" s="20">
        <v>27012030202236</v>
      </c>
      <c r="F2224" s="18" t="s">
        <v>25</v>
      </c>
      <c r="G2224" s="19">
        <v>35756</v>
      </c>
      <c r="I2224" s="21">
        <v>3210</v>
      </c>
      <c r="J2224" s="22">
        <v>3989</v>
      </c>
      <c r="M2224" s="23">
        <v>802.5</v>
      </c>
      <c r="O2224" s="1">
        <v>935</v>
      </c>
      <c r="P2224" s="24">
        <f t="shared" si="119"/>
        <v>5726.5</v>
      </c>
      <c r="Q2224" s="23">
        <v>353.1</v>
      </c>
      <c r="R2224" s="23">
        <v>0</v>
      </c>
      <c r="S2224" s="23">
        <v>30.41</v>
      </c>
      <c r="T2224" s="24">
        <f t="shared" si="117"/>
        <v>383.51000000000005</v>
      </c>
      <c r="U2224" s="25">
        <f t="shared" si="118"/>
        <v>5342.99</v>
      </c>
    </row>
    <row r="2225" spans="1:21" ht="27" customHeight="1" x14ac:dyDescent="0.2">
      <c r="A2225" s="18">
        <v>404</v>
      </c>
      <c r="B2225" s="18" t="s">
        <v>35</v>
      </c>
      <c r="C2225" s="19">
        <v>34981</v>
      </c>
      <c r="D2225" s="20">
        <v>27307082400851</v>
      </c>
      <c r="F2225" s="18" t="s">
        <v>25</v>
      </c>
      <c r="G2225" s="19">
        <v>34981</v>
      </c>
      <c r="I2225" s="21">
        <v>3970</v>
      </c>
      <c r="J2225" s="22">
        <v>4939.5</v>
      </c>
      <c r="M2225" s="23">
        <v>992.5</v>
      </c>
      <c r="O2225" s="1">
        <v>4345</v>
      </c>
      <c r="P2225" s="24">
        <f t="shared" si="119"/>
        <v>10277</v>
      </c>
      <c r="Q2225" s="23">
        <v>436.7</v>
      </c>
      <c r="R2225" s="23">
        <v>0</v>
      </c>
      <c r="S2225" s="23">
        <v>0.41</v>
      </c>
      <c r="T2225" s="24">
        <f t="shared" si="117"/>
        <v>437.11</v>
      </c>
      <c r="U2225" s="25">
        <f t="shared" si="118"/>
        <v>9839.89</v>
      </c>
    </row>
    <row r="2226" spans="1:21" ht="27" customHeight="1" x14ac:dyDescent="0.2">
      <c r="A2226" s="18">
        <v>456</v>
      </c>
      <c r="B2226" s="18" t="s">
        <v>36</v>
      </c>
      <c r="C2226" s="19">
        <v>39088</v>
      </c>
      <c r="D2226" s="20">
        <v>27712120201397</v>
      </c>
      <c r="F2226" s="18" t="s">
        <v>25</v>
      </c>
      <c r="G2226" s="19">
        <v>39127</v>
      </c>
      <c r="I2226" s="21">
        <v>2700</v>
      </c>
      <c r="J2226" s="22">
        <v>3652.45</v>
      </c>
      <c r="M2226" s="23">
        <v>675</v>
      </c>
      <c r="O2226" s="1">
        <v>3585</v>
      </c>
      <c r="P2226" s="24">
        <f t="shared" si="119"/>
        <v>7912.45</v>
      </c>
      <c r="Q2226" s="23">
        <v>297</v>
      </c>
      <c r="R2226" s="23">
        <v>0</v>
      </c>
      <c r="S2226" s="23">
        <v>24.01</v>
      </c>
      <c r="T2226" s="24">
        <f t="shared" si="117"/>
        <v>321.01</v>
      </c>
      <c r="U2226" s="25">
        <f t="shared" si="118"/>
        <v>7591.44</v>
      </c>
    </row>
    <row r="2227" spans="1:21" ht="27" customHeight="1" x14ac:dyDescent="0.2">
      <c r="A2227" s="18">
        <v>1552</v>
      </c>
      <c r="B2227" s="18" t="s">
        <v>37</v>
      </c>
      <c r="C2227" s="19">
        <v>35492</v>
      </c>
      <c r="D2227" s="20">
        <v>27402191803259</v>
      </c>
      <c r="F2227" s="18" t="s">
        <v>25</v>
      </c>
      <c r="G2227" s="19">
        <v>35505</v>
      </c>
      <c r="I2227" s="21">
        <v>2990</v>
      </c>
      <c r="J2227" s="22">
        <v>4058.3999999999996</v>
      </c>
      <c r="M2227" s="23">
        <v>747.5</v>
      </c>
      <c r="O2227" s="1">
        <v>3844</v>
      </c>
      <c r="P2227" s="24">
        <f t="shared" si="119"/>
        <v>8649.9</v>
      </c>
      <c r="Q2227" s="23">
        <v>328.9</v>
      </c>
      <c r="R2227" s="23">
        <v>0</v>
      </c>
      <c r="S2227" s="23">
        <v>1.01</v>
      </c>
      <c r="T2227" s="24">
        <f t="shared" si="117"/>
        <v>329.90999999999997</v>
      </c>
      <c r="U2227" s="25">
        <f t="shared" si="118"/>
        <v>8319.99</v>
      </c>
    </row>
    <row r="2228" spans="1:21" ht="27" customHeight="1" x14ac:dyDescent="0.2">
      <c r="A2228" s="18">
        <v>3789</v>
      </c>
      <c r="B2228" s="18" t="s">
        <v>38</v>
      </c>
      <c r="C2228" s="19">
        <v>37247</v>
      </c>
      <c r="D2228" s="20">
        <v>28011011805938</v>
      </c>
      <c r="F2228" s="18" t="s">
        <v>25</v>
      </c>
      <c r="G2228" s="19">
        <v>40057</v>
      </c>
      <c r="I2228" s="21">
        <v>2190</v>
      </c>
      <c r="J2228" s="22">
        <v>2971.5</v>
      </c>
      <c r="M2228" s="23">
        <v>547.5</v>
      </c>
      <c r="O2228" s="1">
        <v>1706</v>
      </c>
      <c r="P2228" s="24">
        <f t="shared" si="119"/>
        <v>5225</v>
      </c>
      <c r="Q2228" s="23">
        <v>240.9</v>
      </c>
      <c r="R2228" s="23">
        <v>0</v>
      </c>
      <c r="S2228" s="23">
        <v>37.24</v>
      </c>
      <c r="T2228" s="24">
        <f t="shared" si="117"/>
        <v>278.14</v>
      </c>
      <c r="U2228" s="25">
        <f t="shared" si="118"/>
        <v>4946.8599999999997</v>
      </c>
    </row>
    <row r="2229" spans="1:21" ht="27" customHeight="1" x14ac:dyDescent="0.2">
      <c r="A2229" s="18">
        <v>4138</v>
      </c>
      <c r="B2229" s="18" t="s">
        <v>39</v>
      </c>
      <c r="C2229" s="19">
        <v>36681</v>
      </c>
      <c r="D2229" s="20">
        <v>27503291803532</v>
      </c>
      <c r="F2229" s="18" t="s">
        <v>25</v>
      </c>
      <c r="G2229" s="19">
        <v>40411</v>
      </c>
      <c r="I2229" s="21">
        <v>3190</v>
      </c>
      <c r="J2229" s="22">
        <v>4328.95</v>
      </c>
      <c r="M2229" s="23">
        <v>797.5</v>
      </c>
      <c r="O2229" s="1">
        <v>3858</v>
      </c>
      <c r="P2229" s="24">
        <f t="shared" si="119"/>
        <v>8984.4500000000007</v>
      </c>
      <c r="Q2229" s="23">
        <v>350.9</v>
      </c>
      <c r="R2229" s="23">
        <v>17</v>
      </c>
      <c r="S2229" s="23">
        <v>1.77</v>
      </c>
      <c r="T2229" s="24">
        <f t="shared" si="117"/>
        <v>369.66999999999996</v>
      </c>
      <c r="U2229" s="25">
        <f t="shared" si="118"/>
        <v>8614.7800000000007</v>
      </c>
    </row>
    <row r="2230" spans="1:21" ht="27" customHeight="1" x14ac:dyDescent="0.2">
      <c r="A2230" s="18">
        <v>4882</v>
      </c>
      <c r="B2230" s="18" t="s">
        <v>40</v>
      </c>
      <c r="C2230" s="19">
        <v>37990</v>
      </c>
      <c r="D2230" s="20">
        <v>27203011805779</v>
      </c>
      <c r="F2230" s="18" t="s">
        <v>25</v>
      </c>
      <c r="G2230" s="19">
        <v>38081</v>
      </c>
      <c r="I2230" s="21">
        <v>2230</v>
      </c>
      <c r="J2230" s="22">
        <v>2771.2</v>
      </c>
      <c r="M2230" s="23">
        <v>557.5</v>
      </c>
      <c r="O2230" s="1">
        <v>1645</v>
      </c>
      <c r="P2230" s="24">
        <f t="shared" si="119"/>
        <v>4973.7</v>
      </c>
      <c r="Q2230" s="23">
        <v>245.3</v>
      </c>
      <c r="R2230" s="23">
        <v>0</v>
      </c>
      <c r="S2230" s="23">
        <v>0</v>
      </c>
      <c r="T2230" s="24">
        <f t="shared" si="117"/>
        <v>245.3</v>
      </c>
      <c r="U2230" s="25">
        <f t="shared" si="118"/>
        <v>4728.3999999999996</v>
      </c>
    </row>
    <row r="2231" spans="1:21" ht="27" customHeight="1" x14ac:dyDescent="0.2">
      <c r="A2231" s="18">
        <v>5627</v>
      </c>
      <c r="B2231" s="18" t="s">
        <v>41</v>
      </c>
      <c r="C2231" s="19">
        <v>38515</v>
      </c>
      <c r="D2231" s="20">
        <v>28306011806373</v>
      </c>
      <c r="F2231" s="18" t="s">
        <v>25</v>
      </c>
      <c r="G2231" s="19">
        <v>38574</v>
      </c>
      <c r="I2231" s="21">
        <v>1700</v>
      </c>
      <c r="J2231" s="22">
        <v>2915.13</v>
      </c>
      <c r="M2231" s="23">
        <v>425</v>
      </c>
      <c r="O2231" s="1">
        <v>2606</v>
      </c>
      <c r="P2231" s="24">
        <f t="shared" si="119"/>
        <v>5946.13</v>
      </c>
      <c r="Q2231" s="23">
        <v>187</v>
      </c>
      <c r="R2231" s="23">
        <v>0</v>
      </c>
      <c r="S2231" s="23">
        <v>28.67</v>
      </c>
      <c r="T2231" s="24">
        <f t="shared" si="117"/>
        <v>215.67000000000002</v>
      </c>
      <c r="U2231" s="25">
        <f t="shared" si="118"/>
        <v>5730.46</v>
      </c>
    </row>
    <row r="2232" spans="1:21" ht="27" customHeight="1" x14ac:dyDescent="0.2">
      <c r="A2232" s="18">
        <v>5741</v>
      </c>
      <c r="B2232" s="18" t="s">
        <v>42</v>
      </c>
      <c r="C2232" s="19">
        <v>38566</v>
      </c>
      <c r="D2232" s="20">
        <v>28101270200652</v>
      </c>
      <c r="F2232" s="18" t="s">
        <v>25</v>
      </c>
      <c r="G2232" s="19">
        <v>38820</v>
      </c>
      <c r="I2232" s="21">
        <v>2710</v>
      </c>
      <c r="J2232" s="22">
        <v>3668.2</v>
      </c>
      <c r="M2232" s="23">
        <v>677.5</v>
      </c>
      <c r="O2232" s="1">
        <v>3675</v>
      </c>
      <c r="P2232" s="24">
        <f t="shared" si="119"/>
        <v>8020.7</v>
      </c>
      <c r="Q2232" s="23">
        <v>298.10000000000002</v>
      </c>
      <c r="R2232" s="23">
        <v>0</v>
      </c>
      <c r="S2232" s="23">
        <v>22.58</v>
      </c>
      <c r="T2232" s="24">
        <f t="shared" si="117"/>
        <v>320.68</v>
      </c>
      <c r="U2232" s="25">
        <f t="shared" si="118"/>
        <v>7700.0199999999995</v>
      </c>
    </row>
    <row r="2233" spans="1:21" ht="27" customHeight="1" x14ac:dyDescent="0.2">
      <c r="A2233" s="18">
        <v>6073</v>
      </c>
      <c r="B2233" s="18" t="s">
        <v>43</v>
      </c>
      <c r="C2233" s="19">
        <v>38640</v>
      </c>
      <c r="D2233" s="20">
        <v>28001170201312</v>
      </c>
      <c r="F2233" s="18" t="s">
        <v>25</v>
      </c>
      <c r="G2233" s="19">
        <v>38750</v>
      </c>
      <c r="I2233" s="21">
        <v>2070</v>
      </c>
      <c r="J2233" s="22">
        <v>2810.55</v>
      </c>
      <c r="M2233" s="23">
        <v>517.5</v>
      </c>
      <c r="O2233" s="1">
        <v>2287</v>
      </c>
      <c r="P2233" s="24">
        <f t="shared" si="119"/>
        <v>5615.05</v>
      </c>
      <c r="Q2233" s="23">
        <v>227.7</v>
      </c>
      <c r="R2233" s="23">
        <v>0</v>
      </c>
      <c r="S2233" s="23">
        <v>36.83</v>
      </c>
      <c r="T2233" s="24">
        <f t="shared" si="117"/>
        <v>264.52999999999997</v>
      </c>
      <c r="U2233" s="25">
        <f t="shared" si="118"/>
        <v>5350.52</v>
      </c>
    </row>
    <row r="2234" spans="1:21" ht="27" customHeight="1" x14ac:dyDescent="0.2">
      <c r="A2234" s="18">
        <v>6091</v>
      </c>
      <c r="B2234" s="18" t="s">
        <v>44</v>
      </c>
      <c r="C2234" s="19">
        <v>38668</v>
      </c>
      <c r="D2234" s="20">
        <v>27211150202518</v>
      </c>
      <c r="F2234" s="18" t="s">
        <v>25</v>
      </c>
      <c r="G2234" s="19">
        <v>38762</v>
      </c>
      <c r="I2234" s="21">
        <v>2920</v>
      </c>
      <c r="J2234" s="22">
        <v>3603.7</v>
      </c>
      <c r="M2234" s="23">
        <v>730</v>
      </c>
      <c r="O2234" s="1">
        <v>3000</v>
      </c>
      <c r="P2234" s="24">
        <f t="shared" si="119"/>
        <v>7333.7</v>
      </c>
      <c r="Q2234" s="23">
        <v>321.2</v>
      </c>
      <c r="R2234" s="23">
        <v>0</v>
      </c>
      <c r="S2234" s="23">
        <v>0</v>
      </c>
      <c r="T2234" s="24">
        <f t="shared" si="117"/>
        <v>321.2</v>
      </c>
      <c r="U2234" s="25">
        <f t="shared" si="118"/>
        <v>7012.5</v>
      </c>
    </row>
    <row r="2235" spans="1:21" ht="27" customHeight="1" x14ac:dyDescent="0.2">
      <c r="A2235" s="18">
        <v>6718</v>
      </c>
      <c r="B2235" s="18" t="s">
        <v>45</v>
      </c>
      <c r="C2235" s="19">
        <v>38733</v>
      </c>
      <c r="D2235" s="20">
        <v>29607190201051</v>
      </c>
      <c r="F2235" s="18" t="s">
        <v>25</v>
      </c>
      <c r="G2235" s="19">
        <v>38795</v>
      </c>
      <c r="I2235" s="21">
        <v>2720</v>
      </c>
      <c r="J2235" s="22">
        <v>2769.7</v>
      </c>
      <c r="M2235" s="23">
        <v>606.66999999999996</v>
      </c>
      <c r="O2235" s="1">
        <v>1986</v>
      </c>
      <c r="P2235" s="24">
        <f t="shared" si="119"/>
        <v>5362.37</v>
      </c>
      <c r="Q2235" s="23">
        <v>299.2</v>
      </c>
      <c r="R2235" s="23">
        <v>0</v>
      </c>
      <c r="S2235" s="23">
        <v>147.93</v>
      </c>
      <c r="T2235" s="24">
        <f t="shared" si="117"/>
        <v>447.13</v>
      </c>
      <c r="U2235" s="25">
        <f t="shared" si="118"/>
        <v>4915.24</v>
      </c>
    </row>
    <row r="2236" spans="1:21" ht="27" customHeight="1" x14ac:dyDescent="0.2">
      <c r="A2236" s="18">
        <v>7798</v>
      </c>
      <c r="B2236" s="18" t="s">
        <v>46</v>
      </c>
      <c r="C2236" s="19">
        <v>39144</v>
      </c>
      <c r="D2236" s="20">
        <v>27604231700191</v>
      </c>
      <c r="F2236" s="18" t="s">
        <v>25</v>
      </c>
      <c r="G2236" s="19">
        <v>39144</v>
      </c>
      <c r="I2236" s="21">
        <v>2600</v>
      </c>
      <c r="J2236" s="22">
        <v>3793.3</v>
      </c>
      <c r="M2236" s="23">
        <v>650</v>
      </c>
      <c r="O2236" s="1">
        <v>3118</v>
      </c>
      <c r="P2236" s="24">
        <f t="shared" si="119"/>
        <v>7561.3</v>
      </c>
      <c r="Q2236" s="23">
        <v>286</v>
      </c>
      <c r="R2236" s="23">
        <v>0</v>
      </c>
      <c r="S2236" s="23">
        <v>1.44</v>
      </c>
      <c r="T2236" s="24">
        <f t="shared" si="117"/>
        <v>287.44</v>
      </c>
      <c r="U2236" s="25">
        <f t="shared" si="118"/>
        <v>7273.8600000000006</v>
      </c>
    </row>
    <row r="2237" spans="1:21" ht="27" customHeight="1" x14ac:dyDescent="0.2">
      <c r="A2237" s="18">
        <v>7984</v>
      </c>
      <c r="B2237" s="18" t="s">
        <v>47</v>
      </c>
      <c r="C2237" s="19">
        <v>39257</v>
      </c>
      <c r="D2237" s="20">
        <v>28405261802274</v>
      </c>
      <c r="F2237" s="18" t="s">
        <v>25</v>
      </c>
      <c r="G2237" s="19">
        <v>39267</v>
      </c>
      <c r="I2237" s="21">
        <v>1700</v>
      </c>
      <c r="J2237" s="22">
        <v>2981.05</v>
      </c>
      <c r="M2237" s="23">
        <v>425</v>
      </c>
      <c r="O2237" s="1">
        <v>1989</v>
      </c>
      <c r="P2237" s="24">
        <f t="shared" si="119"/>
        <v>5395.05</v>
      </c>
      <c r="Q2237" s="23">
        <v>187</v>
      </c>
      <c r="R2237" s="23">
        <v>0</v>
      </c>
      <c r="S2237" s="23">
        <v>1.1100000000000001</v>
      </c>
      <c r="T2237" s="24">
        <f t="shared" si="117"/>
        <v>188.11</v>
      </c>
      <c r="U2237" s="25">
        <f t="shared" si="118"/>
        <v>5206.9400000000005</v>
      </c>
    </row>
    <row r="2238" spans="1:21" ht="27" customHeight="1" x14ac:dyDescent="0.2">
      <c r="A2238" s="18">
        <v>8064</v>
      </c>
      <c r="B2238" s="18" t="s">
        <v>48</v>
      </c>
      <c r="C2238" s="19">
        <v>39284</v>
      </c>
      <c r="D2238" s="20">
        <v>27806200200957</v>
      </c>
      <c r="F2238" s="18" t="s">
        <v>25</v>
      </c>
      <c r="G2238" s="19">
        <v>39306</v>
      </c>
      <c r="I2238" s="21">
        <v>2490</v>
      </c>
      <c r="J2238" s="22">
        <v>3379.2</v>
      </c>
      <c r="M2238" s="23">
        <v>622.5</v>
      </c>
      <c r="O2238" s="1"/>
      <c r="P2238" s="24">
        <f t="shared" si="119"/>
        <v>4001.7</v>
      </c>
      <c r="Q2238" s="23">
        <v>273.89999999999998</v>
      </c>
      <c r="R2238" s="23">
        <v>0</v>
      </c>
      <c r="S2238" s="23">
        <v>1.68</v>
      </c>
      <c r="T2238" s="24">
        <f t="shared" si="117"/>
        <v>275.58</v>
      </c>
      <c r="U2238" s="25">
        <f t="shared" si="118"/>
        <v>3726.12</v>
      </c>
    </row>
    <row r="2239" spans="1:21" ht="27" customHeight="1" x14ac:dyDescent="0.2">
      <c r="A2239" s="18">
        <v>9362</v>
      </c>
      <c r="B2239" s="18" t="s">
        <v>49</v>
      </c>
      <c r="C2239" s="19">
        <v>40100</v>
      </c>
      <c r="D2239" s="20">
        <v>27905050201851</v>
      </c>
      <c r="F2239" s="18" t="s">
        <v>25</v>
      </c>
      <c r="G2239" s="19">
        <v>40210</v>
      </c>
      <c r="I2239" s="21">
        <v>2690</v>
      </c>
      <c r="J2239" s="22">
        <v>3634.2</v>
      </c>
      <c r="M2239" s="23">
        <v>672.5</v>
      </c>
      <c r="O2239" s="1">
        <v>3536</v>
      </c>
      <c r="P2239" s="24">
        <f t="shared" si="119"/>
        <v>7842.7</v>
      </c>
      <c r="Q2239" s="23">
        <v>295.89999999999998</v>
      </c>
      <c r="R2239" s="23">
        <v>0</v>
      </c>
      <c r="S2239" s="23">
        <v>0</v>
      </c>
      <c r="T2239" s="24">
        <f t="shared" si="117"/>
        <v>295.89999999999998</v>
      </c>
      <c r="U2239" s="25">
        <f t="shared" si="118"/>
        <v>7546.8</v>
      </c>
    </row>
    <row r="2240" spans="1:21" ht="27" customHeight="1" x14ac:dyDescent="0.2">
      <c r="A2240" s="18">
        <v>9391</v>
      </c>
      <c r="B2240" s="18" t="s">
        <v>50</v>
      </c>
      <c r="C2240" s="19">
        <v>40113</v>
      </c>
      <c r="D2240" s="20">
        <v>27904280200652</v>
      </c>
      <c r="F2240" s="18" t="s">
        <v>25</v>
      </c>
      <c r="G2240" s="19">
        <v>40210</v>
      </c>
      <c r="I2240" s="21">
        <v>2980</v>
      </c>
      <c r="J2240" s="22">
        <v>4021.7</v>
      </c>
      <c r="M2240" s="23">
        <v>745</v>
      </c>
      <c r="O2240" s="1">
        <v>3717</v>
      </c>
      <c r="P2240" s="24">
        <f t="shared" si="119"/>
        <v>8483.7000000000007</v>
      </c>
      <c r="Q2240" s="23">
        <v>327.8</v>
      </c>
      <c r="R2240" s="23">
        <v>1200</v>
      </c>
      <c r="S2240" s="23">
        <v>0</v>
      </c>
      <c r="T2240" s="24">
        <f t="shared" si="117"/>
        <v>1527.8</v>
      </c>
      <c r="U2240" s="25">
        <f t="shared" si="118"/>
        <v>6955.9000000000005</v>
      </c>
    </row>
    <row r="2241" spans="1:21" ht="27" customHeight="1" x14ac:dyDescent="0.2">
      <c r="A2241" s="18">
        <v>9482</v>
      </c>
      <c r="B2241" s="18" t="s">
        <v>51</v>
      </c>
      <c r="C2241" s="19">
        <v>40191</v>
      </c>
      <c r="D2241" s="20">
        <v>28006081802754</v>
      </c>
      <c r="F2241" s="18" t="s">
        <v>25</v>
      </c>
      <c r="G2241" s="19">
        <v>40247</v>
      </c>
      <c r="I2241" s="21">
        <v>1980</v>
      </c>
      <c r="J2241" s="22">
        <v>2901</v>
      </c>
      <c r="M2241" s="23">
        <v>495</v>
      </c>
      <c r="O2241" s="1">
        <v>1261</v>
      </c>
      <c r="P2241" s="24">
        <f t="shared" si="119"/>
        <v>4657</v>
      </c>
      <c r="Q2241" s="23">
        <v>217.8</v>
      </c>
      <c r="R2241" s="23">
        <v>0</v>
      </c>
      <c r="S2241" s="23">
        <v>3.51</v>
      </c>
      <c r="T2241" s="24">
        <f t="shared" si="117"/>
        <v>221.31</v>
      </c>
      <c r="U2241" s="25">
        <f t="shared" si="118"/>
        <v>4435.6899999999996</v>
      </c>
    </row>
    <row r="2242" spans="1:21" ht="27" customHeight="1" x14ac:dyDescent="0.2">
      <c r="A2242" s="18">
        <v>10154</v>
      </c>
      <c r="B2242" s="18" t="s">
        <v>52</v>
      </c>
      <c r="C2242" s="19">
        <v>40456</v>
      </c>
      <c r="D2242" s="20">
        <v>26908221600975</v>
      </c>
      <c r="F2242" s="18" t="s">
        <v>25</v>
      </c>
      <c r="G2242" s="19">
        <v>40516</v>
      </c>
      <c r="I2242" s="21">
        <v>3450</v>
      </c>
      <c r="J2242" s="22">
        <v>4266.3999999999996</v>
      </c>
      <c r="M2242" s="23">
        <v>862.5</v>
      </c>
      <c r="O2242" s="1">
        <v>2456</v>
      </c>
      <c r="P2242" s="24">
        <f t="shared" si="119"/>
        <v>7584.9</v>
      </c>
      <c r="Q2242" s="23">
        <v>379.5</v>
      </c>
      <c r="R2242" s="23">
        <v>0</v>
      </c>
      <c r="S2242" s="23">
        <v>0.36</v>
      </c>
      <c r="T2242" s="24">
        <f t="shared" si="117"/>
        <v>379.86</v>
      </c>
      <c r="U2242" s="25">
        <f t="shared" si="118"/>
        <v>7205.04</v>
      </c>
    </row>
    <row r="2243" spans="1:21" ht="27" customHeight="1" x14ac:dyDescent="0.2">
      <c r="A2243" s="18">
        <v>10434</v>
      </c>
      <c r="B2243" s="18" t="s">
        <v>53</v>
      </c>
      <c r="C2243" s="19">
        <v>40530</v>
      </c>
      <c r="D2243" s="20">
        <v>26411050201439</v>
      </c>
      <c r="F2243" s="18" t="s">
        <v>25</v>
      </c>
      <c r="G2243" s="19">
        <v>40544</v>
      </c>
      <c r="I2243" s="21">
        <v>3000</v>
      </c>
      <c r="J2243" s="22">
        <v>3695.45</v>
      </c>
      <c r="M2243" s="23">
        <v>750</v>
      </c>
      <c r="O2243" s="1">
        <v>3770</v>
      </c>
      <c r="P2243" s="24">
        <f t="shared" si="119"/>
        <v>8215.4500000000007</v>
      </c>
      <c r="Q2243" s="23">
        <v>330</v>
      </c>
      <c r="R2243" s="23">
        <v>0</v>
      </c>
      <c r="S2243" s="23">
        <v>0.31</v>
      </c>
      <c r="T2243" s="24">
        <f t="shared" si="117"/>
        <v>330.31</v>
      </c>
      <c r="U2243" s="25">
        <f t="shared" si="118"/>
        <v>7885.14</v>
      </c>
    </row>
    <row r="2244" spans="1:21" ht="27" customHeight="1" x14ac:dyDescent="0.2">
      <c r="A2244" s="18">
        <v>10607</v>
      </c>
      <c r="B2244" s="18" t="s">
        <v>54</v>
      </c>
      <c r="C2244" s="19">
        <v>40615</v>
      </c>
      <c r="D2244" s="20">
        <v>26811091701576</v>
      </c>
      <c r="F2244" s="18" t="s">
        <v>25</v>
      </c>
      <c r="G2244" s="19">
        <v>40640</v>
      </c>
      <c r="I2244" s="21">
        <v>2150</v>
      </c>
      <c r="J2244" s="22">
        <v>2974.2</v>
      </c>
      <c r="M2244" s="23">
        <v>537.5</v>
      </c>
      <c r="O2244" s="1">
        <v>2651</v>
      </c>
      <c r="P2244" s="24">
        <f t="shared" si="119"/>
        <v>6162.7</v>
      </c>
      <c r="Q2244" s="23">
        <v>236.5</v>
      </c>
      <c r="R2244" s="23">
        <v>0</v>
      </c>
      <c r="S2244" s="23">
        <v>20.16</v>
      </c>
      <c r="T2244" s="24">
        <f t="shared" si="117"/>
        <v>256.66000000000003</v>
      </c>
      <c r="U2244" s="25">
        <f t="shared" si="118"/>
        <v>5906.04</v>
      </c>
    </row>
    <row r="2245" spans="1:21" ht="27" customHeight="1" x14ac:dyDescent="0.2">
      <c r="A2245" s="18">
        <v>10944</v>
      </c>
      <c r="B2245" s="18" t="s">
        <v>55</v>
      </c>
      <c r="C2245" s="19">
        <v>40819</v>
      </c>
      <c r="D2245" s="20">
        <v>26311300200358</v>
      </c>
      <c r="F2245" s="18" t="s">
        <v>25</v>
      </c>
      <c r="G2245" s="19">
        <v>40862</v>
      </c>
      <c r="I2245" s="21">
        <v>2120</v>
      </c>
      <c r="J2245" s="22">
        <v>3822.16</v>
      </c>
      <c r="M2245" s="23">
        <v>530</v>
      </c>
      <c r="O2245" s="1">
        <v>2542</v>
      </c>
      <c r="P2245" s="24">
        <f t="shared" si="119"/>
        <v>6894.16</v>
      </c>
      <c r="Q2245" s="23">
        <v>233.2</v>
      </c>
      <c r="R2245" s="23">
        <v>0</v>
      </c>
      <c r="S2245" s="23">
        <v>0.66</v>
      </c>
      <c r="T2245" s="24">
        <f t="shared" si="117"/>
        <v>233.85999999999999</v>
      </c>
      <c r="U2245" s="25">
        <f t="shared" si="118"/>
        <v>6660.3</v>
      </c>
    </row>
    <row r="2246" spans="1:21" ht="27" customHeight="1" x14ac:dyDescent="0.2">
      <c r="A2246" s="18">
        <v>11435</v>
      </c>
      <c r="B2246" s="18" t="s">
        <v>56</v>
      </c>
      <c r="C2246" s="19">
        <v>41189</v>
      </c>
      <c r="D2246" s="20">
        <v>28905011806234</v>
      </c>
      <c r="F2246" s="18" t="s">
        <v>25</v>
      </c>
      <c r="G2246" s="19">
        <v>41248</v>
      </c>
      <c r="I2246" s="21">
        <v>1700</v>
      </c>
      <c r="J2246" s="22">
        <v>2927.35</v>
      </c>
      <c r="M2246" s="23">
        <v>425</v>
      </c>
      <c r="O2246" s="1">
        <v>2349</v>
      </c>
      <c r="P2246" s="24">
        <f t="shared" si="119"/>
        <v>5701.35</v>
      </c>
      <c r="Q2246" s="23">
        <v>187</v>
      </c>
      <c r="R2246" s="23">
        <v>0</v>
      </c>
      <c r="S2246" s="23">
        <v>0.65</v>
      </c>
      <c r="T2246" s="24">
        <f t="shared" si="117"/>
        <v>187.65</v>
      </c>
      <c r="U2246" s="25">
        <f t="shared" si="118"/>
        <v>5513.7000000000007</v>
      </c>
    </row>
    <row r="2247" spans="1:21" ht="27" customHeight="1" x14ac:dyDescent="0.2">
      <c r="A2247" s="18">
        <v>12516</v>
      </c>
      <c r="B2247" s="18" t="s">
        <v>57</v>
      </c>
      <c r="C2247" s="19">
        <v>42157</v>
      </c>
      <c r="D2247" s="20">
        <v>28108201802718</v>
      </c>
      <c r="F2247" s="18" t="s">
        <v>25</v>
      </c>
      <c r="G2247" s="19">
        <v>42186</v>
      </c>
      <c r="I2247" s="21">
        <v>1960</v>
      </c>
      <c r="J2247" s="22">
        <v>2497.5500000000002</v>
      </c>
      <c r="M2247" s="23">
        <v>490</v>
      </c>
      <c r="O2247" s="1">
        <v>1153</v>
      </c>
      <c r="P2247" s="24">
        <f t="shared" si="119"/>
        <v>4140.55</v>
      </c>
      <c r="Q2247" s="23">
        <v>215.6</v>
      </c>
      <c r="R2247" s="23">
        <v>0</v>
      </c>
      <c r="S2247" s="23">
        <v>551.11</v>
      </c>
      <c r="T2247" s="24">
        <f t="shared" si="117"/>
        <v>766.71</v>
      </c>
      <c r="U2247" s="25">
        <f t="shared" si="118"/>
        <v>3373.84</v>
      </c>
    </row>
    <row r="2248" spans="1:21" ht="27" customHeight="1" x14ac:dyDescent="0.2">
      <c r="A2248" s="18">
        <v>13497</v>
      </c>
      <c r="B2248" s="18" t="s">
        <v>58</v>
      </c>
      <c r="C2248" s="19">
        <v>43292</v>
      </c>
      <c r="D2248" s="20">
        <v>29601251800351</v>
      </c>
      <c r="F2248" s="18" t="s">
        <v>25</v>
      </c>
      <c r="G2248" s="19">
        <v>43299</v>
      </c>
      <c r="I2248" s="21">
        <v>1700</v>
      </c>
      <c r="J2248" s="22">
        <v>2562.9</v>
      </c>
      <c r="M2248" s="23">
        <v>425</v>
      </c>
      <c r="O2248" s="1"/>
      <c r="P2248" s="24">
        <f t="shared" si="119"/>
        <v>2987.9</v>
      </c>
      <c r="Q2248" s="23">
        <v>187</v>
      </c>
      <c r="R2248" s="23">
        <v>0</v>
      </c>
      <c r="S2248" s="23">
        <v>3.87</v>
      </c>
      <c r="T2248" s="24">
        <f t="shared" si="117"/>
        <v>190.87</v>
      </c>
      <c r="U2248" s="25">
        <f t="shared" si="118"/>
        <v>2797.03</v>
      </c>
    </row>
    <row r="2249" spans="1:21" ht="27" customHeight="1" x14ac:dyDescent="0.2">
      <c r="A2249" s="18">
        <v>13752</v>
      </c>
      <c r="B2249" s="18" t="s">
        <v>59</v>
      </c>
      <c r="C2249" s="19">
        <v>43507</v>
      </c>
      <c r="D2249" s="20">
        <v>28401080202911</v>
      </c>
      <c r="F2249" s="18" t="s">
        <v>25</v>
      </c>
      <c r="G2249" s="19">
        <v>43617</v>
      </c>
      <c r="I2249" s="21">
        <v>1700</v>
      </c>
      <c r="J2249" s="22">
        <v>2675</v>
      </c>
      <c r="M2249" s="23">
        <v>425</v>
      </c>
      <c r="O2249" s="1">
        <v>850</v>
      </c>
      <c r="P2249" s="24">
        <f t="shared" si="119"/>
        <v>3950</v>
      </c>
      <c r="Q2249" s="23">
        <v>187</v>
      </c>
      <c r="R2249" s="23">
        <v>0</v>
      </c>
      <c r="S2249" s="23">
        <v>0.2</v>
      </c>
      <c r="T2249" s="24">
        <f t="shared" si="117"/>
        <v>187.2</v>
      </c>
      <c r="U2249" s="25">
        <f t="shared" si="118"/>
        <v>3762.8</v>
      </c>
    </row>
    <row r="2250" spans="1:21" ht="27" customHeight="1" x14ac:dyDescent="0.2">
      <c r="A2250" s="18">
        <v>13762</v>
      </c>
      <c r="B2250" s="18" t="s">
        <v>60</v>
      </c>
      <c r="C2250" s="19">
        <v>43513</v>
      </c>
      <c r="D2250" s="20">
        <v>28811220201311</v>
      </c>
      <c r="F2250" s="18" t="s">
        <v>25</v>
      </c>
      <c r="G2250" s="19">
        <v>43678</v>
      </c>
      <c r="I2250" s="21">
        <v>1700</v>
      </c>
      <c r="J2250" s="22">
        <v>2658</v>
      </c>
      <c r="M2250" s="23">
        <v>425</v>
      </c>
      <c r="O2250" s="1"/>
      <c r="P2250" s="24">
        <f t="shared" si="119"/>
        <v>3083</v>
      </c>
      <c r="Q2250" s="23">
        <v>187</v>
      </c>
      <c r="R2250" s="23">
        <v>0</v>
      </c>
      <c r="S2250" s="23">
        <v>479.58</v>
      </c>
      <c r="T2250" s="24">
        <f t="shared" si="117"/>
        <v>666.57999999999993</v>
      </c>
      <c r="U2250" s="25">
        <f t="shared" si="118"/>
        <v>2416.42</v>
      </c>
    </row>
    <row r="2251" spans="1:21" ht="27" customHeight="1" x14ac:dyDescent="0.2">
      <c r="A2251" s="18">
        <v>13778</v>
      </c>
      <c r="B2251" s="18" t="s">
        <v>61</v>
      </c>
      <c r="C2251" s="19">
        <v>44007</v>
      </c>
      <c r="D2251" s="20">
        <v>29311142702431</v>
      </c>
      <c r="F2251" s="18" t="s">
        <v>25</v>
      </c>
      <c r="G2251" s="19">
        <v>44013</v>
      </c>
      <c r="I2251" s="21">
        <v>1700</v>
      </c>
      <c r="J2251" s="22">
        <v>2468.8000000000002</v>
      </c>
      <c r="M2251" s="23">
        <v>425</v>
      </c>
      <c r="O2251" s="1">
        <v>1882</v>
      </c>
      <c r="P2251" s="24">
        <f t="shared" si="119"/>
        <v>4775.8</v>
      </c>
      <c r="Q2251" s="23">
        <v>187</v>
      </c>
      <c r="R2251" s="23">
        <v>0</v>
      </c>
      <c r="S2251" s="23">
        <v>105.61</v>
      </c>
      <c r="T2251" s="24">
        <f t="shared" si="117"/>
        <v>292.61</v>
      </c>
      <c r="U2251" s="25">
        <f t="shared" si="118"/>
        <v>4483.1900000000005</v>
      </c>
    </row>
    <row r="2252" spans="1:21" ht="27" customHeight="1" x14ac:dyDescent="0.2">
      <c r="A2252" s="18">
        <v>181</v>
      </c>
      <c r="B2252" s="18" t="s">
        <v>62</v>
      </c>
      <c r="C2252" s="19">
        <v>34213</v>
      </c>
      <c r="D2252" s="20">
        <v>26710110200876</v>
      </c>
      <c r="F2252" s="18" t="s">
        <v>63</v>
      </c>
      <c r="G2252" s="19">
        <v>34536</v>
      </c>
      <c r="I2252" s="21">
        <v>5780</v>
      </c>
      <c r="J2252" s="22">
        <v>7167</v>
      </c>
      <c r="M2252" s="23">
        <v>1445</v>
      </c>
      <c r="O2252" s="1">
        <v>1683</v>
      </c>
      <c r="P2252" s="24">
        <f t="shared" si="119"/>
        <v>10295</v>
      </c>
      <c r="Q2252" s="23">
        <v>635.79999999999995</v>
      </c>
      <c r="R2252" s="23">
        <v>0</v>
      </c>
      <c r="S2252" s="23">
        <v>22.25</v>
      </c>
      <c r="T2252" s="24">
        <f t="shared" si="117"/>
        <v>658.05</v>
      </c>
      <c r="U2252" s="25">
        <f t="shared" si="118"/>
        <v>9636.9500000000007</v>
      </c>
    </row>
    <row r="2253" spans="1:21" ht="27" customHeight="1" x14ac:dyDescent="0.2">
      <c r="A2253" s="18">
        <v>234</v>
      </c>
      <c r="B2253" s="18" t="s">
        <v>64</v>
      </c>
      <c r="C2253" s="19">
        <v>34700</v>
      </c>
      <c r="D2253" s="20">
        <v>26909220200431</v>
      </c>
      <c r="F2253" s="18" t="s">
        <v>63</v>
      </c>
      <c r="G2253" s="19">
        <v>34719</v>
      </c>
      <c r="I2253" s="21">
        <v>4890</v>
      </c>
      <c r="J2253" s="22">
        <v>6068</v>
      </c>
      <c r="M2253" s="23">
        <v>1222.5</v>
      </c>
      <c r="O2253" s="1">
        <v>4081</v>
      </c>
      <c r="P2253" s="24">
        <f t="shared" si="119"/>
        <v>11371.5</v>
      </c>
      <c r="Q2253" s="23">
        <v>537.9</v>
      </c>
      <c r="R2253" s="23">
        <v>0</v>
      </c>
      <c r="S2253" s="23">
        <v>2.0099999999999998</v>
      </c>
      <c r="T2253" s="24">
        <f t="shared" si="117"/>
        <v>539.91</v>
      </c>
      <c r="U2253" s="25">
        <f t="shared" si="118"/>
        <v>10831.59</v>
      </c>
    </row>
    <row r="2254" spans="1:21" ht="27" customHeight="1" x14ac:dyDescent="0.2">
      <c r="A2254" s="18">
        <v>273</v>
      </c>
      <c r="B2254" s="18" t="s">
        <v>65</v>
      </c>
      <c r="C2254" s="19">
        <v>35745</v>
      </c>
      <c r="D2254" s="20">
        <v>26711290200654</v>
      </c>
      <c r="F2254" s="18" t="s">
        <v>63</v>
      </c>
      <c r="G2254" s="19">
        <v>35770</v>
      </c>
      <c r="I2254" s="21">
        <v>4030</v>
      </c>
      <c r="J2254" s="22">
        <v>5004</v>
      </c>
      <c r="M2254" s="23">
        <v>1007.5</v>
      </c>
      <c r="O2254" s="1">
        <v>1439</v>
      </c>
      <c r="P2254" s="24">
        <f t="shared" si="119"/>
        <v>7450.5</v>
      </c>
      <c r="Q2254" s="23">
        <v>443.3</v>
      </c>
      <c r="R2254" s="23">
        <v>0</v>
      </c>
      <c r="S2254" s="23">
        <v>8.6999999999999993</v>
      </c>
      <c r="T2254" s="24">
        <f t="shared" si="117"/>
        <v>452</v>
      </c>
      <c r="U2254" s="25">
        <f t="shared" si="118"/>
        <v>6998.5</v>
      </c>
    </row>
    <row r="2255" spans="1:21" ht="27" customHeight="1" x14ac:dyDescent="0.2">
      <c r="A2255" s="18">
        <v>4985</v>
      </c>
      <c r="B2255" s="18" t="s">
        <v>66</v>
      </c>
      <c r="C2255" s="19">
        <v>38055</v>
      </c>
      <c r="D2255" s="20">
        <v>27010140200856</v>
      </c>
      <c r="F2255" s="18" t="s">
        <v>63</v>
      </c>
      <c r="G2255" s="19">
        <v>38081</v>
      </c>
      <c r="I2255" s="21">
        <v>4930</v>
      </c>
      <c r="J2255" s="22">
        <v>6083.5</v>
      </c>
      <c r="M2255" s="23">
        <v>1232.5</v>
      </c>
      <c r="O2255" s="1">
        <v>2885</v>
      </c>
      <c r="P2255" s="24">
        <f t="shared" si="119"/>
        <v>10201</v>
      </c>
      <c r="Q2255" s="23">
        <v>542.29999999999995</v>
      </c>
      <c r="R2255" s="23">
        <v>0</v>
      </c>
      <c r="S2255" s="23">
        <v>0</v>
      </c>
      <c r="T2255" s="24">
        <f t="shared" si="117"/>
        <v>542.29999999999995</v>
      </c>
      <c r="U2255" s="25">
        <f t="shared" si="118"/>
        <v>9658.7000000000007</v>
      </c>
    </row>
    <row r="2256" spans="1:21" ht="27" customHeight="1" x14ac:dyDescent="0.2">
      <c r="A2256" s="18">
        <v>7133</v>
      </c>
      <c r="B2256" s="18" t="s">
        <v>67</v>
      </c>
      <c r="C2256" s="19">
        <v>38864</v>
      </c>
      <c r="D2256" s="20">
        <v>28110280200412</v>
      </c>
      <c r="F2256" s="18" t="s">
        <v>63</v>
      </c>
      <c r="G2256" s="19">
        <v>38930</v>
      </c>
      <c r="O2256" s="1"/>
      <c r="P2256" s="24">
        <f t="shared" si="119"/>
        <v>0</v>
      </c>
      <c r="T2256" s="24">
        <f t="shared" si="117"/>
        <v>0</v>
      </c>
      <c r="U2256" s="25">
        <f t="shared" si="118"/>
        <v>0</v>
      </c>
    </row>
    <row r="2257" spans="1:21" ht="27" customHeight="1" x14ac:dyDescent="0.2">
      <c r="A2257" s="18">
        <v>266</v>
      </c>
      <c r="B2257" s="18" t="s">
        <v>68</v>
      </c>
      <c r="C2257" s="19">
        <v>35047</v>
      </c>
      <c r="D2257" s="20">
        <v>27807300200713</v>
      </c>
      <c r="F2257" s="18" t="s">
        <v>25</v>
      </c>
      <c r="G2257" s="19">
        <v>35047</v>
      </c>
      <c r="I2257" s="21">
        <v>4800</v>
      </c>
      <c r="J2257" s="22">
        <v>6527</v>
      </c>
      <c r="M2257" s="23">
        <v>1200</v>
      </c>
      <c r="O2257" s="1">
        <v>2481</v>
      </c>
      <c r="P2257" s="24">
        <f t="shared" si="119"/>
        <v>10208</v>
      </c>
      <c r="Q2257" s="23">
        <v>528</v>
      </c>
      <c r="R2257" s="23">
        <v>0</v>
      </c>
      <c r="S2257" s="23">
        <v>0</v>
      </c>
      <c r="T2257" s="24">
        <f t="shared" si="117"/>
        <v>528</v>
      </c>
      <c r="U2257" s="25">
        <f t="shared" si="118"/>
        <v>9680</v>
      </c>
    </row>
    <row r="2258" spans="1:21" ht="27" customHeight="1" x14ac:dyDescent="0.2">
      <c r="A2258" s="18">
        <v>276</v>
      </c>
      <c r="B2258" s="18" t="s">
        <v>69</v>
      </c>
      <c r="C2258" s="19">
        <v>35294</v>
      </c>
      <c r="D2258" s="20">
        <v>27011151802137</v>
      </c>
      <c r="F2258" s="18" t="s">
        <v>25</v>
      </c>
      <c r="G2258" s="19">
        <v>35332</v>
      </c>
      <c r="I2258" s="21">
        <v>2740</v>
      </c>
      <c r="J2258" s="22">
        <v>3408.5</v>
      </c>
      <c r="M2258" s="23">
        <v>685</v>
      </c>
      <c r="O2258" s="1">
        <v>1619</v>
      </c>
      <c r="P2258" s="24">
        <f t="shared" si="119"/>
        <v>5712.5</v>
      </c>
      <c r="Q2258" s="23">
        <v>301.39999999999998</v>
      </c>
      <c r="R2258" s="23">
        <v>0</v>
      </c>
      <c r="S2258" s="23">
        <v>4.7300000000000004</v>
      </c>
      <c r="T2258" s="24">
        <f t="shared" si="117"/>
        <v>306.13</v>
      </c>
      <c r="U2258" s="25">
        <f t="shared" si="118"/>
        <v>5406.37</v>
      </c>
    </row>
    <row r="2259" spans="1:21" ht="27" customHeight="1" x14ac:dyDescent="0.2">
      <c r="A2259" s="18">
        <v>282</v>
      </c>
      <c r="B2259" s="18" t="s">
        <v>70</v>
      </c>
      <c r="C2259" s="19">
        <v>36500</v>
      </c>
      <c r="D2259" s="20">
        <v>28110250202291</v>
      </c>
      <c r="F2259" s="18" t="s">
        <v>25</v>
      </c>
      <c r="G2259" s="19">
        <v>36548</v>
      </c>
      <c r="I2259" s="21">
        <v>2410</v>
      </c>
      <c r="J2259" s="22">
        <v>3283</v>
      </c>
      <c r="M2259" s="23">
        <v>602.5</v>
      </c>
      <c r="O2259" s="1">
        <v>1128</v>
      </c>
      <c r="P2259" s="24">
        <f t="shared" si="119"/>
        <v>5013.5</v>
      </c>
      <c r="Q2259" s="23">
        <v>265.10000000000002</v>
      </c>
      <c r="R2259" s="23">
        <v>0</v>
      </c>
      <c r="S2259" s="23">
        <v>1.88</v>
      </c>
      <c r="T2259" s="24">
        <f t="shared" si="117"/>
        <v>266.98</v>
      </c>
      <c r="U2259" s="25">
        <f t="shared" si="118"/>
        <v>4746.5200000000004</v>
      </c>
    </row>
    <row r="2260" spans="1:21" ht="27" customHeight="1" x14ac:dyDescent="0.2">
      <c r="A2260" s="18">
        <v>5851</v>
      </c>
      <c r="B2260" s="18" t="s">
        <v>71</v>
      </c>
      <c r="C2260" s="19">
        <v>38593</v>
      </c>
      <c r="D2260" s="20">
        <v>26412010202056</v>
      </c>
      <c r="F2260" s="18" t="s">
        <v>25</v>
      </c>
      <c r="G2260" s="19">
        <v>38689</v>
      </c>
      <c r="I2260" s="21">
        <v>2370</v>
      </c>
      <c r="J2260" s="22">
        <v>2950.25</v>
      </c>
      <c r="M2260" s="23">
        <v>592.5</v>
      </c>
      <c r="O2260" s="1">
        <v>1720</v>
      </c>
      <c r="P2260" s="24">
        <f t="shared" si="119"/>
        <v>5262.75</v>
      </c>
      <c r="Q2260" s="23">
        <v>260.7</v>
      </c>
      <c r="R2260" s="23">
        <v>0</v>
      </c>
      <c r="S2260" s="23">
        <v>10.55</v>
      </c>
      <c r="T2260" s="24">
        <f t="shared" si="117"/>
        <v>271.25</v>
      </c>
      <c r="U2260" s="25">
        <f t="shared" si="118"/>
        <v>4991.5</v>
      </c>
    </row>
    <row r="2261" spans="1:21" ht="27" customHeight="1" x14ac:dyDescent="0.2">
      <c r="A2261" s="18">
        <v>7414</v>
      </c>
      <c r="B2261" s="18" t="s">
        <v>72</v>
      </c>
      <c r="C2261" s="19">
        <v>39022</v>
      </c>
      <c r="D2261" s="20">
        <v>28408201803093</v>
      </c>
      <c r="F2261" s="18" t="s">
        <v>25</v>
      </c>
      <c r="G2261" s="19">
        <v>39040</v>
      </c>
      <c r="I2261" s="21">
        <v>1770</v>
      </c>
      <c r="J2261" s="22">
        <v>2987.4</v>
      </c>
      <c r="M2261" s="23">
        <v>442.5</v>
      </c>
      <c r="O2261" s="1">
        <v>1352</v>
      </c>
      <c r="P2261" s="24">
        <f t="shared" si="119"/>
        <v>4781.8999999999996</v>
      </c>
      <c r="Q2261" s="23">
        <v>194.7</v>
      </c>
      <c r="R2261" s="23">
        <v>0</v>
      </c>
      <c r="S2261" s="23">
        <v>0</v>
      </c>
      <c r="T2261" s="24">
        <f t="shared" si="117"/>
        <v>194.7</v>
      </c>
      <c r="U2261" s="25">
        <f t="shared" si="118"/>
        <v>4587.2</v>
      </c>
    </row>
    <row r="2262" spans="1:21" ht="27" customHeight="1" x14ac:dyDescent="0.2">
      <c r="A2262" s="18">
        <v>12607</v>
      </c>
      <c r="B2262" s="18" t="s">
        <v>73</v>
      </c>
      <c r="C2262" s="19">
        <v>42229</v>
      </c>
      <c r="D2262" s="20">
        <v>28205280200499</v>
      </c>
      <c r="F2262" s="18" t="s">
        <v>25</v>
      </c>
      <c r="G2262" s="19">
        <v>42236</v>
      </c>
      <c r="O2262" s="1"/>
      <c r="P2262" s="24">
        <f t="shared" si="119"/>
        <v>0</v>
      </c>
      <c r="T2262" s="24">
        <f t="shared" si="117"/>
        <v>0</v>
      </c>
      <c r="U2262" s="25">
        <f t="shared" si="118"/>
        <v>0</v>
      </c>
    </row>
    <row r="2263" spans="1:21" ht="27" customHeight="1" x14ac:dyDescent="0.2">
      <c r="A2263" s="18">
        <v>452</v>
      </c>
      <c r="B2263" s="18" t="s">
        <v>74</v>
      </c>
      <c r="C2263" s="19">
        <v>33756</v>
      </c>
      <c r="D2263" s="20">
        <v>27611140200558</v>
      </c>
      <c r="F2263" s="18" t="s">
        <v>75</v>
      </c>
      <c r="G2263" s="19">
        <v>34847</v>
      </c>
      <c r="I2263" s="21">
        <v>5090</v>
      </c>
      <c r="J2263" s="22">
        <v>6638.5</v>
      </c>
      <c r="M2263" s="23">
        <v>1272.5</v>
      </c>
      <c r="O2263" s="1"/>
      <c r="P2263" s="24">
        <f t="shared" si="119"/>
        <v>7911</v>
      </c>
      <c r="Q2263" s="23">
        <v>559.9</v>
      </c>
      <c r="R2263" s="23">
        <v>0</v>
      </c>
      <c r="S2263" s="23">
        <v>22.26</v>
      </c>
      <c r="T2263" s="24">
        <f t="shared" si="117"/>
        <v>582.16</v>
      </c>
      <c r="U2263" s="25">
        <f t="shared" si="118"/>
        <v>7328.84</v>
      </c>
    </row>
    <row r="2264" spans="1:21" ht="27" customHeight="1" x14ac:dyDescent="0.2">
      <c r="A2264" s="18">
        <v>453</v>
      </c>
      <c r="B2264" s="18" t="s">
        <v>76</v>
      </c>
      <c r="C2264" s="19">
        <v>34700</v>
      </c>
      <c r="D2264" s="20">
        <v>26311121801896</v>
      </c>
      <c r="F2264" s="18" t="s">
        <v>75</v>
      </c>
      <c r="G2264" s="19" t="s">
        <v>77</v>
      </c>
      <c r="I2264" s="21">
        <v>0</v>
      </c>
      <c r="J2264" s="22">
        <v>4491</v>
      </c>
      <c r="M2264" s="23">
        <v>0</v>
      </c>
      <c r="O2264" s="1">
        <v>1358</v>
      </c>
      <c r="P2264" s="24">
        <f t="shared" si="119"/>
        <v>5849</v>
      </c>
      <c r="Q2264" s="23">
        <v>0</v>
      </c>
      <c r="R2264" s="23">
        <v>0</v>
      </c>
      <c r="S2264" s="23">
        <v>1.27</v>
      </c>
      <c r="T2264" s="24">
        <f t="shared" si="117"/>
        <v>1.27</v>
      </c>
      <c r="U2264" s="25">
        <f t="shared" si="118"/>
        <v>5847.73</v>
      </c>
    </row>
    <row r="2265" spans="1:21" ht="27" customHeight="1" x14ac:dyDescent="0.2">
      <c r="A2265" s="18">
        <v>454</v>
      </c>
      <c r="B2265" s="18" t="s">
        <v>78</v>
      </c>
      <c r="C2265" s="19">
        <v>34560</v>
      </c>
      <c r="D2265" s="20">
        <v>27611171801053</v>
      </c>
      <c r="F2265" s="18" t="s">
        <v>75</v>
      </c>
      <c r="G2265" s="19">
        <v>34910</v>
      </c>
      <c r="I2265" s="21">
        <v>2900</v>
      </c>
      <c r="J2265" s="22">
        <v>3936.5</v>
      </c>
      <c r="M2265" s="23">
        <v>725</v>
      </c>
      <c r="O2265" s="1">
        <v>906</v>
      </c>
      <c r="P2265" s="24">
        <f t="shared" si="119"/>
        <v>5567.5</v>
      </c>
      <c r="Q2265" s="23">
        <v>319</v>
      </c>
      <c r="R2265" s="23">
        <v>0</v>
      </c>
      <c r="S2265" s="23">
        <v>0</v>
      </c>
      <c r="T2265" s="24">
        <f t="shared" si="117"/>
        <v>319</v>
      </c>
      <c r="U2265" s="25">
        <f t="shared" si="118"/>
        <v>5248.5</v>
      </c>
    </row>
    <row r="2266" spans="1:21" ht="27" customHeight="1" x14ac:dyDescent="0.2">
      <c r="A2266" s="18">
        <v>4140</v>
      </c>
      <c r="B2266" s="18" t="s">
        <v>79</v>
      </c>
      <c r="C2266" s="19">
        <v>37122</v>
      </c>
      <c r="D2266" s="20">
        <v>27705050200855</v>
      </c>
      <c r="F2266" s="18" t="s">
        <v>75</v>
      </c>
      <c r="G2266" s="19">
        <v>40436</v>
      </c>
      <c r="I2266" s="21">
        <v>3330</v>
      </c>
      <c r="J2266" s="22">
        <v>4517.3500000000004</v>
      </c>
      <c r="M2266" s="23">
        <v>832.5</v>
      </c>
      <c r="O2266" s="1">
        <v>526</v>
      </c>
      <c r="P2266" s="24">
        <f t="shared" si="119"/>
        <v>5875.85</v>
      </c>
      <c r="Q2266" s="23">
        <v>366.3</v>
      </c>
      <c r="R2266" s="23">
        <v>0</v>
      </c>
      <c r="S2266" s="23">
        <v>0.37</v>
      </c>
      <c r="T2266" s="24">
        <f t="shared" si="117"/>
        <v>366.67</v>
      </c>
      <c r="U2266" s="25">
        <f t="shared" si="118"/>
        <v>5509.18</v>
      </c>
    </row>
    <row r="2267" spans="1:21" ht="27" customHeight="1" x14ac:dyDescent="0.2">
      <c r="A2267" s="18">
        <v>5731</v>
      </c>
      <c r="B2267" s="18" t="s">
        <v>80</v>
      </c>
      <c r="C2267" s="19">
        <v>38563</v>
      </c>
      <c r="D2267" s="20">
        <v>28301210200695</v>
      </c>
      <c r="F2267" s="18" t="s">
        <v>81</v>
      </c>
      <c r="G2267" s="19">
        <v>38689</v>
      </c>
      <c r="I2267" s="21">
        <v>5950</v>
      </c>
      <c r="J2267" s="22">
        <v>7340</v>
      </c>
      <c r="M2267" s="23">
        <v>1487.5</v>
      </c>
      <c r="O2267" s="1"/>
      <c r="P2267" s="24">
        <f t="shared" si="119"/>
        <v>8827.5</v>
      </c>
      <c r="Q2267" s="23">
        <v>654.5</v>
      </c>
      <c r="R2267" s="23">
        <v>0</v>
      </c>
      <c r="S2267" s="23">
        <v>37.020000000000003</v>
      </c>
      <c r="T2267" s="24">
        <f t="shared" si="117"/>
        <v>691.52</v>
      </c>
      <c r="U2267" s="25">
        <f t="shared" si="118"/>
        <v>8135.98</v>
      </c>
    </row>
    <row r="2268" spans="1:21" ht="27" customHeight="1" x14ac:dyDescent="0.2">
      <c r="A2268" s="18">
        <v>7081</v>
      </c>
      <c r="B2268" s="18" t="s">
        <v>82</v>
      </c>
      <c r="C2268" s="19">
        <v>38843</v>
      </c>
      <c r="D2268" s="20">
        <v>27101080200539</v>
      </c>
      <c r="F2268" s="18" t="s">
        <v>75</v>
      </c>
      <c r="G2268" s="19">
        <v>38869</v>
      </c>
      <c r="I2268" s="21">
        <v>2220</v>
      </c>
      <c r="J2268" s="22">
        <v>2743.35</v>
      </c>
      <c r="M2268" s="23">
        <v>555</v>
      </c>
      <c r="O2268" s="1">
        <v>1285</v>
      </c>
      <c r="P2268" s="24">
        <f t="shared" si="119"/>
        <v>4583.3500000000004</v>
      </c>
      <c r="Q2268" s="23">
        <v>244.2</v>
      </c>
      <c r="R2268" s="23">
        <v>0</v>
      </c>
      <c r="S2268" s="23">
        <v>0</v>
      </c>
      <c r="T2268" s="24">
        <f t="shared" si="117"/>
        <v>244.2</v>
      </c>
      <c r="U2268" s="25">
        <f t="shared" si="118"/>
        <v>4339.1500000000005</v>
      </c>
    </row>
    <row r="2269" spans="1:21" ht="27" customHeight="1" x14ac:dyDescent="0.2">
      <c r="A2269" s="18">
        <v>8073</v>
      </c>
      <c r="B2269" s="18" t="s">
        <v>83</v>
      </c>
      <c r="C2269" s="19">
        <v>39288</v>
      </c>
      <c r="D2269" s="20">
        <v>27310061802151</v>
      </c>
      <c r="F2269" s="18" t="s">
        <v>75</v>
      </c>
      <c r="G2269" s="19">
        <v>39352</v>
      </c>
      <c r="I2269" s="21">
        <v>2010</v>
      </c>
      <c r="J2269" s="22">
        <v>2725.85</v>
      </c>
      <c r="M2269" s="23">
        <v>502.5</v>
      </c>
      <c r="O2269" s="1">
        <v>964</v>
      </c>
      <c r="P2269" s="24">
        <f t="shared" si="119"/>
        <v>4192.3500000000004</v>
      </c>
      <c r="Q2269" s="23">
        <v>221.1</v>
      </c>
      <c r="R2269" s="23">
        <v>0</v>
      </c>
      <c r="S2269" s="23">
        <v>1.8</v>
      </c>
      <c r="T2269" s="24">
        <f t="shared" si="117"/>
        <v>222.9</v>
      </c>
      <c r="U2269" s="25">
        <f t="shared" si="118"/>
        <v>3969.4500000000003</v>
      </c>
    </row>
    <row r="2270" spans="1:21" ht="27" customHeight="1" x14ac:dyDescent="0.2">
      <c r="A2270" s="18">
        <v>9306</v>
      </c>
      <c r="B2270" s="18" t="s">
        <v>84</v>
      </c>
      <c r="C2270" s="19">
        <v>39862</v>
      </c>
      <c r="D2270" s="20">
        <v>28409012602431</v>
      </c>
      <c r="F2270" s="18" t="s">
        <v>75</v>
      </c>
      <c r="G2270" s="19">
        <v>39882</v>
      </c>
      <c r="I2270" s="21">
        <v>1700</v>
      </c>
      <c r="J2270" s="22">
        <v>2567.89</v>
      </c>
      <c r="M2270" s="23">
        <v>425</v>
      </c>
      <c r="O2270" s="1">
        <v>1178</v>
      </c>
      <c r="P2270" s="24">
        <f t="shared" si="119"/>
        <v>4170.8899999999994</v>
      </c>
      <c r="Q2270" s="23">
        <v>187</v>
      </c>
      <c r="R2270" s="23">
        <v>0</v>
      </c>
      <c r="S2270" s="23">
        <v>0</v>
      </c>
      <c r="T2270" s="24">
        <f t="shared" si="117"/>
        <v>187</v>
      </c>
      <c r="U2270" s="25">
        <f t="shared" si="118"/>
        <v>3983.8899999999994</v>
      </c>
    </row>
    <row r="2271" spans="1:21" ht="27" customHeight="1" x14ac:dyDescent="0.2">
      <c r="A2271" s="18">
        <v>755</v>
      </c>
      <c r="B2271" s="18" t="s">
        <v>85</v>
      </c>
      <c r="C2271" s="19">
        <v>36486</v>
      </c>
      <c r="D2271" s="20">
        <v>27603130300697</v>
      </c>
      <c r="F2271" s="18" t="s">
        <v>86</v>
      </c>
      <c r="G2271" s="19">
        <v>36501</v>
      </c>
      <c r="I2271" s="21">
        <v>2260</v>
      </c>
      <c r="J2271" s="22">
        <v>3072.2</v>
      </c>
      <c r="M2271" s="23">
        <v>565</v>
      </c>
      <c r="O2271" s="1"/>
      <c r="P2271" s="24">
        <f t="shared" si="119"/>
        <v>3637.2</v>
      </c>
      <c r="Q2271" s="23">
        <v>248.6</v>
      </c>
      <c r="R2271" s="23">
        <v>0</v>
      </c>
      <c r="S2271" s="23">
        <v>4.72</v>
      </c>
      <c r="T2271" s="24">
        <f t="shared" si="117"/>
        <v>253.32</v>
      </c>
      <c r="U2271" s="25">
        <f t="shared" si="118"/>
        <v>3383.8799999999997</v>
      </c>
    </row>
    <row r="2272" spans="1:21" ht="27" customHeight="1" x14ac:dyDescent="0.2">
      <c r="A2272" s="18">
        <v>760</v>
      </c>
      <c r="B2272" s="18" t="s">
        <v>87</v>
      </c>
      <c r="C2272" s="19">
        <v>34683</v>
      </c>
      <c r="D2272" s="20">
        <v>27212160201311</v>
      </c>
      <c r="F2272" s="18" t="s">
        <v>86</v>
      </c>
      <c r="G2272" s="19">
        <v>34911</v>
      </c>
      <c r="I2272" s="21">
        <v>3600</v>
      </c>
      <c r="J2272" s="22">
        <v>4459</v>
      </c>
      <c r="M2272" s="23">
        <v>900</v>
      </c>
      <c r="O2272" s="1"/>
      <c r="P2272" s="24">
        <f t="shared" si="119"/>
        <v>5359</v>
      </c>
      <c r="Q2272" s="23">
        <v>396</v>
      </c>
      <c r="R2272" s="23">
        <v>19.5</v>
      </c>
      <c r="S2272" s="23">
        <v>1.1200000000000001</v>
      </c>
      <c r="T2272" s="24">
        <f t="shared" si="117"/>
        <v>416.62</v>
      </c>
      <c r="U2272" s="25">
        <f t="shared" si="118"/>
        <v>4942.38</v>
      </c>
    </row>
    <row r="2273" spans="1:21" ht="27" customHeight="1" x14ac:dyDescent="0.2">
      <c r="A2273" s="18">
        <v>775</v>
      </c>
      <c r="B2273" s="18" t="s">
        <v>88</v>
      </c>
      <c r="C2273" s="19">
        <v>35147</v>
      </c>
      <c r="D2273" s="20">
        <v>27204030201694</v>
      </c>
      <c r="F2273" s="18" t="s">
        <v>86</v>
      </c>
      <c r="G2273" s="19">
        <v>35168</v>
      </c>
      <c r="I2273" s="21">
        <v>3430</v>
      </c>
      <c r="J2273" s="22">
        <v>4256</v>
      </c>
      <c r="M2273" s="23">
        <v>857.5</v>
      </c>
      <c r="O2273" s="1"/>
      <c r="P2273" s="24">
        <f t="shared" si="119"/>
        <v>5113.5</v>
      </c>
      <c r="Q2273" s="23">
        <v>377.3</v>
      </c>
      <c r="R2273" s="23">
        <v>0</v>
      </c>
      <c r="S2273" s="23">
        <v>116.48</v>
      </c>
      <c r="T2273" s="24">
        <f t="shared" si="117"/>
        <v>493.78000000000003</v>
      </c>
      <c r="U2273" s="25">
        <f t="shared" si="118"/>
        <v>4619.72</v>
      </c>
    </row>
    <row r="2274" spans="1:21" ht="27" customHeight="1" x14ac:dyDescent="0.2">
      <c r="A2274" s="18">
        <v>4698</v>
      </c>
      <c r="B2274" s="18" t="s">
        <v>89</v>
      </c>
      <c r="C2274" s="19">
        <v>37846</v>
      </c>
      <c r="D2274" s="20">
        <v>27911111803271</v>
      </c>
      <c r="F2274" s="18" t="s">
        <v>86</v>
      </c>
      <c r="G2274" s="19">
        <v>37909</v>
      </c>
      <c r="I2274" s="21">
        <v>2460</v>
      </c>
      <c r="J2274" s="22">
        <v>3327.45</v>
      </c>
      <c r="M2274" s="23">
        <v>615</v>
      </c>
      <c r="O2274" s="1"/>
      <c r="P2274" s="24">
        <f t="shared" si="119"/>
        <v>3942.45</v>
      </c>
      <c r="Q2274" s="23">
        <v>270.60000000000002</v>
      </c>
      <c r="R2274" s="23">
        <v>0</v>
      </c>
      <c r="S2274" s="23">
        <v>1.38</v>
      </c>
      <c r="T2274" s="24">
        <f t="shared" si="117"/>
        <v>271.98</v>
      </c>
      <c r="U2274" s="25">
        <f t="shared" si="118"/>
        <v>3670.47</v>
      </c>
    </row>
    <row r="2275" spans="1:21" ht="27" customHeight="1" x14ac:dyDescent="0.2">
      <c r="A2275" s="18">
        <v>5241</v>
      </c>
      <c r="B2275" s="18" t="s">
        <v>90</v>
      </c>
      <c r="C2275" s="19">
        <v>38176</v>
      </c>
      <c r="D2275" s="20">
        <v>28108050203019</v>
      </c>
      <c r="F2275" s="18" t="s">
        <v>86</v>
      </c>
      <c r="G2275" s="19">
        <v>38231</v>
      </c>
      <c r="I2275" s="21">
        <v>2480</v>
      </c>
      <c r="J2275" s="22">
        <v>3361.45</v>
      </c>
      <c r="M2275" s="23">
        <v>620</v>
      </c>
      <c r="O2275" s="1"/>
      <c r="P2275" s="24">
        <f t="shared" si="119"/>
        <v>3981.45</v>
      </c>
      <c r="Q2275" s="23">
        <v>272.8</v>
      </c>
      <c r="R2275" s="23">
        <v>0</v>
      </c>
      <c r="S2275" s="23">
        <v>4.45</v>
      </c>
      <c r="T2275" s="24">
        <f t="shared" si="117"/>
        <v>277.25</v>
      </c>
      <c r="U2275" s="25">
        <f t="shared" si="118"/>
        <v>3704.2</v>
      </c>
    </row>
    <row r="2276" spans="1:21" ht="27" customHeight="1" x14ac:dyDescent="0.2">
      <c r="A2276" s="18">
        <v>5394</v>
      </c>
      <c r="B2276" s="18" t="s">
        <v>91</v>
      </c>
      <c r="C2276" s="19">
        <v>38038</v>
      </c>
      <c r="D2276" s="20">
        <v>28312011806098</v>
      </c>
      <c r="F2276" s="18" t="s">
        <v>86</v>
      </c>
      <c r="G2276" s="19">
        <v>38448</v>
      </c>
      <c r="I2276" s="21">
        <v>2050</v>
      </c>
      <c r="J2276" s="22">
        <v>3463.3</v>
      </c>
      <c r="M2276" s="23">
        <v>512.5</v>
      </c>
      <c r="O2276" s="1"/>
      <c r="P2276" s="24">
        <f t="shared" si="119"/>
        <v>3975.8</v>
      </c>
      <c r="Q2276" s="23">
        <v>225.5</v>
      </c>
      <c r="R2276" s="23">
        <v>0</v>
      </c>
      <c r="S2276" s="23">
        <v>0</v>
      </c>
      <c r="T2276" s="24">
        <f t="shared" si="117"/>
        <v>225.5</v>
      </c>
      <c r="U2276" s="25">
        <f t="shared" si="118"/>
        <v>3750.3</v>
      </c>
    </row>
    <row r="2277" spans="1:21" ht="27" customHeight="1" x14ac:dyDescent="0.2">
      <c r="A2277" s="18">
        <v>5463</v>
      </c>
      <c r="B2277" s="18" t="s">
        <v>92</v>
      </c>
      <c r="C2277" s="19">
        <v>38459</v>
      </c>
      <c r="D2277" s="20">
        <v>27503171800491</v>
      </c>
      <c r="F2277" s="18" t="s">
        <v>86</v>
      </c>
      <c r="G2277" s="19">
        <v>38507</v>
      </c>
      <c r="I2277" s="21">
        <v>2250</v>
      </c>
      <c r="J2277" s="22">
        <v>3057.2</v>
      </c>
      <c r="M2277" s="23">
        <v>562.5</v>
      </c>
      <c r="O2277" s="1"/>
      <c r="P2277" s="24">
        <f t="shared" si="119"/>
        <v>3619.7</v>
      </c>
      <c r="Q2277" s="23">
        <v>247.5</v>
      </c>
      <c r="R2277" s="23">
        <v>700</v>
      </c>
      <c r="S2277" s="23">
        <v>1.76</v>
      </c>
      <c r="T2277" s="24">
        <f t="shared" si="117"/>
        <v>949.26</v>
      </c>
      <c r="U2277" s="25">
        <f t="shared" si="118"/>
        <v>2670.4399999999996</v>
      </c>
    </row>
    <row r="2278" spans="1:21" ht="27" customHeight="1" x14ac:dyDescent="0.2">
      <c r="A2278" s="18">
        <v>5531</v>
      </c>
      <c r="B2278" s="18" t="s">
        <v>93</v>
      </c>
      <c r="C2278" s="19">
        <v>38504</v>
      </c>
      <c r="D2278" s="20">
        <v>28111030200375</v>
      </c>
      <c r="F2278" s="18" t="s">
        <v>86</v>
      </c>
      <c r="G2278" s="19">
        <v>38544</v>
      </c>
      <c r="I2278" s="21">
        <v>2600</v>
      </c>
      <c r="J2278" s="22">
        <v>3516.7</v>
      </c>
      <c r="M2278" s="23">
        <v>650</v>
      </c>
      <c r="O2278" s="1"/>
      <c r="P2278" s="24">
        <f t="shared" si="119"/>
        <v>4166.7</v>
      </c>
      <c r="Q2278" s="23">
        <v>286</v>
      </c>
      <c r="R2278" s="23">
        <v>0</v>
      </c>
      <c r="S2278" s="23">
        <v>1.46</v>
      </c>
      <c r="T2278" s="24">
        <f t="shared" si="117"/>
        <v>287.45999999999998</v>
      </c>
      <c r="U2278" s="25">
        <f t="shared" si="118"/>
        <v>3879.24</v>
      </c>
    </row>
    <row r="2279" spans="1:21" ht="27" customHeight="1" x14ac:dyDescent="0.2">
      <c r="A2279" s="18">
        <v>5559</v>
      </c>
      <c r="B2279" s="18" t="s">
        <v>94</v>
      </c>
      <c r="C2279" s="19">
        <v>38510</v>
      </c>
      <c r="D2279" s="20">
        <v>28104121802517</v>
      </c>
      <c r="F2279" s="18" t="s">
        <v>86</v>
      </c>
      <c r="G2279" s="19">
        <v>38570</v>
      </c>
      <c r="I2279" s="21">
        <v>2130</v>
      </c>
      <c r="J2279" s="22">
        <v>2897.2</v>
      </c>
      <c r="M2279" s="23">
        <v>532.5</v>
      </c>
      <c r="O2279" s="1"/>
      <c r="P2279" s="24">
        <f t="shared" si="119"/>
        <v>3429.7</v>
      </c>
      <c r="Q2279" s="23">
        <v>234.3</v>
      </c>
      <c r="R2279" s="23">
        <v>0</v>
      </c>
      <c r="S2279" s="23">
        <v>2.63</v>
      </c>
      <c r="T2279" s="24">
        <f t="shared" ref="T2279:T2342" si="120">SUM(Q2279:S2279)</f>
        <v>236.93</v>
      </c>
      <c r="U2279" s="25">
        <f t="shared" ref="U2279:U2342" si="121">P2279-T2279</f>
        <v>3192.77</v>
      </c>
    </row>
    <row r="2280" spans="1:21" ht="27" customHeight="1" x14ac:dyDescent="0.2">
      <c r="A2280" s="18">
        <v>5762</v>
      </c>
      <c r="B2280" s="18" t="s">
        <v>95</v>
      </c>
      <c r="C2280" s="19">
        <v>38572</v>
      </c>
      <c r="D2280" s="20">
        <v>28504201804951</v>
      </c>
      <c r="F2280" s="18" t="s">
        <v>86</v>
      </c>
      <c r="G2280" s="19">
        <v>38689</v>
      </c>
      <c r="I2280" s="21">
        <v>2090</v>
      </c>
      <c r="J2280" s="22">
        <v>3520.2</v>
      </c>
      <c r="M2280" s="23">
        <v>522.5</v>
      </c>
      <c r="O2280" s="1"/>
      <c r="P2280" s="24">
        <f t="shared" ref="P2280:P2343" si="122">SUM(J2280:O2280)</f>
        <v>4042.7</v>
      </c>
      <c r="Q2280" s="23">
        <v>229.9</v>
      </c>
      <c r="R2280" s="23">
        <v>0</v>
      </c>
      <c r="S2280" s="23">
        <v>1.98</v>
      </c>
      <c r="T2280" s="24">
        <f t="shared" si="120"/>
        <v>231.88</v>
      </c>
      <c r="U2280" s="25">
        <f t="shared" si="121"/>
        <v>3810.8199999999997</v>
      </c>
    </row>
    <row r="2281" spans="1:21" ht="27" customHeight="1" x14ac:dyDescent="0.2">
      <c r="A2281" s="18">
        <v>6644</v>
      </c>
      <c r="B2281" s="18" t="s">
        <v>96</v>
      </c>
      <c r="C2281" s="19">
        <v>38705</v>
      </c>
      <c r="D2281" s="20">
        <v>28011231800139</v>
      </c>
      <c r="F2281" s="18" t="s">
        <v>86</v>
      </c>
      <c r="G2281" s="19">
        <v>38762</v>
      </c>
      <c r="I2281" s="21">
        <v>2150</v>
      </c>
      <c r="J2281" s="22">
        <v>2914.2</v>
      </c>
      <c r="M2281" s="23">
        <v>537.5</v>
      </c>
      <c r="O2281" s="1"/>
      <c r="P2281" s="24">
        <f t="shared" si="122"/>
        <v>3451.7</v>
      </c>
      <c r="Q2281" s="23">
        <v>236.5</v>
      </c>
      <c r="R2281" s="23">
        <v>11.5</v>
      </c>
      <c r="S2281" s="23">
        <v>1.2</v>
      </c>
      <c r="T2281" s="24">
        <f t="shared" si="120"/>
        <v>249.2</v>
      </c>
      <c r="U2281" s="25">
        <f t="shared" si="121"/>
        <v>3202.5</v>
      </c>
    </row>
    <row r="2282" spans="1:21" ht="27" customHeight="1" x14ac:dyDescent="0.2">
      <c r="A2282" s="18">
        <v>7344</v>
      </c>
      <c r="B2282" s="18" t="s">
        <v>97</v>
      </c>
      <c r="C2282" s="19">
        <v>38970</v>
      </c>
      <c r="D2282" s="20">
        <v>27310221801637</v>
      </c>
      <c r="F2282" s="18" t="s">
        <v>86</v>
      </c>
      <c r="G2282" s="19">
        <v>39032</v>
      </c>
      <c r="I2282" s="21">
        <v>2150</v>
      </c>
      <c r="J2282" s="22">
        <v>2916.2</v>
      </c>
      <c r="M2282" s="23">
        <v>537.5</v>
      </c>
      <c r="O2282" s="1"/>
      <c r="P2282" s="24">
        <f t="shared" si="122"/>
        <v>3453.7</v>
      </c>
      <c r="Q2282" s="23">
        <v>236.5</v>
      </c>
      <c r="R2282" s="23">
        <v>0</v>
      </c>
      <c r="S2282" s="23">
        <v>3.33</v>
      </c>
      <c r="T2282" s="24">
        <f t="shared" si="120"/>
        <v>239.83</v>
      </c>
      <c r="U2282" s="25">
        <f t="shared" si="121"/>
        <v>3213.87</v>
      </c>
    </row>
    <row r="2283" spans="1:21" ht="27" customHeight="1" x14ac:dyDescent="0.2">
      <c r="A2283" s="18">
        <v>7518</v>
      </c>
      <c r="B2283" s="18" t="s">
        <v>98</v>
      </c>
      <c r="C2283" s="19">
        <v>39051</v>
      </c>
      <c r="D2283" s="20">
        <v>28004121803934</v>
      </c>
      <c r="F2283" s="18" t="s">
        <v>86</v>
      </c>
      <c r="G2283" s="19">
        <v>39090</v>
      </c>
      <c r="I2283" s="21">
        <v>2140</v>
      </c>
      <c r="J2283" s="22">
        <v>2905.05</v>
      </c>
      <c r="M2283" s="23">
        <v>535</v>
      </c>
      <c r="O2283" s="1"/>
      <c r="P2283" s="24">
        <f t="shared" si="122"/>
        <v>3440.05</v>
      </c>
      <c r="Q2283" s="23">
        <v>235.4</v>
      </c>
      <c r="R2283" s="23">
        <v>0</v>
      </c>
      <c r="S2283" s="23">
        <v>0.71</v>
      </c>
      <c r="T2283" s="24">
        <f t="shared" si="120"/>
        <v>236.11</v>
      </c>
      <c r="U2283" s="25">
        <f t="shared" si="121"/>
        <v>3203.94</v>
      </c>
    </row>
    <row r="2284" spans="1:21" ht="27" customHeight="1" x14ac:dyDescent="0.2">
      <c r="A2284" s="18">
        <v>8163</v>
      </c>
      <c r="B2284" s="18" t="s">
        <v>99</v>
      </c>
      <c r="C2284" s="19">
        <v>39307</v>
      </c>
      <c r="D2284" s="20">
        <v>28701031805352</v>
      </c>
      <c r="F2284" s="18" t="s">
        <v>86</v>
      </c>
      <c r="G2284" s="19">
        <v>39349</v>
      </c>
      <c r="I2284" s="21">
        <v>1760</v>
      </c>
      <c r="J2284" s="22">
        <v>2962.75</v>
      </c>
      <c r="M2284" s="23">
        <v>440</v>
      </c>
      <c r="O2284" s="1"/>
      <c r="P2284" s="24">
        <f t="shared" si="122"/>
        <v>3402.75</v>
      </c>
      <c r="Q2284" s="23">
        <v>193.6</v>
      </c>
      <c r="R2284" s="23">
        <v>0</v>
      </c>
      <c r="S2284" s="23">
        <v>2.13</v>
      </c>
      <c r="T2284" s="24">
        <f t="shared" si="120"/>
        <v>195.73</v>
      </c>
      <c r="U2284" s="25">
        <f t="shared" si="121"/>
        <v>3207.02</v>
      </c>
    </row>
    <row r="2285" spans="1:21" ht="27" customHeight="1" x14ac:dyDescent="0.2">
      <c r="A2285" s="18">
        <v>9432</v>
      </c>
      <c r="B2285" s="18" t="s">
        <v>100</v>
      </c>
      <c r="C2285" s="19">
        <v>40148</v>
      </c>
      <c r="D2285" s="20">
        <v>28703011819113</v>
      </c>
      <c r="F2285" s="18" t="s">
        <v>86</v>
      </c>
      <c r="G2285" s="19">
        <v>40180</v>
      </c>
      <c r="I2285" s="21">
        <v>1960</v>
      </c>
      <c r="J2285" s="22">
        <v>3306.05</v>
      </c>
      <c r="M2285" s="23">
        <v>490</v>
      </c>
      <c r="O2285" s="1">
        <v>165</v>
      </c>
      <c r="P2285" s="24">
        <f t="shared" si="122"/>
        <v>3961.05</v>
      </c>
      <c r="Q2285" s="23">
        <v>215.6</v>
      </c>
      <c r="R2285" s="23">
        <v>0</v>
      </c>
      <c r="S2285" s="23">
        <v>1.33</v>
      </c>
      <c r="T2285" s="24">
        <f t="shared" si="120"/>
        <v>216.93</v>
      </c>
      <c r="U2285" s="25">
        <f t="shared" si="121"/>
        <v>3744.1200000000003</v>
      </c>
    </row>
    <row r="2286" spans="1:21" ht="27" customHeight="1" x14ac:dyDescent="0.2">
      <c r="A2286" s="18">
        <v>12649</v>
      </c>
      <c r="B2286" s="18" t="s">
        <v>101</v>
      </c>
      <c r="C2286" s="19">
        <v>42288</v>
      </c>
      <c r="D2286" s="20">
        <v>28609011821316</v>
      </c>
      <c r="F2286" s="18" t="s">
        <v>86</v>
      </c>
      <c r="G2286" s="19">
        <v>42346</v>
      </c>
      <c r="I2286" s="21">
        <v>1700</v>
      </c>
      <c r="J2286" s="22">
        <v>2259.35</v>
      </c>
      <c r="M2286" s="23">
        <v>425</v>
      </c>
      <c r="O2286" s="1"/>
      <c r="P2286" s="24">
        <f t="shared" si="122"/>
        <v>2684.35</v>
      </c>
      <c r="Q2286" s="23">
        <v>187</v>
      </c>
      <c r="R2286" s="23">
        <v>0</v>
      </c>
      <c r="S2286" s="23">
        <v>0.94</v>
      </c>
      <c r="T2286" s="24">
        <f t="shared" si="120"/>
        <v>187.94</v>
      </c>
      <c r="U2286" s="25">
        <f t="shared" si="121"/>
        <v>2496.41</v>
      </c>
    </row>
    <row r="2287" spans="1:21" ht="27" customHeight="1" x14ac:dyDescent="0.2">
      <c r="A2287" s="18">
        <v>13005</v>
      </c>
      <c r="B2287" s="18" t="s">
        <v>102</v>
      </c>
      <c r="C2287" s="19">
        <v>42729</v>
      </c>
      <c r="D2287" s="20">
        <v>28510258800137</v>
      </c>
      <c r="F2287" s="18" t="s">
        <v>86</v>
      </c>
      <c r="G2287" s="19">
        <v>42736</v>
      </c>
      <c r="I2287" s="21">
        <v>1700</v>
      </c>
      <c r="J2287" s="22">
        <v>2443.35</v>
      </c>
      <c r="M2287" s="23">
        <v>425</v>
      </c>
      <c r="O2287" s="1"/>
      <c r="P2287" s="24">
        <f t="shared" si="122"/>
        <v>2868.35</v>
      </c>
      <c r="Q2287" s="23">
        <v>187</v>
      </c>
      <c r="R2287" s="23">
        <v>0</v>
      </c>
      <c r="S2287" s="23">
        <v>1.19</v>
      </c>
      <c r="T2287" s="24">
        <f t="shared" si="120"/>
        <v>188.19</v>
      </c>
      <c r="U2287" s="25">
        <f t="shared" si="121"/>
        <v>2680.16</v>
      </c>
    </row>
    <row r="2288" spans="1:21" ht="27" customHeight="1" x14ac:dyDescent="0.2">
      <c r="A2288" s="18">
        <v>13119</v>
      </c>
      <c r="B2288" s="18" t="s">
        <v>103</v>
      </c>
      <c r="C2288" s="19">
        <v>42962</v>
      </c>
      <c r="D2288" s="20">
        <v>28203251800573</v>
      </c>
      <c r="F2288" s="18" t="s">
        <v>86</v>
      </c>
      <c r="G2288" s="19">
        <v>42969</v>
      </c>
      <c r="I2288" s="21">
        <v>1700</v>
      </c>
      <c r="J2288" s="22">
        <v>2274.35</v>
      </c>
      <c r="M2288" s="23">
        <v>425</v>
      </c>
      <c r="O2288" s="1"/>
      <c r="P2288" s="24">
        <f t="shared" si="122"/>
        <v>2699.35</v>
      </c>
      <c r="Q2288" s="23">
        <v>187</v>
      </c>
      <c r="R2288" s="23">
        <v>0</v>
      </c>
      <c r="S2288" s="23">
        <v>3.69</v>
      </c>
      <c r="T2288" s="24">
        <f t="shared" si="120"/>
        <v>190.69</v>
      </c>
      <c r="U2288" s="25">
        <f t="shared" si="121"/>
        <v>2508.66</v>
      </c>
    </row>
    <row r="2289" spans="1:21" ht="27" customHeight="1" x14ac:dyDescent="0.2">
      <c r="A2289" s="18">
        <v>13706</v>
      </c>
      <c r="B2289" s="18" t="s">
        <v>104</v>
      </c>
      <c r="C2289" s="19">
        <v>43419</v>
      </c>
      <c r="D2289" s="20">
        <v>29404090202211</v>
      </c>
      <c r="F2289" s="18" t="s">
        <v>86</v>
      </c>
      <c r="G2289" s="19">
        <v>43493</v>
      </c>
      <c r="O2289" s="1"/>
      <c r="P2289" s="24">
        <f t="shared" si="122"/>
        <v>0</v>
      </c>
      <c r="T2289" s="24">
        <f t="shared" si="120"/>
        <v>0</v>
      </c>
      <c r="U2289" s="25">
        <f t="shared" si="121"/>
        <v>0</v>
      </c>
    </row>
    <row r="2290" spans="1:21" ht="27" customHeight="1" x14ac:dyDescent="0.2">
      <c r="A2290" s="18">
        <v>14216</v>
      </c>
      <c r="B2290" s="18" t="s">
        <v>105</v>
      </c>
      <c r="C2290" s="19">
        <v>44184</v>
      </c>
      <c r="D2290" s="20">
        <v>29906091800819</v>
      </c>
      <c r="F2290" s="18" t="s">
        <v>86</v>
      </c>
      <c r="G2290" s="19">
        <v>44198</v>
      </c>
      <c r="O2290" s="1"/>
      <c r="P2290" s="24">
        <f t="shared" si="122"/>
        <v>0</v>
      </c>
      <c r="T2290" s="24">
        <f t="shared" si="120"/>
        <v>0</v>
      </c>
      <c r="U2290" s="25">
        <f t="shared" si="121"/>
        <v>0</v>
      </c>
    </row>
    <row r="2291" spans="1:21" ht="27" customHeight="1" x14ac:dyDescent="0.2">
      <c r="A2291" s="18">
        <v>752</v>
      </c>
      <c r="B2291" s="18" t="s">
        <v>106</v>
      </c>
      <c r="C2291" s="19">
        <v>36474</v>
      </c>
      <c r="D2291" s="20">
        <v>27712161801111</v>
      </c>
      <c r="F2291" s="18" t="s">
        <v>86</v>
      </c>
      <c r="G2291" s="19">
        <v>36514</v>
      </c>
      <c r="I2291" s="21">
        <v>2650</v>
      </c>
      <c r="J2291" s="22">
        <v>3602</v>
      </c>
      <c r="M2291" s="23">
        <v>662.5</v>
      </c>
      <c r="O2291" s="1">
        <v>812</v>
      </c>
      <c r="P2291" s="24">
        <f t="shared" si="122"/>
        <v>5076.5</v>
      </c>
      <c r="Q2291" s="23">
        <v>291.5</v>
      </c>
      <c r="R2291" s="23">
        <v>100</v>
      </c>
      <c r="S2291" s="23">
        <v>16.600000000000001</v>
      </c>
      <c r="T2291" s="24">
        <f t="shared" si="120"/>
        <v>408.1</v>
      </c>
      <c r="U2291" s="25">
        <f t="shared" si="121"/>
        <v>4668.3999999999996</v>
      </c>
    </row>
    <row r="2292" spans="1:21" ht="27" customHeight="1" x14ac:dyDescent="0.2">
      <c r="A2292" s="18">
        <v>5502</v>
      </c>
      <c r="B2292" s="18" t="s">
        <v>107</v>
      </c>
      <c r="C2292" s="19">
        <v>38482</v>
      </c>
      <c r="D2292" s="20">
        <v>27804060201831</v>
      </c>
      <c r="F2292" s="18" t="s">
        <v>75</v>
      </c>
      <c r="G2292" s="19">
        <v>38544</v>
      </c>
      <c r="I2292" s="21">
        <v>3760</v>
      </c>
      <c r="J2292" s="22">
        <v>6372.05</v>
      </c>
      <c r="M2292" s="23">
        <v>940</v>
      </c>
      <c r="O2292" s="1"/>
      <c r="P2292" s="24">
        <f t="shared" si="122"/>
        <v>7312.05</v>
      </c>
      <c r="Q2292" s="23">
        <v>413.6</v>
      </c>
      <c r="R2292" s="23">
        <v>0</v>
      </c>
      <c r="S2292" s="23">
        <v>7.08</v>
      </c>
      <c r="T2292" s="24">
        <f t="shared" si="120"/>
        <v>420.68</v>
      </c>
      <c r="U2292" s="25">
        <f t="shared" si="121"/>
        <v>6891.37</v>
      </c>
    </row>
    <row r="2293" spans="1:21" ht="27" customHeight="1" x14ac:dyDescent="0.2">
      <c r="A2293" s="18">
        <v>8149</v>
      </c>
      <c r="B2293" s="18" t="s">
        <v>108</v>
      </c>
      <c r="C2293" s="19">
        <v>39298</v>
      </c>
      <c r="D2293" s="20">
        <v>27911070200419</v>
      </c>
      <c r="F2293" s="18" t="s">
        <v>75</v>
      </c>
      <c r="G2293" s="19">
        <v>39352</v>
      </c>
      <c r="I2293" s="21">
        <v>2370</v>
      </c>
      <c r="J2293" s="22">
        <v>3210.45</v>
      </c>
      <c r="M2293" s="23">
        <v>592.5</v>
      </c>
      <c r="O2293" s="1">
        <v>2778</v>
      </c>
      <c r="P2293" s="24">
        <f t="shared" si="122"/>
        <v>6580.95</v>
      </c>
      <c r="Q2293" s="23">
        <v>260.7</v>
      </c>
      <c r="R2293" s="23">
        <v>300</v>
      </c>
      <c r="S2293" s="23">
        <v>16.2</v>
      </c>
      <c r="T2293" s="24">
        <f t="shared" si="120"/>
        <v>576.90000000000009</v>
      </c>
      <c r="U2293" s="25">
        <f t="shared" si="121"/>
        <v>6004.0499999999993</v>
      </c>
    </row>
    <row r="2294" spans="1:21" ht="27" customHeight="1" x14ac:dyDescent="0.2">
      <c r="A2294" s="18">
        <v>8497</v>
      </c>
      <c r="B2294" s="18" t="s">
        <v>109</v>
      </c>
      <c r="C2294" s="19">
        <v>39417</v>
      </c>
      <c r="D2294" s="20">
        <v>28505010201837</v>
      </c>
      <c r="F2294" s="18" t="s">
        <v>75</v>
      </c>
      <c r="G2294" s="19">
        <v>39461</v>
      </c>
      <c r="I2294" s="21">
        <v>1700</v>
      </c>
      <c r="J2294" s="22">
        <v>2673.4</v>
      </c>
      <c r="M2294" s="23">
        <v>425</v>
      </c>
      <c r="O2294" s="1"/>
      <c r="P2294" s="24">
        <f t="shared" si="122"/>
        <v>3098.4</v>
      </c>
      <c r="Q2294" s="23">
        <v>187</v>
      </c>
      <c r="R2294" s="23">
        <v>0</v>
      </c>
      <c r="S2294" s="23">
        <v>0.22</v>
      </c>
      <c r="T2294" s="24">
        <f t="shared" si="120"/>
        <v>187.22</v>
      </c>
      <c r="U2294" s="25">
        <f t="shared" si="121"/>
        <v>2911.1800000000003</v>
      </c>
    </row>
    <row r="2295" spans="1:21" ht="27" customHeight="1" x14ac:dyDescent="0.2">
      <c r="A2295" s="18">
        <v>8500</v>
      </c>
      <c r="B2295" s="18" t="s">
        <v>110</v>
      </c>
      <c r="C2295" s="19">
        <v>39417</v>
      </c>
      <c r="D2295" s="20">
        <v>28502100200938</v>
      </c>
      <c r="F2295" s="18" t="s">
        <v>75</v>
      </c>
      <c r="G2295" s="19">
        <v>39461</v>
      </c>
      <c r="I2295" s="21">
        <v>1700</v>
      </c>
      <c r="J2295" s="22">
        <v>2684.4</v>
      </c>
      <c r="M2295" s="23">
        <v>425</v>
      </c>
      <c r="O2295" s="1">
        <v>306</v>
      </c>
      <c r="P2295" s="24">
        <f t="shared" si="122"/>
        <v>3415.4</v>
      </c>
      <c r="Q2295" s="23">
        <v>187</v>
      </c>
      <c r="R2295" s="23">
        <v>0</v>
      </c>
      <c r="S2295" s="23">
        <v>2.5299999999999998</v>
      </c>
      <c r="T2295" s="24">
        <f t="shared" si="120"/>
        <v>189.53</v>
      </c>
      <c r="U2295" s="25">
        <f t="shared" si="121"/>
        <v>3225.87</v>
      </c>
    </row>
    <row r="2296" spans="1:21" ht="27" customHeight="1" x14ac:dyDescent="0.2">
      <c r="A2296" s="18">
        <v>13625</v>
      </c>
      <c r="B2296" s="18" t="s">
        <v>111</v>
      </c>
      <c r="C2296" s="19">
        <v>43374</v>
      </c>
      <c r="D2296" s="20">
        <v>28007031802091</v>
      </c>
      <c r="F2296" s="18" t="s">
        <v>75</v>
      </c>
      <c r="G2296" s="19">
        <v>43466</v>
      </c>
      <c r="I2296" s="21">
        <v>1770</v>
      </c>
      <c r="J2296" s="22">
        <v>2393.4</v>
      </c>
      <c r="M2296" s="23">
        <v>442.5</v>
      </c>
      <c r="O2296" s="1">
        <v>279</v>
      </c>
      <c r="P2296" s="24">
        <f t="shared" si="122"/>
        <v>3114.9</v>
      </c>
      <c r="Q2296" s="23">
        <v>194.7</v>
      </c>
      <c r="R2296" s="23">
        <v>0</v>
      </c>
      <c r="S2296" s="23">
        <v>3.5</v>
      </c>
      <c r="T2296" s="24">
        <f t="shared" si="120"/>
        <v>198.2</v>
      </c>
      <c r="U2296" s="25">
        <f t="shared" si="121"/>
        <v>2916.7000000000003</v>
      </c>
    </row>
    <row r="2297" spans="1:21" ht="27" customHeight="1" x14ac:dyDescent="0.2">
      <c r="A2297" s="18">
        <v>13993</v>
      </c>
      <c r="B2297" s="18" t="s">
        <v>112</v>
      </c>
      <c r="C2297" s="19">
        <v>43741</v>
      </c>
      <c r="D2297" s="20">
        <v>28910101803432</v>
      </c>
      <c r="F2297" s="18" t="s">
        <v>75</v>
      </c>
      <c r="G2297" s="19" t="s">
        <v>77</v>
      </c>
      <c r="I2297" s="21">
        <v>0</v>
      </c>
      <c r="J2297" s="22">
        <v>2215</v>
      </c>
      <c r="M2297" s="23">
        <v>0</v>
      </c>
      <c r="O2297" s="1"/>
      <c r="P2297" s="24">
        <f t="shared" si="122"/>
        <v>2215</v>
      </c>
      <c r="Q2297" s="23">
        <v>0</v>
      </c>
      <c r="R2297" s="23">
        <v>0</v>
      </c>
      <c r="S2297" s="23">
        <v>2.31</v>
      </c>
      <c r="T2297" s="24">
        <f t="shared" si="120"/>
        <v>2.31</v>
      </c>
      <c r="U2297" s="25">
        <f t="shared" si="121"/>
        <v>2212.69</v>
      </c>
    </row>
    <row r="2298" spans="1:21" ht="27" customHeight="1" x14ac:dyDescent="0.2">
      <c r="A2298" s="18">
        <v>14067</v>
      </c>
      <c r="B2298" s="18" t="s">
        <v>113</v>
      </c>
      <c r="C2298" s="19">
        <v>43859</v>
      </c>
      <c r="D2298" s="20">
        <v>27802272600954</v>
      </c>
      <c r="F2298" s="18" t="s">
        <v>75</v>
      </c>
      <c r="G2298" s="19">
        <v>44013</v>
      </c>
      <c r="I2298" s="21">
        <v>1700</v>
      </c>
      <c r="J2298" s="22">
        <v>2088.9</v>
      </c>
      <c r="M2298" s="23">
        <v>425</v>
      </c>
      <c r="O2298" s="1"/>
      <c r="P2298" s="24">
        <f t="shared" si="122"/>
        <v>2513.9</v>
      </c>
      <c r="Q2298" s="23">
        <v>187</v>
      </c>
      <c r="R2298" s="23">
        <v>0</v>
      </c>
      <c r="S2298" s="23">
        <v>2.96</v>
      </c>
      <c r="T2298" s="24">
        <f t="shared" si="120"/>
        <v>189.96</v>
      </c>
      <c r="U2298" s="25">
        <f t="shared" si="121"/>
        <v>2323.94</v>
      </c>
    </row>
    <row r="2299" spans="1:21" ht="27" customHeight="1" x14ac:dyDescent="0.2">
      <c r="A2299" s="18">
        <v>1050</v>
      </c>
      <c r="B2299" s="18" t="s">
        <v>114</v>
      </c>
      <c r="C2299" s="19">
        <v>34486</v>
      </c>
      <c r="D2299" s="20">
        <v>26504050200759</v>
      </c>
      <c r="F2299" s="18" t="s">
        <v>86</v>
      </c>
      <c r="G2299" s="19">
        <v>35043</v>
      </c>
      <c r="I2299" s="21">
        <v>6710</v>
      </c>
      <c r="J2299" s="22">
        <v>8305.27</v>
      </c>
      <c r="M2299" s="23">
        <v>1677.5</v>
      </c>
      <c r="O2299" s="1"/>
      <c r="P2299" s="24">
        <f t="shared" si="122"/>
        <v>9982.77</v>
      </c>
      <c r="Q2299" s="23">
        <v>738.1</v>
      </c>
      <c r="R2299" s="23">
        <v>0</v>
      </c>
      <c r="S2299" s="23">
        <v>35.590000000000003</v>
      </c>
      <c r="T2299" s="24">
        <f t="shared" si="120"/>
        <v>773.69</v>
      </c>
      <c r="U2299" s="25">
        <f t="shared" si="121"/>
        <v>9209.08</v>
      </c>
    </row>
    <row r="2300" spans="1:21" ht="27" customHeight="1" x14ac:dyDescent="0.2">
      <c r="A2300" s="18">
        <v>4103</v>
      </c>
      <c r="B2300" s="18" t="s">
        <v>115</v>
      </c>
      <c r="C2300" s="19">
        <v>37270</v>
      </c>
      <c r="D2300" s="20">
        <v>27203071801373</v>
      </c>
      <c r="F2300" s="18" t="s">
        <v>116</v>
      </c>
      <c r="G2300" s="19">
        <v>37385</v>
      </c>
      <c r="I2300" s="21">
        <v>7250</v>
      </c>
      <c r="J2300" s="22">
        <v>8996</v>
      </c>
      <c r="M2300" s="23">
        <v>1812.5</v>
      </c>
      <c r="O2300" s="1"/>
      <c r="P2300" s="24">
        <f t="shared" si="122"/>
        <v>10808.5</v>
      </c>
      <c r="Q2300" s="23">
        <v>797.5</v>
      </c>
      <c r="R2300" s="23">
        <v>0</v>
      </c>
      <c r="S2300" s="23">
        <v>0.76</v>
      </c>
      <c r="T2300" s="24">
        <f t="shared" si="120"/>
        <v>798.26</v>
      </c>
      <c r="U2300" s="25">
        <f t="shared" si="121"/>
        <v>10010.24</v>
      </c>
    </row>
    <row r="2301" spans="1:21" ht="27" customHeight="1" x14ac:dyDescent="0.2">
      <c r="A2301" s="18">
        <v>5898</v>
      </c>
      <c r="B2301" s="18" t="s">
        <v>117</v>
      </c>
      <c r="C2301" s="19">
        <v>38613</v>
      </c>
      <c r="D2301" s="20">
        <v>27308050200732</v>
      </c>
      <c r="F2301" s="18" t="s">
        <v>116</v>
      </c>
      <c r="G2301" s="19">
        <v>38750</v>
      </c>
      <c r="I2301" s="21">
        <v>4800</v>
      </c>
      <c r="J2301" s="22">
        <v>5950</v>
      </c>
      <c r="M2301" s="23">
        <v>1200</v>
      </c>
      <c r="O2301" s="1"/>
      <c r="P2301" s="24">
        <f t="shared" si="122"/>
        <v>7150</v>
      </c>
      <c r="Q2301" s="23">
        <v>528</v>
      </c>
      <c r="R2301" s="23">
        <v>0</v>
      </c>
      <c r="S2301" s="23">
        <v>2</v>
      </c>
      <c r="T2301" s="24">
        <f t="shared" si="120"/>
        <v>530</v>
      </c>
      <c r="U2301" s="25">
        <f t="shared" si="121"/>
        <v>6620</v>
      </c>
    </row>
    <row r="2302" spans="1:21" ht="27" customHeight="1" x14ac:dyDescent="0.2">
      <c r="A2302" s="18">
        <v>7611</v>
      </c>
      <c r="B2302" s="18" t="s">
        <v>118</v>
      </c>
      <c r="C2302" s="19">
        <v>39089</v>
      </c>
      <c r="D2302" s="20">
        <v>28301011829851</v>
      </c>
      <c r="F2302" s="18" t="s">
        <v>86</v>
      </c>
      <c r="G2302" s="19">
        <v>39127</v>
      </c>
      <c r="I2302" s="21">
        <v>2140</v>
      </c>
      <c r="J2302" s="22">
        <v>2896.05</v>
      </c>
      <c r="M2302" s="23">
        <v>535</v>
      </c>
      <c r="O2302" s="1"/>
      <c r="P2302" s="24">
        <f t="shared" si="122"/>
        <v>3431.05</v>
      </c>
      <c r="Q2302" s="23">
        <v>235.4</v>
      </c>
      <c r="R2302" s="23">
        <v>0</v>
      </c>
      <c r="S2302" s="23">
        <v>1.44</v>
      </c>
      <c r="T2302" s="24">
        <f t="shared" si="120"/>
        <v>236.84</v>
      </c>
      <c r="U2302" s="25">
        <f t="shared" si="121"/>
        <v>3194.21</v>
      </c>
    </row>
    <row r="2303" spans="1:21" ht="27" customHeight="1" x14ac:dyDescent="0.2">
      <c r="A2303" s="18">
        <v>8232</v>
      </c>
      <c r="B2303" s="18" t="s">
        <v>119</v>
      </c>
      <c r="C2303" s="19">
        <v>39440</v>
      </c>
      <c r="D2303" s="20">
        <v>28509030201596</v>
      </c>
      <c r="F2303" s="18" t="s">
        <v>86</v>
      </c>
      <c r="G2303" s="19">
        <v>40301</v>
      </c>
      <c r="I2303" s="21">
        <v>1840</v>
      </c>
      <c r="J2303" s="22">
        <v>3095.9</v>
      </c>
      <c r="M2303" s="23">
        <v>460</v>
      </c>
      <c r="O2303" s="1"/>
      <c r="P2303" s="24">
        <f t="shared" si="122"/>
        <v>3555.9</v>
      </c>
      <c r="Q2303" s="23">
        <v>202.4</v>
      </c>
      <c r="R2303" s="23">
        <v>0</v>
      </c>
      <c r="S2303" s="23">
        <v>0.98</v>
      </c>
      <c r="T2303" s="24">
        <f t="shared" si="120"/>
        <v>203.38</v>
      </c>
      <c r="U2303" s="25">
        <f t="shared" si="121"/>
        <v>3352.52</v>
      </c>
    </row>
    <row r="2304" spans="1:21" ht="27" customHeight="1" x14ac:dyDescent="0.2">
      <c r="A2304" s="18">
        <v>12846</v>
      </c>
      <c r="B2304" s="18" t="s">
        <v>120</v>
      </c>
      <c r="C2304" s="19">
        <v>42500</v>
      </c>
      <c r="D2304" s="20">
        <v>29107101803579</v>
      </c>
      <c r="F2304" s="18" t="s">
        <v>116</v>
      </c>
      <c r="G2304" s="19">
        <v>42635</v>
      </c>
      <c r="I2304" s="21">
        <v>3070</v>
      </c>
      <c r="J2304" s="22">
        <v>3795.3500000000004</v>
      </c>
      <c r="M2304" s="23">
        <v>767.5</v>
      </c>
      <c r="O2304" s="1"/>
      <c r="P2304" s="24">
        <f t="shared" si="122"/>
        <v>4562.8500000000004</v>
      </c>
      <c r="Q2304" s="23">
        <v>337.7</v>
      </c>
      <c r="R2304" s="23">
        <v>0</v>
      </c>
      <c r="S2304" s="23">
        <v>0</v>
      </c>
      <c r="T2304" s="24">
        <f t="shared" si="120"/>
        <v>337.7</v>
      </c>
      <c r="U2304" s="25">
        <f t="shared" si="121"/>
        <v>4225.1500000000005</v>
      </c>
    </row>
    <row r="2305" spans="1:21" ht="27" customHeight="1" x14ac:dyDescent="0.2">
      <c r="A2305" s="18">
        <v>13735</v>
      </c>
      <c r="B2305" s="18" t="s">
        <v>121</v>
      </c>
      <c r="C2305" s="19">
        <v>43478</v>
      </c>
      <c r="D2305" s="20">
        <v>29304071802998</v>
      </c>
      <c r="F2305" s="18" t="s">
        <v>116</v>
      </c>
      <c r="G2305" s="19">
        <v>43527</v>
      </c>
      <c r="I2305" s="21">
        <v>2630</v>
      </c>
      <c r="J2305" s="22">
        <v>3246.9</v>
      </c>
      <c r="M2305" s="23">
        <v>657.5</v>
      </c>
      <c r="O2305" s="1"/>
      <c r="P2305" s="24">
        <f t="shared" si="122"/>
        <v>3904.4</v>
      </c>
      <c r="Q2305" s="23">
        <v>289.3</v>
      </c>
      <c r="R2305" s="23">
        <v>0</v>
      </c>
      <c r="S2305" s="23">
        <v>3</v>
      </c>
      <c r="T2305" s="24">
        <f t="shared" si="120"/>
        <v>292.3</v>
      </c>
      <c r="U2305" s="25">
        <f t="shared" si="121"/>
        <v>3612.1</v>
      </c>
    </row>
    <row r="2306" spans="1:21" ht="27" customHeight="1" x14ac:dyDescent="0.2">
      <c r="A2306" s="18">
        <v>14223</v>
      </c>
      <c r="B2306" s="18" t="s">
        <v>122</v>
      </c>
      <c r="C2306" s="19">
        <v>44206</v>
      </c>
      <c r="D2306" s="20">
        <v>29506011806911</v>
      </c>
      <c r="F2306" s="18" t="s">
        <v>116</v>
      </c>
      <c r="G2306" s="19">
        <v>44228</v>
      </c>
      <c r="O2306" s="1"/>
      <c r="P2306" s="24">
        <f t="shared" si="122"/>
        <v>0</v>
      </c>
      <c r="T2306" s="24">
        <f t="shared" si="120"/>
        <v>0</v>
      </c>
      <c r="U2306" s="25">
        <f t="shared" si="121"/>
        <v>0</v>
      </c>
    </row>
    <row r="2307" spans="1:21" ht="27" customHeight="1" x14ac:dyDescent="0.2">
      <c r="A2307" s="18">
        <v>9591</v>
      </c>
      <c r="B2307" s="18" t="s">
        <v>123</v>
      </c>
      <c r="C2307" s="19">
        <v>40246</v>
      </c>
      <c r="D2307" s="20">
        <v>28503231803235</v>
      </c>
      <c r="F2307" s="18" t="s">
        <v>124</v>
      </c>
      <c r="G2307" s="19">
        <v>40278</v>
      </c>
      <c r="I2307" s="21">
        <v>6260</v>
      </c>
      <c r="J2307" s="22">
        <v>7704.35</v>
      </c>
      <c r="M2307" s="23">
        <v>1565</v>
      </c>
      <c r="O2307" s="1"/>
      <c r="P2307" s="24">
        <f t="shared" si="122"/>
        <v>9269.35</v>
      </c>
      <c r="Q2307" s="23">
        <v>688.6</v>
      </c>
      <c r="R2307" s="23">
        <v>1300</v>
      </c>
      <c r="S2307" s="23">
        <v>0</v>
      </c>
      <c r="T2307" s="24">
        <f t="shared" si="120"/>
        <v>1988.6</v>
      </c>
      <c r="U2307" s="25">
        <f t="shared" si="121"/>
        <v>7280.75</v>
      </c>
    </row>
    <row r="2308" spans="1:21" ht="27" customHeight="1" x14ac:dyDescent="0.2">
      <c r="A2308" s="18">
        <v>13533</v>
      </c>
      <c r="B2308" s="18" t="s">
        <v>125</v>
      </c>
      <c r="C2308" s="19">
        <v>43318</v>
      </c>
      <c r="D2308" s="20">
        <v>29501011864072</v>
      </c>
      <c r="F2308" s="18" t="s">
        <v>124</v>
      </c>
      <c r="G2308" s="19">
        <v>43466</v>
      </c>
      <c r="O2308" s="1"/>
      <c r="P2308" s="24">
        <f t="shared" si="122"/>
        <v>0</v>
      </c>
      <c r="T2308" s="24">
        <f t="shared" si="120"/>
        <v>0</v>
      </c>
      <c r="U2308" s="25">
        <f t="shared" si="121"/>
        <v>0</v>
      </c>
    </row>
    <row r="2309" spans="1:21" ht="27" customHeight="1" x14ac:dyDescent="0.2">
      <c r="A2309" s="18">
        <v>13628</v>
      </c>
      <c r="B2309" s="18" t="s">
        <v>126</v>
      </c>
      <c r="C2309" s="19">
        <v>43380</v>
      </c>
      <c r="D2309" s="20">
        <v>29308190201116</v>
      </c>
      <c r="F2309" s="18" t="s">
        <v>124</v>
      </c>
      <c r="G2309" s="19">
        <v>43466</v>
      </c>
      <c r="O2309" s="1"/>
      <c r="P2309" s="24">
        <f t="shared" si="122"/>
        <v>0</v>
      </c>
      <c r="T2309" s="24">
        <f t="shared" si="120"/>
        <v>0</v>
      </c>
      <c r="U2309" s="25">
        <f t="shared" si="121"/>
        <v>0</v>
      </c>
    </row>
    <row r="2310" spans="1:21" ht="27" customHeight="1" x14ac:dyDescent="0.2">
      <c r="A2310" s="18">
        <v>13629</v>
      </c>
      <c r="B2310" s="18" t="s">
        <v>127</v>
      </c>
      <c r="C2310" s="19">
        <v>43380</v>
      </c>
      <c r="D2310" s="20">
        <v>29505150201539</v>
      </c>
      <c r="F2310" s="18" t="s">
        <v>124</v>
      </c>
      <c r="G2310" s="19">
        <v>43466</v>
      </c>
      <c r="I2310" s="21">
        <v>2650</v>
      </c>
      <c r="J2310" s="22">
        <v>4589.8999999999996</v>
      </c>
      <c r="M2310" s="23">
        <v>662.5</v>
      </c>
      <c r="O2310" s="1"/>
      <c r="P2310" s="24">
        <f t="shared" si="122"/>
        <v>5252.4</v>
      </c>
      <c r="Q2310" s="23">
        <v>291.5</v>
      </c>
      <c r="R2310" s="23">
        <v>0</v>
      </c>
      <c r="S2310" s="23">
        <v>0.92</v>
      </c>
      <c r="T2310" s="24">
        <f t="shared" si="120"/>
        <v>292.42</v>
      </c>
      <c r="U2310" s="25">
        <f t="shared" si="121"/>
        <v>4959.9799999999996</v>
      </c>
    </row>
    <row r="2311" spans="1:21" ht="27" customHeight="1" x14ac:dyDescent="0.2">
      <c r="A2311" s="18">
        <v>13733</v>
      </c>
      <c r="B2311" s="18" t="s">
        <v>128</v>
      </c>
      <c r="C2311" s="19">
        <v>43480</v>
      </c>
      <c r="D2311" s="20">
        <v>29304150202653</v>
      </c>
      <c r="F2311" s="18" t="s">
        <v>124</v>
      </c>
      <c r="G2311" s="19">
        <v>43497</v>
      </c>
      <c r="I2311" s="21">
        <v>2650</v>
      </c>
      <c r="J2311" s="22">
        <v>4598.25</v>
      </c>
      <c r="M2311" s="23">
        <v>662.5</v>
      </c>
      <c r="O2311" s="1"/>
      <c r="P2311" s="24">
        <f t="shared" si="122"/>
        <v>5260.75</v>
      </c>
      <c r="Q2311" s="23">
        <v>291.5</v>
      </c>
      <c r="R2311" s="23">
        <v>0</v>
      </c>
      <c r="S2311" s="23">
        <v>0.31</v>
      </c>
      <c r="T2311" s="24">
        <f t="shared" si="120"/>
        <v>291.81</v>
      </c>
      <c r="U2311" s="25">
        <f t="shared" si="121"/>
        <v>4968.9399999999996</v>
      </c>
    </row>
    <row r="2312" spans="1:21" ht="27" customHeight="1" x14ac:dyDescent="0.2">
      <c r="A2312" s="18">
        <v>913</v>
      </c>
      <c r="B2312" s="18" t="s">
        <v>129</v>
      </c>
      <c r="C2312" s="19">
        <v>34912</v>
      </c>
      <c r="D2312" s="20">
        <v>27602030200596</v>
      </c>
      <c r="F2312" s="18" t="s">
        <v>86</v>
      </c>
      <c r="G2312" s="19">
        <v>34937</v>
      </c>
      <c r="I2312" s="21">
        <v>5420</v>
      </c>
      <c r="J2312" s="22">
        <v>7336</v>
      </c>
      <c r="M2312" s="23">
        <v>1355</v>
      </c>
      <c r="O2312" s="1"/>
      <c r="P2312" s="24">
        <f t="shared" si="122"/>
        <v>8691</v>
      </c>
      <c r="Q2312" s="23">
        <v>596.20000000000005</v>
      </c>
      <c r="R2312" s="23">
        <v>0</v>
      </c>
      <c r="S2312" s="23">
        <v>0.61</v>
      </c>
      <c r="T2312" s="24">
        <f t="shared" si="120"/>
        <v>596.81000000000006</v>
      </c>
      <c r="U2312" s="25">
        <f t="shared" si="121"/>
        <v>8094.19</v>
      </c>
    </row>
    <row r="2313" spans="1:21" ht="27" customHeight="1" x14ac:dyDescent="0.2">
      <c r="A2313" s="18">
        <v>1055</v>
      </c>
      <c r="B2313" s="18" t="s">
        <v>130</v>
      </c>
      <c r="C2313" s="19">
        <v>35423</v>
      </c>
      <c r="D2313" s="20">
        <v>27309010202291</v>
      </c>
      <c r="F2313" s="18" t="s">
        <v>86</v>
      </c>
      <c r="G2313" s="19">
        <v>35431</v>
      </c>
      <c r="I2313" s="21">
        <v>2980</v>
      </c>
      <c r="J2313" s="22">
        <v>4064.5</v>
      </c>
      <c r="M2313" s="23">
        <v>745</v>
      </c>
      <c r="O2313" s="1"/>
      <c r="P2313" s="24">
        <f t="shared" si="122"/>
        <v>4809.5</v>
      </c>
      <c r="Q2313" s="23">
        <v>327.8</v>
      </c>
      <c r="R2313" s="23">
        <v>0</v>
      </c>
      <c r="S2313" s="23">
        <v>0</v>
      </c>
      <c r="T2313" s="24">
        <f t="shared" si="120"/>
        <v>327.8</v>
      </c>
      <c r="U2313" s="25">
        <f t="shared" si="121"/>
        <v>4481.7</v>
      </c>
    </row>
    <row r="2314" spans="1:21" ht="27" customHeight="1" x14ac:dyDescent="0.2">
      <c r="A2314" s="18">
        <v>6619</v>
      </c>
      <c r="B2314" s="18" t="s">
        <v>131</v>
      </c>
      <c r="C2314" s="19">
        <v>38694</v>
      </c>
      <c r="D2314" s="20">
        <v>28701100201171</v>
      </c>
      <c r="F2314" s="18" t="s">
        <v>86</v>
      </c>
      <c r="G2314" s="19">
        <v>38762</v>
      </c>
      <c r="I2314" s="21">
        <v>1880</v>
      </c>
      <c r="J2314" s="22">
        <v>3172.7</v>
      </c>
      <c r="M2314" s="23">
        <v>470</v>
      </c>
      <c r="O2314" s="1"/>
      <c r="P2314" s="24">
        <f t="shared" si="122"/>
        <v>3642.7</v>
      </c>
      <c r="Q2314" s="23">
        <v>206.8</v>
      </c>
      <c r="R2314" s="23">
        <v>0</v>
      </c>
      <c r="S2314" s="23">
        <v>0</v>
      </c>
      <c r="T2314" s="24">
        <f t="shared" si="120"/>
        <v>206.8</v>
      </c>
      <c r="U2314" s="25">
        <f t="shared" si="121"/>
        <v>3435.8999999999996</v>
      </c>
    </row>
    <row r="2315" spans="1:21" ht="27" customHeight="1" x14ac:dyDescent="0.2">
      <c r="A2315" s="18">
        <v>9385</v>
      </c>
      <c r="B2315" s="18" t="s">
        <v>132</v>
      </c>
      <c r="C2315" s="19">
        <v>40112</v>
      </c>
      <c r="D2315" s="20">
        <v>27901191500457</v>
      </c>
      <c r="F2315" s="18" t="s">
        <v>86</v>
      </c>
      <c r="G2315" s="19">
        <v>40148</v>
      </c>
      <c r="I2315" s="21">
        <v>2220</v>
      </c>
      <c r="J2315" s="22">
        <v>3009.3</v>
      </c>
      <c r="M2315" s="23">
        <v>555</v>
      </c>
      <c r="O2315" s="1">
        <v>356</v>
      </c>
      <c r="P2315" s="24">
        <f t="shared" si="122"/>
        <v>3920.3</v>
      </c>
      <c r="Q2315" s="23">
        <v>244.2</v>
      </c>
      <c r="R2315" s="23">
        <v>0</v>
      </c>
      <c r="S2315" s="23">
        <v>0</v>
      </c>
      <c r="T2315" s="24">
        <f t="shared" si="120"/>
        <v>244.2</v>
      </c>
      <c r="U2315" s="25">
        <f t="shared" si="121"/>
        <v>3676.1000000000004</v>
      </c>
    </row>
    <row r="2316" spans="1:21" ht="27" customHeight="1" x14ac:dyDescent="0.2">
      <c r="A2316" s="18">
        <v>12845</v>
      </c>
      <c r="B2316" s="18" t="s">
        <v>133</v>
      </c>
      <c r="C2316" s="19">
        <v>42507</v>
      </c>
      <c r="D2316" s="20">
        <v>28909051803535</v>
      </c>
      <c r="F2316" s="18" t="s">
        <v>116</v>
      </c>
      <c r="G2316" s="19">
        <v>42597</v>
      </c>
      <c r="I2316" s="21">
        <v>3190</v>
      </c>
      <c r="J2316" s="22">
        <v>3933.3500000000004</v>
      </c>
      <c r="M2316" s="23">
        <v>797.5</v>
      </c>
      <c r="O2316" s="1"/>
      <c r="P2316" s="24">
        <f t="shared" si="122"/>
        <v>4730.8500000000004</v>
      </c>
      <c r="Q2316" s="23">
        <v>350.9</v>
      </c>
      <c r="R2316" s="23">
        <v>0</v>
      </c>
      <c r="S2316" s="23">
        <v>0</v>
      </c>
      <c r="T2316" s="24">
        <f t="shared" si="120"/>
        <v>350.9</v>
      </c>
      <c r="U2316" s="25">
        <f t="shared" si="121"/>
        <v>4379.9500000000007</v>
      </c>
    </row>
    <row r="2317" spans="1:21" ht="27" customHeight="1" x14ac:dyDescent="0.2">
      <c r="A2317" s="18">
        <v>14152</v>
      </c>
      <c r="B2317" s="18" t="s">
        <v>134</v>
      </c>
      <c r="C2317" s="19">
        <v>44025</v>
      </c>
      <c r="D2317" s="20">
        <v>28411070201173</v>
      </c>
      <c r="F2317" s="18" t="s">
        <v>86</v>
      </c>
      <c r="G2317" s="19">
        <v>44044</v>
      </c>
      <c r="O2317" s="1"/>
      <c r="P2317" s="24">
        <f t="shared" si="122"/>
        <v>0</v>
      </c>
      <c r="T2317" s="24">
        <f t="shared" si="120"/>
        <v>0</v>
      </c>
      <c r="U2317" s="25">
        <f t="shared" si="121"/>
        <v>0</v>
      </c>
    </row>
    <row r="2318" spans="1:21" ht="27" customHeight="1" x14ac:dyDescent="0.2">
      <c r="A2318" s="18">
        <v>7355</v>
      </c>
      <c r="B2318" s="18" t="s">
        <v>135</v>
      </c>
      <c r="C2318" s="19">
        <v>38981</v>
      </c>
      <c r="D2318" s="20">
        <v>27009050200174</v>
      </c>
      <c r="F2318" s="18" t="s">
        <v>86</v>
      </c>
      <c r="G2318" s="19">
        <v>39032</v>
      </c>
      <c r="I2318" s="21">
        <v>2350</v>
      </c>
      <c r="J2318" s="22">
        <v>2851.75</v>
      </c>
      <c r="M2318" s="23">
        <v>587.5</v>
      </c>
      <c r="O2318" s="1"/>
      <c r="P2318" s="24">
        <f t="shared" si="122"/>
        <v>3439.25</v>
      </c>
      <c r="Q2318" s="23">
        <v>258.5</v>
      </c>
      <c r="R2318" s="23">
        <v>0</v>
      </c>
      <c r="S2318" s="23">
        <v>3.17</v>
      </c>
      <c r="T2318" s="24">
        <f t="shared" si="120"/>
        <v>261.67</v>
      </c>
      <c r="U2318" s="25">
        <f t="shared" si="121"/>
        <v>3177.58</v>
      </c>
    </row>
    <row r="2319" spans="1:21" ht="27" customHeight="1" x14ac:dyDescent="0.2">
      <c r="A2319" s="18">
        <v>927</v>
      </c>
      <c r="B2319" s="18" t="s">
        <v>136</v>
      </c>
      <c r="C2319" s="19">
        <v>35477</v>
      </c>
      <c r="D2319" s="20">
        <v>26608060202911</v>
      </c>
      <c r="F2319" s="18" t="s">
        <v>86</v>
      </c>
      <c r="G2319" s="19">
        <v>35552</v>
      </c>
      <c r="I2319" s="21">
        <v>3940</v>
      </c>
      <c r="J2319" s="22">
        <v>4890.5</v>
      </c>
      <c r="M2319" s="23">
        <v>985</v>
      </c>
      <c r="O2319" s="1"/>
      <c r="P2319" s="24">
        <f t="shared" si="122"/>
        <v>5875.5</v>
      </c>
      <c r="Q2319" s="23">
        <v>433.4</v>
      </c>
      <c r="R2319" s="23">
        <v>0</v>
      </c>
      <c r="S2319" s="23">
        <v>0</v>
      </c>
      <c r="T2319" s="24">
        <f t="shared" si="120"/>
        <v>433.4</v>
      </c>
      <c r="U2319" s="25">
        <f t="shared" si="121"/>
        <v>5442.1</v>
      </c>
    </row>
    <row r="2320" spans="1:21" ht="27" customHeight="1" x14ac:dyDescent="0.2">
      <c r="A2320" s="18">
        <v>3875</v>
      </c>
      <c r="B2320" s="18" t="s">
        <v>137</v>
      </c>
      <c r="C2320" s="19">
        <v>37172</v>
      </c>
      <c r="D2320" s="20">
        <v>27301190200495</v>
      </c>
      <c r="F2320" s="18" t="s">
        <v>86</v>
      </c>
      <c r="G2320" s="19">
        <v>37196</v>
      </c>
      <c r="I2320" s="21">
        <v>3240</v>
      </c>
      <c r="J2320" s="22">
        <v>4019</v>
      </c>
      <c r="M2320" s="23">
        <v>810</v>
      </c>
      <c r="O2320" s="1">
        <v>624</v>
      </c>
      <c r="P2320" s="24">
        <f t="shared" si="122"/>
        <v>5453</v>
      </c>
      <c r="Q2320" s="23">
        <v>356.4</v>
      </c>
      <c r="R2320" s="23">
        <v>25.5</v>
      </c>
      <c r="S2320" s="23">
        <v>0</v>
      </c>
      <c r="T2320" s="24">
        <f t="shared" si="120"/>
        <v>381.9</v>
      </c>
      <c r="U2320" s="25">
        <f t="shared" si="121"/>
        <v>5071.1000000000004</v>
      </c>
    </row>
    <row r="2321" spans="1:21" ht="27" customHeight="1" x14ac:dyDescent="0.2">
      <c r="A2321" s="18">
        <v>754</v>
      </c>
      <c r="B2321" s="18" t="s">
        <v>138</v>
      </c>
      <c r="C2321" s="19">
        <v>34090</v>
      </c>
      <c r="D2321" s="20">
        <v>26506081801656</v>
      </c>
      <c r="F2321" s="18" t="s">
        <v>86</v>
      </c>
      <c r="G2321" s="19">
        <v>35043</v>
      </c>
      <c r="I2321" s="21">
        <v>5990</v>
      </c>
      <c r="J2321" s="22">
        <v>7428</v>
      </c>
      <c r="M2321" s="23">
        <v>1497.5</v>
      </c>
      <c r="O2321" s="1"/>
      <c r="P2321" s="24">
        <f t="shared" si="122"/>
        <v>8925.5</v>
      </c>
      <c r="Q2321" s="23">
        <v>658.9</v>
      </c>
      <c r="R2321" s="23">
        <v>0</v>
      </c>
      <c r="S2321" s="23">
        <v>0</v>
      </c>
      <c r="T2321" s="24">
        <f t="shared" si="120"/>
        <v>658.9</v>
      </c>
      <c r="U2321" s="25">
        <f t="shared" si="121"/>
        <v>8266.6</v>
      </c>
    </row>
    <row r="2322" spans="1:21" ht="27" customHeight="1" x14ac:dyDescent="0.2">
      <c r="A2322" s="18">
        <v>762</v>
      </c>
      <c r="B2322" s="18" t="s">
        <v>139</v>
      </c>
      <c r="C2322" s="19">
        <v>34578</v>
      </c>
      <c r="D2322" s="20">
        <v>26803100200795</v>
      </c>
      <c r="F2322" s="18" t="s">
        <v>86</v>
      </c>
      <c r="G2322" s="19">
        <v>35043</v>
      </c>
      <c r="I2322" s="21">
        <v>6010</v>
      </c>
      <c r="J2322" s="22">
        <v>7444.5</v>
      </c>
      <c r="M2322" s="23">
        <v>1502.5</v>
      </c>
      <c r="O2322" s="1"/>
      <c r="P2322" s="24">
        <f t="shared" si="122"/>
        <v>8947</v>
      </c>
      <c r="Q2322" s="23">
        <v>661.1</v>
      </c>
      <c r="R2322" s="23">
        <v>0</v>
      </c>
      <c r="S2322" s="23">
        <v>42.36</v>
      </c>
      <c r="T2322" s="24">
        <f t="shared" si="120"/>
        <v>703.46</v>
      </c>
      <c r="U2322" s="25">
        <f t="shared" si="121"/>
        <v>8243.5400000000009</v>
      </c>
    </row>
    <row r="2323" spans="1:21" ht="27" customHeight="1" x14ac:dyDescent="0.2">
      <c r="A2323" s="18">
        <v>776</v>
      </c>
      <c r="B2323" s="18" t="s">
        <v>140</v>
      </c>
      <c r="C2323" s="19">
        <v>35203</v>
      </c>
      <c r="D2323" s="20">
        <v>27409020201531</v>
      </c>
      <c r="F2323" s="18" t="s">
        <v>86</v>
      </c>
      <c r="G2323" s="19">
        <v>35217</v>
      </c>
      <c r="I2323" s="21">
        <v>3780</v>
      </c>
      <c r="J2323" s="22">
        <v>6394</v>
      </c>
      <c r="M2323" s="23">
        <v>945</v>
      </c>
      <c r="O2323" s="1"/>
      <c r="P2323" s="24">
        <f t="shared" si="122"/>
        <v>7339</v>
      </c>
      <c r="Q2323" s="23">
        <v>415.8</v>
      </c>
      <c r="R2323" s="23">
        <v>730</v>
      </c>
      <c r="S2323" s="23">
        <v>0</v>
      </c>
      <c r="T2323" s="24">
        <f t="shared" si="120"/>
        <v>1145.8</v>
      </c>
      <c r="U2323" s="25">
        <f t="shared" si="121"/>
        <v>6193.2</v>
      </c>
    </row>
    <row r="2324" spans="1:21" ht="27" customHeight="1" x14ac:dyDescent="0.2">
      <c r="A2324" s="18">
        <v>757</v>
      </c>
      <c r="B2324" s="18" t="s">
        <v>141</v>
      </c>
      <c r="C2324" s="19">
        <v>34881</v>
      </c>
      <c r="D2324" s="20">
        <v>26702142700339</v>
      </c>
      <c r="F2324" s="18" t="s">
        <v>86</v>
      </c>
      <c r="G2324" s="19">
        <v>34911</v>
      </c>
      <c r="I2324" s="21">
        <v>5680</v>
      </c>
      <c r="J2324" s="22">
        <v>7053.5</v>
      </c>
      <c r="M2324" s="23">
        <v>1420</v>
      </c>
      <c r="O2324" s="1"/>
      <c r="P2324" s="24">
        <f t="shared" si="122"/>
        <v>8473.5</v>
      </c>
      <c r="Q2324" s="23">
        <v>624.79999999999995</v>
      </c>
      <c r="R2324" s="23">
        <v>0</v>
      </c>
      <c r="S2324" s="23">
        <v>2.33</v>
      </c>
      <c r="T2324" s="24">
        <f t="shared" si="120"/>
        <v>627.13</v>
      </c>
      <c r="U2324" s="25">
        <f t="shared" si="121"/>
        <v>7846.37</v>
      </c>
    </row>
    <row r="2325" spans="1:21" ht="27" customHeight="1" x14ac:dyDescent="0.2">
      <c r="A2325" s="18">
        <v>777</v>
      </c>
      <c r="B2325" s="18" t="s">
        <v>142</v>
      </c>
      <c r="C2325" s="19">
        <v>35225</v>
      </c>
      <c r="D2325" s="20">
        <v>27106020201015</v>
      </c>
      <c r="F2325" s="18" t="s">
        <v>86</v>
      </c>
      <c r="G2325" s="19">
        <v>35247</v>
      </c>
      <c r="I2325" s="21">
        <v>3080</v>
      </c>
      <c r="J2325" s="22">
        <v>3816.5</v>
      </c>
      <c r="M2325" s="23">
        <v>770</v>
      </c>
      <c r="O2325" s="1"/>
      <c r="P2325" s="24">
        <f t="shared" si="122"/>
        <v>4586.5</v>
      </c>
      <c r="Q2325" s="23">
        <v>338.8</v>
      </c>
      <c r="R2325" s="23">
        <v>0</v>
      </c>
      <c r="S2325" s="23">
        <v>0.32</v>
      </c>
      <c r="T2325" s="24">
        <f t="shared" si="120"/>
        <v>339.12</v>
      </c>
      <c r="U2325" s="25">
        <f t="shared" si="121"/>
        <v>4247.38</v>
      </c>
    </row>
    <row r="2326" spans="1:21" ht="27" customHeight="1" x14ac:dyDescent="0.2">
      <c r="A2326" s="18">
        <v>780</v>
      </c>
      <c r="B2326" s="18" t="s">
        <v>143</v>
      </c>
      <c r="C2326" s="19">
        <v>36089</v>
      </c>
      <c r="D2326" s="20">
        <v>26406020201856</v>
      </c>
      <c r="F2326" s="18" t="s">
        <v>86</v>
      </c>
      <c r="G2326" s="19">
        <v>36142</v>
      </c>
      <c r="I2326" s="21">
        <v>2960</v>
      </c>
      <c r="J2326" s="22">
        <v>3733.5</v>
      </c>
      <c r="M2326" s="23">
        <v>740</v>
      </c>
      <c r="O2326" s="1">
        <v>428</v>
      </c>
      <c r="P2326" s="24">
        <f t="shared" si="122"/>
        <v>4901.5</v>
      </c>
      <c r="Q2326" s="23">
        <v>325.60000000000002</v>
      </c>
      <c r="R2326" s="23">
        <v>0</v>
      </c>
      <c r="S2326" s="23">
        <v>0</v>
      </c>
      <c r="T2326" s="24">
        <f t="shared" si="120"/>
        <v>325.60000000000002</v>
      </c>
      <c r="U2326" s="25">
        <f t="shared" si="121"/>
        <v>4575.8999999999996</v>
      </c>
    </row>
    <row r="2327" spans="1:21" ht="27" customHeight="1" x14ac:dyDescent="0.2">
      <c r="A2327" s="18">
        <v>783</v>
      </c>
      <c r="B2327" s="18" t="s">
        <v>144</v>
      </c>
      <c r="C2327" s="19">
        <v>35294</v>
      </c>
      <c r="D2327" s="20">
        <v>26901190200898</v>
      </c>
      <c r="F2327" s="18" t="s">
        <v>86</v>
      </c>
      <c r="G2327" s="19">
        <v>35735</v>
      </c>
      <c r="I2327" s="21">
        <v>3150</v>
      </c>
      <c r="J2327" s="22">
        <v>3917</v>
      </c>
      <c r="M2327" s="23">
        <v>787.5</v>
      </c>
      <c r="O2327" s="1"/>
      <c r="P2327" s="24">
        <f t="shared" si="122"/>
        <v>4704.5</v>
      </c>
      <c r="Q2327" s="23">
        <v>346.5</v>
      </c>
      <c r="R2327" s="23">
        <v>0</v>
      </c>
      <c r="S2327" s="23">
        <v>4.83</v>
      </c>
      <c r="T2327" s="24">
        <f t="shared" si="120"/>
        <v>351.33</v>
      </c>
      <c r="U2327" s="25">
        <f t="shared" si="121"/>
        <v>4353.17</v>
      </c>
    </row>
    <row r="2328" spans="1:21" ht="27" customHeight="1" x14ac:dyDescent="0.2">
      <c r="A2328" s="18">
        <v>5267</v>
      </c>
      <c r="B2328" s="18" t="s">
        <v>145</v>
      </c>
      <c r="C2328" s="19">
        <v>38271</v>
      </c>
      <c r="D2328" s="20">
        <v>26503061802916</v>
      </c>
      <c r="F2328" s="18" t="s">
        <v>86</v>
      </c>
      <c r="G2328" s="19">
        <v>38297</v>
      </c>
      <c r="I2328" s="21">
        <v>2200</v>
      </c>
      <c r="J2328" s="22">
        <v>2725.7</v>
      </c>
      <c r="M2328" s="23">
        <v>550</v>
      </c>
      <c r="O2328" s="1"/>
      <c r="P2328" s="24">
        <f t="shared" si="122"/>
        <v>3275.7</v>
      </c>
      <c r="Q2328" s="23">
        <v>242</v>
      </c>
      <c r="R2328" s="23">
        <v>0</v>
      </c>
      <c r="S2328" s="23">
        <v>0.69</v>
      </c>
      <c r="T2328" s="24">
        <f t="shared" si="120"/>
        <v>242.69</v>
      </c>
      <c r="U2328" s="25">
        <f t="shared" si="121"/>
        <v>3033.0099999999998</v>
      </c>
    </row>
    <row r="2329" spans="1:21" ht="27" customHeight="1" x14ac:dyDescent="0.2">
      <c r="A2329" s="18">
        <v>7228</v>
      </c>
      <c r="B2329" s="18" t="s">
        <v>146</v>
      </c>
      <c r="C2329" s="19">
        <v>38924</v>
      </c>
      <c r="D2329" s="20">
        <v>27809070201254</v>
      </c>
      <c r="F2329" s="18" t="s">
        <v>86</v>
      </c>
      <c r="G2329" s="19">
        <v>38962</v>
      </c>
      <c r="I2329" s="21">
        <v>2140</v>
      </c>
      <c r="J2329" s="22">
        <v>2899.7</v>
      </c>
      <c r="M2329" s="23">
        <v>535</v>
      </c>
      <c r="O2329" s="1"/>
      <c r="P2329" s="24">
        <f t="shared" si="122"/>
        <v>3434.7</v>
      </c>
      <c r="Q2329" s="23">
        <v>235.4</v>
      </c>
      <c r="R2329" s="23">
        <v>0</v>
      </c>
      <c r="S2329" s="23">
        <v>4.05</v>
      </c>
      <c r="T2329" s="24">
        <f t="shared" si="120"/>
        <v>239.45000000000002</v>
      </c>
      <c r="U2329" s="25">
        <f t="shared" si="121"/>
        <v>3195.25</v>
      </c>
    </row>
    <row r="2330" spans="1:21" ht="27" customHeight="1" x14ac:dyDescent="0.2">
      <c r="A2330" s="18">
        <v>8018</v>
      </c>
      <c r="B2330" s="18" t="s">
        <v>147</v>
      </c>
      <c r="C2330" s="19">
        <v>39270</v>
      </c>
      <c r="D2330" s="20">
        <v>28702141804316</v>
      </c>
      <c r="F2330" s="18" t="s">
        <v>86</v>
      </c>
      <c r="G2330" s="19">
        <v>39280</v>
      </c>
      <c r="O2330" s="1"/>
      <c r="P2330" s="24">
        <f t="shared" si="122"/>
        <v>0</v>
      </c>
      <c r="T2330" s="24">
        <f t="shared" si="120"/>
        <v>0</v>
      </c>
      <c r="U2330" s="25">
        <f t="shared" si="121"/>
        <v>0</v>
      </c>
    </row>
    <row r="2331" spans="1:21" ht="27" customHeight="1" x14ac:dyDescent="0.2">
      <c r="A2331" s="18">
        <v>8154</v>
      </c>
      <c r="B2331" s="18" t="s">
        <v>148</v>
      </c>
      <c r="C2331" s="19">
        <v>39306</v>
      </c>
      <c r="D2331" s="20">
        <v>28605132601199</v>
      </c>
      <c r="F2331" s="18" t="s">
        <v>86</v>
      </c>
      <c r="G2331" s="19">
        <v>39352</v>
      </c>
      <c r="I2331" s="21">
        <v>1780</v>
      </c>
      <c r="J2331" s="22">
        <v>2999.05</v>
      </c>
      <c r="M2331" s="23">
        <v>445</v>
      </c>
      <c r="O2331" s="1">
        <v>341</v>
      </c>
      <c r="P2331" s="24">
        <f t="shared" si="122"/>
        <v>3785.05</v>
      </c>
      <c r="Q2331" s="23">
        <v>195.8</v>
      </c>
      <c r="R2331" s="23">
        <v>0</v>
      </c>
      <c r="S2331" s="23">
        <v>1.69</v>
      </c>
      <c r="T2331" s="24">
        <f t="shared" si="120"/>
        <v>197.49</v>
      </c>
      <c r="U2331" s="25">
        <f t="shared" si="121"/>
        <v>3587.5600000000004</v>
      </c>
    </row>
    <row r="2332" spans="1:21" ht="27" customHeight="1" x14ac:dyDescent="0.2">
      <c r="A2332" s="18">
        <v>9473</v>
      </c>
      <c r="B2332" s="18" t="s">
        <v>149</v>
      </c>
      <c r="C2332" s="19">
        <v>42274</v>
      </c>
      <c r="D2332" s="20">
        <v>29205161802719</v>
      </c>
      <c r="F2332" s="18" t="s">
        <v>86</v>
      </c>
      <c r="G2332" s="19">
        <v>42290</v>
      </c>
      <c r="I2332" s="21">
        <v>1700</v>
      </c>
      <c r="J2332" s="22">
        <v>2263.35</v>
      </c>
      <c r="M2332" s="23">
        <v>425</v>
      </c>
      <c r="O2332" s="1"/>
      <c r="P2332" s="24">
        <f t="shared" si="122"/>
        <v>2688.35</v>
      </c>
      <c r="Q2332" s="23">
        <v>187</v>
      </c>
      <c r="R2332" s="23">
        <v>0</v>
      </c>
      <c r="S2332" s="23">
        <v>0</v>
      </c>
      <c r="T2332" s="24">
        <f t="shared" si="120"/>
        <v>187</v>
      </c>
      <c r="U2332" s="25">
        <f t="shared" si="121"/>
        <v>2501.35</v>
      </c>
    </row>
    <row r="2333" spans="1:21" ht="27" customHeight="1" x14ac:dyDescent="0.2">
      <c r="A2333" s="18">
        <v>12639</v>
      </c>
      <c r="B2333" s="18" t="s">
        <v>150</v>
      </c>
      <c r="C2333" s="19">
        <v>42266</v>
      </c>
      <c r="D2333" s="20">
        <v>28211221802311</v>
      </c>
      <c r="F2333" s="18" t="s">
        <v>86</v>
      </c>
      <c r="G2333" s="19">
        <v>42561</v>
      </c>
      <c r="I2333" s="21">
        <v>1700</v>
      </c>
      <c r="J2333" s="22">
        <v>2266.35</v>
      </c>
      <c r="M2333" s="23">
        <v>425</v>
      </c>
      <c r="O2333" s="1"/>
      <c r="P2333" s="24">
        <f t="shared" si="122"/>
        <v>2691.35</v>
      </c>
      <c r="Q2333" s="23">
        <v>187</v>
      </c>
      <c r="R2333" s="23">
        <v>0</v>
      </c>
      <c r="S2333" s="23">
        <v>0.56000000000000005</v>
      </c>
      <c r="T2333" s="24">
        <f t="shared" si="120"/>
        <v>187.56</v>
      </c>
      <c r="U2333" s="25">
        <f t="shared" si="121"/>
        <v>2503.79</v>
      </c>
    </row>
    <row r="2334" spans="1:21" ht="27" customHeight="1" x14ac:dyDescent="0.2">
      <c r="A2334" s="18">
        <v>13248</v>
      </c>
      <c r="B2334" s="18" t="s">
        <v>151</v>
      </c>
      <c r="C2334" s="19">
        <v>44007</v>
      </c>
      <c r="D2334" s="20">
        <v>29306051804253</v>
      </c>
      <c r="F2334" s="18" t="s">
        <v>86</v>
      </c>
      <c r="G2334" s="19">
        <v>43497</v>
      </c>
      <c r="O2334" s="1"/>
      <c r="P2334" s="24">
        <f t="shared" si="122"/>
        <v>0</v>
      </c>
      <c r="T2334" s="24">
        <f t="shared" si="120"/>
        <v>0</v>
      </c>
      <c r="U2334" s="25">
        <f t="shared" si="121"/>
        <v>0</v>
      </c>
    </row>
    <row r="2335" spans="1:21" ht="27" customHeight="1" x14ac:dyDescent="0.2">
      <c r="A2335" s="18">
        <v>13742</v>
      </c>
      <c r="B2335" s="18" t="s">
        <v>152</v>
      </c>
      <c r="C2335" s="19">
        <v>43487</v>
      </c>
      <c r="D2335" s="20">
        <v>30101011843919</v>
      </c>
      <c r="F2335" s="18" t="s">
        <v>86</v>
      </c>
      <c r="G2335" s="19">
        <v>43507</v>
      </c>
      <c r="I2335" s="21">
        <v>1700</v>
      </c>
      <c r="J2335" s="22">
        <v>2024.9</v>
      </c>
      <c r="M2335" s="23">
        <v>425</v>
      </c>
      <c r="O2335" s="1"/>
      <c r="P2335" s="24">
        <f t="shared" si="122"/>
        <v>2449.9</v>
      </c>
      <c r="Q2335" s="23">
        <v>187</v>
      </c>
      <c r="R2335" s="23">
        <v>0</v>
      </c>
      <c r="S2335" s="23">
        <v>0</v>
      </c>
      <c r="T2335" s="24">
        <f t="shared" si="120"/>
        <v>187</v>
      </c>
      <c r="U2335" s="25">
        <f t="shared" si="121"/>
        <v>2262.9</v>
      </c>
    </row>
    <row r="2336" spans="1:21" ht="27" customHeight="1" x14ac:dyDescent="0.2">
      <c r="A2336" s="18">
        <v>14074</v>
      </c>
      <c r="B2336" s="18" t="s">
        <v>153</v>
      </c>
      <c r="C2336" s="19">
        <v>43870</v>
      </c>
      <c r="D2336" s="20">
        <v>29701213300137</v>
      </c>
      <c r="F2336" s="18" t="s">
        <v>86</v>
      </c>
      <c r="G2336" s="19">
        <v>43983</v>
      </c>
      <c r="I2336" s="21">
        <v>1700</v>
      </c>
      <c r="J2336" s="22">
        <v>1919.9</v>
      </c>
      <c r="M2336" s="23">
        <v>425</v>
      </c>
      <c r="O2336" s="1"/>
      <c r="P2336" s="24">
        <f t="shared" si="122"/>
        <v>2344.9</v>
      </c>
      <c r="Q2336" s="23">
        <v>187</v>
      </c>
      <c r="R2336" s="23">
        <v>0</v>
      </c>
      <c r="S2336" s="23">
        <v>4.32</v>
      </c>
      <c r="T2336" s="24">
        <f t="shared" si="120"/>
        <v>191.32</v>
      </c>
      <c r="U2336" s="25">
        <f t="shared" si="121"/>
        <v>2153.58</v>
      </c>
    </row>
    <row r="2337" spans="1:21" ht="27" customHeight="1" x14ac:dyDescent="0.2">
      <c r="A2337" s="18">
        <v>794</v>
      </c>
      <c r="B2337" s="18" t="s">
        <v>154</v>
      </c>
      <c r="C2337" s="19">
        <v>35555</v>
      </c>
      <c r="D2337" s="20">
        <v>27210090201952</v>
      </c>
      <c r="F2337" s="18" t="s">
        <v>86</v>
      </c>
      <c r="G2337" s="19">
        <v>35582</v>
      </c>
      <c r="I2337" s="21">
        <v>3510</v>
      </c>
      <c r="J2337" s="22">
        <v>4339.1000000000004</v>
      </c>
      <c r="M2337" s="23">
        <v>877.5</v>
      </c>
      <c r="O2337" s="1">
        <v>449</v>
      </c>
      <c r="P2337" s="24">
        <f t="shared" si="122"/>
        <v>5665.6</v>
      </c>
      <c r="Q2337" s="23">
        <v>386.1</v>
      </c>
      <c r="R2337" s="23">
        <v>0</v>
      </c>
      <c r="S2337" s="23">
        <v>10.33</v>
      </c>
      <c r="T2337" s="24">
        <f t="shared" si="120"/>
        <v>396.43</v>
      </c>
      <c r="U2337" s="25">
        <f t="shared" si="121"/>
        <v>5269.17</v>
      </c>
    </row>
    <row r="2338" spans="1:21" ht="27" customHeight="1" x14ac:dyDescent="0.2">
      <c r="A2338" s="18">
        <v>5820</v>
      </c>
      <c r="B2338" s="18" t="s">
        <v>155</v>
      </c>
      <c r="C2338" s="19">
        <v>38577</v>
      </c>
      <c r="D2338" s="20">
        <v>27704280201315</v>
      </c>
      <c r="F2338" s="18" t="s">
        <v>116</v>
      </c>
      <c r="G2338" s="19">
        <v>38634</v>
      </c>
      <c r="I2338" s="21">
        <v>4950</v>
      </c>
      <c r="J2338" s="22">
        <v>6102</v>
      </c>
      <c r="M2338" s="23">
        <v>1237.5</v>
      </c>
      <c r="O2338" s="1"/>
      <c r="P2338" s="24">
        <f t="shared" si="122"/>
        <v>7339.5</v>
      </c>
      <c r="Q2338" s="23">
        <v>544.5</v>
      </c>
      <c r="R2338" s="23">
        <v>0</v>
      </c>
      <c r="S2338" s="23">
        <v>32.31</v>
      </c>
      <c r="T2338" s="24">
        <f t="shared" si="120"/>
        <v>576.80999999999995</v>
      </c>
      <c r="U2338" s="25">
        <f t="shared" si="121"/>
        <v>6762.6900000000005</v>
      </c>
    </row>
    <row r="2339" spans="1:21" ht="27" customHeight="1" x14ac:dyDescent="0.2">
      <c r="A2339" s="18">
        <v>8223</v>
      </c>
      <c r="B2339" s="18" t="s">
        <v>156</v>
      </c>
      <c r="C2339" s="19">
        <v>39326</v>
      </c>
      <c r="D2339" s="20">
        <v>28502040200534</v>
      </c>
      <c r="F2339" s="18" t="s">
        <v>116</v>
      </c>
      <c r="G2339" s="19">
        <v>39349</v>
      </c>
      <c r="I2339" s="21">
        <v>4480</v>
      </c>
      <c r="J2339" s="22">
        <v>5537.05</v>
      </c>
      <c r="M2339" s="23">
        <v>1120</v>
      </c>
      <c r="O2339" s="1"/>
      <c r="P2339" s="24">
        <f t="shared" si="122"/>
        <v>6657.05</v>
      </c>
      <c r="Q2339" s="23">
        <v>492.8</v>
      </c>
      <c r="R2339" s="23">
        <v>0</v>
      </c>
      <c r="S2339" s="23">
        <v>0.47</v>
      </c>
      <c r="T2339" s="24">
        <f t="shared" si="120"/>
        <v>493.27000000000004</v>
      </c>
      <c r="U2339" s="25">
        <f t="shared" si="121"/>
        <v>6163.78</v>
      </c>
    </row>
    <row r="2340" spans="1:21" ht="27" customHeight="1" x14ac:dyDescent="0.2">
      <c r="A2340" s="18">
        <v>8566</v>
      </c>
      <c r="B2340" s="18" t="s">
        <v>157</v>
      </c>
      <c r="C2340" s="19">
        <v>39475</v>
      </c>
      <c r="D2340" s="20">
        <v>28001020200857</v>
      </c>
      <c r="F2340" s="18" t="s">
        <v>86</v>
      </c>
      <c r="G2340" s="19">
        <v>39508</v>
      </c>
      <c r="I2340" s="21">
        <v>4440</v>
      </c>
      <c r="J2340" s="22">
        <v>5486.05</v>
      </c>
      <c r="M2340" s="23">
        <v>1110</v>
      </c>
      <c r="O2340" s="1"/>
      <c r="P2340" s="24">
        <f t="shared" si="122"/>
        <v>6596.05</v>
      </c>
      <c r="Q2340" s="23">
        <v>488.4</v>
      </c>
      <c r="R2340" s="23">
        <v>0</v>
      </c>
      <c r="S2340" s="23">
        <v>0</v>
      </c>
      <c r="T2340" s="24">
        <f t="shared" si="120"/>
        <v>488.4</v>
      </c>
      <c r="U2340" s="25">
        <f t="shared" si="121"/>
        <v>6107.6500000000005</v>
      </c>
    </row>
    <row r="2341" spans="1:21" ht="27" customHeight="1" x14ac:dyDescent="0.2">
      <c r="A2341" s="18">
        <v>283</v>
      </c>
      <c r="B2341" s="18" t="s">
        <v>158</v>
      </c>
      <c r="C2341" s="19">
        <v>35423</v>
      </c>
      <c r="D2341" s="20">
        <v>26903160201256</v>
      </c>
      <c r="F2341" s="18" t="s">
        <v>86</v>
      </c>
      <c r="G2341" s="19">
        <v>35431</v>
      </c>
      <c r="I2341" s="21">
        <v>2930</v>
      </c>
      <c r="J2341" s="22">
        <v>3637</v>
      </c>
      <c r="M2341" s="23">
        <v>732.5</v>
      </c>
      <c r="O2341" s="1"/>
      <c r="P2341" s="24">
        <f t="shared" si="122"/>
        <v>4369.5</v>
      </c>
      <c r="Q2341" s="23">
        <v>322.3</v>
      </c>
      <c r="R2341" s="23">
        <v>0</v>
      </c>
      <c r="S2341" s="23">
        <v>12.41</v>
      </c>
      <c r="T2341" s="24">
        <f t="shared" si="120"/>
        <v>334.71000000000004</v>
      </c>
      <c r="U2341" s="25">
        <f t="shared" si="121"/>
        <v>4034.79</v>
      </c>
    </row>
    <row r="2342" spans="1:21" ht="27" customHeight="1" x14ac:dyDescent="0.2">
      <c r="A2342" s="18">
        <v>572</v>
      </c>
      <c r="B2342" s="18" t="s">
        <v>159</v>
      </c>
      <c r="C2342" s="19">
        <v>34121</v>
      </c>
      <c r="D2342" s="20">
        <v>26709241801672</v>
      </c>
      <c r="F2342" s="18" t="s">
        <v>86</v>
      </c>
      <c r="G2342" s="19">
        <v>35049</v>
      </c>
      <c r="I2342" s="21">
        <v>5460</v>
      </c>
      <c r="J2342" s="22">
        <v>6741</v>
      </c>
      <c r="M2342" s="23">
        <v>1365</v>
      </c>
      <c r="O2342" s="1">
        <v>801</v>
      </c>
      <c r="P2342" s="24">
        <f t="shared" si="122"/>
        <v>8907</v>
      </c>
      <c r="Q2342" s="23">
        <v>600.6</v>
      </c>
      <c r="R2342" s="23">
        <v>0</v>
      </c>
      <c r="S2342" s="23">
        <v>0</v>
      </c>
      <c r="T2342" s="24">
        <f t="shared" si="120"/>
        <v>600.6</v>
      </c>
      <c r="U2342" s="25">
        <f t="shared" si="121"/>
        <v>8306.4</v>
      </c>
    </row>
    <row r="2343" spans="1:21" ht="27" customHeight="1" x14ac:dyDescent="0.2">
      <c r="A2343" s="18">
        <v>756</v>
      </c>
      <c r="B2343" s="18" t="s">
        <v>160</v>
      </c>
      <c r="C2343" s="19">
        <v>34683</v>
      </c>
      <c r="D2343" s="20">
        <v>27205270201574</v>
      </c>
      <c r="F2343" s="18" t="s">
        <v>86</v>
      </c>
      <c r="G2343" s="19">
        <v>34911</v>
      </c>
      <c r="I2343" s="21">
        <v>3870</v>
      </c>
      <c r="J2343" s="22">
        <v>4782</v>
      </c>
      <c r="M2343" s="23">
        <v>967.5</v>
      </c>
      <c r="O2343" s="1">
        <v>379</v>
      </c>
      <c r="P2343" s="24">
        <f t="shared" si="122"/>
        <v>6128.5</v>
      </c>
      <c r="Q2343" s="23">
        <v>425.7</v>
      </c>
      <c r="R2343" s="23">
        <v>0</v>
      </c>
      <c r="S2343" s="23">
        <v>0.8</v>
      </c>
      <c r="T2343" s="24">
        <f t="shared" ref="T2343:T2406" si="123">SUM(Q2343:S2343)</f>
        <v>426.5</v>
      </c>
      <c r="U2343" s="25">
        <f t="shared" ref="U2343:U2406" si="124">P2343-T2343</f>
        <v>5702</v>
      </c>
    </row>
    <row r="2344" spans="1:21" ht="27" customHeight="1" x14ac:dyDescent="0.2">
      <c r="A2344" s="18">
        <v>761</v>
      </c>
      <c r="B2344" s="18" t="s">
        <v>161</v>
      </c>
      <c r="C2344" s="19">
        <v>34583</v>
      </c>
      <c r="D2344" s="20">
        <v>26601280202217</v>
      </c>
      <c r="F2344" s="18" t="s">
        <v>86</v>
      </c>
      <c r="G2344" s="19">
        <v>35049</v>
      </c>
      <c r="I2344" s="21">
        <v>3600</v>
      </c>
      <c r="J2344" s="22">
        <v>4497</v>
      </c>
      <c r="M2344" s="23">
        <v>900</v>
      </c>
      <c r="O2344" s="1"/>
      <c r="P2344" s="24">
        <f t="shared" ref="P2344:P2407" si="125">SUM(J2344:O2344)</f>
        <v>5397</v>
      </c>
      <c r="Q2344" s="23">
        <v>396</v>
      </c>
      <c r="R2344" s="23">
        <v>0</v>
      </c>
      <c r="S2344" s="23">
        <v>0</v>
      </c>
      <c r="T2344" s="24">
        <f t="shared" si="123"/>
        <v>396</v>
      </c>
      <c r="U2344" s="25">
        <f t="shared" si="124"/>
        <v>5001</v>
      </c>
    </row>
    <row r="2345" spans="1:21" ht="27" customHeight="1" x14ac:dyDescent="0.2">
      <c r="A2345" s="18">
        <v>906</v>
      </c>
      <c r="B2345" s="18" t="s">
        <v>162</v>
      </c>
      <c r="C2345" s="19">
        <v>34683</v>
      </c>
      <c r="D2345" s="20">
        <v>26711020200873</v>
      </c>
      <c r="F2345" s="18" t="s">
        <v>86</v>
      </c>
      <c r="G2345" s="19">
        <v>34912</v>
      </c>
      <c r="I2345" s="21">
        <v>3530</v>
      </c>
      <c r="J2345" s="22">
        <v>4370</v>
      </c>
      <c r="M2345" s="23">
        <v>882.5</v>
      </c>
      <c r="O2345" s="1">
        <v>512</v>
      </c>
      <c r="P2345" s="24">
        <f t="shared" si="125"/>
        <v>5764.5</v>
      </c>
      <c r="Q2345" s="23">
        <v>388.3</v>
      </c>
      <c r="R2345" s="23">
        <v>0</v>
      </c>
      <c r="S2345" s="23">
        <v>4.4000000000000004</v>
      </c>
      <c r="T2345" s="24">
        <f t="shared" si="123"/>
        <v>392.7</v>
      </c>
      <c r="U2345" s="25">
        <f t="shared" si="124"/>
        <v>5371.8</v>
      </c>
    </row>
    <row r="2346" spans="1:21" ht="27" customHeight="1" x14ac:dyDescent="0.2">
      <c r="A2346" s="18">
        <v>910</v>
      </c>
      <c r="B2346" s="18" t="s">
        <v>163</v>
      </c>
      <c r="C2346" s="19">
        <v>34881</v>
      </c>
      <c r="D2346" s="20">
        <v>27308270200318</v>
      </c>
      <c r="F2346" s="18" t="s">
        <v>86</v>
      </c>
      <c r="G2346" s="19">
        <v>34911</v>
      </c>
      <c r="I2346" s="21">
        <v>3740</v>
      </c>
      <c r="J2346" s="22">
        <v>5077.5</v>
      </c>
      <c r="M2346" s="23">
        <v>935</v>
      </c>
      <c r="O2346" s="1">
        <v>584</v>
      </c>
      <c r="P2346" s="24">
        <f t="shared" si="125"/>
        <v>6596.5</v>
      </c>
      <c r="Q2346" s="23">
        <v>411.4</v>
      </c>
      <c r="R2346" s="23">
        <v>17</v>
      </c>
      <c r="S2346" s="23">
        <v>0.42</v>
      </c>
      <c r="T2346" s="24">
        <f t="shared" si="123"/>
        <v>428.82</v>
      </c>
      <c r="U2346" s="25">
        <f t="shared" si="124"/>
        <v>6167.68</v>
      </c>
    </row>
    <row r="2347" spans="1:21" ht="27" customHeight="1" x14ac:dyDescent="0.2">
      <c r="A2347" s="18">
        <v>922</v>
      </c>
      <c r="B2347" s="18" t="s">
        <v>164</v>
      </c>
      <c r="C2347" s="19">
        <v>35656</v>
      </c>
      <c r="D2347" s="20">
        <v>27210162601799</v>
      </c>
      <c r="F2347" s="18" t="s">
        <v>86</v>
      </c>
      <c r="G2347" s="19">
        <v>35662</v>
      </c>
      <c r="I2347" s="21">
        <v>3040</v>
      </c>
      <c r="J2347" s="22">
        <v>3779.1000000000004</v>
      </c>
      <c r="M2347" s="23">
        <v>760</v>
      </c>
      <c r="O2347" s="1">
        <v>445</v>
      </c>
      <c r="P2347" s="24">
        <f t="shared" si="125"/>
        <v>4984.1000000000004</v>
      </c>
      <c r="Q2347" s="23">
        <v>334.4</v>
      </c>
      <c r="R2347" s="23">
        <v>0</v>
      </c>
      <c r="S2347" s="23">
        <v>4.08</v>
      </c>
      <c r="T2347" s="24">
        <f t="shared" si="123"/>
        <v>338.47999999999996</v>
      </c>
      <c r="U2347" s="25">
        <f t="shared" si="124"/>
        <v>4645.6200000000008</v>
      </c>
    </row>
    <row r="2348" spans="1:21" ht="27" customHeight="1" x14ac:dyDescent="0.2">
      <c r="A2348" s="18">
        <v>925</v>
      </c>
      <c r="B2348" s="18" t="s">
        <v>165</v>
      </c>
      <c r="C2348" s="19">
        <v>38318</v>
      </c>
      <c r="D2348" s="20">
        <v>27603250201271</v>
      </c>
      <c r="F2348" s="18" t="s">
        <v>86</v>
      </c>
      <c r="G2348" s="19">
        <v>38322</v>
      </c>
      <c r="I2348" s="21">
        <v>3120</v>
      </c>
      <c r="J2348" s="22">
        <v>4213.7</v>
      </c>
      <c r="M2348" s="23">
        <v>780</v>
      </c>
      <c r="O2348" s="1">
        <v>972</v>
      </c>
      <c r="P2348" s="24">
        <f t="shared" si="125"/>
        <v>5965.7</v>
      </c>
      <c r="Q2348" s="23">
        <v>343.2</v>
      </c>
      <c r="R2348" s="23">
        <v>0</v>
      </c>
      <c r="S2348" s="23">
        <v>0</v>
      </c>
      <c r="T2348" s="24">
        <f t="shared" si="123"/>
        <v>343.2</v>
      </c>
      <c r="U2348" s="25">
        <f t="shared" si="124"/>
        <v>5622.5</v>
      </c>
    </row>
    <row r="2349" spans="1:21" ht="27" customHeight="1" x14ac:dyDescent="0.2">
      <c r="A2349" s="18">
        <v>926</v>
      </c>
      <c r="B2349" s="18" t="s">
        <v>166</v>
      </c>
      <c r="C2349" s="19">
        <v>34430</v>
      </c>
      <c r="D2349" s="20">
        <v>26712231803139</v>
      </c>
      <c r="F2349" s="18" t="s">
        <v>86</v>
      </c>
      <c r="G2349" s="19">
        <v>34839</v>
      </c>
      <c r="I2349" s="21">
        <v>3390</v>
      </c>
      <c r="J2349" s="22">
        <v>4254</v>
      </c>
      <c r="M2349" s="23">
        <v>847.5</v>
      </c>
      <c r="O2349" s="1"/>
      <c r="P2349" s="24">
        <f t="shared" si="125"/>
        <v>5101.5</v>
      </c>
      <c r="Q2349" s="23">
        <v>372.9</v>
      </c>
      <c r="R2349" s="23">
        <v>0</v>
      </c>
      <c r="S2349" s="23">
        <v>3.84</v>
      </c>
      <c r="T2349" s="24">
        <f t="shared" si="123"/>
        <v>376.73999999999995</v>
      </c>
      <c r="U2349" s="25">
        <f t="shared" si="124"/>
        <v>4724.76</v>
      </c>
    </row>
    <row r="2350" spans="1:21" ht="27" customHeight="1" x14ac:dyDescent="0.2">
      <c r="A2350" s="18">
        <v>931</v>
      </c>
      <c r="B2350" s="18" t="s">
        <v>167</v>
      </c>
      <c r="C2350" s="19">
        <v>35805</v>
      </c>
      <c r="D2350" s="20">
        <v>27403160200714</v>
      </c>
      <c r="F2350" s="18" t="s">
        <v>86</v>
      </c>
      <c r="G2350" s="19">
        <v>35816</v>
      </c>
      <c r="I2350" s="21">
        <v>2810</v>
      </c>
      <c r="J2350" s="22">
        <v>3827</v>
      </c>
      <c r="M2350" s="23">
        <v>702.5</v>
      </c>
      <c r="O2350" s="1"/>
      <c r="P2350" s="24">
        <f t="shared" si="125"/>
        <v>4529.5</v>
      </c>
      <c r="Q2350" s="23">
        <v>309.10000000000002</v>
      </c>
      <c r="R2350" s="23">
        <v>0</v>
      </c>
      <c r="S2350" s="23">
        <v>3.47</v>
      </c>
      <c r="T2350" s="24">
        <f t="shared" si="123"/>
        <v>312.57000000000005</v>
      </c>
      <c r="U2350" s="25">
        <f t="shared" si="124"/>
        <v>4216.93</v>
      </c>
    </row>
    <row r="2351" spans="1:21" ht="27" customHeight="1" x14ac:dyDescent="0.2">
      <c r="A2351" s="18">
        <v>932</v>
      </c>
      <c r="B2351" s="18" t="s">
        <v>168</v>
      </c>
      <c r="C2351" s="19">
        <v>36388</v>
      </c>
      <c r="D2351" s="20">
        <v>27608022502239</v>
      </c>
      <c r="F2351" s="18" t="s">
        <v>86</v>
      </c>
      <c r="G2351" s="19">
        <v>36397</v>
      </c>
      <c r="I2351" s="21">
        <v>3000</v>
      </c>
      <c r="J2351" s="22">
        <v>3726.5</v>
      </c>
      <c r="M2351" s="23">
        <v>750</v>
      </c>
      <c r="O2351" s="1">
        <v>883</v>
      </c>
      <c r="P2351" s="24">
        <f t="shared" si="125"/>
        <v>5359.5</v>
      </c>
      <c r="Q2351" s="23">
        <v>330</v>
      </c>
      <c r="R2351" s="23">
        <v>0</v>
      </c>
      <c r="S2351" s="23">
        <v>0.31</v>
      </c>
      <c r="T2351" s="24">
        <f t="shared" si="123"/>
        <v>330.31</v>
      </c>
      <c r="U2351" s="25">
        <f t="shared" si="124"/>
        <v>5029.1899999999996</v>
      </c>
    </row>
    <row r="2352" spans="1:21" ht="27" customHeight="1" x14ac:dyDescent="0.2">
      <c r="A2352" s="18">
        <v>938</v>
      </c>
      <c r="B2352" s="18" t="s">
        <v>169</v>
      </c>
      <c r="C2352" s="19">
        <v>36067</v>
      </c>
      <c r="D2352" s="20">
        <v>27102150201615</v>
      </c>
      <c r="F2352" s="18" t="s">
        <v>86</v>
      </c>
      <c r="G2352" s="19">
        <v>36067</v>
      </c>
      <c r="I2352" s="21">
        <v>3280</v>
      </c>
      <c r="J2352" s="22">
        <v>4073.5</v>
      </c>
      <c r="M2352" s="23">
        <v>820</v>
      </c>
      <c r="O2352" s="1">
        <v>480</v>
      </c>
      <c r="P2352" s="24">
        <f t="shared" si="125"/>
        <v>5373.5</v>
      </c>
      <c r="Q2352" s="23">
        <v>360.8</v>
      </c>
      <c r="R2352" s="23">
        <v>0</v>
      </c>
      <c r="S2352" s="23">
        <v>2.0499999999999998</v>
      </c>
      <c r="T2352" s="24">
        <f t="shared" si="123"/>
        <v>362.85</v>
      </c>
      <c r="U2352" s="25">
        <f t="shared" si="124"/>
        <v>5010.6499999999996</v>
      </c>
    </row>
    <row r="2353" spans="1:21" ht="27" customHeight="1" x14ac:dyDescent="0.2">
      <c r="A2353" s="18">
        <v>1389</v>
      </c>
      <c r="B2353" s="18" t="s">
        <v>170</v>
      </c>
      <c r="C2353" s="19">
        <v>36254</v>
      </c>
      <c r="D2353" s="20">
        <v>27510151800734</v>
      </c>
      <c r="F2353" s="18" t="s">
        <v>86</v>
      </c>
      <c r="G2353" s="19">
        <v>36271</v>
      </c>
      <c r="I2353" s="21">
        <v>3540</v>
      </c>
      <c r="J2353" s="22">
        <v>4799.5</v>
      </c>
      <c r="M2353" s="23">
        <v>885</v>
      </c>
      <c r="O2353" s="1">
        <v>1113</v>
      </c>
      <c r="P2353" s="24">
        <f t="shared" si="125"/>
        <v>6797.5</v>
      </c>
      <c r="Q2353" s="23">
        <v>389.4</v>
      </c>
      <c r="R2353" s="23">
        <v>19.5</v>
      </c>
      <c r="S2353" s="23">
        <v>0</v>
      </c>
      <c r="T2353" s="24">
        <f t="shared" si="123"/>
        <v>408.9</v>
      </c>
      <c r="U2353" s="25">
        <f t="shared" si="124"/>
        <v>6388.6</v>
      </c>
    </row>
    <row r="2354" spans="1:21" ht="27" customHeight="1" x14ac:dyDescent="0.2">
      <c r="A2354" s="18">
        <v>4239</v>
      </c>
      <c r="B2354" s="18" t="s">
        <v>171</v>
      </c>
      <c r="C2354" s="19">
        <v>37441</v>
      </c>
      <c r="D2354" s="20">
        <v>27106200200238</v>
      </c>
      <c r="F2354" s="18" t="s">
        <v>86</v>
      </c>
      <c r="G2354" s="19">
        <v>37501</v>
      </c>
      <c r="I2354" s="21">
        <v>2690</v>
      </c>
      <c r="J2354" s="22">
        <v>3324.2</v>
      </c>
      <c r="M2354" s="23">
        <v>672.5</v>
      </c>
      <c r="O2354" s="1"/>
      <c r="P2354" s="24">
        <f t="shared" si="125"/>
        <v>3996.7</v>
      </c>
      <c r="Q2354" s="23">
        <v>295.89999999999998</v>
      </c>
      <c r="R2354" s="23">
        <v>500</v>
      </c>
      <c r="S2354" s="23">
        <v>0</v>
      </c>
      <c r="T2354" s="24">
        <f t="shared" si="123"/>
        <v>795.9</v>
      </c>
      <c r="U2354" s="25">
        <f t="shared" si="124"/>
        <v>3200.7999999999997</v>
      </c>
    </row>
    <row r="2355" spans="1:21" ht="27" customHeight="1" x14ac:dyDescent="0.2">
      <c r="A2355" s="18">
        <v>5042</v>
      </c>
      <c r="B2355" s="18" t="s">
        <v>172</v>
      </c>
      <c r="C2355" s="19">
        <v>39495</v>
      </c>
      <c r="D2355" s="20">
        <v>28002160202155</v>
      </c>
      <c r="F2355" s="18" t="s">
        <v>86</v>
      </c>
      <c r="G2355" s="19">
        <v>39539</v>
      </c>
      <c r="I2355" s="21">
        <v>2270</v>
      </c>
      <c r="J2355" s="22">
        <v>3077.55</v>
      </c>
      <c r="M2355" s="23">
        <v>567.5</v>
      </c>
      <c r="O2355" s="1">
        <v>356</v>
      </c>
      <c r="P2355" s="24">
        <f t="shared" si="125"/>
        <v>4001.05</v>
      </c>
      <c r="Q2355" s="23">
        <v>249.7</v>
      </c>
      <c r="R2355" s="23">
        <v>0</v>
      </c>
      <c r="S2355" s="23">
        <v>3.06</v>
      </c>
      <c r="T2355" s="24">
        <f t="shared" si="123"/>
        <v>252.76</v>
      </c>
      <c r="U2355" s="25">
        <f t="shared" si="124"/>
        <v>3748.29</v>
      </c>
    </row>
    <row r="2356" spans="1:21" ht="27" customHeight="1" x14ac:dyDescent="0.2">
      <c r="A2356" s="18">
        <v>5523</v>
      </c>
      <c r="B2356" s="18" t="s">
        <v>173</v>
      </c>
      <c r="C2356" s="19">
        <v>38493</v>
      </c>
      <c r="D2356" s="20">
        <v>28211160200576</v>
      </c>
      <c r="F2356" s="18" t="s">
        <v>86</v>
      </c>
      <c r="G2356" s="19">
        <v>38544</v>
      </c>
      <c r="I2356" s="21">
        <v>2710</v>
      </c>
      <c r="J2356" s="22">
        <v>3654.55</v>
      </c>
      <c r="M2356" s="23">
        <v>677.5</v>
      </c>
      <c r="O2356" s="1">
        <v>423</v>
      </c>
      <c r="P2356" s="24">
        <f t="shared" si="125"/>
        <v>4755.05</v>
      </c>
      <c r="Q2356" s="23">
        <v>298.10000000000002</v>
      </c>
      <c r="R2356" s="23">
        <v>0</v>
      </c>
      <c r="S2356" s="23">
        <v>0</v>
      </c>
      <c r="T2356" s="24">
        <f t="shared" si="123"/>
        <v>298.10000000000002</v>
      </c>
      <c r="U2356" s="25">
        <f t="shared" si="124"/>
        <v>4456.95</v>
      </c>
    </row>
    <row r="2357" spans="1:21" ht="27" customHeight="1" x14ac:dyDescent="0.2">
      <c r="A2357" s="18">
        <v>5850</v>
      </c>
      <c r="B2357" s="18" t="s">
        <v>174</v>
      </c>
      <c r="C2357" s="19">
        <v>38593</v>
      </c>
      <c r="D2357" s="20">
        <v>28506201801954</v>
      </c>
      <c r="F2357" s="18" t="s">
        <v>86</v>
      </c>
      <c r="G2357" s="19">
        <v>38634</v>
      </c>
      <c r="I2357" s="21">
        <v>1960</v>
      </c>
      <c r="J2357" s="22">
        <v>3298.05</v>
      </c>
      <c r="M2357" s="23">
        <v>490</v>
      </c>
      <c r="O2357" s="1">
        <v>368</v>
      </c>
      <c r="P2357" s="24">
        <f t="shared" si="125"/>
        <v>4156.05</v>
      </c>
      <c r="Q2357" s="23">
        <v>215.6</v>
      </c>
      <c r="R2357" s="23">
        <v>0</v>
      </c>
      <c r="S2357" s="23">
        <v>3.45</v>
      </c>
      <c r="T2357" s="24">
        <f t="shared" si="123"/>
        <v>219.04999999999998</v>
      </c>
      <c r="U2357" s="25">
        <f t="shared" si="124"/>
        <v>3937</v>
      </c>
    </row>
    <row r="2358" spans="1:21" ht="27" customHeight="1" x14ac:dyDescent="0.2">
      <c r="A2358" s="18">
        <v>6937</v>
      </c>
      <c r="B2358" s="18" t="s">
        <v>175</v>
      </c>
      <c r="C2358" s="19">
        <v>38796</v>
      </c>
      <c r="D2358" s="20">
        <v>28311061800337</v>
      </c>
      <c r="F2358" s="18" t="s">
        <v>86</v>
      </c>
      <c r="G2358" s="19">
        <v>38820</v>
      </c>
      <c r="O2358" s="1"/>
      <c r="P2358" s="24">
        <f t="shared" si="125"/>
        <v>0</v>
      </c>
      <c r="T2358" s="24">
        <f t="shared" si="123"/>
        <v>0</v>
      </c>
      <c r="U2358" s="25">
        <f t="shared" si="124"/>
        <v>0</v>
      </c>
    </row>
    <row r="2359" spans="1:21" ht="27" customHeight="1" x14ac:dyDescent="0.2">
      <c r="A2359" s="18">
        <v>7609</v>
      </c>
      <c r="B2359" s="18" t="s">
        <v>176</v>
      </c>
      <c r="C2359" s="19">
        <v>39091</v>
      </c>
      <c r="D2359" s="20">
        <v>28001091804354</v>
      </c>
      <c r="F2359" s="18" t="s">
        <v>86</v>
      </c>
      <c r="G2359" s="19">
        <v>39127</v>
      </c>
      <c r="I2359" s="21">
        <v>2290</v>
      </c>
      <c r="J2359" s="22">
        <v>3102.55</v>
      </c>
      <c r="M2359" s="23">
        <v>572.5</v>
      </c>
      <c r="O2359" s="1"/>
      <c r="P2359" s="24">
        <f t="shared" si="125"/>
        <v>3675.05</v>
      </c>
      <c r="Q2359" s="23">
        <v>251.9</v>
      </c>
      <c r="R2359" s="23">
        <v>0</v>
      </c>
      <c r="S2359" s="23">
        <v>3.31</v>
      </c>
      <c r="T2359" s="24">
        <f t="shared" si="123"/>
        <v>255.21</v>
      </c>
      <c r="U2359" s="25">
        <f t="shared" si="124"/>
        <v>3419.84</v>
      </c>
    </row>
    <row r="2360" spans="1:21" ht="27" customHeight="1" x14ac:dyDescent="0.2">
      <c r="A2360" s="18">
        <v>7665</v>
      </c>
      <c r="B2360" s="18" t="s">
        <v>177</v>
      </c>
      <c r="C2360" s="19">
        <v>39098</v>
      </c>
      <c r="D2360" s="20">
        <v>26507161801874</v>
      </c>
      <c r="F2360" s="18" t="s">
        <v>86</v>
      </c>
      <c r="G2360" s="19">
        <v>39133</v>
      </c>
      <c r="I2360" s="21">
        <v>2410</v>
      </c>
      <c r="J2360" s="22">
        <v>3009.45</v>
      </c>
      <c r="M2360" s="23">
        <v>602.5</v>
      </c>
      <c r="O2360" s="1">
        <v>351</v>
      </c>
      <c r="P2360" s="24">
        <f t="shared" si="125"/>
        <v>3962.95</v>
      </c>
      <c r="Q2360" s="23">
        <v>265.10000000000002</v>
      </c>
      <c r="R2360" s="23">
        <v>0</v>
      </c>
      <c r="S2360" s="23">
        <v>2.2400000000000002</v>
      </c>
      <c r="T2360" s="24">
        <f t="shared" si="123"/>
        <v>267.34000000000003</v>
      </c>
      <c r="U2360" s="25">
        <f t="shared" si="124"/>
        <v>3695.6099999999997</v>
      </c>
    </row>
    <row r="2361" spans="1:21" ht="27" customHeight="1" x14ac:dyDescent="0.2">
      <c r="A2361" s="18">
        <v>8460</v>
      </c>
      <c r="B2361" s="18" t="s">
        <v>178</v>
      </c>
      <c r="C2361" s="19">
        <v>39420</v>
      </c>
      <c r="D2361" s="20">
        <v>28301080201791</v>
      </c>
      <c r="F2361" s="18" t="s">
        <v>86</v>
      </c>
      <c r="G2361" s="19">
        <v>39448</v>
      </c>
      <c r="I2361" s="21">
        <v>2290</v>
      </c>
      <c r="J2361" s="22">
        <v>3096.65</v>
      </c>
      <c r="M2361" s="23">
        <v>572.5</v>
      </c>
      <c r="O2361" s="1"/>
      <c r="P2361" s="24">
        <f t="shared" si="125"/>
        <v>3669.15</v>
      </c>
      <c r="Q2361" s="23">
        <v>251.9</v>
      </c>
      <c r="R2361" s="23">
        <v>0</v>
      </c>
      <c r="S2361" s="23">
        <v>0.77</v>
      </c>
      <c r="T2361" s="24">
        <f t="shared" si="123"/>
        <v>252.67000000000002</v>
      </c>
      <c r="U2361" s="25">
        <f t="shared" si="124"/>
        <v>3416.48</v>
      </c>
    </row>
    <row r="2362" spans="1:21" ht="27" customHeight="1" x14ac:dyDescent="0.2">
      <c r="A2362" s="18">
        <v>9341</v>
      </c>
      <c r="B2362" s="18" t="s">
        <v>179</v>
      </c>
      <c r="C2362" s="19">
        <v>40089</v>
      </c>
      <c r="D2362" s="20">
        <v>28103211803699</v>
      </c>
      <c r="F2362" s="18" t="s">
        <v>86</v>
      </c>
      <c r="G2362" s="19">
        <v>40104</v>
      </c>
      <c r="I2362" s="21">
        <v>2420</v>
      </c>
      <c r="J2362" s="22">
        <v>3268.7</v>
      </c>
      <c r="M2362" s="23">
        <v>605</v>
      </c>
      <c r="O2362" s="1">
        <v>382</v>
      </c>
      <c r="P2362" s="24">
        <f t="shared" si="125"/>
        <v>4255.7</v>
      </c>
      <c r="Q2362" s="23">
        <v>266.2</v>
      </c>
      <c r="R2362" s="23">
        <v>10</v>
      </c>
      <c r="S2362" s="23">
        <v>0</v>
      </c>
      <c r="T2362" s="24">
        <f t="shared" si="123"/>
        <v>276.2</v>
      </c>
      <c r="U2362" s="25">
        <f t="shared" si="124"/>
        <v>3979.5</v>
      </c>
    </row>
    <row r="2363" spans="1:21" ht="27" customHeight="1" x14ac:dyDescent="0.2">
      <c r="A2363" s="18">
        <v>9405</v>
      </c>
      <c r="B2363" s="18" t="s">
        <v>180</v>
      </c>
      <c r="C2363" s="19">
        <v>40122</v>
      </c>
      <c r="D2363" s="20">
        <v>28401231806598</v>
      </c>
      <c r="F2363" s="18" t="s">
        <v>86</v>
      </c>
      <c r="G2363" s="19">
        <v>40148</v>
      </c>
      <c r="I2363" s="21">
        <v>2240</v>
      </c>
      <c r="J2363" s="22">
        <v>3030.05</v>
      </c>
      <c r="M2363" s="23">
        <v>560</v>
      </c>
      <c r="O2363" s="1"/>
      <c r="P2363" s="24">
        <f t="shared" si="125"/>
        <v>3590.05</v>
      </c>
      <c r="Q2363" s="23">
        <v>246.4</v>
      </c>
      <c r="R2363" s="23">
        <v>0</v>
      </c>
      <c r="S2363" s="23">
        <v>2.97</v>
      </c>
      <c r="T2363" s="24">
        <f t="shared" si="123"/>
        <v>249.37</v>
      </c>
      <c r="U2363" s="25">
        <f t="shared" si="124"/>
        <v>3340.6800000000003</v>
      </c>
    </row>
    <row r="2364" spans="1:21" ht="27" customHeight="1" x14ac:dyDescent="0.2">
      <c r="A2364" s="18">
        <v>9520</v>
      </c>
      <c r="B2364" s="18" t="s">
        <v>181</v>
      </c>
      <c r="C2364" s="19">
        <v>40201</v>
      </c>
      <c r="D2364" s="20">
        <v>28706021802153</v>
      </c>
      <c r="F2364" s="18" t="s">
        <v>86</v>
      </c>
      <c r="G2364" s="19">
        <v>40247</v>
      </c>
      <c r="I2364" s="21">
        <v>1840</v>
      </c>
      <c r="J2364" s="22">
        <v>3108.05</v>
      </c>
      <c r="M2364" s="23">
        <v>460</v>
      </c>
      <c r="O2364" s="1"/>
      <c r="P2364" s="24">
        <f t="shared" si="125"/>
        <v>3568.05</v>
      </c>
      <c r="Q2364" s="23">
        <v>202.4</v>
      </c>
      <c r="R2364" s="23">
        <v>0</v>
      </c>
      <c r="S2364" s="23">
        <v>2.44</v>
      </c>
      <c r="T2364" s="24">
        <f t="shared" si="123"/>
        <v>204.84</v>
      </c>
      <c r="U2364" s="25">
        <f t="shared" si="124"/>
        <v>3363.21</v>
      </c>
    </row>
    <row r="2365" spans="1:21" ht="27" customHeight="1" x14ac:dyDescent="0.2">
      <c r="A2365" s="18">
        <v>9590</v>
      </c>
      <c r="B2365" s="18" t="s">
        <v>182</v>
      </c>
      <c r="C2365" s="19">
        <v>40245</v>
      </c>
      <c r="D2365" s="20">
        <v>27401121800752</v>
      </c>
      <c r="F2365" s="18" t="s">
        <v>86</v>
      </c>
      <c r="G2365" s="19">
        <v>40278</v>
      </c>
      <c r="I2365" s="21">
        <v>2350</v>
      </c>
      <c r="J2365" s="22">
        <v>3181.7</v>
      </c>
      <c r="M2365" s="23">
        <v>587.5</v>
      </c>
      <c r="O2365" s="1">
        <v>372</v>
      </c>
      <c r="P2365" s="24">
        <f t="shared" si="125"/>
        <v>4141.2</v>
      </c>
      <c r="Q2365" s="23">
        <v>258.5</v>
      </c>
      <c r="R2365" s="23">
        <v>0</v>
      </c>
      <c r="S2365" s="23">
        <v>0</v>
      </c>
      <c r="T2365" s="24">
        <f t="shared" si="123"/>
        <v>258.5</v>
      </c>
      <c r="U2365" s="25">
        <f t="shared" si="124"/>
        <v>3882.7</v>
      </c>
    </row>
    <row r="2366" spans="1:21" ht="27" customHeight="1" x14ac:dyDescent="0.2">
      <c r="A2366" s="18">
        <v>9608</v>
      </c>
      <c r="B2366" s="18" t="s">
        <v>183</v>
      </c>
      <c r="C2366" s="19">
        <v>40258</v>
      </c>
      <c r="D2366" s="20">
        <v>28102250200091</v>
      </c>
      <c r="F2366" s="18" t="s">
        <v>86</v>
      </c>
      <c r="G2366" s="19">
        <v>40278</v>
      </c>
      <c r="I2366" s="21">
        <v>1950</v>
      </c>
      <c r="J2366" s="22">
        <v>2649.7</v>
      </c>
      <c r="M2366" s="23">
        <v>487.5</v>
      </c>
      <c r="O2366" s="1"/>
      <c r="P2366" s="24">
        <f t="shared" si="125"/>
        <v>3137.2</v>
      </c>
      <c r="Q2366" s="23">
        <v>214.5</v>
      </c>
      <c r="R2366" s="23">
        <v>0</v>
      </c>
      <c r="S2366" s="23">
        <v>2.85</v>
      </c>
      <c r="T2366" s="24">
        <f t="shared" si="123"/>
        <v>217.35</v>
      </c>
      <c r="U2366" s="25">
        <f t="shared" si="124"/>
        <v>2919.85</v>
      </c>
    </row>
    <row r="2367" spans="1:21" ht="27" customHeight="1" x14ac:dyDescent="0.2">
      <c r="A2367" s="18">
        <v>9987</v>
      </c>
      <c r="B2367" s="18" t="s">
        <v>184</v>
      </c>
      <c r="C2367" s="19">
        <v>40409</v>
      </c>
      <c r="D2367" s="20">
        <v>28912280200276</v>
      </c>
      <c r="F2367" s="18" t="s">
        <v>86</v>
      </c>
      <c r="G2367" s="19">
        <v>40415</v>
      </c>
      <c r="I2367" s="21">
        <v>1880</v>
      </c>
      <c r="J2367" s="22">
        <v>3161.2</v>
      </c>
      <c r="M2367" s="23">
        <v>470</v>
      </c>
      <c r="O2367" s="1"/>
      <c r="P2367" s="24">
        <f t="shared" si="125"/>
        <v>3631.2</v>
      </c>
      <c r="Q2367" s="23">
        <v>206.8</v>
      </c>
      <c r="R2367" s="23">
        <v>0</v>
      </c>
      <c r="S2367" s="23">
        <v>1.52</v>
      </c>
      <c r="T2367" s="24">
        <f t="shared" si="123"/>
        <v>208.32000000000002</v>
      </c>
      <c r="U2367" s="25">
        <f t="shared" si="124"/>
        <v>3422.8799999999997</v>
      </c>
    </row>
    <row r="2368" spans="1:21" ht="27" customHeight="1" x14ac:dyDescent="0.2">
      <c r="A2368" s="18">
        <v>10003</v>
      </c>
      <c r="B2368" s="18" t="s">
        <v>185</v>
      </c>
      <c r="C2368" s="19">
        <v>40414</v>
      </c>
      <c r="D2368" s="20">
        <v>28105180200497</v>
      </c>
      <c r="F2368" s="18" t="s">
        <v>86</v>
      </c>
      <c r="G2368" s="19">
        <v>40415</v>
      </c>
      <c r="I2368" s="21">
        <v>2300</v>
      </c>
      <c r="J2368" s="22">
        <v>3125.75</v>
      </c>
      <c r="M2368" s="23">
        <v>575</v>
      </c>
      <c r="O2368" s="1">
        <v>360</v>
      </c>
      <c r="P2368" s="24">
        <f t="shared" si="125"/>
        <v>4060.75</v>
      </c>
      <c r="Q2368" s="23">
        <v>253</v>
      </c>
      <c r="R2368" s="23">
        <v>0</v>
      </c>
      <c r="S2368" s="23">
        <v>0.26</v>
      </c>
      <c r="T2368" s="24">
        <f t="shared" si="123"/>
        <v>253.26</v>
      </c>
      <c r="U2368" s="25">
        <f t="shared" si="124"/>
        <v>3807.49</v>
      </c>
    </row>
    <row r="2369" spans="1:21" ht="27" customHeight="1" x14ac:dyDescent="0.2">
      <c r="A2369" s="18">
        <v>10016</v>
      </c>
      <c r="B2369" s="18" t="s">
        <v>186</v>
      </c>
      <c r="C2369" s="19">
        <v>40416</v>
      </c>
      <c r="D2369" s="20">
        <v>28210100200236</v>
      </c>
      <c r="F2369" s="18" t="s">
        <v>86</v>
      </c>
      <c r="G2369" s="19">
        <v>40439</v>
      </c>
      <c r="I2369" s="21">
        <v>1930</v>
      </c>
      <c r="J2369" s="22">
        <v>2616.6999999999998</v>
      </c>
      <c r="M2369" s="23">
        <v>482.5</v>
      </c>
      <c r="O2369" s="1">
        <v>612</v>
      </c>
      <c r="P2369" s="24">
        <f t="shared" si="125"/>
        <v>3711.2</v>
      </c>
      <c r="Q2369" s="23">
        <v>212.3</v>
      </c>
      <c r="R2369" s="23">
        <v>0</v>
      </c>
      <c r="S2369" s="23">
        <v>1.5</v>
      </c>
      <c r="T2369" s="24">
        <f t="shared" si="123"/>
        <v>213.8</v>
      </c>
      <c r="U2369" s="25">
        <f t="shared" si="124"/>
        <v>3497.3999999999996</v>
      </c>
    </row>
    <row r="2370" spans="1:21" ht="27" customHeight="1" x14ac:dyDescent="0.2">
      <c r="A2370" s="18">
        <v>10704</v>
      </c>
      <c r="B2370" s="18" t="s">
        <v>187</v>
      </c>
      <c r="C2370" s="19">
        <v>40661</v>
      </c>
      <c r="D2370" s="20">
        <v>27008010201333</v>
      </c>
      <c r="F2370" s="18" t="s">
        <v>86</v>
      </c>
      <c r="G2370" s="19">
        <v>40684</v>
      </c>
      <c r="I2370" s="21">
        <v>2210</v>
      </c>
      <c r="J2370" s="22">
        <v>2735.55</v>
      </c>
      <c r="M2370" s="23">
        <v>552.5</v>
      </c>
      <c r="O2370" s="1"/>
      <c r="P2370" s="24">
        <f t="shared" si="125"/>
        <v>3288.05</v>
      </c>
      <c r="Q2370" s="23">
        <v>243.1</v>
      </c>
      <c r="R2370" s="23">
        <v>0</v>
      </c>
      <c r="S2370" s="23">
        <v>1.84</v>
      </c>
      <c r="T2370" s="24">
        <f t="shared" si="123"/>
        <v>244.94</v>
      </c>
      <c r="U2370" s="25">
        <f t="shared" si="124"/>
        <v>3043.11</v>
      </c>
    </row>
    <row r="2371" spans="1:21" ht="27" customHeight="1" x14ac:dyDescent="0.2">
      <c r="A2371" s="18">
        <v>10887</v>
      </c>
      <c r="B2371" s="18" t="s">
        <v>188</v>
      </c>
      <c r="C2371" s="19">
        <v>40779</v>
      </c>
      <c r="D2371" s="20">
        <v>26704161800959</v>
      </c>
      <c r="F2371" s="18" t="s">
        <v>86</v>
      </c>
      <c r="G2371" s="19">
        <v>40806</v>
      </c>
      <c r="I2371" s="21">
        <v>2060</v>
      </c>
      <c r="J2371" s="22">
        <v>2445.52</v>
      </c>
      <c r="M2371" s="23">
        <v>515</v>
      </c>
      <c r="O2371" s="1"/>
      <c r="P2371" s="24">
        <f t="shared" si="125"/>
        <v>2960.52</v>
      </c>
      <c r="Q2371" s="23">
        <v>226.6</v>
      </c>
      <c r="R2371" s="23">
        <v>450</v>
      </c>
      <c r="S2371" s="23">
        <v>4.0199999999999996</v>
      </c>
      <c r="T2371" s="24">
        <f t="shared" si="123"/>
        <v>680.62</v>
      </c>
      <c r="U2371" s="25">
        <f t="shared" si="124"/>
        <v>2279.9</v>
      </c>
    </row>
    <row r="2372" spans="1:21" ht="27" customHeight="1" x14ac:dyDescent="0.2">
      <c r="A2372" s="18">
        <v>11419</v>
      </c>
      <c r="B2372" s="18" t="s">
        <v>189</v>
      </c>
      <c r="C2372" s="19">
        <v>41151</v>
      </c>
      <c r="D2372" s="20">
        <v>27911101804318</v>
      </c>
      <c r="F2372" s="18" t="s">
        <v>86</v>
      </c>
      <c r="G2372" s="19">
        <v>41200</v>
      </c>
      <c r="I2372" s="21">
        <v>1870</v>
      </c>
      <c r="J2372" s="22">
        <v>2530.85</v>
      </c>
      <c r="M2372" s="23">
        <v>467.5</v>
      </c>
      <c r="O2372" s="1"/>
      <c r="P2372" s="24">
        <f t="shared" si="125"/>
        <v>2998.35</v>
      </c>
      <c r="Q2372" s="23">
        <v>205.7</v>
      </c>
      <c r="R2372" s="23">
        <v>0</v>
      </c>
      <c r="S2372" s="23">
        <v>0</v>
      </c>
      <c r="T2372" s="24">
        <f t="shared" si="123"/>
        <v>205.7</v>
      </c>
      <c r="U2372" s="25">
        <f t="shared" si="124"/>
        <v>2792.65</v>
      </c>
    </row>
    <row r="2373" spans="1:21" ht="27" customHeight="1" x14ac:dyDescent="0.2">
      <c r="A2373" s="18">
        <v>12805</v>
      </c>
      <c r="B2373" s="18" t="s">
        <v>190</v>
      </c>
      <c r="C2373" s="19">
        <v>43365</v>
      </c>
      <c r="D2373" s="20">
        <v>29103201805239</v>
      </c>
      <c r="F2373" s="18" t="s">
        <v>86</v>
      </c>
      <c r="G2373" s="19">
        <v>43497</v>
      </c>
      <c r="I2373" s="21">
        <v>1700</v>
      </c>
      <c r="J2373" s="22">
        <v>2182.9299999999998</v>
      </c>
      <c r="M2373" s="23">
        <v>425</v>
      </c>
      <c r="O2373" s="1">
        <v>260</v>
      </c>
      <c r="P2373" s="24">
        <f t="shared" si="125"/>
        <v>2867.93</v>
      </c>
      <c r="Q2373" s="23">
        <v>187</v>
      </c>
      <c r="R2373" s="23">
        <v>0</v>
      </c>
      <c r="S2373" s="23">
        <v>4.25</v>
      </c>
      <c r="T2373" s="24">
        <f t="shared" si="123"/>
        <v>191.25</v>
      </c>
      <c r="U2373" s="25">
        <f t="shared" si="124"/>
        <v>2676.68</v>
      </c>
    </row>
    <row r="2374" spans="1:21" ht="27" customHeight="1" x14ac:dyDescent="0.2">
      <c r="A2374" s="18">
        <v>12960</v>
      </c>
      <c r="B2374" s="18" t="s">
        <v>191</v>
      </c>
      <c r="C2374" s="19">
        <v>43209</v>
      </c>
      <c r="D2374" s="20">
        <v>29202241800874</v>
      </c>
      <c r="F2374" s="18" t="s">
        <v>86</v>
      </c>
      <c r="G2374" s="19">
        <v>43299</v>
      </c>
      <c r="O2374" s="1"/>
      <c r="P2374" s="24">
        <f t="shared" si="125"/>
        <v>0</v>
      </c>
      <c r="T2374" s="24">
        <f t="shared" si="123"/>
        <v>0</v>
      </c>
      <c r="U2374" s="25">
        <f t="shared" si="124"/>
        <v>0</v>
      </c>
    </row>
    <row r="2375" spans="1:21" ht="27" customHeight="1" x14ac:dyDescent="0.2">
      <c r="A2375" s="18">
        <v>12986</v>
      </c>
      <c r="B2375" s="18" t="s">
        <v>192</v>
      </c>
      <c r="C2375" s="19">
        <v>42689</v>
      </c>
      <c r="D2375" s="20">
        <v>27901012613457</v>
      </c>
      <c r="F2375" s="18" t="s">
        <v>86</v>
      </c>
      <c r="G2375" s="19">
        <v>42705</v>
      </c>
      <c r="I2375" s="21">
        <v>1700</v>
      </c>
      <c r="J2375" s="22">
        <v>2251.35</v>
      </c>
      <c r="M2375" s="23">
        <v>425</v>
      </c>
      <c r="O2375" s="1"/>
      <c r="P2375" s="24">
        <f t="shared" si="125"/>
        <v>2676.35</v>
      </c>
      <c r="Q2375" s="23">
        <v>187</v>
      </c>
      <c r="R2375" s="23">
        <v>0</v>
      </c>
      <c r="S2375" s="23">
        <v>4.63</v>
      </c>
      <c r="T2375" s="24">
        <f t="shared" si="123"/>
        <v>191.63</v>
      </c>
      <c r="U2375" s="25">
        <f t="shared" si="124"/>
        <v>2484.7199999999998</v>
      </c>
    </row>
    <row r="2376" spans="1:21" ht="27" customHeight="1" x14ac:dyDescent="0.2">
      <c r="A2376" s="18">
        <v>13020</v>
      </c>
      <c r="B2376" s="18" t="s">
        <v>193</v>
      </c>
      <c r="C2376" s="19">
        <v>42775</v>
      </c>
      <c r="D2376" s="20">
        <v>29102181802398</v>
      </c>
      <c r="F2376" s="18" t="s">
        <v>86</v>
      </c>
      <c r="G2376" s="19">
        <v>42781</v>
      </c>
      <c r="I2376" s="21">
        <v>1700</v>
      </c>
      <c r="J2376" s="22">
        <v>1740.3500000000001</v>
      </c>
      <c r="M2376" s="23">
        <v>332.43</v>
      </c>
      <c r="O2376" s="1">
        <v>264</v>
      </c>
      <c r="P2376" s="24">
        <f t="shared" si="125"/>
        <v>2336.7800000000002</v>
      </c>
      <c r="Q2376" s="23">
        <v>187</v>
      </c>
      <c r="R2376" s="23">
        <v>0</v>
      </c>
      <c r="S2376" s="23">
        <v>450.34</v>
      </c>
      <c r="T2376" s="24">
        <f t="shared" si="123"/>
        <v>637.33999999999992</v>
      </c>
      <c r="U2376" s="25">
        <f t="shared" si="124"/>
        <v>1699.4400000000003</v>
      </c>
    </row>
    <row r="2377" spans="1:21" ht="27" customHeight="1" x14ac:dyDescent="0.2">
      <c r="A2377" s="18">
        <v>13184</v>
      </c>
      <c r="B2377" s="18" t="s">
        <v>194</v>
      </c>
      <c r="C2377" s="19">
        <v>43019</v>
      </c>
      <c r="D2377" s="20">
        <v>28401080202415</v>
      </c>
      <c r="F2377" s="18" t="s">
        <v>86</v>
      </c>
      <c r="G2377" s="19">
        <v>43046</v>
      </c>
      <c r="I2377" s="21">
        <v>1700</v>
      </c>
      <c r="J2377" s="22">
        <v>2321.35</v>
      </c>
      <c r="M2377" s="23">
        <v>425</v>
      </c>
      <c r="O2377" s="1">
        <v>118</v>
      </c>
      <c r="P2377" s="24">
        <f t="shared" si="125"/>
        <v>2864.35</v>
      </c>
      <c r="Q2377" s="23">
        <v>187</v>
      </c>
      <c r="R2377" s="23">
        <v>500</v>
      </c>
      <c r="S2377" s="23">
        <v>5.22</v>
      </c>
      <c r="T2377" s="24">
        <f t="shared" si="123"/>
        <v>692.22</v>
      </c>
      <c r="U2377" s="25">
        <f t="shared" si="124"/>
        <v>2172.13</v>
      </c>
    </row>
    <row r="2378" spans="1:21" ht="27" customHeight="1" x14ac:dyDescent="0.2">
      <c r="A2378" s="18">
        <v>13709</v>
      </c>
      <c r="B2378" s="18" t="s">
        <v>195</v>
      </c>
      <c r="C2378" s="19">
        <v>43424</v>
      </c>
      <c r="D2378" s="20">
        <v>28206191800993</v>
      </c>
      <c r="F2378" s="18" t="s">
        <v>86</v>
      </c>
      <c r="G2378" s="19">
        <v>43497</v>
      </c>
      <c r="I2378" s="21">
        <v>1700</v>
      </c>
      <c r="J2378" s="22">
        <v>2168</v>
      </c>
      <c r="M2378" s="23">
        <v>425</v>
      </c>
      <c r="O2378" s="1">
        <v>258</v>
      </c>
      <c r="P2378" s="24">
        <f t="shared" si="125"/>
        <v>2851</v>
      </c>
      <c r="Q2378" s="23">
        <v>187</v>
      </c>
      <c r="R2378" s="23">
        <v>0</v>
      </c>
      <c r="S2378" s="23">
        <v>2.2000000000000002</v>
      </c>
      <c r="T2378" s="24">
        <f t="shared" si="123"/>
        <v>189.2</v>
      </c>
      <c r="U2378" s="25">
        <f t="shared" si="124"/>
        <v>2661.8</v>
      </c>
    </row>
    <row r="2379" spans="1:21" ht="27" customHeight="1" x14ac:dyDescent="0.2">
      <c r="A2379" s="18">
        <v>13728</v>
      </c>
      <c r="B2379" s="18" t="s">
        <v>196</v>
      </c>
      <c r="C2379" s="19">
        <v>43433</v>
      </c>
      <c r="D2379" s="20">
        <v>29512251800499</v>
      </c>
      <c r="F2379" s="18" t="s">
        <v>86</v>
      </c>
      <c r="G2379" s="19">
        <v>43497</v>
      </c>
      <c r="I2379" s="21">
        <v>1700</v>
      </c>
      <c r="J2379" s="22">
        <v>2168</v>
      </c>
      <c r="M2379" s="23">
        <v>425</v>
      </c>
      <c r="O2379" s="1">
        <v>260</v>
      </c>
      <c r="P2379" s="24">
        <f t="shared" si="125"/>
        <v>2853</v>
      </c>
      <c r="Q2379" s="23">
        <v>187</v>
      </c>
      <c r="R2379" s="23">
        <v>0</v>
      </c>
      <c r="S2379" s="23">
        <v>0.92</v>
      </c>
      <c r="T2379" s="24">
        <f t="shared" si="123"/>
        <v>187.92</v>
      </c>
      <c r="U2379" s="25">
        <f t="shared" si="124"/>
        <v>2665.08</v>
      </c>
    </row>
    <row r="2380" spans="1:21" ht="27" customHeight="1" x14ac:dyDescent="0.2">
      <c r="A2380" s="18">
        <v>13776</v>
      </c>
      <c r="B2380" s="18" t="s">
        <v>197</v>
      </c>
      <c r="C2380" s="19">
        <v>43547</v>
      </c>
      <c r="D2380" s="20">
        <v>29610010213357</v>
      </c>
      <c r="F2380" s="18" t="s">
        <v>86</v>
      </c>
      <c r="G2380" s="19">
        <v>43678</v>
      </c>
      <c r="I2380" s="21">
        <v>1700</v>
      </c>
      <c r="J2380" s="22">
        <v>1735.83</v>
      </c>
      <c r="M2380" s="23">
        <v>425</v>
      </c>
      <c r="O2380" s="1"/>
      <c r="P2380" s="24">
        <f t="shared" si="125"/>
        <v>2160.83</v>
      </c>
      <c r="Q2380" s="23">
        <v>187</v>
      </c>
      <c r="R2380" s="23">
        <v>0</v>
      </c>
      <c r="S2380" s="23">
        <v>158.25</v>
      </c>
      <c r="T2380" s="24">
        <f t="shared" si="123"/>
        <v>345.25</v>
      </c>
      <c r="U2380" s="25">
        <f t="shared" si="124"/>
        <v>1815.58</v>
      </c>
    </row>
    <row r="2381" spans="1:21" ht="27" customHeight="1" x14ac:dyDescent="0.2">
      <c r="A2381" s="18">
        <v>13936</v>
      </c>
      <c r="B2381" s="18" t="s">
        <v>198</v>
      </c>
      <c r="C2381" s="19">
        <v>43668</v>
      </c>
      <c r="D2381" s="20">
        <v>28407231802311</v>
      </c>
      <c r="F2381" s="18" t="s">
        <v>86</v>
      </c>
      <c r="G2381" s="19">
        <v>43692</v>
      </c>
      <c r="I2381" s="21">
        <v>1700</v>
      </c>
      <c r="J2381" s="22">
        <v>2218</v>
      </c>
      <c r="M2381" s="23">
        <v>425</v>
      </c>
      <c r="O2381" s="1">
        <v>258</v>
      </c>
      <c r="P2381" s="24">
        <f t="shared" si="125"/>
        <v>2901</v>
      </c>
      <c r="Q2381" s="23">
        <v>187</v>
      </c>
      <c r="R2381" s="23">
        <v>0</v>
      </c>
      <c r="S2381" s="23">
        <v>7.33</v>
      </c>
      <c r="T2381" s="24">
        <f t="shared" si="123"/>
        <v>194.33</v>
      </c>
      <c r="U2381" s="25">
        <f t="shared" si="124"/>
        <v>2706.67</v>
      </c>
    </row>
    <row r="2382" spans="1:21" ht="27" customHeight="1" x14ac:dyDescent="0.2">
      <c r="A2382" s="18">
        <v>13989</v>
      </c>
      <c r="B2382" s="18" t="s">
        <v>199</v>
      </c>
      <c r="C2382" s="19">
        <v>43739</v>
      </c>
      <c r="D2382" s="20">
        <v>29609210209835</v>
      </c>
      <c r="F2382" s="18" t="s">
        <v>86</v>
      </c>
      <c r="G2382" s="19">
        <v>43739</v>
      </c>
      <c r="O2382" s="1"/>
      <c r="P2382" s="24">
        <f t="shared" si="125"/>
        <v>0</v>
      </c>
      <c r="T2382" s="24">
        <f t="shared" si="123"/>
        <v>0</v>
      </c>
      <c r="U2382" s="25">
        <f t="shared" si="124"/>
        <v>0</v>
      </c>
    </row>
    <row r="2383" spans="1:21" ht="27" customHeight="1" x14ac:dyDescent="0.2">
      <c r="A2383" s="18">
        <v>13998</v>
      </c>
      <c r="B2383" s="18" t="s">
        <v>200</v>
      </c>
      <c r="C2383" s="19">
        <v>43745</v>
      </c>
      <c r="D2383" s="20">
        <v>2987260200852</v>
      </c>
      <c r="F2383" s="18" t="s">
        <v>86</v>
      </c>
      <c r="G2383" s="19">
        <v>43774</v>
      </c>
      <c r="O2383" s="1"/>
      <c r="P2383" s="24">
        <f t="shared" si="125"/>
        <v>0</v>
      </c>
      <c r="T2383" s="24">
        <f t="shared" si="123"/>
        <v>0</v>
      </c>
      <c r="U2383" s="25">
        <f t="shared" si="124"/>
        <v>0</v>
      </c>
    </row>
    <row r="2384" spans="1:21" ht="27" customHeight="1" x14ac:dyDescent="0.2">
      <c r="A2384" s="18">
        <v>14057</v>
      </c>
      <c r="B2384" s="18" t="s">
        <v>201</v>
      </c>
      <c r="C2384" s="19">
        <v>43838</v>
      </c>
      <c r="D2384" s="20">
        <v>30108150200032</v>
      </c>
      <c r="F2384" s="18" t="s">
        <v>86</v>
      </c>
      <c r="G2384" s="19">
        <v>43983</v>
      </c>
      <c r="I2384" s="21">
        <v>1700</v>
      </c>
      <c r="J2384" s="22">
        <v>2168</v>
      </c>
      <c r="M2384" s="23">
        <v>425</v>
      </c>
      <c r="O2384" s="1"/>
      <c r="P2384" s="24">
        <f t="shared" si="125"/>
        <v>2593</v>
      </c>
      <c r="Q2384" s="23">
        <v>187</v>
      </c>
      <c r="R2384" s="23">
        <v>0</v>
      </c>
      <c r="S2384" s="23">
        <v>7.67</v>
      </c>
      <c r="T2384" s="24">
        <f t="shared" si="123"/>
        <v>194.67</v>
      </c>
      <c r="U2384" s="25">
        <f t="shared" si="124"/>
        <v>2398.33</v>
      </c>
    </row>
    <row r="2385" spans="1:21" ht="27" customHeight="1" x14ac:dyDescent="0.2">
      <c r="A2385" s="18">
        <v>14243</v>
      </c>
      <c r="B2385" s="18" t="s">
        <v>202</v>
      </c>
      <c r="C2385" s="19">
        <v>44245</v>
      </c>
      <c r="D2385" s="20">
        <v>29009091804031</v>
      </c>
      <c r="F2385" s="18" t="s">
        <v>86</v>
      </c>
      <c r="G2385" s="19">
        <v>44245</v>
      </c>
      <c r="O2385" s="1"/>
      <c r="P2385" s="24">
        <f t="shared" si="125"/>
        <v>0</v>
      </c>
      <c r="T2385" s="24">
        <f t="shared" si="123"/>
        <v>0</v>
      </c>
      <c r="U2385" s="25">
        <f t="shared" si="124"/>
        <v>0</v>
      </c>
    </row>
    <row r="2386" spans="1:21" ht="27" customHeight="1" x14ac:dyDescent="0.2">
      <c r="A2386" s="18">
        <v>763</v>
      </c>
      <c r="B2386" s="18" t="s">
        <v>203</v>
      </c>
      <c r="C2386" s="19">
        <v>34608</v>
      </c>
      <c r="D2386" s="20">
        <v>27011231800593</v>
      </c>
      <c r="F2386" s="18" t="s">
        <v>86</v>
      </c>
      <c r="G2386" s="19">
        <v>35217</v>
      </c>
      <c r="I2386" s="21">
        <v>5550</v>
      </c>
      <c r="J2386" s="22">
        <v>6859.5</v>
      </c>
      <c r="M2386" s="23">
        <v>1387.5</v>
      </c>
      <c r="O2386" s="1"/>
      <c r="P2386" s="24">
        <f t="shared" si="125"/>
        <v>8247</v>
      </c>
      <c r="Q2386" s="23">
        <v>610.5</v>
      </c>
      <c r="R2386" s="23">
        <v>500</v>
      </c>
      <c r="S2386" s="23">
        <v>3.4</v>
      </c>
      <c r="T2386" s="24">
        <f t="shared" si="123"/>
        <v>1113.9000000000001</v>
      </c>
      <c r="U2386" s="25">
        <f t="shared" si="124"/>
        <v>7133.1</v>
      </c>
    </row>
    <row r="2387" spans="1:21" ht="27" customHeight="1" x14ac:dyDescent="0.2">
      <c r="A2387" s="18">
        <v>902</v>
      </c>
      <c r="B2387" s="18" t="s">
        <v>204</v>
      </c>
      <c r="C2387" s="19">
        <v>34121</v>
      </c>
      <c r="D2387" s="20">
        <v>27101010203875</v>
      </c>
      <c r="F2387" s="18" t="s">
        <v>86</v>
      </c>
      <c r="G2387" s="19">
        <v>35049</v>
      </c>
      <c r="I2387" s="21">
        <v>3750</v>
      </c>
      <c r="J2387" s="22">
        <v>4664</v>
      </c>
      <c r="M2387" s="23">
        <v>937.5</v>
      </c>
      <c r="O2387" s="1"/>
      <c r="P2387" s="24">
        <f t="shared" si="125"/>
        <v>5601.5</v>
      </c>
      <c r="Q2387" s="23">
        <v>412.5</v>
      </c>
      <c r="R2387" s="23">
        <v>0</v>
      </c>
      <c r="S2387" s="23">
        <v>1.95</v>
      </c>
      <c r="T2387" s="24">
        <f t="shared" si="123"/>
        <v>414.45</v>
      </c>
      <c r="U2387" s="25">
        <f t="shared" si="124"/>
        <v>5187.05</v>
      </c>
    </row>
    <row r="2388" spans="1:21" ht="27" customHeight="1" x14ac:dyDescent="0.2">
      <c r="A2388" s="18">
        <v>943</v>
      </c>
      <c r="B2388" s="18" t="s">
        <v>207</v>
      </c>
      <c r="C2388" s="19">
        <v>35617</v>
      </c>
      <c r="D2388" s="20">
        <v>26810290202078</v>
      </c>
      <c r="F2388" s="18" t="s">
        <v>86</v>
      </c>
      <c r="G2388" s="19">
        <v>35662</v>
      </c>
      <c r="I2388" s="21">
        <v>6910</v>
      </c>
      <c r="J2388" s="22">
        <v>8540.5</v>
      </c>
      <c r="M2388" s="23">
        <v>1727.5</v>
      </c>
      <c r="O2388" s="1"/>
      <c r="P2388" s="24">
        <f t="shared" si="125"/>
        <v>10268</v>
      </c>
      <c r="Q2388" s="23">
        <v>760.1</v>
      </c>
      <c r="R2388" s="23">
        <v>0</v>
      </c>
      <c r="S2388" s="23">
        <v>12.7</v>
      </c>
      <c r="T2388" s="24">
        <f t="shared" si="123"/>
        <v>772.80000000000007</v>
      </c>
      <c r="U2388" s="25">
        <f t="shared" si="124"/>
        <v>9495.2000000000007</v>
      </c>
    </row>
    <row r="2389" spans="1:21" ht="27" customHeight="1" x14ac:dyDescent="0.2">
      <c r="A2389" s="18">
        <v>4961</v>
      </c>
      <c r="B2389" s="18" t="s">
        <v>208</v>
      </c>
      <c r="C2389" s="19">
        <v>38035</v>
      </c>
      <c r="D2389" s="20">
        <v>27209290301252</v>
      </c>
      <c r="F2389" s="18" t="s">
        <v>285</v>
      </c>
      <c r="G2389" s="19">
        <v>38148</v>
      </c>
      <c r="I2389" s="21">
        <v>2510</v>
      </c>
      <c r="J2389" s="22">
        <v>4224.2</v>
      </c>
      <c r="M2389" s="23">
        <v>627.5</v>
      </c>
      <c r="O2389" s="1">
        <v>321</v>
      </c>
      <c r="P2389" s="24">
        <f t="shared" si="125"/>
        <v>5172.7</v>
      </c>
      <c r="Q2389" s="23">
        <v>276.10000000000002</v>
      </c>
      <c r="R2389" s="23">
        <v>0</v>
      </c>
      <c r="S2389" s="23">
        <v>0</v>
      </c>
      <c r="T2389" s="24">
        <f t="shared" si="123"/>
        <v>276.10000000000002</v>
      </c>
      <c r="U2389" s="25">
        <f t="shared" si="124"/>
        <v>4896.5999999999995</v>
      </c>
    </row>
    <row r="2390" spans="1:21" ht="27" customHeight="1" x14ac:dyDescent="0.2">
      <c r="A2390" s="18">
        <v>8148</v>
      </c>
      <c r="B2390" s="18" t="s">
        <v>212</v>
      </c>
      <c r="C2390" s="19">
        <v>39300</v>
      </c>
      <c r="D2390" s="20">
        <v>27909150200997</v>
      </c>
      <c r="F2390" s="18" t="s">
        <v>211</v>
      </c>
      <c r="G2390" s="19">
        <v>39352</v>
      </c>
      <c r="I2390" s="21">
        <v>2000</v>
      </c>
      <c r="J2390" s="22">
        <v>2601.6999999999998</v>
      </c>
      <c r="M2390" s="23">
        <v>500</v>
      </c>
      <c r="O2390" s="1">
        <v>1692</v>
      </c>
      <c r="P2390" s="24">
        <f t="shared" si="125"/>
        <v>4793.7</v>
      </c>
      <c r="Q2390" s="23">
        <v>220</v>
      </c>
      <c r="R2390" s="23">
        <v>0</v>
      </c>
      <c r="S2390" s="23">
        <v>95.65</v>
      </c>
      <c r="T2390" s="24">
        <f t="shared" si="123"/>
        <v>315.64999999999998</v>
      </c>
      <c r="U2390" s="25">
        <f t="shared" si="124"/>
        <v>4478.05</v>
      </c>
    </row>
    <row r="2391" spans="1:21" ht="27" customHeight="1" x14ac:dyDescent="0.2">
      <c r="A2391" s="18">
        <v>12613</v>
      </c>
      <c r="B2391" s="18" t="s">
        <v>213</v>
      </c>
      <c r="C2391" s="19">
        <v>42227</v>
      </c>
      <c r="D2391" s="20">
        <v>28003100200311</v>
      </c>
      <c r="F2391" s="18" t="s">
        <v>214</v>
      </c>
      <c r="G2391" s="19">
        <v>42260</v>
      </c>
      <c r="I2391" s="21">
        <v>1700</v>
      </c>
      <c r="J2391" s="22">
        <v>2466.0500000000002</v>
      </c>
      <c r="M2391" s="23">
        <v>425</v>
      </c>
      <c r="O2391" s="1">
        <v>2195</v>
      </c>
      <c r="P2391" s="24">
        <f t="shared" si="125"/>
        <v>5086.05</v>
      </c>
      <c r="Q2391" s="23">
        <v>187</v>
      </c>
      <c r="R2391" s="23">
        <v>0</v>
      </c>
      <c r="S2391" s="23">
        <v>38.950000000000003</v>
      </c>
      <c r="T2391" s="24">
        <f t="shared" si="123"/>
        <v>225.95</v>
      </c>
      <c r="U2391" s="25">
        <f t="shared" si="124"/>
        <v>4860.1000000000004</v>
      </c>
    </row>
    <row r="2392" spans="1:21" ht="27" customHeight="1" x14ac:dyDescent="0.2">
      <c r="A2392" s="18">
        <v>9851</v>
      </c>
      <c r="B2392" s="18" t="s">
        <v>215</v>
      </c>
      <c r="C2392" s="19">
        <v>37170</v>
      </c>
      <c r="D2392" s="20">
        <v>28101010209711</v>
      </c>
      <c r="F2392" s="18" t="s">
        <v>206</v>
      </c>
      <c r="G2392" s="19">
        <v>40391</v>
      </c>
      <c r="I2392" s="21">
        <v>3010</v>
      </c>
      <c r="J2392" s="22">
        <v>5376.95</v>
      </c>
      <c r="M2392" s="23">
        <v>752.5</v>
      </c>
      <c r="N2392" s="23">
        <v>400</v>
      </c>
      <c r="O2392" s="1">
        <v>1923</v>
      </c>
      <c r="P2392" s="24">
        <f t="shared" si="125"/>
        <v>8452.4500000000007</v>
      </c>
      <c r="Q2392" s="23">
        <v>331.1</v>
      </c>
      <c r="R2392" s="23">
        <v>0</v>
      </c>
      <c r="S2392" s="23">
        <v>0</v>
      </c>
      <c r="T2392" s="24">
        <f t="shared" si="123"/>
        <v>331.1</v>
      </c>
      <c r="U2392" s="25">
        <f t="shared" si="124"/>
        <v>8121.35</v>
      </c>
    </row>
    <row r="2393" spans="1:21" ht="27" customHeight="1" x14ac:dyDescent="0.2">
      <c r="A2393" s="18">
        <v>9854</v>
      </c>
      <c r="B2393" s="18" t="s">
        <v>216</v>
      </c>
      <c r="C2393" s="19">
        <v>38874</v>
      </c>
      <c r="D2393" s="20">
        <v>28406110201127</v>
      </c>
      <c r="F2393" s="18" t="s">
        <v>206</v>
      </c>
      <c r="G2393" s="19">
        <v>40489</v>
      </c>
      <c r="I2393" s="21">
        <v>2020</v>
      </c>
      <c r="J2393" s="22">
        <v>3670.8999999999996</v>
      </c>
      <c r="M2393" s="23">
        <v>505</v>
      </c>
      <c r="N2393" s="23">
        <v>250</v>
      </c>
      <c r="O2393" s="1">
        <v>516</v>
      </c>
      <c r="P2393" s="24">
        <f t="shared" si="125"/>
        <v>4941.8999999999996</v>
      </c>
      <c r="Q2393" s="23">
        <v>222.2</v>
      </c>
      <c r="R2393" s="23">
        <v>0</v>
      </c>
      <c r="S2393" s="23">
        <v>0</v>
      </c>
      <c r="T2393" s="24">
        <f t="shared" si="123"/>
        <v>222.2</v>
      </c>
      <c r="U2393" s="25">
        <f t="shared" si="124"/>
        <v>4719.7</v>
      </c>
    </row>
    <row r="2394" spans="1:21" ht="27" customHeight="1" x14ac:dyDescent="0.2">
      <c r="A2394" s="18">
        <v>4637</v>
      </c>
      <c r="B2394" s="18" t="s">
        <v>217</v>
      </c>
      <c r="C2394" s="19">
        <v>37257</v>
      </c>
      <c r="D2394" s="20">
        <v>27302031803231</v>
      </c>
      <c r="F2394" s="18" t="s">
        <v>206</v>
      </c>
      <c r="G2394" s="19">
        <v>40453</v>
      </c>
      <c r="I2394" s="21">
        <v>2560</v>
      </c>
      <c r="J2394" s="22">
        <v>3484.5</v>
      </c>
      <c r="M2394" s="23">
        <v>640</v>
      </c>
      <c r="O2394" s="1">
        <v>1072</v>
      </c>
      <c r="P2394" s="24">
        <f t="shared" si="125"/>
        <v>5196.5</v>
      </c>
      <c r="Q2394" s="23">
        <v>281.60000000000002</v>
      </c>
      <c r="R2394" s="23">
        <v>0</v>
      </c>
      <c r="S2394" s="23">
        <v>0.56000000000000005</v>
      </c>
      <c r="T2394" s="24">
        <f t="shared" si="123"/>
        <v>282.16000000000003</v>
      </c>
      <c r="U2394" s="25">
        <f t="shared" si="124"/>
        <v>4914.34</v>
      </c>
    </row>
    <row r="2395" spans="1:21" ht="27" customHeight="1" x14ac:dyDescent="0.2">
      <c r="A2395" s="18">
        <v>10411</v>
      </c>
      <c r="B2395" s="18" t="s">
        <v>218</v>
      </c>
      <c r="C2395" s="19">
        <v>35425</v>
      </c>
      <c r="D2395" s="20">
        <v>26810261600838</v>
      </c>
      <c r="F2395" s="18" t="s">
        <v>211</v>
      </c>
      <c r="G2395" s="19">
        <v>40453</v>
      </c>
      <c r="I2395" s="21">
        <v>4030</v>
      </c>
      <c r="J2395" s="22">
        <v>5466.8</v>
      </c>
      <c r="M2395" s="23">
        <v>1007.5</v>
      </c>
      <c r="O2395" s="1"/>
      <c r="P2395" s="24">
        <f t="shared" si="125"/>
        <v>6474.3</v>
      </c>
      <c r="Q2395" s="23">
        <v>443.3</v>
      </c>
      <c r="R2395" s="23">
        <v>0</v>
      </c>
      <c r="S2395" s="23">
        <v>0</v>
      </c>
      <c r="T2395" s="24">
        <f t="shared" si="123"/>
        <v>443.3</v>
      </c>
      <c r="U2395" s="25">
        <f t="shared" si="124"/>
        <v>6031</v>
      </c>
    </row>
    <row r="2396" spans="1:21" ht="27" customHeight="1" x14ac:dyDescent="0.2">
      <c r="A2396" s="18">
        <v>13724</v>
      </c>
      <c r="B2396" s="18" t="s">
        <v>219</v>
      </c>
      <c r="C2396" s="19">
        <v>43440</v>
      </c>
      <c r="D2396" s="20">
        <v>27709270202439</v>
      </c>
      <c r="F2396" s="18" t="s">
        <v>81</v>
      </c>
      <c r="G2396" s="19">
        <v>43647</v>
      </c>
      <c r="I2396" s="21">
        <v>4880</v>
      </c>
      <c r="J2396" s="22">
        <v>6146.5</v>
      </c>
      <c r="M2396" s="23">
        <v>1220</v>
      </c>
      <c r="N2396" s="23">
        <v>550</v>
      </c>
      <c r="O2396" s="1"/>
      <c r="P2396" s="24">
        <f t="shared" si="125"/>
        <v>7916.5</v>
      </c>
      <c r="Q2396" s="23">
        <v>536.79999999999995</v>
      </c>
      <c r="R2396" s="23">
        <v>0</v>
      </c>
      <c r="S2396" s="23">
        <v>8.0399999999999991</v>
      </c>
      <c r="T2396" s="24">
        <f t="shared" si="123"/>
        <v>544.83999999999992</v>
      </c>
      <c r="U2396" s="25">
        <f t="shared" si="124"/>
        <v>7371.66</v>
      </c>
    </row>
    <row r="2397" spans="1:21" ht="27" customHeight="1" x14ac:dyDescent="0.2">
      <c r="A2397" s="18">
        <v>5371</v>
      </c>
      <c r="B2397" s="18" t="s">
        <v>220</v>
      </c>
      <c r="C2397" s="19">
        <v>38383</v>
      </c>
      <c r="D2397" s="20">
        <v>27711260201617</v>
      </c>
      <c r="F2397" s="18" t="s">
        <v>81</v>
      </c>
      <c r="G2397" s="19">
        <v>38384</v>
      </c>
      <c r="I2397" s="21">
        <v>4770</v>
      </c>
      <c r="J2397" s="22">
        <v>8582.5</v>
      </c>
      <c r="M2397" s="23">
        <v>1192.5</v>
      </c>
      <c r="O2397" s="1"/>
      <c r="P2397" s="24">
        <f t="shared" si="125"/>
        <v>9775</v>
      </c>
      <c r="Q2397" s="23">
        <v>524.70000000000005</v>
      </c>
      <c r="R2397" s="23">
        <v>25.5</v>
      </c>
      <c r="S2397" s="23">
        <v>23.94</v>
      </c>
      <c r="T2397" s="24">
        <f t="shared" si="123"/>
        <v>574.1400000000001</v>
      </c>
      <c r="U2397" s="25">
        <f t="shared" si="124"/>
        <v>9200.86</v>
      </c>
    </row>
    <row r="2398" spans="1:21" ht="27" customHeight="1" x14ac:dyDescent="0.2">
      <c r="A2398" s="18">
        <v>207</v>
      </c>
      <c r="B2398" s="18" t="s">
        <v>221</v>
      </c>
      <c r="C2398" s="19">
        <v>42461</v>
      </c>
      <c r="D2398" s="20">
        <v>27109050202295</v>
      </c>
      <c r="F2398" s="18" t="s">
        <v>81</v>
      </c>
      <c r="G2398" s="19">
        <v>43922</v>
      </c>
      <c r="I2398" s="21">
        <v>4310</v>
      </c>
      <c r="J2398" s="22">
        <v>5301.9</v>
      </c>
      <c r="M2398" s="23">
        <v>1077.5</v>
      </c>
      <c r="O2398" s="1"/>
      <c r="P2398" s="24">
        <f t="shared" si="125"/>
        <v>6379.4</v>
      </c>
      <c r="Q2398" s="23">
        <v>474.1</v>
      </c>
      <c r="R2398" s="23">
        <v>0</v>
      </c>
      <c r="S2398" s="23">
        <v>11.99</v>
      </c>
      <c r="T2398" s="24">
        <f t="shared" si="123"/>
        <v>486.09000000000003</v>
      </c>
      <c r="U2398" s="25">
        <f t="shared" si="124"/>
        <v>5893.3099999999995</v>
      </c>
    </row>
    <row r="2399" spans="1:21" ht="27" customHeight="1" x14ac:dyDescent="0.2">
      <c r="A2399" s="18">
        <v>371</v>
      </c>
      <c r="B2399" s="18" t="s">
        <v>222</v>
      </c>
      <c r="C2399" s="19">
        <v>35043</v>
      </c>
      <c r="D2399" s="20">
        <v>26707141801796</v>
      </c>
      <c r="F2399" s="18" t="s">
        <v>81</v>
      </c>
      <c r="G2399" s="19">
        <v>35043</v>
      </c>
      <c r="I2399" s="21">
        <v>5270</v>
      </c>
      <c r="J2399" s="22">
        <v>6531.5</v>
      </c>
      <c r="M2399" s="23">
        <v>1317.5</v>
      </c>
      <c r="O2399" s="1"/>
      <c r="P2399" s="24">
        <f t="shared" si="125"/>
        <v>7849</v>
      </c>
      <c r="Q2399" s="23">
        <v>579.70000000000005</v>
      </c>
      <c r="R2399" s="23">
        <v>0</v>
      </c>
      <c r="S2399" s="23">
        <v>10.25</v>
      </c>
      <c r="T2399" s="24">
        <f t="shared" si="123"/>
        <v>589.95000000000005</v>
      </c>
      <c r="U2399" s="25">
        <f t="shared" si="124"/>
        <v>7259.05</v>
      </c>
    </row>
    <row r="2400" spans="1:21" ht="27" customHeight="1" x14ac:dyDescent="0.2">
      <c r="A2400" s="18">
        <v>4038</v>
      </c>
      <c r="B2400" s="18" t="s">
        <v>223</v>
      </c>
      <c r="C2400" s="19">
        <v>37086</v>
      </c>
      <c r="D2400" s="20">
        <v>27905180200295</v>
      </c>
      <c r="F2400" s="18" t="s">
        <v>81</v>
      </c>
      <c r="G2400" s="19">
        <v>37139</v>
      </c>
      <c r="O2400" s="1"/>
      <c r="P2400" s="24">
        <f t="shared" si="125"/>
        <v>0</v>
      </c>
      <c r="T2400" s="24">
        <f t="shared" si="123"/>
        <v>0</v>
      </c>
      <c r="U2400" s="25">
        <f t="shared" si="124"/>
        <v>0</v>
      </c>
    </row>
    <row r="2401" spans="1:21" ht="27" customHeight="1" x14ac:dyDescent="0.2">
      <c r="A2401" s="18">
        <v>5593</v>
      </c>
      <c r="B2401" s="18" t="s">
        <v>224</v>
      </c>
      <c r="C2401" s="19">
        <v>38517</v>
      </c>
      <c r="D2401" s="20">
        <v>2830521200674</v>
      </c>
      <c r="F2401" s="18" t="s">
        <v>75</v>
      </c>
      <c r="G2401" s="19">
        <v>38544</v>
      </c>
      <c r="I2401" s="21">
        <v>3520</v>
      </c>
      <c r="J2401" s="22">
        <v>4327.7</v>
      </c>
      <c r="M2401" s="23">
        <v>880</v>
      </c>
      <c r="O2401" s="1"/>
      <c r="P2401" s="24">
        <f t="shared" si="125"/>
        <v>5207.7</v>
      </c>
      <c r="Q2401" s="23">
        <v>387.2</v>
      </c>
      <c r="R2401" s="23">
        <v>500</v>
      </c>
      <c r="S2401" s="23">
        <v>8.93</v>
      </c>
      <c r="T2401" s="24">
        <f t="shared" si="123"/>
        <v>896.13</v>
      </c>
      <c r="U2401" s="25">
        <f t="shared" si="124"/>
        <v>4311.57</v>
      </c>
    </row>
    <row r="2402" spans="1:21" ht="27" customHeight="1" x14ac:dyDescent="0.2">
      <c r="A2402" s="18">
        <v>5641</v>
      </c>
      <c r="B2402" s="18" t="s">
        <v>225</v>
      </c>
      <c r="C2402" s="19">
        <v>38530</v>
      </c>
      <c r="D2402" s="20">
        <v>28203011801017</v>
      </c>
      <c r="F2402" s="18" t="s">
        <v>81</v>
      </c>
      <c r="G2402" s="19">
        <v>38574</v>
      </c>
      <c r="I2402" s="21">
        <v>1780</v>
      </c>
      <c r="J2402" s="22">
        <v>3002.05</v>
      </c>
      <c r="M2402" s="23">
        <v>445</v>
      </c>
      <c r="O2402" s="1">
        <v>679</v>
      </c>
      <c r="P2402" s="24">
        <f t="shared" si="125"/>
        <v>4126.05</v>
      </c>
      <c r="Q2402" s="23">
        <v>195.8</v>
      </c>
      <c r="R2402" s="23">
        <v>0</v>
      </c>
      <c r="S2402" s="23">
        <v>0</v>
      </c>
      <c r="T2402" s="24">
        <f t="shared" si="123"/>
        <v>195.8</v>
      </c>
      <c r="U2402" s="25">
        <f t="shared" si="124"/>
        <v>3930.25</v>
      </c>
    </row>
    <row r="2403" spans="1:21" ht="27" customHeight="1" x14ac:dyDescent="0.2">
      <c r="A2403" s="18">
        <v>13503</v>
      </c>
      <c r="B2403" s="18" t="s">
        <v>226</v>
      </c>
      <c r="C2403" s="19">
        <v>43290</v>
      </c>
      <c r="D2403" s="20">
        <v>28412261803455</v>
      </c>
      <c r="F2403" s="18" t="s">
        <v>81</v>
      </c>
      <c r="G2403" s="19">
        <v>43529</v>
      </c>
      <c r="I2403" s="21">
        <v>3170</v>
      </c>
      <c r="J2403" s="22">
        <v>3917.8999999999996</v>
      </c>
      <c r="M2403" s="23">
        <v>792.5</v>
      </c>
      <c r="O2403" s="1"/>
      <c r="P2403" s="24">
        <f t="shared" si="125"/>
        <v>4710.3999999999996</v>
      </c>
      <c r="Q2403" s="23">
        <v>348.7</v>
      </c>
      <c r="R2403" s="23">
        <v>0</v>
      </c>
      <c r="S2403" s="23">
        <v>1.96</v>
      </c>
      <c r="T2403" s="24">
        <f t="shared" si="123"/>
        <v>350.65999999999997</v>
      </c>
      <c r="U2403" s="25">
        <f t="shared" si="124"/>
        <v>4359.74</v>
      </c>
    </row>
    <row r="2404" spans="1:21" ht="27" customHeight="1" x14ac:dyDescent="0.2">
      <c r="A2404" s="18">
        <v>115</v>
      </c>
      <c r="B2404" s="18" t="s">
        <v>227</v>
      </c>
      <c r="C2404" s="19">
        <v>35065</v>
      </c>
      <c r="D2404" s="20">
        <v>26203010203232</v>
      </c>
      <c r="F2404" s="18" t="s">
        <v>210</v>
      </c>
      <c r="G2404" s="19">
        <v>38293</v>
      </c>
      <c r="I2404" s="21">
        <v>0</v>
      </c>
      <c r="J2404" s="22">
        <v>8925</v>
      </c>
      <c r="M2404" s="23">
        <v>0</v>
      </c>
      <c r="N2404" s="23">
        <v>1500</v>
      </c>
      <c r="O2404" s="1"/>
      <c r="P2404" s="24">
        <f t="shared" si="125"/>
        <v>10425</v>
      </c>
      <c r="Q2404" s="23">
        <v>0</v>
      </c>
      <c r="R2404" s="23">
        <v>0</v>
      </c>
      <c r="S2404" s="23">
        <v>3.76</v>
      </c>
      <c r="T2404" s="24">
        <f t="shared" si="123"/>
        <v>3.76</v>
      </c>
      <c r="U2404" s="25">
        <f t="shared" si="124"/>
        <v>10421.24</v>
      </c>
    </row>
    <row r="2405" spans="1:21" ht="27" customHeight="1" x14ac:dyDescent="0.2">
      <c r="A2405" s="18">
        <v>9598</v>
      </c>
      <c r="B2405" s="18" t="s">
        <v>228</v>
      </c>
      <c r="C2405" s="19">
        <v>40254</v>
      </c>
      <c r="D2405" s="20">
        <v>28510191802776</v>
      </c>
      <c r="F2405" s="18" t="s">
        <v>229</v>
      </c>
      <c r="G2405" s="19">
        <v>41791</v>
      </c>
      <c r="I2405" s="21">
        <v>2160</v>
      </c>
      <c r="J2405" s="22">
        <v>3663</v>
      </c>
      <c r="M2405" s="23">
        <v>540</v>
      </c>
      <c r="O2405" s="1"/>
      <c r="P2405" s="24">
        <f t="shared" si="125"/>
        <v>4203</v>
      </c>
      <c r="Q2405" s="23">
        <v>237.6</v>
      </c>
      <c r="R2405" s="23">
        <v>0</v>
      </c>
      <c r="S2405" s="23">
        <v>0</v>
      </c>
      <c r="T2405" s="24">
        <f t="shared" si="123"/>
        <v>237.6</v>
      </c>
      <c r="U2405" s="25">
        <f t="shared" si="124"/>
        <v>3965.4</v>
      </c>
    </row>
    <row r="2406" spans="1:21" ht="27" customHeight="1" x14ac:dyDescent="0.2">
      <c r="A2406" s="18">
        <v>9066</v>
      </c>
      <c r="B2406" s="18" t="s">
        <v>230</v>
      </c>
      <c r="C2406" s="19">
        <v>35065</v>
      </c>
      <c r="D2406" s="20">
        <v>25310200200059</v>
      </c>
      <c r="F2406" s="18" t="s">
        <v>231</v>
      </c>
      <c r="G2406" s="19" t="s">
        <v>77</v>
      </c>
      <c r="I2406" s="21">
        <v>0</v>
      </c>
      <c r="J2406" s="22">
        <v>19995</v>
      </c>
      <c r="M2406" s="23">
        <v>0</v>
      </c>
      <c r="O2406" s="1"/>
      <c r="P2406" s="24">
        <f t="shared" si="125"/>
        <v>19995</v>
      </c>
      <c r="Q2406" s="23">
        <v>0</v>
      </c>
      <c r="R2406" s="23">
        <v>0</v>
      </c>
      <c r="S2406" s="23">
        <v>0</v>
      </c>
      <c r="T2406" s="24">
        <f t="shared" si="123"/>
        <v>0</v>
      </c>
      <c r="U2406" s="25">
        <f t="shared" si="124"/>
        <v>19995</v>
      </c>
    </row>
    <row r="2407" spans="1:21" ht="27" customHeight="1" x14ac:dyDescent="0.2">
      <c r="A2407" s="18">
        <v>10260</v>
      </c>
      <c r="B2407" s="18" t="s">
        <v>232</v>
      </c>
      <c r="C2407" s="19">
        <v>40464</v>
      </c>
      <c r="D2407" s="20">
        <v>28311120201418</v>
      </c>
      <c r="F2407" s="18" t="s">
        <v>231</v>
      </c>
      <c r="G2407" s="19">
        <v>40489</v>
      </c>
      <c r="I2407" s="21">
        <v>3970</v>
      </c>
      <c r="J2407" s="22">
        <v>4898.3500000000004</v>
      </c>
      <c r="M2407" s="23">
        <v>992.5</v>
      </c>
      <c r="O2407" s="1"/>
      <c r="P2407" s="24">
        <f t="shared" si="125"/>
        <v>5890.85</v>
      </c>
      <c r="Q2407" s="23">
        <v>436.7</v>
      </c>
      <c r="R2407" s="23">
        <v>0</v>
      </c>
      <c r="S2407" s="23">
        <v>0</v>
      </c>
      <c r="T2407" s="24">
        <f t="shared" ref="T2407:T2470" si="126">SUM(Q2407:S2407)</f>
        <v>436.7</v>
      </c>
      <c r="U2407" s="25">
        <f t="shared" ref="U2407:U2470" si="127">P2407-T2407</f>
        <v>5454.1500000000005</v>
      </c>
    </row>
    <row r="2408" spans="1:21" ht="27" customHeight="1" x14ac:dyDescent="0.2">
      <c r="A2408" s="18">
        <v>5</v>
      </c>
      <c r="B2408" s="18" t="s">
        <v>233</v>
      </c>
      <c r="C2408" s="19">
        <v>35981</v>
      </c>
      <c r="D2408" s="20">
        <v>26912090201236</v>
      </c>
      <c r="F2408" s="18" t="s">
        <v>234</v>
      </c>
      <c r="G2408" s="19">
        <v>36016</v>
      </c>
      <c r="I2408" s="21">
        <v>8610</v>
      </c>
      <c r="J2408" s="22">
        <v>10645</v>
      </c>
      <c r="M2408" s="23">
        <v>2152.5</v>
      </c>
      <c r="O2408" s="1"/>
      <c r="P2408" s="24">
        <f t="shared" ref="P2408:P2471" si="128">SUM(J2408:O2408)</f>
        <v>12797.5</v>
      </c>
      <c r="Q2408" s="23">
        <v>947.1</v>
      </c>
      <c r="R2408" s="23">
        <v>250</v>
      </c>
      <c r="S2408" s="23">
        <v>0</v>
      </c>
      <c r="T2408" s="24">
        <f t="shared" si="126"/>
        <v>1197.0999999999999</v>
      </c>
      <c r="U2408" s="25">
        <f t="shared" si="127"/>
        <v>11600.4</v>
      </c>
    </row>
    <row r="2409" spans="1:21" ht="27" customHeight="1" x14ac:dyDescent="0.2">
      <c r="A2409" s="18">
        <v>1387</v>
      </c>
      <c r="B2409" s="18" t="s">
        <v>235</v>
      </c>
      <c r="C2409" s="19">
        <v>35658</v>
      </c>
      <c r="D2409" s="20">
        <v>27807290201571</v>
      </c>
      <c r="F2409" s="18" t="s">
        <v>236</v>
      </c>
      <c r="G2409" s="19">
        <v>35658</v>
      </c>
      <c r="I2409" s="21">
        <v>2810</v>
      </c>
      <c r="J2409" s="22">
        <v>3739.6000000000004</v>
      </c>
      <c r="M2409" s="23">
        <v>702.5</v>
      </c>
      <c r="O2409" s="1"/>
      <c r="P2409" s="24">
        <f t="shared" si="128"/>
        <v>4442.1000000000004</v>
      </c>
      <c r="Q2409" s="23">
        <v>309.10000000000002</v>
      </c>
      <c r="R2409" s="23">
        <v>0</v>
      </c>
      <c r="S2409" s="23">
        <v>0.56999999999999995</v>
      </c>
      <c r="T2409" s="24">
        <f t="shared" si="126"/>
        <v>309.67</v>
      </c>
      <c r="U2409" s="25">
        <f t="shared" si="127"/>
        <v>4132.43</v>
      </c>
    </row>
    <row r="2410" spans="1:21" ht="27" customHeight="1" x14ac:dyDescent="0.2">
      <c r="A2410" s="18">
        <v>4629</v>
      </c>
      <c r="B2410" s="18" t="s">
        <v>237</v>
      </c>
      <c r="C2410" s="19">
        <v>35353</v>
      </c>
      <c r="D2410" s="20">
        <v>27804220201451</v>
      </c>
      <c r="F2410" s="18" t="s">
        <v>236</v>
      </c>
      <c r="G2410" s="19">
        <v>38169</v>
      </c>
      <c r="I2410" s="21">
        <v>4120</v>
      </c>
      <c r="J2410" s="22">
        <v>5135</v>
      </c>
      <c r="M2410" s="23">
        <v>1030</v>
      </c>
      <c r="O2410" s="1"/>
      <c r="P2410" s="24">
        <f t="shared" si="128"/>
        <v>6165</v>
      </c>
      <c r="Q2410" s="23">
        <v>453.2</v>
      </c>
      <c r="R2410" s="23">
        <v>600</v>
      </c>
      <c r="S2410" s="23">
        <v>1.29</v>
      </c>
      <c r="T2410" s="24">
        <f t="shared" si="126"/>
        <v>1054.49</v>
      </c>
      <c r="U2410" s="25">
        <f t="shared" si="127"/>
        <v>5110.51</v>
      </c>
    </row>
    <row r="2411" spans="1:21" ht="27" customHeight="1" x14ac:dyDescent="0.2">
      <c r="A2411" s="18">
        <v>102</v>
      </c>
      <c r="B2411" s="18" t="s">
        <v>238</v>
      </c>
      <c r="C2411" s="19">
        <v>44055</v>
      </c>
      <c r="D2411" s="20">
        <v>27002050200536</v>
      </c>
      <c r="F2411" s="18" t="s">
        <v>239</v>
      </c>
      <c r="G2411" s="19">
        <v>44055</v>
      </c>
      <c r="I2411" s="21">
        <v>10900</v>
      </c>
      <c r="J2411" s="22">
        <v>13746.900000000001</v>
      </c>
      <c r="M2411" s="23">
        <v>2725</v>
      </c>
      <c r="N2411" s="23">
        <v>2000</v>
      </c>
      <c r="O2411" s="1"/>
      <c r="P2411" s="24">
        <f t="shared" si="128"/>
        <v>18471.900000000001</v>
      </c>
      <c r="Q2411" s="23">
        <v>1199</v>
      </c>
      <c r="R2411" s="23">
        <v>0</v>
      </c>
      <c r="S2411" s="23">
        <v>0</v>
      </c>
      <c r="T2411" s="24">
        <f t="shared" si="126"/>
        <v>1199</v>
      </c>
      <c r="U2411" s="25">
        <f t="shared" si="127"/>
        <v>17272.900000000001</v>
      </c>
    </row>
    <row r="2412" spans="1:21" ht="27" customHeight="1" x14ac:dyDescent="0.2">
      <c r="A2412" s="18">
        <v>114</v>
      </c>
      <c r="B2412" s="18" t="s">
        <v>240</v>
      </c>
      <c r="C2412" s="19">
        <v>36561</v>
      </c>
      <c r="D2412" s="20">
        <v>27710280200475</v>
      </c>
      <c r="F2412" s="18" t="s">
        <v>210</v>
      </c>
      <c r="G2412" s="19">
        <v>36617</v>
      </c>
      <c r="I2412" s="21">
        <v>8300</v>
      </c>
      <c r="J2412" s="22">
        <v>10276.5</v>
      </c>
      <c r="M2412" s="23">
        <v>2075</v>
      </c>
      <c r="N2412" s="23">
        <v>1500</v>
      </c>
      <c r="O2412" s="1"/>
      <c r="P2412" s="24">
        <f t="shared" si="128"/>
        <v>13851.5</v>
      </c>
      <c r="Q2412" s="23">
        <v>913</v>
      </c>
      <c r="R2412" s="23">
        <v>0</v>
      </c>
      <c r="S2412" s="23">
        <v>0</v>
      </c>
      <c r="T2412" s="24">
        <f t="shared" si="126"/>
        <v>913</v>
      </c>
      <c r="U2412" s="25">
        <f t="shared" si="127"/>
        <v>12938.5</v>
      </c>
    </row>
    <row r="2413" spans="1:21" ht="27" customHeight="1" x14ac:dyDescent="0.2">
      <c r="A2413" s="18">
        <v>116</v>
      </c>
      <c r="B2413" s="18" t="s">
        <v>241</v>
      </c>
      <c r="C2413" s="19">
        <v>35845</v>
      </c>
      <c r="D2413" s="20">
        <v>27001260200435</v>
      </c>
      <c r="F2413" s="18" t="s">
        <v>210</v>
      </c>
      <c r="G2413" s="19">
        <v>41009</v>
      </c>
      <c r="I2413" s="21">
        <v>5240</v>
      </c>
      <c r="J2413" s="22">
        <v>6520.5</v>
      </c>
      <c r="M2413" s="23">
        <v>1310</v>
      </c>
      <c r="N2413" s="23">
        <v>1500</v>
      </c>
      <c r="O2413" s="1"/>
      <c r="P2413" s="24">
        <f t="shared" si="128"/>
        <v>9330.5</v>
      </c>
      <c r="Q2413" s="23">
        <v>576.4</v>
      </c>
      <c r="R2413" s="23">
        <v>0</v>
      </c>
      <c r="S2413" s="23">
        <v>1.0900000000000001</v>
      </c>
      <c r="T2413" s="24">
        <f t="shared" si="126"/>
        <v>577.49</v>
      </c>
      <c r="U2413" s="25">
        <f t="shared" si="127"/>
        <v>8753.01</v>
      </c>
    </row>
    <row r="2414" spans="1:21" ht="27" customHeight="1" x14ac:dyDescent="0.2">
      <c r="A2414" s="18">
        <v>4555</v>
      </c>
      <c r="B2414" s="18" t="s">
        <v>242</v>
      </c>
      <c r="C2414" s="19">
        <v>37248</v>
      </c>
      <c r="D2414" s="20">
        <v>27504270201296</v>
      </c>
      <c r="F2414" s="18" t="s">
        <v>210</v>
      </c>
      <c r="G2414" s="19">
        <v>38261</v>
      </c>
      <c r="I2414" s="21">
        <v>2733</v>
      </c>
      <c r="J2414" s="22">
        <v>2804.5</v>
      </c>
      <c r="M2414" s="23">
        <v>0</v>
      </c>
      <c r="O2414" s="1"/>
      <c r="P2414" s="24">
        <f t="shared" si="128"/>
        <v>2804.5</v>
      </c>
      <c r="Q2414" s="23">
        <v>390.5</v>
      </c>
      <c r="R2414" s="23">
        <v>0</v>
      </c>
      <c r="S2414" s="23">
        <v>0</v>
      </c>
      <c r="T2414" s="24">
        <f t="shared" si="126"/>
        <v>390.5</v>
      </c>
      <c r="U2414" s="25">
        <f t="shared" si="127"/>
        <v>2414</v>
      </c>
    </row>
    <row r="2415" spans="1:21" ht="27" customHeight="1" x14ac:dyDescent="0.2">
      <c r="A2415" s="18">
        <v>10438</v>
      </c>
      <c r="B2415" s="18" t="s">
        <v>243</v>
      </c>
      <c r="C2415" s="19">
        <v>40516</v>
      </c>
      <c r="D2415" s="20">
        <v>28504030200857</v>
      </c>
      <c r="F2415" s="18" t="s">
        <v>210</v>
      </c>
      <c r="G2415" s="19">
        <v>40594</v>
      </c>
      <c r="I2415" s="21">
        <v>3390</v>
      </c>
      <c r="J2415" s="22">
        <v>4189</v>
      </c>
      <c r="M2415" s="23">
        <v>847.5</v>
      </c>
      <c r="N2415" s="23">
        <v>1750</v>
      </c>
      <c r="O2415" s="1"/>
      <c r="P2415" s="24">
        <f t="shared" si="128"/>
        <v>6786.5</v>
      </c>
      <c r="Q2415" s="23">
        <v>372.9</v>
      </c>
      <c r="R2415" s="23">
        <v>0</v>
      </c>
      <c r="S2415" s="23">
        <v>4.4800000000000004</v>
      </c>
      <c r="T2415" s="24">
        <f t="shared" si="126"/>
        <v>377.38</v>
      </c>
      <c r="U2415" s="25">
        <f t="shared" si="127"/>
        <v>6409.12</v>
      </c>
    </row>
    <row r="2416" spans="1:21" ht="27" customHeight="1" x14ac:dyDescent="0.2">
      <c r="A2416" s="18">
        <v>10628</v>
      </c>
      <c r="B2416" s="18" t="s">
        <v>244</v>
      </c>
      <c r="C2416" s="19">
        <v>40643</v>
      </c>
      <c r="D2416" s="20">
        <v>28510181600512</v>
      </c>
      <c r="F2416" s="18" t="s">
        <v>210</v>
      </c>
      <c r="G2416" s="19">
        <v>40668</v>
      </c>
      <c r="I2416" s="21">
        <v>8900</v>
      </c>
      <c r="J2416" s="22">
        <v>10929.5</v>
      </c>
      <c r="M2416" s="23">
        <v>2225</v>
      </c>
      <c r="N2416" s="23">
        <v>3773</v>
      </c>
      <c r="O2416" s="1"/>
      <c r="P2416" s="24">
        <f t="shared" si="128"/>
        <v>16927.5</v>
      </c>
      <c r="Q2416" s="23">
        <v>979</v>
      </c>
      <c r="R2416" s="23">
        <v>0</v>
      </c>
      <c r="S2416" s="23">
        <v>1.85</v>
      </c>
      <c r="T2416" s="24">
        <f t="shared" si="126"/>
        <v>980.85</v>
      </c>
      <c r="U2416" s="25">
        <f t="shared" si="127"/>
        <v>15946.65</v>
      </c>
    </row>
    <row r="2417" spans="1:21" ht="27" customHeight="1" x14ac:dyDescent="0.2">
      <c r="A2417" s="18">
        <v>14131</v>
      </c>
      <c r="B2417" s="18" t="s">
        <v>245</v>
      </c>
      <c r="C2417" s="19">
        <v>44007</v>
      </c>
      <c r="D2417" s="20">
        <v>29405112701078</v>
      </c>
      <c r="F2417" s="18" t="s">
        <v>210</v>
      </c>
      <c r="G2417" s="19">
        <v>44013</v>
      </c>
      <c r="I2417" s="21">
        <v>3130</v>
      </c>
      <c r="J2417" s="22">
        <v>3817.5</v>
      </c>
      <c r="M2417" s="23">
        <v>782.5</v>
      </c>
      <c r="N2417" s="23">
        <v>2700</v>
      </c>
      <c r="O2417" s="1"/>
      <c r="P2417" s="24">
        <f t="shared" si="128"/>
        <v>7300</v>
      </c>
      <c r="Q2417" s="23">
        <v>344.3</v>
      </c>
      <c r="R2417" s="23">
        <v>0</v>
      </c>
      <c r="S2417" s="23">
        <v>0.63</v>
      </c>
      <c r="T2417" s="24">
        <f t="shared" si="126"/>
        <v>344.93</v>
      </c>
      <c r="U2417" s="25">
        <f t="shared" si="127"/>
        <v>6955.07</v>
      </c>
    </row>
    <row r="2418" spans="1:21" ht="27" customHeight="1" x14ac:dyDescent="0.2">
      <c r="A2418" s="18">
        <v>14202</v>
      </c>
      <c r="B2418" s="18" t="s">
        <v>246</v>
      </c>
      <c r="C2418" s="19">
        <v>44152</v>
      </c>
      <c r="D2418" s="20">
        <v>28505210200517</v>
      </c>
      <c r="F2418" s="18" t="s">
        <v>210</v>
      </c>
      <c r="G2418" s="19">
        <v>44166</v>
      </c>
      <c r="I2418" s="21">
        <v>3520</v>
      </c>
      <c r="J2418" s="22">
        <v>4467.5</v>
      </c>
      <c r="M2418" s="23">
        <v>880</v>
      </c>
      <c r="N2418" s="23">
        <v>1500</v>
      </c>
      <c r="O2418" s="1"/>
      <c r="P2418" s="24">
        <f t="shared" si="128"/>
        <v>6847.5</v>
      </c>
      <c r="Q2418" s="23">
        <v>387.2</v>
      </c>
      <c r="R2418" s="23">
        <v>0</v>
      </c>
      <c r="S2418" s="23">
        <v>6.15</v>
      </c>
      <c r="T2418" s="24">
        <f t="shared" si="126"/>
        <v>393.34999999999997</v>
      </c>
      <c r="U2418" s="25">
        <f t="shared" si="127"/>
        <v>6454.15</v>
      </c>
    </row>
    <row r="2419" spans="1:21" ht="27" customHeight="1" x14ac:dyDescent="0.2">
      <c r="A2419" s="18">
        <v>130</v>
      </c>
      <c r="B2419" s="18" t="s">
        <v>247</v>
      </c>
      <c r="C2419" s="19">
        <v>34515</v>
      </c>
      <c r="D2419" s="20">
        <v>26701230202792</v>
      </c>
      <c r="F2419" s="18" t="s">
        <v>210</v>
      </c>
      <c r="G2419" s="19">
        <v>37469</v>
      </c>
      <c r="I2419" s="21">
        <v>10900</v>
      </c>
      <c r="J2419" s="22">
        <v>14846.5</v>
      </c>
      <c r="M2419" s="23">
        <v>2725</v>
      </c>
      <c r="N2419" s="23">
        <v>2000</v>
      </c>
      <c r="O2419" s="1"/>
      <c r="P2419" s="24">
        <f t="shared" si="128"/>
        <v>19571.5</v>
      </c>
      <c r="Q2419" s="23">
        <v>1199</v>
      </c>
      <c r="R2419" s="23">
        <v>0</v>
      </c>
      <c r="S2419" s="23">
        <v>0</v>
      </c>
      <c r="T2419" s="24">
        <f t="shared" si="126"/>
        <v>1199</v>
      </c>
      <c r="U2419" s="25">
        <f t="shared" si="127"/>
        <v>18372.5</v>
      </c>
    </row>
    <row r="2420" spans="1:21" ht="27" customHeight="1" x14ac:dyDescent="0.2">
      <c r="A2420" s="18">
        <v>1545</v>
      </c>
      <c r="B2420" s="18" t="s">
        <v>248</v>
      </c>
      <c r="C2420" s="19">
        <v>36481</v>
      </c>
      <c r="D2420" s="20">
        <v>27212190200271</v>
      </c>
      <c r="F2420" s="18" t="s">
        <v>210</v>
      </c>
      <c r="G2420" s="19">
        <v>36495</v>
      </c>
      <c r="I2420" s="21">
        <v>3910</v>
      </c>
      <c r="J2420" s="22">
        <v>4556.33</v>
      </c>
      <c r="M2420" s="23">
        <v>977.5</v>
      </c>
      <c r="N2420" s="23">
        <v>500</v>
      </c>
      <c r="O2420" s="1"/>
      <c r="P2420" s="24">
        <f t="shared" si="128"/>
        <v>6033.83</v>
      </c>
      <c r="Q2420" s="23">
        <v>430.1</v>
      </c>
      <c r="R2420" s="23">
        <v>49</v>
      </c>
      <c r="S2420" s="23">
        <v>0</v>
      </c>
      <c r="T2420" s="24">
        <f t="shared" si="126"/>
        <v>479.1</v>
      </c>
      <c r="U2420" s="25">
        <f t="shared" si="127"/>
        <v>5554.73</v>
      </c>
    </row>
    <row r="2421" spans="1:21" ht="27" customHeight="1" x14ac:dyDescent="0.2">
      <c r="A2421" s="18">
        <v>9986</v>
      </c>
      <c r="B2421" s="18" t="s">
        <v>249</v>
      </c>
      <c r="C2421" s="19">
        <v>35074</v>
      </c>
      <c r="D2421" s="20">
        <v>25707100200954</v>
      </c>
      <c r="F2421" s="18" t="s">
        <v>210</v>
      </c>
      <c r="G2421" s="19" t="s">
        <v>77</v>
      </c>
      <c r="I2421" s="21">
        <v>0</v>
      </c>
      <c r="J2421" s="22">
        <v>4808</v>
      </c>
      <c r="M2421" s="23">
        <v>0</v>
      </c>
      <c r="N2421" s="23">
        <v>1500</v>
      </c>
      <c r="O2421" s="1"/>
      <c r="P2421" s="24">
        <f t="shared" si="128"/>
        <v>6308</v>
      </c>
      <c r="Q2421" s="23">
        <v>0</v>
      </c>
      <c r="R2421" s="23">
        <v>0</v>
      </c>
      <c r="S2421" s="23">
        <v>0.34</v>
      </c>
      <c r="T2421" s="24">
        <f t="shared" si="126"/>
        <v>0.34</v>
      </c>
      <c r="U2421" s="25">
        <f t="shared" si="127"/>
        <v>6307.66</v>
      </c>
    </row>
    <row r="2422" spans="1:21" ht="27" customHeight="1" x14ac:dyDescent="0.2">
      <c r="A2422" s="18">
        <v>750</v>
      </c>
      <c r="B2422" s="18" t="s">
        <v>250</v>
      </c>
      <c r="C2422" s="19">
        <v>33639</v>
      </c>
      <c r="D2422" s="20">
        <v>26508231400551</v>
      </c>
      <c r="F2422" s="18" t="s">
        <v>251</v>
      </c>
      <c r="G2422" s="19">
        <v>35049</v>
      </c>
      <c r="I2422" s="21">
        <v>4950</v>
      </c>
      <c r="J2422" s="22">
        <v>6155</v>
      </c>
      <c r="M2422" s="23">
        <v>1237.5</v>
      </c>
      <c r="N2422" s="23">
        <v>500</v>
      </c>
      <c r="O2422" s="1"/>
      <c r="P2422" s="24">
        <f t="shared" si="128"/>
        <v>7892.5</v>
      </c>
      <c r="Q2422" s="23">
        <v>544.5</v>
      </c>
      <c r="R2422" s="23">
        <v>0</v>
      </c>
      <c r="S2422" s="23">
        <v>0</v>
      </c>
      <c r="T2422" s="24">
        <f t="shared" si="126"/>
        <v>544.5</v>
      </c>
      <c r="U2422" s="25">
        <f t="shared" si="127"/>
        <v>7348</v>
      </c>
    </row>
    <row r="2423" spans="1:21" ht="27" customHeight="1" x14ac:dyDescent="0.2">
      <c r="A2423" s="18">
        <v>9313</v>
      </c>
      <c r="B2423" s="18" t="s">
        <v>252</v>
      </c>
      <c r="C2423" s="19">
        <v>40054</v>
      </c>
      <c r="D2423" s="20">
        <v>28603130200976</v>
      </c>
      <c r="F2423" s="18" t="s">
        <v>253</v>
      </c>
      <c r="G2423" s="19">
        <v>40091</v>
      </c>
      <c r="I2423" s="21">
        <v>5840</v>
      </c>
      <c r="J2423" s="22">
        <v>7687.5</v>
      </c>
      <c r="M2423" s="23">
        <v>1460</v>
      </c>
      <c r="N2423" s="23">
        <v>600</v>
      </c>
      <c r="O2423" s="1"/>
      <c r="P2423" s="24">
        <f t="shared" si="128"/>
        <v>9747.5</v>
      </c>
      <c r="Q2423" s="23">
        <v>642.4</v>
      </c>
      <c r="R2423" s="23">
        <v>750</v>
      </c>
      <c r="S2423" s="23">
        <v>4.3899999999999997</v>
      </c>
      <c r="T2423" s="24">
        <f t="shared" si="126"/>
        <v>1396.7900000000002</v>
      </c>
      <c r="U2423" s="25">
        <f t="shared" si="127"/>
        <v>8350.7099999999991</v>
      </c>
    </row>
    <row r="2424" spans="1:21" ht="27" customHeight="1" x14ac:dyDescent="0.2">
      <c r="A2424" s="18">
        <v>14047</v>
      </c>
      <c r="B2424" s="18" t="s">
        <v>254</v>
      </c>
      <c r="C2424" s="19">
        <v>43816</v>
      </c>
      <c r="D2424" s="20">
        <v>29701300200696</v>
      </c>
      <c r="F2424" s="18" t="s">
        <v>251</v>
      </c>
      <c r="G2424" s="19">
        <v>43891</v>
      </c>
      <c r="I2424" s="21">
        <v>2280</v>
      </c>
      <c r="J2424" s="22">
        <v>2780</v>
      </c>
      <c r="M2424" s="23">
        <v>570</v>
      </c>
      <c r="N2424" s="23">
        <v>400</v>
      </c>
      <c r="O2424" s="1"/>
      <c r="P2424" s="24">
        <f t="shared" si="128"/>
        <v>3750</v>
      </c>
      <c r="Q2424" s="23">
        <v>250.8</v>
      </c>
      <c r="R2424" s="23">
        <v>0</v>
      </c>
      <c r="S2424" s="23">
        <v>0</v>
      </c>
      <c r="T2424" s="24">
        <f t="shared" si="126"/>
        <v>250.8</v>
      </c>
      <c r="U2424" s="25">
        <f t="shared" si="127"/>
        <v>3499.2</v>
      </c>
    </row>
    <row r="2425" spans="1:21" ht="27" customHeight="1" x14ac:dyDescent="0.2">
      <c r="A2425" s="18">
        <v>162</v>
      </c>
      <c r="B2425" s="18" t="s">
        <v>255</v>
      </c>
      <c r="C2425" s="19">
        <v>34881</v>
      </c>
      <c r="D2425" s="20">
        <v>26901160200958</v>
      </c>
      <c r="F2425" s="18" t="s">
        <v>210</v>
      </c>
      <c r="G2425" s="19">
        <v>38297</v>
      </c>
      <c r="I2425" s="21">
        <v>7740</v>
      </c>
      <c r="J2425" s="22">
        <v>9573.5</v>
      </c>
      <c r="M2425" s="23">
        <v>1935</v>
      </c>
      <c r="O2425" s="1"/>
      <c r="P2425" s="24">
        <f t="shared" si="128"/>
        <v>11508.5</v>
      </c>
      <c r="Q2425" s="23">
        <v>851.4</v>
      </c>
      <c r="R2425" s="23">
        <v>0</v>
      </c>
      <c r="S2425" s="23">
        <v>0</v>
      </c>
      <c r="T2425" s="24">
        <f t="shared" si="126"/>
        <v>851.4</v>
      </c>
      <c r="U2425" s="25">
        <f t="shared" si="127"/>
        <v>10657.1</v>
      </c>
    </row>
    <row r="2426" spans="1:21" ht="27" customHeight="1" x14ac:dyDescent="0.2">
      <c r="A2426" s="18">
        <v>165</v>
      </c>
      <c r="B2426" s="18" t="s">
        <v>257</v>
      </c>
      <c r="C2426" s="19">
        <v>35987</v>
      </c>
      <c r="D2426" s="20">
        <v>27405310200575</v>
      </c>
      <c r="F2426" s="18" t="s">
        <v>210</v>
      </c>
      <c r="G2426" s="19">
        <v>38261</v>
      </c>
      <c r="I2426" s="21">
        <v>6170</v>
      </c>
      <c r="J2426" s="22">
        <v>7673</v>
      </c>
      <c r="M2426" s="23">
        <v>1542.5</v>
      </c>
      <c r="N2426" s="23">
        <v>1500</v>
      </c>
      <c r="O2426" s="1"/>
      <c r="P2426" s="24">
        <f t="shared" si="128"/>
        <v>10715.5</v>
      </c>
      <c r="Q2426" s="23">
        <v>678.7</v>
      </c>
      <c r="R2426" s="23">
        <v>0</v>
      </c>
      <c r="S2426" s="23">
        <v>6.99</v>
      </c>
      <c r="T2426" s="24">
        <f t="shared" si="126"/>
        <v>685.69</v>
      </c>
      <c r="U2426" s="25">
        <f t="shared" si="127"/>
        <v>10029.81</v>
      </c>
    </row>
    <row r="2427" spans="1:21" ht="27" customHeight="1" x14ac:dyDescent="0.2">
      <c r="A2427" s="18">
        <v>1003</v>
      </c>
      <c r="B2427" s="18" t="s">
        <v>258</v>
      </c>
      <c r="C2427" s="19">
        <v>34702</v>
      </c>
      <c r="D2427" s="20">
        <v>27305120200655</v>
      </c>
      <c r="F2427" s="18" t="s">
        <v>81</v>
      </c>
      <c r="G2427" s="19">
        <v>35808</v>
      </c>
      <c r="I2427" s="21">
        <v>4380</v>
      </c>
      <c r="J2427" s="22">
        <v>7380.5</v>
      </c>
      <c r="M2427" s="23">
        <v>1095</v>
      </c>
      <c r="O2427" s="1"/>
      <c r="P2427" s="24">
        <f t="shared" si="128"/>
        <v>8475.5</v>
      </c>
      <c r="Q2427" s="23">
        <v>481.8</v>
      </c>
      <c r="R2427" s="23">
        <v>0</v>
      </c>
      <c r="S2427" s="23">
        <v>0</v>
      </c>
      <c r="T2427" s="24">
        <f t="shared" si="126"/>
        <v>481.8</v>
      </c>
      <c r="U2427" s="25">
        <f t="shared" si="127"/>
        <v>7993.7</v>
      </c>
    </row>
    <row r="2428" spans="1:21" ht="27" customHeight="1" x14ac:dyDescent="0.2">
      <c r="A2428" s="18">
        <v>9067</v>
      </c>
      <c r="B2428" s="18" t="s">
        <v>259</v>
      </c>
      <c r="C2428" s="19">
        <v>36526</v>
      </c>
      <c r="D2428" s="20">
        <v>25912060200339</v>
      </c>
      <c r="F2428" s="18" t="s">
        <v>260</v>
      </c>
      <c r="G2428" s="19" t="s">
        <v>77</v>
      </c>
      <c r="I2428" s="21">
        <v>0</v>
      </c>
      <c r="J2428" s="22">
        <v>22432</v>
      </c>
      <c r="M2428" s="23">
        <v>0</v>
      </c>
      <c r="O2428" s="1"/>
      <c r="P2428" s="24">
        <f t="shared" si="128"/>
        <v>22432</v>
      </c>
      <c r="Q2428" s="23">
        <v>0</v>
      </c>
      <c r="R2428" s="23">
        <v>0</v>
      </c>
      <c r="S2428" s="23">
        <v>0</v>
      </c>
      <c r="T2428" s="24">
        <f t="shared" si="126"/>
        <v>0</v>
      </c>
      <c r="U2428" s="25">
        <f t="shared" si="127"/>
        <v>22432</v>
      </c>
    </row>
    <row r="2429" spans="1:21" ht="27" customHeight="1" x14ac:dyDescent="0.2">
      <c r="A2429" s="18">
        <v>10972</v>
      </c>
      <c r="B2429" s="18" t="s">
        <v>261</v>
      </c>
      <c r="C2429" s="19">
        <v>40817</v>
      </c>
      <c r="D2429" s="20">
        <v>26908180100229</v>
      </c>
      <c r="F2429" s="18" t="s">
        <v>260</v>
      </c>
      <c r="G2429" s="19">
        <v>40871</v>
      </c>
      <c r="I2429" s="21">
        <v>2920</v>
      </c>
      <c r="J2429" s="22">
        <v>3565</v>
      </c>
      <c r="M2429" s="23">
        <v>730</v>
      </c>
      <c r="O2429" s="1"/>
      <c r="P2429" s="24">
        <f t="shared" si="128"/>
        <v>4295</v>
      </c>
      <c r="Q2429" s="23">
        <v>321.2</v>
      </c>
      <c r="R2429" s="23">
        <v>0</v>
      </c>
      <c r="S2429" s="23">
        <v>0.3</v>
      </c>
      <c r="T2429" s="24">
        <f t="shared" si="126"/>
        <v>321.5</v>
      </c>
      <c r="U2429" s="25">
        <f t="shared" si="127"/>
        <v>3973.5</v>
      </c>
    </row>
    <row r="2430" spans="1:21" ht="27" customHeight="1" x14ac:dyDescent="0.2">
      <c r="A2430" s="18">
        <v>1300</v>
      </c>
      <c r="B2430" s="18" t="s">
        <v>262</v>
      </c>
      <c r="C2430" s="19">
        <v>39326</v>
      </c>
      <c r="D2430" s="20">
        <v>27001010205156</v>
      </c>
      <c r="F2430" s="18" t="s">
        <v>263</v>
      </c>
      <c r="G2430" s="19">
        <v>39352</v>
      </c>
      <c r="I2430" s="21">
        <v>9870</v>
      </c>
      <c r="J2430" s="22">
        <v>11942.5</v>
      </c>
      <c r="M2430" s="23">
        <v>2467.5</v>
      </c>
      <c r="O2430" s="1"/>
      <c r="P2430" s="24">
        <f t="shared" si="128"/>
        <v>14410</v>
      </c>
      <c r="Q2430" s="23">
        <v>1085.7</v>
      </c>
      <c r="R2430" s="23">
        <v>0</v>
      </c>
      <c r="S2430" s="23">
        <v>0</v>
      </c>
      <c r="T2430" s="24">
        <f t="shared" si="126"/>
        <v>1085.7</v>
      </c>
      <c r="U2430" s="25">
        <f t="shared" si="127"/>
        <v>13324.3</v>
      </c>
    </row>
    <row r="2431" spans="1:21" ht="27" customHeight="1" x14ac:dyDescent="0.2">
      <c r="A2431" s="18">
        <v>1301</v>
      </c>
      <c r="B2431" s="18" t="s">
        <v>264</v>
      </c>
      <c r="C2431" s="19">
        <v>34714</v>
      </c>
      <c r="D2431" s="20">
        <v>27110290200671</v>
      </c>
      <c r="F2431" s="18" t="s">
        <v>263</v>
      </c>
      <c r="G2431" s="19">
        <v>35225</v>
      </c>
      <c r="I2431" s="21">
        <v>5780</v>
      </c>
      <c r="J2431" s="22">
        <v>7161.5</v>
      </c>
      <c r="M2431" s="23">
        <v>1445</v>
      </c>
      <c r="N2431" s="23">
        <v>250</v>
      </c>
      <c r="O2431" s="1"/>
      <c r="P2431" s="24">
        <f t="shared" si="128"/>
        <v>8856.5</v>
      </c>
      <c r="Q2431" s="23">
        <v>635.79999999999995</v>
      </c>
      <c r="R2431" s="23">
        <v>0</v>
      </c>
      <c r="S2431" s="23">
        <v>0</v>
      </c>
      <c r="T2431" s="24">
        <f t="shared" si="126"/>
        <v>635.79999999999995</v>
      </c>
      <c r="U2431" s="25">
        <f t="shared" si="127"/>
        <v>8220.7000000000007</v>
      </c>
    </row>
    <row r="2432" spans="1:21" ht="27" customHeight="1" x14ac:dyDescent="0.2">
      <c r="A2432" s="18">
        <v>1303</v>
      </c>
      <c r="B2432" s="18" t="s">
        <v>265</v>
      </c>
      <c r="C2432" s="19">
        <v>36831</v>
      </c>
      <c r="D2432" s="20">
        <v>27108061800937</v>
      </c>
      <c r="F2432" s="18" t="s">
        <v>263</v>
      </c>
      <c r="G2432" s="19">
        <v>36900</v>
      </c>
      <c r="I2432" s="21">
        <v>7680</v>
      </c>
      <c r="J2432" s="22">
        <v>9511.5</v>
      </c>
      <c r="M2432" s="23">
        <v>1920</v>
      </c>
      <c r="N2432" s="23">
        <v>1200</v>
      </c>
      <c r="O2432" s="1"/>
      <c r="P2432" s="24">
        <f t="shared" si="128"/>
        <v>12631.5</v>
      </c>
      <c r="Q2432" s="23">
        <v>844.8</v>
      </c>
      <c r="R2432" s="23">
        <v>0</v>
      </c>
      <c r="S2432" s="23">
        <v>0</v>
      </c>
      <c r="T2432" s="24">
        <f t="shared" si="126"/>
        <v>844.8</v>
      </c>
      <c r="U2432" s="25">
        <f t="shared" si="127"/>
        <v>11786.7</v>
      </c>
    </row>
    <row r="2433" spans="1:21" ht="27" customHeight="1" x14ac:dyDescent="0.2">
      <c r="A2433" s="18">
        <v>1304</v>
      </c>
      <c r="B2433" s="18" t="s">
        <v>266</v>
      </c>
      <c r="C2433" s="19">
        <v>36925</v>
      </c>
      <c r="D2433" s="20">
        <v>26809020202094</v>
      </c>
      <c r="F2433" s="18" t="s">
        <v>263</v>
      </c>
      <c r="G2433" s="19">
        <v>36951</v>
      </c>
      <c r="I2433" s="21">
        <v>10900</v>
      </c>
      <c r="J2433" s="22">
        <v>12792.5</v>
      </c>
      <c r="M2433" s="23">
        <v>2725</v>
      </c>
      <c r="O2433" s="1"/>
      <c r="P2433" s="24">
        <f t="shared" si="128"/>
        <v>15517.5</v>
      </c>
      <c r="Q2433" s="23">
        <v>1199</v>
      </c>
      <c r="R2433" s="23">
        <v>0</v>
      </c>
      <c r="S2433" s="23">
        <v>0</v>
      </c>
      <c r="T2433" s="24">
        <f t="shared" si="126"/>
        <v>1199</v>
      </c>
      <c r="U2433" s="25">
        <f t="shared" si="127"/>
        <v>14318.5</v>
      </c>
    </row>
    <row r="2434" spans="1:21" ht="27" customHeight="1" x14ac:dyDescent="0.2">
      <c r="A2434" s="18">
        <v>11488</v>
      </c>
      <c r="B2434" s="18" t="s">
        <v>267</v>
      </c>
      <c r="C2434" s="19">
        <v>42686</v>
      </c>
      <c r="D2434" s="20">
        <v>28712200202215</v>
      </c>
      <c r="F2434" s="18" t="s">
        <v>263</v>
      </c>
      <c r="G2434" s="19">
        <v>42736</v>
      </c>
      <c r="I2434" s="21">
        <v>6750</v>
      </c>
      <c r="J2434" s="22">
        <v>8321</v>
      </c>
      <c r="M2434" s="23">
        <v>1687.5</v>
      </c>
      <c r="N2434" s="23">
        <v>1200</v>
      </c>
      <c r="O2434" s="1"/>
      <c r="P2434" s="24">
        <f t="shared" si="128"/>
        <v>11208.5</v>
      </c>
      <c r="Q2434" s="23">
        <v>742.5</v>
      </c>
      <c r="R2434" s="23">
        <v>0</v>
      </c>
      <c r="S2434" s="23">
        <v>0</v>
      </c>
      <c r="T2434" s="24">
        <f t="shared" si="126"/>
        <v>742.5</v>
      </c>
      <c r="U2434" s="25">
        <f t="shared" si="127"/>
        <v>10466</v>
      </c>
    </row>
    <row r="2435" spans="1:21" ht="27" customHeight="1" x14ac:dyDescent="0.2">
      <c r="A2435" s="18">
        <v>1560</v>
      </c>
      <c r="B2435" s="18" t="s">
        <v>268</v>
      </c>
      <c r="C2435" s="19">
        <v>36142</v>
      </c>
      <c r="D2435" s="20">
        <v>27410190201151</v>
      </c>
      <c r="F2435" s="18" t="s">
        <v>269</v>
      </c>
      <c r="G2435" s="19">
        <v>39218</v>
      </c>
      <c r="I2435" s="21">
        <v>2340</v>
      </c>
      <c r="J2435" s="22">
        <v>2901.45</v>
      </c>
      <c r="M2435" s="23">
        <v>585</v>
      </c>
      <c r="O2435" s="1"/>
      <c r="P2435" s="24">
        <f t="shared" si="128"/>
        <v>3486.45</v>
      </c>
      <c r="Q2435" s="23">
        <v>257.39999999999998</v>
      </c>
      <c r="R2435" s="23">
        <v>0</v>
      </c>
      <c r="S2435" s="23">
        <v>0</v>
      </c>
      <c r="T2435" s="24">
        <f t="shared" si="126"/>
        <v>257.39999999999998</v>
      </c>
      <c r="U2435" s="25">
        <f t="shared" si="127"/>
        <v>3229.0499999999997</v>
      </c>
    </row>
    <row r="2436" spans="1:21" ht="27" customHeight="1" x14ac:dyDescent="0.2">
      <c r="A2436" s="18">
        <v>5858</v>
      </c>
      <c r="B2436" s="18" t="s">
        <v>270</v>
      </c>
      <c r="C2436" s="19">
        <v>38599</v>
      </c>
      <c r="D2436" s="20">
        <v>28001131803453</v>
      </c>
      <c r="F2436" s="18" t="s">
        <v>269</v>
      </c>
      <c r="G2436" s="19">
        <v>38634</v>
      </c>
      <c r="I2436" s="21">
        <v>1870</v>
      </c>
      <c r="J2436" s="22">
        <v>3366.75</v>
      </c>
      <c r="M2436" s="23">
        <v>467.5</v>
      </c>
      <c r="N2436" s="23">
        <v>400</v>
      </c>
      <c r="O2436" s="1">
        <v>1501</v>
      </c>
      <c r="P2436" s="24">
        <f t="shared" si="128"/>
        <v>5735.25</v>
      </c>
      <c r="Q2436" s="23">
        <v>205.7</v>
      </c>
      <c r="R2436" s="23">
        <v>11.5</v>
      </c>
      <c r="S2436" s="23">
        <v>2.74</v>
      </c>
      <c r="T2436" s="24">
        <f t="shared" si="126"/>
        <v>219.94</v>
      </c>
      <c r="U2436" s="25">
        <f t="shared" si="127"/>
        <v>5515.31</v>
      </c>
    </row>
    <row r="2437" spans="1:21" ht="27" customHeight="1" x14ac:dyDescent="0.2">
      <c r="A2437" s="18">
        <v>6896</v>
      </c>
      <c r="B2437" s="18" t="s">
        <v>271</v>
      </c>
      <c r="C2437" s="19">
        <v>38783</v>
      </c>
      <c r="D2437" s="20">
        <v>27608081802114</v>
      </c>
      <c r="F2437" s="18" t="s">
        <v>692</v>
      </c>
      <c r="G2437" s="19">
        <v>38812</v>
      </c>
      <c r="I2437" s="21">
        <v>3230</v>
      </c>
      <c r="J2437" s="22">
        <v>4035</v>
      </c>
      <c r="M2437" s="23">
        <v>807.5</v>
      </c>
      <c r="O2437" s="1"/>
      <c r="P2437" s="24">
        <f t="shared" si="128"/>
        <v>4842.5</v>
      </c>
      <c r="Q2437" s="23">
        <v>355.3</v>
      </c>
      <c r="R2437" s="23">
        <v>0</v>
      </c>
      <c r="S2437" s="23">
        <v>0</v>
      </c>
      <c r="T2437" s="24">
        <f t="shared" si="126"/>
        <v>355.3</v>
      </c>
      <c r="U2437" s="25">
        <f t="shared" si="127"/>
        <v>4487.2</v>
      </c>
    </row>
    <row r="2438" spans="1:21" ht="27" customHeight="1" x14ac:dyDescent="0.2">
      <c r="A2438" s="18">
        <v>14183</v>
      </c>
      <c r="B2438" s="18" t="s">
        <v>272</v>
      </c>
      <c r="C2438" s="19">
        <v>44094</v>
      </c>
      <c r="D2438" s="20">
        <v>29604170200961</v>
      </c>
      <c r="F2438" s="18" t="s">
        <v>234</v>
      </c>
      <c r="G2438" s="19">
        <v>44105</v>
      </c>
      <c r="O2438" s="1"/>
      <c r="P2438" s="24">
        <f t="shared" si="128"/>
        <v>0</v>
      </c>
      <c r="T2438" s="24">
        <f t="shared" si="126"/>
        <v>0</v>
      </c>
      <c r="U2438" s="25">
        <f t="shared" si="127"/>
        <v>0</v>
      </c>
    </row>
    <row r="2439" spans="1:21" ht="27" customHeight="1" x14ac:dyDescent="0.2">
      <c r="A2439" s="18">
        <v>375</v>
      </c>
      <c r="B2439" s="18" t="s">
        <v>273</v>
      </c>
      <c r="C2439" s="19">
        <v>35252</v>
      </c>
      <c r="D2439" s="20">
        <v>26909140200952</v>
      </c>
      <c r="F2439" s="18" t="s">
        <v>229</v>
      </c>
      <c r="G2439" s="19">
        <v>35302</v>
      </c>
      <c r="I2439" s="21">
        <v>5420</v>
      </c>
      <c r="J2439" s="22">
        <v>6501.5</v>
      </c>
      <c r="M2439" s="23">
        <v>1355</v>
      </c>
      <c r="O2439" s="1"/>
      <c r="P2439" s="24">
        <f t="shared" si="128"/>
        <v>7856.5</v>
      </c>
      <c r="Q2439" s="23">
        <v>596.20000000000005</v>
      </c>
      <c r="R2439" s="23">
        <v>0</v>
      </c>
      <c r="S2439" s="23">
        <v>12.35</v>
      </c>
      <c r="T2439" s="24">
        <f t="shared" si="126"/>
        <v>608.55000000000007</v>
      </c>
      <c r="U2439" s="25">
        <f t="shared" si="127"/>
        <v>7247.95</v>
      </c>
    </row>
    <row r="2440" spans="1:21" ht="27" customHeight="1" x14ac:dyDescent="0.2">
      <c r="A2440" s="18">
        <v>9793</v>
      </c>
      <c r="B2440" s="18" t="s">
        <v>274</v>
      </c>
      <c r="C2440" s="19">
        <v>40264</v>
      </c>
      <c r="D2440" s="20">
        <v>28801011836451</v>
      </c>
      <c r="F2440" s="18" t="s">
        <v>229</v>
      </c>
      <c r="G2440" s="19">
        <v>40411</v>
      </c>
      <c r="I2440" s="21">
        <v>1850</v>
      </c>
      <c r="J2440" s="22">
        <v>3122.65</v>
      </c>
      <c r="M2440" s="23">
        <v>462.5</v>
      </c>
      <c r="O2440" s="1">
        <v>717</v>
      </c>
      <c r="P2440" s="24">
        <f t="shared" si="128"/>
        <v>4302.1499999999996</v>
      </c>
      <c r="Q2440" s="23">
        <v>203.5</v>
      </c>
      <c r="R2440" s="23">
        <v>0</v>
      </c>
      <c r="S2440" s="23">
        <v>0.25</v>
      </c>
      <c r="T2440" s="24">
        <f t="shared" si="126"/>
        <v>203.75</v>
      </c>
      <c r="U2440" s="25">
        <f t="shared" si="127"/>
        <v>4098.3999999999996</v>
      </c>
    </row>
    <row r="2441" spans="1:21" ht="27" customHeight="1" x14ac:dyDescent="0.2">
      <c r="A2441" s="18">
        <v>9953</v>
      </c>
      <c r="B2441" s="18" t="s">
        <v>275</v>
      </c>
      <c r="C2441" s="19">
        <v>40404</v>
      </c>
      <c r="D2441" s="20">
        <v>28404092701459</v>
      </c>
      <c r="F2441" s="18" t="s">
        <v>229</v>
      </c>
      <c r="G2441" s="19">
        <v>40415</v>
      </c>
      <c r="I2441" s="21">
        <v>1800</v>
      </c>
      <c r="J2441" s="22">
        <v>3041.9</v>
      </c>
      <c r="M2441" s="23">
        <v>450</v>
      </c>
      <c r="O2441" s="1">
        <v>1040</v>
      </c>
      <c r="P2441" s="24">
        <f t="shared" si="128"/>
        <v>4531.8999999999996</v>
      </c>
      <c r="Q2441" s="23">
        <v>198</v>
      </c>
      <c r="R2441" s="23">
        <v>350</v>
      </c>
      <c r="S2441" s="23">
        <v>0</v>
      </c>
      <c r="T2441" s="24">
        <f t="shared" si="126"/>
        <v>548</v>
      </c>
      <c r="U2441" s="25">
        <f t="shared" si="127"/>
        <v>3983.8999999999996</v>
      </c>
    </row>
    <row r="2442" spans="1:21" ht="27" customHeight="1" x14ac:dyDescent="0.2">
      <c r="A2442" s="18">
        <v>140</v>
      </c>
      <c r="B2442" s="18" t="s">
        <v>276</v>
      </c>
      <c r="C2442" s="19">
        <v>36640</v>
      </c>
      <c r="D2442" s="20">
        <v>26401300200373</v>
      </c>
      <c r="F2442" s="18" t="s">
        <v>210</v>
      </c>
      <c r="G2442" s="19">
        <v>36673</v>
      </c>
      <c r="I2442" s="21">
        <v>9920</v>
      </c>
      <c r="J2442" s="22">
        <v>10881.5</v>
      </c>
      <c r="M2442" s="23">
        <v>2480</v>
      </c>
      <c r="O2442" s="1"/>
      <c r="P2442" s="24">
        <f t="shared" si="128"/>
        <v>13361.5</v>
      </c>
      <c r="Q2442" s="23">
        <v>1091.2</v>
      </c>
      <c r="R2442" s="23">
        <v>0</v>
      </c>
      <c r="S2442" s="23">
        <v>0</v>
      </c>
      <c r="T2442" s="24">
        <f t="shared" si="126"/>
        <v>1091.2</v>
      </c>
      <c r="U2442" s="25">
        <f t="shared" si="127"/>
        <v>12270.3</v>
      </c>
    </row>
    <row r="2443" spans="1:21" ht="27" customHeight="1" x14ac:dyDescent="0.2">
      <c r="A2443" s="18">
        <v>7677</v>
      </c>
      <c r="B2443" s="18" t="s">
        <v>277</v>
      </c>
      <c r="C2443" s="19">
        <v>39105</v>
      </c>
      <c r="D2443" s="20">
        <v>27503310200518</v>
      </c>
      <c r="F2443" s="18" t="s">
        <v>229</v>
      </c>
      <c r="G2443" s="19">
        <v>40685</v>
      </c>
      <c r="I2443" s="21">
        <v>4390</v>
      </c>
      <c r="J2443" s="22">
        <v>5456.5</v>
      </c>
      <c r="M2443" s="23">
        <v>1097.5</v>
      </c>
      <c r="O2443" s="1"/>
      <c r="P2443" s="24">
        <f t="shared" si="128"/>
        <v>6554</v>
      </c>
      <c r="Q2443" s="23">
        <v>482.9</v>
      </c>
      <c r="R2443" s="23">
        <v>14.55</v>
      </c>
      <c r="S2443" s="23">
        <v>0</v>
      </c>
      <c r="T2443" s="24">
        <f t="shared" si="126"/>
        <v>497.45</v>
      </c>
      <c r="U2443" s="25">
        <f t="shared" si="127"/>
        <v>6056.55</v>
      </c>
    </row>
    <row r="2444" spans="1:21" ht="27" customHeight="1" x14ac:dyDescent="0.2">
      <c r="A2444" s="18">
        <v>9332</v>
      </c>
      <c r="B2444" s="18" t="s">
        <v>278</v>
      </c>
      <c r="C2444" s="19">
        <v>40084</v>
      </c>
      <c r="D2444" s="20">
        <v>28203260201038</v>
      </c>
      <c r="F2444" s="18" t="s">
        <v>229</v>
      </c>
      <c r="G2444" s="19">
        <v>40103</v>
      </c>
      <c r="I2444" s="21">
        <v>1920</v>
      </c>
      <c r="J2444" s="22">
        <v>3234.29</v>
      </c>
      <c r="M2444" s="23">
        <v>480</v>
      </c>
      <c r="O2444" s="1">
        <v>754</v>
      </c>
      <c r="P2444" s="24">
        <f t="shared" si="128"/>
        <v>4468.29</v>
      </c>
      <c r="Q2444" s="23">
        <v>211.2</v>
      </c>
      <c r="R2444" s="23">
        <v>0</v>
      </c>
      <c r="S2444" s="23">
        <v>0.77</v>
      </c>
      <c r="T2444" s="24">
        <f t="shared" si="126"/>
        <v>211.97</v>
      </c>
      <c r="U2444" s="25">
        <f t="shared" si="127"/>
        <v>4256.32</v>
      </c>
    </row>
    <row r="2445" spans="1:21" ht="27" customHeight="1" x14ac:dyDescent="0.2">
      <c r="A2445" s="18">
        <v>10289</v>
      </c>
      <c r="B2445" s="18" t="s">
        <v>279</v>
      </c>
      <c r="C2445" s="19">
        <v>40478</v>
      </c>
      <c r="D2445" s="20">
        <v>28709140200811</v>
      </c>
      <c r="F2445" s="18" t="s">
        <v>229</v>
      </c>
      <c r="G2445" s="19">
        <v>40594</v>
      </c>
      <c r="I2445" s="21">
        <v>2000</v>
      </c>
      <c r="J2445" s="22">
        <v>3368.45</v>
      </c>
      <c r="M2445" s="23">
        <v>500</v>
      </c>
      <c r="O2445" s="1">
        <v>774</v>
      </c>
      <c r="P2445" s="24">
        <f t="shared" si="128"/>
        <v>4642.45</v>
      </c>
      <c r="Q2445" s="23">
        <v>220</v>
      </c>
      <c r="R2445" s="23">
        <v>0</v>
      </c>
      <c r="S2445" s="23">
        <v>0</v>
      </c>
      <c r="T2445" s="24">
        <f t="shared" si="126"/>
        <v>220</v>
      </c>
      <c r="U2445" s="25">
        <f t="shared" si="127"/>
        <v>4422.45</v>
      </c>
    </row>
    <row r="2446" spans="1:21" ht="27" customHeight="1" x14ac:dyDescent="0.2">
      <c r="A2446" s="18">
        <v>12724</v>
      </c>
      <c r="B2446" s="18" t="s">
        <v>280</v>
      </c>
      <c r="C2446" s="19">
        <v>36333</v>
      </c>
      <c r="D2446" s="20">
        <v>26411260400035</v>
      </c>
      <c r="F2446" s="18" t="s">
        <v>281</v>
      </c>
      <c r="G2446" s="19">
        <v>36411</v>
      </c>
      <c r="I2446" s="21">
        <v>6940</v>
      </c>
      <c r="J2446" s="22">
        <v>7635</v>
      </c>
      <c r="M2446" s="23">
        <v>1735</v>
      </c>
      <c r="O2446" s="1"/>
      <c r="P2446" s="24">
        <f t="shared" si="128"/>
        <v>9370</v>
      </c>
      <c r="Q2446" s="23">
        <v>763.4</v>
      </c>
      <c r="R2446" s="23">
        <v>0</v>
      </c>
      <c r="S2446" s="23">
        <v>0</v>
      </c>
      <c r="T2446" s="24">
        <f t="shared" si="126"/>
        <v>763.4</v>
      </c>
      <c r="U2446" s="25">
        <f t="shared" si="127"/>
        <v>8606.6</v>
      </c>
    </row>
    <row r="2447" spans="1:21" ht="27" customHeight="1" x14ac:dyDescent="0.2">
      <c r="A2447" s="18">
        <v>5791</v>
      </c>
      <c r="B2447" s="18" t="s">
        <v>282</v>
      </c>
      <c r="C2447" s="19">
        <v>38579</v>
      </c>
      <c r="D2447" s="20">
        <v>26504180201862</v>
      </c>
      <c r="F2447" s="18" t="s">
        <v>283</v>
      </c>
      <c r="G2447" s="19">
        <v>38689</v>
      </c>
      <c r="I2447" s="21">
        <v>2670</v>
      </c>
      <c r="J2447" s="22">
        <v>3309.95</v>
      </c>
      <c r="M2447" s="23">
        <v>667.5</v>
      </c>
      <c r="O2447" s="1"/>
      <c r="P2447" s="24">
        <f t="shared" si="128"/>
        <v>3977.45</v>
      </c>
      <c r="Q2447" s="23">
        <v>293.7</v>
      </c>
      <c r="R2447" s="23">
        <v>0</v>
      </c>
      <c r="S2447" s="23">
        <v>0</v>
      </c>
      <c r="T2447" s="24">
        <f t="shared" si="126"/>
        <v>293.7</v>
      </c>
      <c r="U2447" s="25">
        <f t="shared" si="127"/>
        <v>3683.75</v>
      </c>
    </row>
    <row r="2448" spans="1:21" ht="27" customHeight="1" x14ac:dyDescent="0.2">
      <c r="A2448" s="18">
        <v>18</v>
      </c>
      <c r="B2448" s="18" t="s">
        <v>284</v>
      </c>
      <c r="C2448" s="19">
        <v>34876</v>
      </c>
      <c r="D2448" s="20">
        <v>26601100201978</v>
      </c>
      <c r="F2448" s="18" t="s">
        <v>285</v>
      </c>
      <c r="G2448" s="19">
        <v>35043</v>
      </c>
      <c r="I2448" s="21">
        <v>3940</v>
      </c>
      <c r="J2448" s="22">
        <v>5377.5</v>
      </c>
      <c r="M2448" s="23">
        <v>985</v>
      </c>
      <c r="O2448" s="1">
        <v>423</v>
      </c>
      <c r="P2448" s="24">
        <f t="shared" si="128"/>
        <v>6785.5</v>
      </c>
      <c r="Q2448" s="23">
        <v>433.4</v>
      </c>
      <c r="R2448" s="23">
        <v>950</v>
      </c>
      <c r="S2448" s="23">
        <v>0.44</v>
      </c>
      <c r="T2448" s="24">
        <f t="shared" si="126"/>
        <v>1383.8400000000001</v>
      </c>
      <c r="U2448" s="25">
        <f t="shared" si="127"/>
        <v>5401.66</v>
      </c>
    </row>
    <row r="2449" spans="1:21" ht="27" customHeight="1" x14ac:dyDescent="0.2">
      <c r="A2449" s="18">
        <v>6840</v>
      </c>
      <c r="B2449" s="18" t="s">
        <v>286</v>
      </c>
      <c r="C2449" s="19">
        <v>38768</v>
      </c>
      <c r="D2449" s="20">
        <v>27102101701611</v>
      </c>
      <c r="F2449" s="18" t="s">
        <v>285</v>
      </c>
      <c r="G2449" s="19">
        <v>38812</v>
      </c>
      <c r="I2449" s="21">
        <v>2760</v>
      </c>
      <c r="J2449" s="22">
        <v>3407.7</v>
      </c>
      <c r="M2449" s="23">
        <v>690</v>
      </c>
      <c r="O2449" s="1"/>
      <c r="P2449" s="24">
        <f t="shared" si="128"/>
        <v>4097.7</v>
      </c>
      <c r="Q2449" s="23">
        <v>303.60000000000002</v>
      </c>
      <c r="R2449" s="23">
        <v>0</v>
      </c>
      <c r="S2449" s="23">
        <v>0</v>
      </c>
      <c r="T2449" s="24">
        <f t="shared" si="126"/>
        <v>303.60000000000002</v>
      </c>
      <c r="U2449" s="25">
        <f t="shared" si="127"/>
        <v>3794.1</v>
      </c>
    </row>
    <row r="2450" spans="1:21" ht="27" customHeight="1" x14ac:dyDescent="0.2">
      <c r="A2450" s="18">
        <v>6967</v>
      </c>
      <c r="B2450" s="18" t="s">
        <v>287</v>
      </c>
      <c r="C2450" s="19">
        <v>38808</v>
      </c>
      <c r="D2450" s="20">
        <v>27303050201249</v>
      </c>
      <c r="F2450" s="18" t="s">
        <v>285</v>
      </c>
      <c r="G2450" s="19">
        <v>38820</v>
      </c>
      <c r="I2450" s="21">
        <v>1700</v>
      </c>
      <c r="J2450" s="22">
        <v>2479.4</v>
      </c>
      <c r="M2450" s="23">
        <v>425</v>
      </c>
      <c r="O2450" s="1"/>
      <c r="P2450" s="24">
        <f t="shared" si="128"/>
        <v>2904.4</v>
      </c>
      <c r="Q2450" s="23">
        <v>187</v>
      </c>
      <c r="R2450" s="23">
        <v>0</v>
      </c>
      <c r="S2450" s="23">
        <v>0</v>
      </c>
      <c r="T2450" s="24">
        <f t="shared" si="126"/>
        <v>187</v>
      </c>
      <c r="U2450" s="25">
        <f t="shared" si="127"/>
        <v>2717.4</v>
      </c>
    </row>
    <row r="2451" spans="1:21" ht="27" customHeight="1" x14ac:dyDescent="0.2">
      <c r="A2451" s="18">
        <v>7204</v>
      </c>
      <c r="B2451" s="18" t="s">
        <v>288</v>
      </c>
      <c r="C2451" s="19">
        <v>38914</v>
      </c>
      <c r="D2451" s="20">
        <v>27712012503654</v>
      </c>
      <c r="F2451" s="18" t="s">
        <v>285</v>
      </c>
      <c r="G2451" s="19">
        <v>38962</v>
      </c>
      <c r="I2451" s="21">
        <v>2100</v>
      </c>
      <c r="J2451" s="22">
        <v>3540.3</v>
      </c>
      <c r="M2451" s="23">
        <v>525</v>
      </c>
      <c r="O2451" s="1">
        <v>267</v>
      </c>
      <c r="P2451" s="24">
        <f t="shared" si="128"/>
        <v>4332.3</v>
      </c>
      <c r="Q2451" s="23">
        <v>231</v>
      </c>
      <c r="R2451" s="23">
        <v>0</v>
      </c>
      <c r="S2451" s="23">
        <v>0</v>
      </c>
      <c r="T2451" s="24">
        <f t="shared" si="126"/>
        <v>231</v>
      </c>
      <c r="U2451" s="25">
        <f t="shared" si="127"/>
        <v>4101.3</v>
      </c>
    </row>
    <row r="2452" spans="1:21" ht="27" customHeight="1" x14ac:dyDescent="0.2">
      <c r="A2452" s="18">
        <v>7214</v>
      </c>
      <c r="B2452" s="18" t="s">
        <v>289</v>
      </c>
      <c r="C2452" s="19">
        <v>38912</v>
      </c>
      <c r="D2452" s="20">
        <v>27012222501539</v>
      </c>
      <c r="F2452" s="18" t="s">
        <v>285</v>
      </c>
      <c r="G2452" s="19">
        <v>38962</v>
      </c>
      <c r="I2452" s="21">
        <v>2740</v>
      </c>
      <c r="J2452" s="22">
        <v>3380.3</v>
      </c>
      <c r="M2452" s="23">
        <v>685</v>
      </c>
      <c r="O2452" s="1">
        <v>268</v>
      </c>
      <c r="P2452" s="24">
        <f t="shared" si="128"/>
        <v>4333.3</v>
      </c>
      <c r="Q2452" s="23">
        <v>301.39999999999998</v>
      </c>
      <c r="R2452" s="23">
        <v>0</v>
      </c>
      <c r="S2452" s="23">
        <v>0</v>
      </c>
      <c r="T2452" s="24">
        <f t="shared" si="126"/>
        <v>301.39999999999998</v>
      </c>
      <c r="U2452" s="25">
        <f t="shared" si="127"/>
        <v>4031.9</v>
      </c>
    </row>
    <row r="2453" spans="1:21" ht="27" customHeight="1" x14ac:dyDescent="0.2">
      <c r="A2453" s="18">
        <v>7233</v>
      </c>
      <c r="B2453" s="18" t="s">
        <v>290</v>
      </c>
      <c r="C2453" s="19">
        <v>38931</v>
      </c>
      <c r="D2453" s="20">
        <v>28609010211778</v>
      </c>
      <c r="F2453" s="18" t="s">
        <v>285</v>
      </c>
      <c r="G2453" s="19">
        <v>38962</v>
      </c>
      <c r="I2453" s="21">
        <v>2170</v>
      </c>
      <c r="J2453" s="22">
        <v>3660.1000000000004</v>
      </c>
      <c r="M2453" s="23">
        <v>542.5</v>
      </c>
      <c r="O2453" s="1">
        <v>277</v>
      </c>
      <c r="P2453" s="24">
        <f t="shared" si="128"/>
        <v>4479.6000000000004</v>
      </c>
      <c r="Q2453" s="23">
        <v>238.7</v>
      </c>
      <c r="R2453" s="23">
        <v>0</v>
      </c>
      <c r="S2453" s="23">
        <v>0</v>
      </c>
      <c r="T2453" s="24">
        <f t="shared" si="126"/>
        <v>238.7</v>
      </c>
      <c r="U2453" s="25">
        <f t="shared" si="127"/>
        <v>4240.9000000000005</v>
      </c>
    </row>
    <row r="2454" spans="1:21" ht="27" customHeight="1" x14ac:dyDescent="0.2">
      <c r="A2454" s="18">
        <v>7653</v>
      </c>
      <c r="B2454" s="18" t="s">
        <v>291</v>
      </c>
      <c r="C2454" s="19">
        <v>39095</v>
      </c>
      <c r="D2454" s="20">
        <v>28304181801993</v>
      </c>
      <c r="F2454" s="18" t="s">
        <v>285</v>
      </c>
      <c r="G2454" s="19">
        <v>39127</v>
      </c>
      <c r="I2454" s="21">
        <v>1950</v>
      </c>
      <c r="J2454" s="22">
        <v>3307.2</v>
      </c>
      <c r="M2454" s="23">
        <v>487.5</v>
      </c>
      <c r="O2454" s="1">
        <v>250</v>
      </c>
      <c r="P2454" s="24">
        <f t="shared" si="128"/>
        <v>4044.7</v>
      </c>
      <c r="Q2454" s="23">
        <v>214.5</v>
      </c>
      <c r="R2454" s="23">
        <v>0</v>
      </c>
      <c r="S2454" s="23">
        <v>0</v>
      </c>
      <c r="T2454" s="24">
        <f t="shared" si="126"/>
        <v>214.5</v>
      </c>
      <c r="U2454" s="25">
        <f t="shared" si="127"/>
        <v>3830.2</v>
      </c>
    </row>
    <row r="2455" spans="1:21" ht="27" customHeight="1" x14ac:dyDescent="0.2">
      <c r="A2455" s="18">
        <v>7924</v>
      </c>
      <c r="B2455" s="18" t="s">
        <v>292</v>
      </c>
      <c r="C2455" s="19">
        <v>39209</v>
      </c>
      <c r="D2455" s="20">
        <v>28204011808174</v>
      </c>
      <c r="F2455" s="18" t="s">
        <v>285</v>
      </c>
      <c r="G2455" s="19">
        <v>39238</v>
      </c>
      <c r="I2455" s="21">
        <v>2110</v>
      </c>
      <c r="J2455" s="22">
        <v>3555.03</v>
      </c>
      <c r="M2455" s="23">
        <v>527.5</v>
      </c>
      <c r="O2455" s="1"/>
      <c r="P2455" s="24">
        <f t="shared" si="128"/>
        <v>4082.53</v>
      </c>
      <c r="Q2455" s="23">
        <v>232.1</v>
      </c>
      <c r="R2455" s="23">
        <v>0</v>
      </c>
      <c r="S2455" s="23">
        <v>0</v>
      </c>
      <c r="T2455" s="24">
        <f t="shared" si="126"/>
        <v>232.1</v>
      </c>
      <c r="U2455" s="25">
        <f t="shared" si="127"/>
        <v>3850.4300000000003</v>
      </c>
    </row>
    <row r="2456" spans="1:21" ht="27" customHeight="1" x14ac:dyDescent="0.2">
      <c r="A2456" s="18">
        <v>8002</v>
      </c>
      <c r="B2456" s="18" t="s">
        <v>293</v>
      </c>
      <c r="C2456" s="19">
        <v>42690</v>
      </c>
      <c r="D2456" s="20">
        <v>27304010200815</v>
      </c>
      <c r="F2456" s="18" t="s">
        <v>285</v>
      </c>
      <c r="G2456" s="19">
        <v>42705</v>
      </c>
      <c r="I2456" s="21">
        <v>1860</v>
      </c>
      <c r="J2456" s="22">
        <v>3126.15</v>
      </c>
      <c r="M2456" s="23">
        <v>465</v>
      </c>
      <c r="O2456" s="1">
        <v>240</v>
      </c>
      <c r="P2456" s="24">
        <f t="shared" si="128"/>
        <v>3831.15</v>
      </c>
      <c r="Q2456" s="23">
        <v>204.6</v>
      </c>
      <c r="R2456" s="23">
        <v>0</v>
      </c>
      <c r="S2456" s="23">
        <v>0</v>
      </c>
      <c r="T2456" s="24">
        <f t="shared" si="126"/>
        <v>204.6</v>
      </c>
      <c r="U2456" s="25">
        <f t="shared" si="127"/>
        <v>3626.55</v>
      </c>
    </row>
    <row r="2457" spans="1:21" ht="27" customHeight="1" x14ac:dyDescent="0.2">
      <c r="A2457" s="18">
        <v>8635</v>
      </c>
      <c r="B2457" s="18" t="s">
        <v>294</v>
      </c>
      <c r="C2457" s="19">
        <v>43022</v>
      </c>
      <c r="D2457" s="20">
        <v>26901200200077</v>
      </c>
      <c r="F2457" s="18" t="s">
        <v>285</v>
      </c>
      <c r="G2457" s="19">
        <v>43046</v>
      </c>
      <c r="I2457" s="21">
        <v>1880</v>
      </c>
      <c r="J2457" s="22">
        <v>2332.35</v>
      </c>
      <c r="M2457" s="23">
        <v>470</v>
      </c>
      <c r="O2457" s="1">
        <v>189</v>
      </c>
      <c r="P2457" s="24">
        <f t="shared" si="128"/>
        <v>2991.35</v>
      </c>
      <c r="Q2457" s="23">
        <v>206.8</v>
      </c>
      <c r="R2457" s="23">
        <v>0</v>
      </c>
      <c r="S2457" s="23">
        <v>0</v>
      </c>
      <c r="T2457" s="24">
        <f t="shared" si="126"/>
        <v>206.8</v>
      </c>
      <c r="U2457" s="25">
        <f t="shared" si="127"/>
        <v>2784.5499999999997</v>
      </c>
    </row>
    <row r="2458" spans="1:21" ht="27" customHeight="1" x14ac:dyDescent="0.2">
      <c r="A2458" s="18">
        <v>8743</v>
      </c>
      <c r="B2458" s="18" t="s">
        <v>295</v>
      </c>
      <c r="C2458" s="19">
        <v>39578</v>
      </c>
      <c r="D2458" s="20">
        <v>28106282501854</v>
      </c>
      <c r="F2458" s="18" t="s">
        <v>285</v>
      </c>
      <c r="G2458" s="19">
        <v>39607</v>
      </c>
      <c r="I2458" s="21">
        <v>1910</v>
      </c>
      <c r="J2458" s="22">
        <v>3211.3</v>
      </c>
      <c r="M2458" s="23">
        <v>477.5</v>
      </c>
      <c r="O2458" s="1">
        <v>244</v>
      </c>
      <c r="P2458" s="24">
        <f t="shared" si="128"/>
        <v>3932.8</v>
      </c>
      <c r="Q2458" s="23">
        <v>210.1</v>
      </c>
      <c r="R2458" s="23">
        <v>0</v>
      </c>
      <c r="S2458" s="23">
        <v>0</v>
      </c>
      <c r="T2458" s="24">
        <f t="shared" si="126"/>
        <v>210.1</v>
      </c>
      <c r="U2458" s="25">
        <f t="shared" si="127"/>
        <v>3722.7000000000003</v>
      </c>
    </row>
    <row r="2459" spans="1:21" ht="27" customHeight="1" x14ac:dyDescent="0.2">
      <c r="A2459" s="18">
        <v>10166</v>
      </c>
      <c r="B2459" s="18" t="s">
        <v>296</v>
      </c>
      <c r="C2459" s="19">
        <v>40456</v>
      </c>
      <c r="D2459" s="20">
        <v>27302171803631</v>
      </c>
      <c r="F2459" s="18" t="s">
        <v>285</v>
      </c>
      <c r="G2459" s="19">
        <v>40468</v>
      </c>
      <c r="I2459" s="21">
        <v>1890</v>
      </c>
      <c r="J2459" s="22">
        <v>2562.4</v>
      </c>
      <c r="M2459" s="23">
        <v>472.5</v>
      </c>
      <c r="O2459" s="1">
        <v>200</v>
      </c>
      <c r="P2459" s="24">
        <f t="shared" si="128"/>
        <v>3234.9</v>
      </c>
      <c r="Q2459" s="23">
        <v>207.9</v>
      </c>
      <c r="R2459" s="23">
        <v>0</v>
      </c>
      <c r="S2459" s="23">
        <v>0</v>
      </c>
      <c r="T2459" s="24">
        <f t="shared" si="126"/>
        <v>207.9</v>
      </c>
      <c r="U2459" s="25">
        <f t="shared" si="127"/>
        <v>3027</v>
      </c>
    </row>
    <row r="2460" spans="1:21" ht="27" customHeight="1" x14ac:dyDescent="0.2">
      <c r="A2460" s="18">
        <v>10414</v>
      </c>
      <c r="B2460" s="18" t="s">
        <v>297</v>
      </c>
      <c r="C2460" s="19">
        <v>40518</v>
      </c>
      <c r="D2460" s="20">
        <v>27205010201872</v>
      </c>
      <c r="F2460" s="18" t="s">
        <v>285</v>
      </c>
      <c r="G2460" s="19">
        <v>40544</v>
      </c>
      <c r="I2460" s="21">
        <v>2690</v>
      </c>
      <c r="J2460" s="22">
        <v>3638.3999999999996</v>
      </c>
      <c r="M2460" s="23">
        <v>672.5</v>
      </c>
      <c r="O2460" s="1">
        <v>285</v>
      </c>
      <c r="P2460" s="24">
        <f t="shared" si="128"/>
        <v>4595.8999999999996</v>
      </c>
      <c r="Q2460" s="23">
        <v>295.89999999999998</v>
      </c>
      <c r="R2460" s="23">
        <v>0</v>
      </c>
      <c r="S2460" s="23">
        <v>0</v>
      </c>
      <c r="T2460" s="24">
        <f t="shared" si="126"/>
        <v>295.89999999999998</v>
      </c>
      <c r="U2460" s="25">
        <f t="shared" si="127"/>
        <v>4300</v>
      </c>
    </row>
    <row r="2461" spans="1:21" ht="27" customHeight="1" x14ac:dyDescent="0.2">
      <c r="A2461" s="18">
        <v>11010</v>
      </c>
      <c r="B2461" s="18" t="s">
        <v>298</v>
      </c>
      <c r="C2461" s="19">
        <v>40867</v>
      </c>
      <c r="D2461" s="20">
        <v>29008261801434</v>
      </c>
      <c r="F2461" s="18" t="s">
        <v>285</v>
      </c>
      <c r="G2461" s="19">
        <v>40950</v>
      </c>
      <c r="I2461" s="21">
        <v>1700</v>
      </c>
      <c r="J2461" s="22">
        <v>2273.35</v>
      </c>
      <c r="M2461" s="23">
        <v>425</v>
      </c>
      <c r="O2461" s="1">
        <v>178</v>
      </c>
      <c r="P2461" s="24">
        <f t="shared" si="128"/>
        <v>2876.35</v>
      </c>
      <c r="Q2461" s="23">
        <v>187</v>
      </c>
      <c r="R2461" s="23">
        <v>0</v>
      </c>
      <c r="S2461" s="23">
        <v>0</v>
      </c>
      <c r="T2461" s="24">
        <f t="shared" si="126"/>
        <v>187</v>
      </c>
      <c r="U2461" s="25">
        <f t="shared" si="127"/>
        <v>2689.35</v>
      </c>
    </row>
    <row r="2462" spans="1:21" ht="27" customHeight="1" x14ac:dyDescent="0.2">
      <c r="A2462" s="18">
        <v>11049</v>
      </c>
      <c r="B2462" s="18" t="s">
        <v>299</v>
      </c>
      <c r="C2462" s="19">
        <v>40891</v>
      </c>
      <c r="D2462" s="20">
        <v>28408030201234</v>
      </c>
      <c r="F2462" s="18" t="s">
        <v>285</v>
      </c>
      <c r="G2462" s="19">
        <v>40923</v>
      </c>
      <c r="I2462" s="21">
        <v>1700</v>
      </c>
      <c r="J2462" s="22">
        <v>2441.35</v>
      </c>
      <c r="M2462" s="23">
        <v>425</v>
      </c>
      <c r="O2462" s="1"/>
      <c r="P2462" s="24">
        <f t="shared" si="128"/>
        <v>2866.35</v>
      </c>
      <c r="Q2462" s="23">
        <v>187</v>
      </c>
      <c r="R2462" s="23">
        <v>0</v>
      </c>
      <c r="S2462" s="23">
        <v>0</v>
      </c>
      <c r="T2462" s="24">
        <f t="shared" si="126"/>
        <v>187</v>
      </c>
      <c r="U2462" s="25">
        <f t="shared" si="127"/>
        <v>2679.35</v>
      </c>
    </row>
    <row r="2463" spans="1:21" ht="27" customHeight="1" x14ac:dyDescent="0.2">
      <c r="A2463" s="18">
        <v>11360</v>
      </c>
      <c r="B2463" s="18" t="s">
        <v>300</v>
      </c>
      <c r="C2463" s="19">
        <v>41130</v>
      </c>
      <c r="D2463" s="20">
        <v>27903251803252</v>
      </c>
      <c r="F2463" s="18" t="s">
        <v>285</v>
      </c>
      <c r="G2463" s="19">
        <v>41186</v>
      </c>
      <c r="I2463" s="21">
        <v>1700</v>
      </c>
      <c r="J2463" s="22">
        <v>2270.35</v>
      </c>
      <c r="M2463" s="23">
        <v>425</v>
      </c>
      <c r="O2463" s="1">
        <v>177</v>
      </c>
      <c r="P2463" s="24">
        <f t="shared" si="128"/>
        <v>2872.35</v>
      </c>
      <c r="Q2463" s="23">
        <v>187</v>
      </c>
      <c r="R2463" s="23">
        <v>0</v>
      </c>
      <c r="S2463" s="23">
        <v>0</v>
      </c>
      <c r="T2463" s="24">
        <f t="shared" si="126"/>
        <v>187</v>
      </c>
      <c r="U2463" s="25">
        <f t="shared" si="127"/>
        <v>2685.35</v>
      </c>
    </row>
    <row r="2464" spans="1:21" ht="27" customHeight="1" x14ac:dyDescent="0.2">
      <c r="A2464" s="18">
        <v>12078</v>
      </c>
      <c r="B2464" s="18" t="s">
        <v>301</v>
      </c>
      <c r="C2464" s="19">
        <v>41610</v>
      </c>
      <c r="D2464" s="20">
        <v>27507011800793</v>
      </c>
      <c r="F2464" s="18" t="s">
        <v>285</v>
      </c>
      <c r="G2464" s="19">
        <v>41654</v>
      </c>
      <c r="I2464" s="21">
        <v>1700</v>
      </c>
      <c r="J2464" s="22">
        <v>2270.35</v>
      </c>
      <c r="M2464" s="23">
        <v>425</v>
      </c>
      <c r="O2464" s="1">
        <v>177</v>
      </c>
      <c r="P2464" s="24">
        <f t="shared" si="128"/>
        <v>2872.35</v>
      </c>
      <c r="Q2464" s="23">
        <v>187</v>
      </c>
      <c r="R2464" s="23">
        <v>0</v>
      </c>
      <c r="S2464" s="23">
        <v>0</v>
      </c>
      <c r="T2464" s="24">
        <f t="shared" si="126"/>
        <v>187</v>
      </c>
      <c r="U2464" s="25">
        <f t="shared" si="127"/>
        <v>2685.35</v>
      </c>
    </row>
    <row r="2465" spans="1:21" ht="27" customHeight="1" x14ac:dyDescent="0.2">
      <c r="A2465" s="18">
        <v>14075</v>
      </c>
      <c r="B2465" s="18" t="s">
        <v>302</v>
      </c>
      <c r="C2465" s="19">
        <v>43870</v>
      </c>
      <c r="D2465" s="20">
        <v>28110020201831</v>
      </c>
      <c r="F2465" s="18" t="s">
        <v>285</v>
      </c>
      <c r="G2465" s="19">
        <v>43983</v>
      </c>
      <c r="O2465" s="1"/>
      <c r="P2465" s="24">
        <f t="shared" si="128"/>
        <v>0</v>
      </c>
      <c r="T2465" s="24">
        <f t="shared" si="126"/>
        <v>0</v>
      </c>
      <c r="U2465" s="25">
        <f t="shared" si="127"/>
        <v>0</v>
      </c>
    </row>
    <row r="2466" spans="1:21" ht="27" customHeight="1" x14ac:dyDescent="0.2">
      <c r="A2466" s="18">
        <v>14100</v>
      </c>
      <c r="B2466" s="18" t="s">
        <v>303</v>
      </c>
      <c r="C2466" s="19">
        <v>43900</v>
      </c>
      <c r="D2466" s="20">
        <v>28507010206556</v>
      </c>
      <c r="F2466" s="18" t="s">
        <v>285</v>
      </c>
      <c r="G2466" s="19">
        <v>44013</v>
      </c>
      <c r="I2466" s="21">
        <v>1700</v>
      </c>
      <c r="J2466" s="22">
        <v>1923.9</v>
      </c>
      <c r="M2466" s="23">
        <v>425</v>
      </c>
      <c r="O2466" s="1">
        <v>154</v>
      </c>
      <c r="P2466" s="24">
        <f t="shared" si="128"/>
        <v>2502.9</v>
      </c>
      <c r="Q2466" s="23">
        <v>187</v>
      </c>
      <c r="R2466" s="23">
        <v>0</v>
      </c>
      <c r="S2466" s="23">
        <v>0</v>
      </c>
      <c r="T2466" s="24">
        <f t="shared" si="126"/>
        <v>187</v>
      </c>
      <c r="U2466" s="25">
        <f t="shared" si="127"/>
        <v>2315.9</v>
      </c>
    </row>
    <row r="2467" spans="1:21" ht="27" customHeight="1" x14ac:dyDescent="0.2">
      <c r="A2467" s="18">
        <v>14157</v>
      </c>
      <c r="B2467" s="18" t="s">
        <v>304</v>
      </c>
      <c r="C2467" s="19">
        <v>44027</v>
      </c>
      <c r="D2467" s="20">
        <v>27809070200673</v>
      </c>
      <c r="F2467" s="18" t="s">
        <v>285</v>
      </c>
      <c r="G2467" s="19">
        <v>44044</v>
      </c>
      <c r="O2467" s="1"/>
      <c r="P2467" s="24">
        <f t="shared" si="128"/>
        <v>0</v>
      </c>
      <c r="T2467" s="24">
        <f t="shared" si="126"/>
        <v>0</v>
      </c>
      <c r="U2467" s="25">
        <f t="shared" si="127"/>
        <v>0</v>
      </c>
    </row>
    <row r="2468" spans="1:21" ht="27" customHeight="1" x14ac:dyDescent="0.2">
      <c r="A2468" s="18">
        <v>38</v>
      </c>
      <c r="B2468" s="18" t="s">
        <v>305</v>
      </c>
      <c r="C2468" s="19">
        <v>35431</v>
      </c>
      <c r="D2468" s="20">
        <v>26603140200632</v>
      </c>
      <c r="F2468" s="18" t="s">
        <v>306</v>
      </c>
      <c r="G2468" s="19">
        <v>35521</v>
      </c>
      <c r="I2468" s="21">
        <v>6000</v>
      </c>
      <c r="J2468" s="22">
        <v>7426</v>
      </c>
      <c r="M2468" s="23">
        <v>1500</v>
      </c>
      <c r="O2468" s="1"/>
      <c r="P2468" s="24">
        <f t="shared" si="128"/>
        <v>8926</v>
      </c>
      <c r="Q2468" s="23">
        <v>660</v>
      </c>
      <c r="R2468" s="23">
        <v>0</v>
      </c>
      <c r="S2468" s="23">
        <v>0</v>
      </c>
      <c r="T2468" s="24">
        <f t="shared" si="126"/>
        <v>660</v>
      </c>
      <c r="U2468" s="25">
        <f t="shared" si="127"/>
        <v>8266</v>
      </c>
    </row>
    <row r="2469" spans="1:21" ht="27" customHeight="1" x14ac:dyDescent="0.2">
      <c r="A2469" s="18">
        <v>9586</v>
      </c>
      <c r="B2469" s="18" t="s">
        <v>307</v>
      </c>
      <c r="C2469" s="19">
        <v>35595</v>
      </c>
      <c r="D2469" s="20">
        <v>26901010206231</v>
      </c>
      <c r="F2469" s="18" t="s">
        <v>306</v>
      </c>
      <c r="G2469" s="19">
        <v>40436</v>
      </c>
      <c r="I2469" s="21">
        <v>5970</v>
      </c>
      <c r="J2469" s="22">
        <v>7391.5</v>
      </c>
      <c r="M2469" s="23">
        <v>1492.5</v>
      </c>
      <c r="O2469" s="1">
        <v>1521</v>
      </c>
      <c r="P2469" s="24">
        <f t="shared" si="128"/>
        <v>10405</v>
      </c>
      <c r="Q2469" s="23">
        <v>656.7</v>
      </c>
      <c r="R2469" s="23">
        <v>0</v>
      </c>
      <c r="S2469" s="23">
        <v>0</v>
      </c>
      <c r="T2469" s="24">
        <f t="shared" si="126"/>
        <v>656.7</v>
      </c>
      <c r="U2469" s="25">
        <f t="shared" si="127"/>
        <v>9748.2999999999993</v>
      </c>
    </row>
    <row r="2470" spans="1:21" ht="27" customHeight="1" x14ac:dyDescent="0.2">
      <c r="A2470" s="18">
        <v>12755</v>
      </c>
      <c r="B2470" s="18" t="s">
        <v>308</v>
      </c>
      <c r="C2470" s="19">
        <v>42389</v>
      </c>
      <c r="D2470" s="20">
        <v>29002012503654</v>
      </c>
      <c r="F2470" s="18" t="s">
        <v>306</v>
      </c>
      <c r="G2470" s="19">
        <v>42389</v>
      </c>
      <c r="I2470" s="21">
        <v>2520</v>
      </c>
      <c r="J2470" s="22">
        <v>4252.95</v>
      </c>
      <c r="M2470" s="23">
        <v>630</v>
      </c>
      <c r="O2470" s="1">
        <v>2609</v>
      </c>
      <c r="P2470" s="24">
        <f t="shared" si="128"/>
        <v>7491.95</v>
      </c>
      <c r="Q2470" s="23">
        <v>277.2</v>
      </c>
      <c r="R2470" s="23">
        <v>0</v>
      </c>
      <c r="S2470" s="23">
        <v>0</v>
      </c>
      <c r="T2470" s="24">
        <f t="shared" si="126"/>
        <v>277.2</v>
      </c>
      <c r="U2470" s="25">
        <f t="shared" si="127"/>
        <v>7214.75</v>
      </c>
    </row>
    <row r="2471" spans="1:21" ht="27" customHeight="1" x14ac:dyDescent="0.2">
      <c r="A2471" s="18">
        <v>12828</v>
      </c>
      <c r="B2471" s="18" t="s">
        <v>309</v>
      </c>
      <c r="C2471" s="19">
        <v>42400</v>
      </c>
      <c r="D2471" s="20">
        <v>28104162602077</v>
      </c>
      <c r="F2471" s="18" t="s">
        <v>306</v>
      </c>
      <c r="G2471" s="19">
        <v>42400</v>
      </c>
      <c r="I2471" s="21">
        <v>2500</v>
      </c>
      <c r="J2471" s="22">
        <v>4218.95</v>
      </c>
      <c r="M2471" s="23">
        <v>625</v>
      </c>
      <c r="O2471" s="1">
        <v>2514</v>
      </c>
      <c r="P2471" s="24">
        <f t="shared" si="128"/>
        <v>7357.95</v>
      </c>
      <c r="Q2471" s="23">
        <v>275</v>
      </c>
      <c r="R2471" s="23">
        <v>0</v>
      </c>
      <c r="S2471" s="23">
        <v>1</v>
      </c>
      <c r="T2471" s="24">
        <f t="shared" ref="T2471:T2534" si="129">SUM(Q2471:S2471)</f>
        <v>276</v>
      </c>
      <c r="U2471" s="25">
        <f t="shared" ref="U2471:U2534" si="130">P2471-T2471</f>
        <v>7081.95</v>
      </c>
    </row>
    <row r="2472" spans="1:21" ht="27" customHeight="1" x14ac:dyDescent="0.2">
      <c r="A2472" s="18">
        <v>13029</v>
      </c>
      <c r="B2472" s="18" t="s">
        <v>310</v>
      </c>
      <c r="C2472" s="19">
        <v>42814</v>
      </c>
      <c r="D2472" s="20">
        <v>28509012309878</v>
      </c>
      <c r="F2472" s="18" t="s">
        <v>306</v>
      </c>
      <c r="G2472" s="19">
        <v>42814</v>
      </c>
      <c r="I2472" s="21">
        <v>2060</v>
      </c>
      <c r="J2472" s="22">
        <v>3473.2</v>
      </c>
      <c r="M2472" s="23">
        <v>515</v>
      </c>
      <c r="O2472" s="1">
        <v>645</v>
      </c>
      <c r="P2472" s="24">
        <f t="shared" ref="P2472:P2535" si="131">SUM(J2472:O2472)</f>
        <v>4633.2</v>
      </c>
      <c r="Q2472" s="23">
        <v>226.6</v>
      </c>
      <c r="R2472" s="23">
        <v>500</v>
      </c>
      <c r="S2472" s="23">
        <v>1.1100000000000001</v>
      </c>
      <c r="T2472" s="24">
        <f t="shared" si="129"/>
        <v>727.71</v>
      </c>
      <c r="U2472" s="25">
        <f t="shared" si="130"/>
        <v>3905.49</v>
      </c>
    </row>
    <row r="2473" spans="1:21" ht="27" customHeight="1" x14ac:dyDescent="0.2">
      <c r="A2473" s="18">
        <v>13624</v>
      </c>
      <c r="B2473" s="18" t="s">
        <v>311</v>
      </c>
      <c r="C2473" s="19">
        <v>43382</v>
      </c>
      <c r="D2473" s="20">
        <v>28710011249054</v>
      </c>
      <c r="F2473" s="18" t="s">
        <v>306</v>
      </c>
      <c r="G2473" s="19">
        <v>43497</v>
      </c>
      <c r="I2473" s="21">
        <v>1900</v>
      </c>
      <c r="J2473" s="22">
        <v>3203.8</v>
      </c>
      <c r="M2473" s="23">
        <v>475</v>
      </c>
      <c r="O2473" s="1">
        <v>1877</v>
      </c>
      <c r="P2473" s="24">
        <f t="shared" si="131"/>
        <v>5555.8</v>
      </c>
      <c r="Q2473" s="23">
        <v>209</v>
      </c>
      <c r="R2473" s="23">
        <v>0</v>
      </c>
      <c r="S2473" s="23">
        <v>0</v>
      </c>
      <c r="T2473" s="24">
        <f t="shared" si="129"/>
        <v>209</v>
      </c>
      <c r="U2473" s="25">
        <f t="shared" si="130"/>
        <v>5346.8</v>
      </c>
    </row>
    <row r="2474" spans="1:21" ht="27" customHeight="1" x14ac:dyDescent="0.2">
      <c r="A2474" s="18">
        <v>1670</v>
      </c>
      <c r="B2474" s="18" t="s">
        <v>312</v>
      </c>
      <c r="C2474" s="19">
        <v>35431</v>
      </c>
      <c r="D2474" s="20">
        <v>27810150201431</v>
      </c>
      <c r="F2474" s="18" t="s">
        <v>206</v>
      </c>
      <c r="G2474" s="19">
        <v>37047</v>
      </c>
      <c r="I2474" s="21">
        <v>3520</v>
      </c>
      <c r="J2474" s="22">
        <v>4380.5</v>
      </c>
      <c r="M2474" s="23">
        <v>880</v>
      </c>
      <c r="O2474" s="1"/>
      <c r="P2474" s="24">
        <f t="shared" si="131"/>
        <v>5260.5</v>
      </c>
      <c r="Q2474" s="23">
        <v>387.2</v>
      </c>
      <c r="R2474" s="23">
        <v>500</v>
      </c>
      <c r="S2474" s="23">
        <v>2.9</v>
      </c>
      <c r="T2474" s="24">
        <f t="shared" si="129"/>
        <v>890.1</v>
      </c>
      <c r="U2474" s="25">
        <f t="shared" si="130"/>
        <v>4370.3999999999996</v>
      </c>
    </row>
    <row r="2475" spans="1:21" ht="27" customHeight="1" x14ac:dyDescent="0.2">
      <c r="A2475" s="18">
        <v>4043</v>
      </c>
      <c r="B2475" s="18" t="s">
        <v>313</v>
      </c>
      <c r="C2475" s="19">
        <v>38587</v>
      </c>
      <c r="D2475" s="20">
        <v>27401010202091</v>
      </c>
      <c r="F2475" s="18" t="s">
        <v>206</v>
      </c>
      <c r="G2475" s="19">
        <v>40436</v>
      </c>
      <c r="I2475" s="21">
        <v>1850</v>
      </c>
      <c r="J2475" s="22">
        <v>3122.55</v>
      </c>
      <c r="M2475" s="23">
        <v>462.5</v>
      </c>
      <c r="O2475" s="1">
        <v>1423</v>
      </c>
      <c r="P2475" s="24">
        <f t="shared" si="131"/>
        <v>5008.05</v>
      </c>
      <c r="Q2475" s="23">
        <v>203.5</v>
      </c>
      <c r="R2475" s="23">
        <v>0</v>
      </c>
      <c r="S2475" s="23">
        <v>0</v>
      </c>
      <c r="T2475" s="24">
        <f t="shared" si="129"/>
        <v>203.5</v>
      </c>
      <c r="U2475" s="25">
        <f t="shared" si="130"/>
        <v>4804.55</v>
      </c>
    </row>
    <row r="2476" spans="1:21" ht="27" customHeight="1" x14ac:dyDescent="0.2">
      <c r="A2476" s="18">
        <v>4502</v>
      </c>
      <c r="B2476" s="18" t="s">
        <v>314</v>
      </c>
      <c r="C2476" s="19">
        <v>37635</v>
      </c>
      <c r="D2476" s="20">
        <v>26306161501051</v>
      </c>
      <c r="F2476" s="18" t="s">
        <v>206</v>
      </c>
      <c r="G2476" s="19">
        <v>37695</v>
      </c>
      <c r="I2476" s="21">
        <v>2090</v>
      </c>
      <c r="J2476" s="22">
        <v>2863</v>
      </c>
      <c r="M2476" s="23">
        <v>522.5</v>
      </c>
      <c r="O2476" s="1">
        <v>2418</v>
      </c>
      <c r="P2476" s="24">
        <f t="shared" si="131"/>
        <v>5803.5</v>
      </c>
      <c r="Q2476" s="23">
        <v>229.9</v>
      </c>
      <c r="R2476" s="23">
        <v>0</v>
      </c>
      <c r="S2476" s="23">
        <v>0</v>
      </c>
      <c r="T2476" s="24">
        <f t="shared" si="129"/>
        <v>229.9</v>
      </c>
      <c r="U2476" s="25">
        <f t="shared" si="130"/>
        <v>5573.6</v>
      </c>
    </row>
    <row r="2477" spans="1:21" ht="27" customHeight="1" x14ac:dyDescent="0.2">
      <c r="A2477" s="18">
        <v>5261</v>
      </c>
      <c r="B2477" s="18" t="s">
        <v>315</v>
      </c>
      <c r="C2477" s="19">
        <v>37849</v>
      </c>
      <c r="D2477" s="20">
        <v>28308010201993</v>
      </c>
      <c r="F2477" s="18" t="s">
        <v>206</v>
      </c>
      <c r="G2477" s="19">
        <v>40411</v>
      </c>
      <c r="I2477" s="21">
        <v>2160</v>
      </c>
      <c r="J2477" s="22">
        <v>3653.95</v>
      </c>
      <c r="M2477" s="23">
        <v>540</v>
      </c>
      <c r="N2477" s="23">
        <v>800</v>
      </c>
      <c r="O2477" s="1"/>
      <c r="P2477" s="24">
        <f t="shared" si="131"/>
        <v>4993.95</v>
      </c>
      <c r="Q2477" s="23">
        <v>237.6</v>
      </c>
      <c r="R2477" s="23">
        <v>0</v>
      </c>
      <c r="S2477" s="23">
        <v>0</v>
      </c>
      <c r="T2477" s="24">
        <f t="shared" si="129"/>
        <v>237.6</v>
      </c>
      <c r="U2477" s="25">
        <f t="shared" si="130"/>
        <v>4756.3499999999995</v>
      </c>
    </row>
    <row r="2478" spans="1:21" ht="27" customHeight="1" x14ac:dyDescent="0.2">
      <c r="A2478" s="18">
        <v>1360</v>
      </c>
      <c r="B2478" s="18" t="s">
        <v>316</v>
      </c>
      <c r="C2478" s="19">
        <v>41011</v>
      </c>
      <c r="D2478" s="20">
        <v>25201250200439</v>
      </c>
      <c r="F2478" s="18" t="s">
        <v>269</v>
      </c>
      <c r="G2478" s="19" t="s">
        <v>77</v>
      </c>
      <c r="I2478" s="21">
        <v>0</v>
      </c>
      <c r="J2478" s="22">
        <v>6383</v>
      </c>
      <c r="M2478" s="23">
        <v>0</v>
      </c>
      <c r="O2478" s="1"/>
      <c r="P2478" s="24">
        <f t="shared" si="131"/>
        <v>6383</v>
      </c>
      <c r="Q2478" s="23">
        <v>0</v>
      </c>
      <c r="R2478" s="23">
        <v>0</v>
      </c>
      <c r="S2478" s="23">
        <v>5.32</v>
      </c>
      <c r="T2478" s="24">
        <f t="shared" si="129"/>
        <v>5.32</v>
      </c>
      <c r="U2478" s="25">
        <f t="shared" si="130"/>
        <v>6377.68</v>
      </c>
    </row>
    <row r="2479" spans="1:21" ht="27" customHeight="1" x14ac:dyDescent="0.2">
      <c r="A2479" s="18">
        <v>7015</v>
      </c>
      <c r="B2479" s="18" t="s">
        <v>317</v>
      </c>
      <c r="C2479" s="19">
        <v>38829</v>
      </c>
      <c r="D2479" s="20">
        <v>28601111805074</v>
      </c>
      <c r="F2479" s="18" t="s">
        <v>269</v>
      </c>
      <c r="G2479" s="19">
        <v>38869</v>
      </c>
      <c r="I2479" s="21">
        <v>1700</v>
      </c>
      <c r="J2479" s="22">
        <v>2871.9</v>
      </c>
      <c r="M2479" s="23">
        <v>425</v>
      </c>
      <c r="O2479" s="1">
        <v>823</v>
      </c>
      <c r="P2479" s="24">
        <f t="shared" si="131"/>
        <v>4119.8999999999996</v>
      </c>
      <c r="Q2479" s="23">
        <v>187</v>
      </c>
      <c r="R2479" s="23">
        <v>0</v>
      </c>
      <c r="S2479" s="23">
        <v>4.37</v>
      </c>
      <c r="T2479" s="24">
        <f t="shared" si="129"/>
        <v>191.37</v>
      </c>
      <c r="U2479" s="25">
        <f t="shared" si="130"/>
        <v>3928.5299999999997</v>
      </c>
    </row>
    <row r="2480" spans="1:21" ht="27" customHeight="1" x14ac:dyDescent="0.2">
      <c r="A2480" s="18">
        <v>8412</v>
      </c>
      <c r="B2480" s="18" t="s">
        <v>318</v>
      </c>
      <c r="C2480" s="19">
        <v>39393</v>
      </c>
      <c r="D2480" s="20">
        <v>29001011845491</v>
      </c>
      <c r="F2480" s="18" t="s">
        <v>269</v>
      </c>
      <c r="G2480" s="19">
        <v>39406</v>
      </c>
      <c r="I2480" s="21">
        <v>1700</v>
      </c>
      <c r="J2480" s="22">
        <v>2360.75</v>
      </c>
      <c r="M2480" s="23">
        <v>425</v>
      </c>
      <c r="O2480" s="1">
        <v>693</v>
      </c>
      <c r="P2480" s="24">
        <f t="shared" si="131"/>
        <v>3478.75</v>
      </c>
      <c r="Q2480" s="23">
        <v>187</v>
      </c>
      <c r="R2480" s="23">
        <v>275</v>
      </c>
      <c r="S2480" s="23">
        <v>3.29</v>
      </c>
      <c r="T2480" s="24">
        <f t="shared" si="129"/>
        <v>465.29</v>
      </c>
      <c r="U2480" s="25">
        <f t="shared" si="130"/>
        <v>3013.46</v>
      </c>
    </row>
    <row r="2481" spans="1:21" ht="27" customHeight="1" x14ac:dyDescent="0.2">
      <c r="A2481" s="18">
        <v>4548</v>
      </c>
      <c r="B2481" s="18" t="s">
        <v>319</v>
      </c>
      <c r="C2481" s="19">
        <v>36397</v>
      </c>
      <c r="D2481" s="20">
        <v>26409172602359</v>
      </c>
      <c r="F2481" s="18" t="s">
        <v>211</v>
      </c>
      <c r="G2481" s="19">
        <v>36397</v>
      </c>
      <c r="I2481" s="21">
        <v>1700</v>
      </c>
      <c r="J2481" s="22">
        <v>1700</v>
      </c>
      <c r="M2481" s="23">
        <v>0</v>
      </c>
      <c r="O2481" s="1"/>
      <c r="P2481" s="24">
        <f t="shared" si="131"/>
        <v>1700</v>
      </c>
      <c r="Q2481" s="23">
        <v>187</v>
      </c>
      <c r="R2481" s="23">
        <v>0</v>
      </c>
      <c r="S2481" s="23">
        <v>0</v>
      </c>
      <c r="T2481" s="24">
        <f t="shared" si="129"/>
        <v>187</v>
      </c>
      <c r="U2481" s="25">
        <f t="shared" si="130"/>
        <v>1513</v>
      </c>
    </row>
    <row r="2482" spans="1:21" ht="27" customHeight="1" x14ac:dyDescent="0.2">
      <c r="A2482" s="18">
        <v>4550</v>
      </c>
      <c r="B2482" s="18" t="s">
        <v>320</v>
      </c>
      <c r="C2482" s="19">
        <v>36090</v>
      </c>
      <c r="D2482" s="20">
        <v>27810282300871</v>
      </c>
      <c r="F2482" s="18" t="s">
        <v>211</v>
      </c>
      <c r="G2482" s="19">
        <v>36090</v>
      </c>
      <c r="I2482" s="21">
        <v>1700</v>
      </c>
      <c r="J2482" s="22">
        <v>1700</v>
      </c>
      <c r="M2482" s="23">
        <v>0</v>
      </c>
      <c r="O2482" s="1"/>
      <c r="P2482" s="24">
        <f t="shared" si="131"/>
        <v>1700</v>
      </c>
      <c r="Q2482" s="23">
        <v>187</v>
      </c>
      <c r="R2482" s="23">
        <v>0</v>
      </c>
      <c r="S2482" s="23">
        <v>0</v>
      </c>
      <c r="T2482" s="24">
        <f t="shared" si="129"/>
        <v>187</v>
      </c>
      <c r="U2482" s="25">
        <f t="shared" si="130"/>
        <v>1513</v>
      </c>
    </row>
    <row r="2483" spans="1:21" ht="27" customHeight="1" x14ac:dyDescent="0.2">
      <c r="A2483" s="18">
        <v>8517</v>
      </c>
      <c r="B2483" s="18" t="s">
        <v>321</v>
      </c>
      <c r="C2483" s="19">
        <v>39459</v>
      </c>
      <c r="D2483" s="20">
        <v>29005051803991</v>
      </c>
      <c r="F2483" s="18" t="s">
        <v>211</v>
      </c>
      <c r="G2483" s="19">
        <v>39483</v>
      </c>
      <c r="I2483" s="21">
        <v>1700</v>
      </c>
      <c r="J2483" s="22">
        <v>2286.0500000000002</v>
      </c>
      <c r="M2483" s="23">
        <v>425</v>
      </c>
      <c r="O2483" s="1">
        <v>529</v>
      </c>
      <c r="P2483" s="24">
        <f t="shared" si="131"/>
        <v>3240.05</v>
      </c>
      <c r="Q2483" s="23">
        <v>187</v>
      </c>
      <c r="R2483" s="23">
        <v>0</v>
      </c>
      <c r="S2483" s="23">
        <v>0</v>
      </c>
      <c r="T2483" s="24">
        <f t="shared" si="129"/>
        <v>187</v>
      </c>
      <c r="U2483" s="25">
        <f t="shared" si="130"/>
        <v>3053.05</v>
      </c>
    </row>
    <row r="2484" spans="1:21" ht="27" customHeight="1" x14ac:dyDescent="0.2">
      <c r="A2484" s="18">
        <v>13158</v>
      </c>
      <c r="B2484" s="18" t="s">
        <v>322</v>
      </c>
      <c r="C2484" s="19">
        <v>43008</v>
      </c>
      <c r="D2484" s="20">
        <v>28911191800476</v>
      </c>
      <c r="F2484" s="18" t="s">
        <v>211</v>
      </c>
      <c r="G2484" s="19">
        <v>43023</v>
      </c>
      <c r="I2484" s="21">
        <v>1700</v>
      </c>
      <c r="J2484" s="22">
        <v>2232.35</v>
      </c>
      <c r="M2484" s="23">
        <v>425</v>
      </c>
      <c r="N2484" s="23">
        <v>100</v>
      </c>
      <c r="O2484" s="1">
        <v>638</v>
      </c>
      <c r="P2484" s="24">
        <f t="shared" si="131"/>
        <v>3395.35</v>
      </c>
      <c r="Q2484" s="23">
        <v>187</v>
      </c>
      <c r="R2484" s="23">
        <v>0</v>
      </c>
      <c r="S2484" s="23">
        <v>4.12</v>
      </c>
      <c r="T2484" s="24">
        <f t="shared" si="129"/>
        <v>191.12</v>
      </c>
      <c r="U2484" s="25">
        <f t="shared" si="130"/>
        <v>3204.23</v>
      </c>
    </row>
    <row r="2485" spans="1:21" ht="27" customHeight="1" x14ac:dyDescent="0.2">
      <c r="A2485" s="18">
        <v>13268</v>
      </c>
      <c r="B2485" s="18" t="s">
        <v>323</v>
      </c>
      <c r="C2485" s="19">
        <v>43116</v>
      </c>
      <c r="D2485" s="20">
        <v>27709141800656</v>
      </c>
      <c r="F2485" s="18" t="s">
        <v>214</v>
      </c>
      <c r="G2485" s="19">
        <v>43138</v>
      </c>
      <c r="I2485" s="21">
        <v>1700</v>
      </c>
      <c r="J2485" s="22">
        <v>2035.9</v>
      </c>
      <c r="M2485" s="23">
        <v>425</v>
      </c>
      <c r="N2485" s="23">
        <v>250</v>
      </c>
      <c r="O2485" s="1">
        <v>972</v>
      </c>
      <c r="P2485" s="24">
        <f t="shared" si="131"/>
        <v>3682.9</v>
      </c>
      <c r="Q2485" s="23">
        <v>187</v>
      </c>
      <c r="R2485" s="23">
        <v>0</v>
      </c>
      <c r="S2485" s="23">
        <v>0</v>
      </c>
      <c r="T2485" s="24">
        <f t="shared" si="129"/>
        <v>187</v>
      </c>
      <c r="U2485" s="25">
        <f t="shared" si="130"/>
        <v>3495.9</v>
      </c>
    </row>
    <row r="2486" spans="1:21" ht="27" customHeight="1" x14ac:dyDescent="0.2">
      <c r="A2486" s="18">
        <v>253</v>
      </c>
      <c r="B2486" s="18" t="s">
        <v>324</v>
      </c>
      <c r="C2486" s="19">
        <v>34820</v>
      </c>
      <c r="D2486" s="20">
        <v>27010050200938</v>
      </c>
      <c r="F2486" s="18" t="s">
        <v>211</v>
      </c>
      <c r="G2486" s="19">
        <v>34839</v>
      </c>
      <c r="I2486" s="21">
        <v>4290</v>
      </c>
      <c r="J2486" s="22">
        <v>5331.5</v>
      </c>
      <c r="M2486" s="23">
        <v>1072.5</v>
      </c>
      <c r="O2486" s="1"/>
      <c r="P2486" s="24">
        <f t="shared" si="131"/>
        <v>6404</v>
      </c>
      <c r="Q2486" s="23">
        <v>471.9</v>
      </c>
      <c r="R2486" s="23">
        <v>0</v>
      </c>
      <c r="S2486" s="23">
        <v>0</v>
      </c>
      <c r="T2486" s="24">
        <f t="shared" si="129"/>
        <v>471.9</v>
      </c>
      <c r="U2486" s="25">
        <f t="shared" si="130"/>
        <v>5932.1</v>
      </c>
    </row>
    <row r="2487" spans="1:21" ht="27" customHeight="1" x14ac:dyDescent="0.2">
      <c r="A2487" s="18">
        <v>7197</v>
      </c>
      <c r="B2487" s="18" t="s">
        <v>325</v>
      </c>
      <c r="C2487" s="19">
        <v>43065</v>
      </c>
      <c r="D2487" s="20">
        <v>28509071803495</v>
      </c>
      <c r="F2487" s="18" t="s">
        <v>211</v>
      </c>
      <c r="G2487" s="19">
        <v>43082</v>
      </c>
      <c r="I2487" s="21">
        <v>1700</v>
      </c>
      <c r="J2487" s="22">
        <v>1878.6799999999998</v>
      </c>
      <c r="M2487" s="23">
        <v>425</v>
      </c>
      <c r="O2487" s="1"/>
      <c r="P2487" s="24">
        <f t="shared" si="131"/>
        <v>2303.6799999999998</v>
      </c>
      <c r="Q2487" s="23">
        <v>187</v>
      </c>
      <c r="R2487" s="23">
        <v>0</v>
      </c>
      <c r="S2487" s="23">
        <v>127.31</v>
      </c>
      <c r="T2487" s="24">
        <f t="shared" si="129"/>
        <v>314.31</v>
      </c>
      <c r="U2487" s="25">
        <f t="shared" si="130"/>
        <v>1989.37</v>
      </c>
    </row>
    <row r="2488" spans="1:21" ht="27" customHeight="1" x14ac:dyDescent="0.2">
      <c r="A2488" s="18">
        <v>7987</v>
      </c>
      <c r="B2488" s="18" t="s">
        <v>326</v>
      </c>
      <c r="C2488" s="19">
        <v>39259</v>
      </c>
      <c r="D2488" s="20">
        <v>27611041802511</v>
      </c>
      <c r="F2488" s="18" t="s">
        <v>211</v>
      </c>
      <c r="G2488" s="19">
        <v>39267</v>
      </c>
      <c r="I2488" s="21">
        <v>1700</v>
      </c>
      <c r="J2488" s="22">
        <v>2289.75</v>
      </c>
      <c r="M2488" s="23">
        <v>425</v>
      </c>
      <c r="O2488" s="1"/>
      <c r="P2488" s="24">
        <f t="shared" si="131"/>
        <v>2714.75</v>
      </c>
      <c r="Q2488" s="23">
        <v>187</v>
      </c>
      <c r="R2488" s="23">
        <v>0</v>
      </c>
      <c r="S2488" s="23">
        <v>0</v>
      </c>
      <c r="T2488" s="24">
        <f t="shared" si="129"/>
        <v>187</v>
      </c>
      <c r="U2488" s="25">
        <f t="shared" si="130"/>
        <v>2527.75</v>
      </c>
    </row>
    <row r="2489" spans="1:21" ht="27" customHeight="1" x14ac:dyDescent="0.2">
      <c r="A2489" s="18">
        <v>7988</v>
      </c>
      <c r="B2489" s="18" t="s">
        <v>327</v>
      </c>
      <c r="C2489" s="19">
        <v>39245</v>
      </c>
      <c r="D2489" s="20">
        <v>27502181803212</v>
      </c>
      <c r="F2489" s="18" t="s">
        <v>211</v>
      </c>
      <c r="G2489" s="19">
        <v>39306</v>
      </c>
      <c r="I2489" s="21">
        <v>1700</v>
      </c>
      <c r="J2489" s="22">
        <v>2702.75</v>
      </c>
      <c r="M2489" s="23">
        <v>425</v>
      </c>
      <c r="N2489" s="23">
        <v>250</v>
      </c>
      <c r="O2489" s="1">
        <v>2049</v>
      </c>
      <c r="P2489" s="24">
        <f t="shared" si="131"/>
        <v>5426.75</v>
      </c>
      <c r="Q2489" s="23">
        <v>187</v>
      </c>
      <c r="R2489" s="23">
        <v>0</v>
      </c>
      <c r="S2489" s="23">
        <v>0</v>
      </c>
      <c r="T2489" s="24">
        <f t="shared" si="129"/>
        <v>187</v>
      </c>
      <c r="U2489" s="25">
        <f t="shared" si="130"/>
        <v>5239.75</v>
      </c>
    </row>
    <row r="2490" spans="1:21" ht="27" customHeight="1" x14ac:dyDescent="0.2">
      <c r="A2490" s="18">
        <v>8174</v>
      </c>
      <c r="B2490" s="18" t="s">
        <v>328</v>
      </c>
      <c r="C2490" s="19">
        <v>39310</v>
      </c>
      <c r="D2490" s="20">
        <v>28402221801918</v>
      </c>
      <c r="F2490" s="18" t="s">
        <v>211</v>
      </c>
      <c r="G2490" s="19">
        <v>39349</v>
      </c>
      <c r="I2490" s="21">
        <v>1700</v>
      </c>
      <c r="J2490" s="22">
        <v>2002.65</v>
      </c>
      <c r="M2490" s="23">
        <v>425</v>
      </c>
      <c r="O2490" s="1">
        <v>285</v>
      </c>
      <c r="P2490" s="24">
        <f t="shared" si="131"/>
        <v>2712.65</v>
      </c>
      <c r="Q2490" s="23">
        <v>187</v>
      </c>
      <c r="R2490" s="23">
        <v>0</v>
      </c>
      <c r="S2490" s="23">
        <v>161.97</v>
      </c>
      <c r="T2490" s="24">
        <f t="shared" si="129"/>
        <v>348.97</v>
      </c>
      <c r="U2490" s="25">
        <f t="shared" si="130"/>
        <v>2363.6800000000003</v>
      </c>
    </row>
    <row r="2491" spans="1:21" ht="27" customHeight="1" x14ac:dyDescent="0.2">
      <c r="A2491" s="18">
        <v>9240</v>
      </c>
      <c r="B2491" s="18" t="s">
        <v>329</v>
      </c>
      <c r="C2491" s="19">
        <v>42669</v>
      </c>
      <c r="D2491" s="20">
        <v>27801011820675</v>
      </c>
      <c r="F2491" s="18" t="s">
        <v>211</v>
      </c>
      <c r="G2491" s="19">
        <v>42736</v>
      </c>
      <c r="I2491" s="21">
        <v>1700</v>
      </c>
      <c r="J2491" s="22">
        <v>2127.35</v>
      </c>
      <c r="M2491" s="23">
        <v>425</v>
      </c>
      <c r="O2491" s="1"/>
      <c r="P2491" s="24">
        <f t="shared" si="131"/>
        <v>2552.35</v>
      </c>
      <c r="Q2491" s="23">
        <v>187</v>
      </c>
      <c r="R2491" s="23">
        <v>0</v>
      </c>
      <c r="S2491" s="23">
        <v>6.44</v>
      </c>
      <c r="T2491" s="24">
        <f t="shared" si="129"/>
        <v>193.44</v>
      </c>
      <c r="U2491" s="25">
        <f t="shared" si="130"/>
        <v>2358.91</v>
      </c>
    </row>
    <row r="2492" spans="1:21" ht="27" customHeight="1" x14ac:dyDescent="0.2">
      <c r="A2492" s="18">
        <v>13528</v>
      </c>
      <c r="B2492" s="18" t="s">
        <v>330</v>
      </c>
      <c r="C2492" s="19">
        <v>43310</v>
      </c>
      <c r="D2492" s="20">
        <v>27210291800251</v>
      </c>
      <c r="F2492" s="18" t="s">
        <v>211</v>
      </c>
      <c r="G2492" s="19">
        <v>43444</v>
      </c>
      <c r="I2492" s="21">
        <v>1700</v>
      </c>
      <c r="J2492" s="22">
        <v>2034.9</v>
      </c>
      <c r="M2492" s="23">
        <v>425</v>
      </c>
      <c r="O2492" s="1"/>
      <c r="P2492" s="24">
        <f t="shared" si="131"/>
        <v>2459.9</v>
      </c>
      <c r="Q2492" s="23">
        <v>187</v>
      </c>
      <c r="R2492" s="23">
        <v>0</v>
      </c>
      <c r="S2492" s="23">
        <v>0</v>
      </c>
      <c r="T2492" s="24">
        <f t="shared" si="129"/>
        <v>187</v>
      </c>
      <c r="U2492" s="25">
        <f t="shared" si="130"/>
        <v>2272.9</v>
      </c>
    </row>
    <row r="2493" spans="1:21" ht="27" customHeight="1" x14ac:dyDescent="0.2">
      <c r="A2493" s="18">
        <v>28</v>
      </c>
      <c r="B2493" s="18" t="s">
        <v>331</v>
      </c>
      <c r="C2493" s="19">
        <v>36093</v>
      </c>
      <c r="D2493" s="20">
        <v>27008150201813</v>
      </c>
      <c r="F2493" s="18" t="s">
        <v>285</v>
      </c>
      <c r="G2493" s="19">
        <v>36142</v>
      </c>
      <c r="I2493" s="21">
        <v>4990</v>
      </c>
      <c r="J2493" s="22">
        <v>6193</v>
      </c>
      <c r="M2493" s="23">
        <v>1247.5</v>
      </c>
      <c r="O2493" s="1"/>
      <c r="P2493" s="24">
        <f t="shared" si="131"/>
        <v>7440.5</v>
      </c>
      <c r="Q2493" s="23">
        <v>548.9</v>
      </c>
      <c r="R2493" s="23">
        <v>500</v>
      </c>
      <c r="S2493" s="23">
        <v>0</v>
      </c>
      <c r="T2493" s="24">
        <f t="shared" si="129"/>
        <v>1048.9000000000001</v>
      </c>
      <c r="U2493" s="25">
        <f t="shared" si="130"/>
        <v>6391.6</v>
      </c>
    </row>
    <row r="2494" spans="1:21" ht="27" customHeight="1" x14ac:dyDescent="0.2">
      <c r="A2494" s="18">
        <v>7925</v>
      </c>
      <c r="B2494" s="18" t="s">
        <v>332</v>
      </c>
      <c r="C2494" s="19">
        <v>40554</v>
      </c>
      <c r="D2494" s="20">
        <v>26906240201191</v>
      </c>
      <c r="F2494" s="18" t="s">
        <v>285</v>
      </c>
      <c r="G2494" s="19">
        <v>40594</v>
      </c>
      <c r="I2494" s="21">
        <v>2010</v>
      </c>
      <c r="J2494" s="22">
        <v>2489.12</v>
      </c>
      <c r="M2494" s="23">
        <v>502.5</v>
      </c>
      <c r="O2494" s="1">
        <v>197</v>
      </c>
      <c r="P2494" s="24">
        <f t="shared" si="131"/>
        <v>3188.62</v>
      </c>
      <c r="Q2494" s="23">
        <v>221.1</v>
      </c>
      <c r="R2494" s="23">
        <v>0</v>
      </c>
      <c r="S2494" s="23">
        <v>0</v>
      </c>
      <c r="T2494" s="24">
        <f t="shared" si="129"/>
        <v>221.1</v>
      </c>
      <c r="U2494" s="25">
        <f t="shared" si="130"/>
        <v>2967.52</v>
      </c>
    </row>
    <row r="2495" spans="1:21" ht="27" customHeight="1" x14ac:dyDescent="0.2">
      <c r="A2495" s="18">
        <v>8734</v>
      </c>
      <c r="B2495" s="18" t="s">
        <v>333</v>
      </c>
      <c r="C2495" s="19">
        <v>39574</v>
      </c>
      <c r="D2495" s="20">
        <v>26610241801757</v>
      </c>
      <c r="F2495" s="18" t="s">
        <v>285</v>
      </c>
      <c r="G2495" s="19">
        <v>39574</v>
      </c>
      <c r="I2495" s="21">
        <v>2380</v>
      </c>
      <c r="J2495" s="22">
        <v>2935.01</v>
      </c>
      <c r="M2495" s="23">
        <v>595</v>
      </c>
      <c r="O2495" s="1">
        <v>262</v>
      </c>
      <c r="P2495" s="24">
        <f t="shared" si="131"/>
        <v>3792.01</v>
      </c>
      <c r="Q2495" s="23">
        <v>261.8</v>
      </c>
      <c r="R2495" s="23">
        <v>0</v>
      </c>
      <c r="S2495" s="23">
        <v>0</v>
      </c>
      <c r="T2495" s="24">
        <f t="shared" si="129"/>
        <v>261.8</v>
      </c>
      <c r="U2495" s="25">
        <f t="shared" si="130"/>
        <v>3530.21</v>
      </c>
    </row>
    <row r="2496" spans="1:21" ht="27" customHeight="1" x14ac:dyDescent="0.2">
      <c r="A2496" s="18">
        <v>9095</v>
      </c>
      <c r="B2496" s="18" t="s">
        <v>334</v>
      </c>
      <c r="C2496" s="19">
        <v>39894</v>
      </c>
      <c r="D2496" s="20">
        <v>27311250200878</v>
      </c>
      <c r="F2496" s="18" t="s">
        <v>285</v>
      </c>
      <c r="G2496" s="19">
        <v>39904</v>
      </c>
      <c r="I2496" s="21">
        <v>1700</v>
      </c>
      <c r="J2496" s="22">
        <v>2839.63</v>
      </c>
      <c r="M2496" s="23">
        <v>425</v>
      </c>
      <c r="O2496" s="1">
        <v>215</v>
      </c>
      <c r="P2496" s="24">
        <f t="shared" si="131"/>
        <v>3479.63</v>
      </c>
      <c r="Q2496" s="23">
        <v>187</v>
      </c>
      <c r="R2496" s="23">
        <v>0</v>
      </c>
      <c r="S2496" s="23">
        <v>0</v>
      </c>
      <c r="T2496" s="24">
        <f t="shared" si="129"/>
        <v>187</v>
      </c>
      <c r="U2496" s="25">
        <f t="shared" si="130"/>
        <v>3292.63</v>
      </c>
    </row>
    <row r="2497" spans="1:21" ht="27" customHeight="1" x14ac:dyDescent="0.2">
      <c r="A2497" s="18">
        <v>4034</v>
      </c>
      <c r="B2497" s="18" t="s">
        <v>335</v>
      </c>
      <c r="C2497" s="19">
        <v>37086</v>
      </c>
      <c r="D2497" s="20">
        <v>27408101802532</v>
      </c>
      <c r="F2497" s="18" t="s">
        <v>211</v>
      </c>
      <c r="G2497" s="19">
        <v>37296</v>
      </c>
      <c r="I2497" s="21">
        <v>1700</v>
      </c>
      <c r="J2497" s="22">
        <v>2321.0700000000002</v>
      </c>
      <c r="M2497" s="23">
        <v>425</v>
      </c>
      <c r="N2497" s="23">
        <v>100</v>
      </c>
      <c r="O2497" s="1"/>
      <c r="P2497" s="24">
        <f t="shared" si="131"/>
        <v>2846.07</v>
      </c>
      <c r="Q2497" s="23">
        <v>187</v>
      </c>
      <c r="R2497" s="23">
        <v>0</v>
      </c>
      <c r="S2497" s="23">
        <v>0</v>
      </c>
      <c r="T2497" s="24">
        <f t="shared" si="129"/>
        <v>187</v>
      </c>
      <c r="U2497" s="25">
        <f t="shared" si="130"/>
        <v>2659.07</v>
      </c>
    </row>
    <row r="2498" spans="1:21" ht="27" customHeight="1" x14ac:dyDescent="0.2">
      <c r="A2498" s="18">
        <v>6760</v>
      </c>
      <c r="B2498" s="18" t="s">
        <v>336</v>
      </c>
      <c r="C2498" s="19">
        <v>38879</v>
      </c>
      <c r="D2498" s="20">
        <v>27311151803196</v>
      </c>
      <c r="F2498" s="18" t="s">
        <v>211</v>
      </c>
      <c r="G2498" s="19">
        <v>38930</v>
      </c>
      <c r="I2498" s="21">
        <v>1700</v>
      </c>
      <c r="J2498" s="22">
        <v>2275.1</v>
      </c>
      <c r="M2498" s="23">
        <v>425</v>
      </c>
      <c r="O2498" s="1">
        <v>799</v>
      </c>
      <c r="P2498" s="24">
        <f t="shared" si="131"/>
        <v>3499.1</v>
      </c>
      <c r="Q2498" s="23">
        <v>187</v>
      </c>
      <c r="R2498" s="23">
        <v>0</v>
      </c>
      <c r="S2498" s="23">
        <v>0</v>
      </c>
      <c r="T2498" s="24">
        <f t="shared" si="129"/>
        <v>187</v>
      </c>
      <c r="U2498" s="25">
        <f t="shared" si="130"/>
        <v>3312.1</v>
      </c>
    </row>
    <row r="2499" spans="1:21" ht="27" customHeight="1" x14ac:dyDescent="0.2">
      <c r="A2499" s="18">
        <v>258</v>
      </c>
      <c r="B2499" s="18" t="s">
        <v>337</v>
      </c>
      <c r="C2499" s="19">
        <v>35715</v>
      </c>
      <c r="D2499" s="20">
        <v>26903290200731</v>
      </c>
      <c r="F2499" s="18" t="s">
        <v>214</v>
      </c>
      <c r="G2499" s="19">
        <v>35718</v>
      </c>
      <c r="I2499" s="21">
        <v>3880</v>
      </c>
      <c r="J2499" s="22">
        <v>4275.8</v>
      </c>
      <c r="M2499" s="23">
        <v>970</v>
      </c>
      <c r="O2499" s="1"/>
      <c r="P2499" s="24">
        <f t="shared" si="131"/>
        <v>5245.8</v>
      </c>
      <c r="Q2499" s="23">
        <v>426.8</v>
      </c>
      <c r="R2499" s="23">
        <v>0</v>
      </c>
      <c r="S2499" s="23">
        <v>311.51</v>
      </c>
      <c r="T2499" s="24">
        <f t="shared" si="129"/>
        <v>738.31</v>
      </c>
      <c r="U2499" s="25">
        <f t="shared" si="130"/>
        <v>4507.49</v>
      </c>
    </row>
    <row r="2500" spans="1:21" ht="27" customHeight="1" x14ac:dyDescent="0.2">
      <c r="A2500" s="18">
        <v>525</v>
      </c>
      <c r="B2500" s="18" t="s">
        <v>338</v>
      </c>
      <c r="C2500" s="19">
        <v>34881</v>
      </c>
      <c r="D2500" s="20">
        <v>26208252501779</v>
      </c>
      <c r="F2500" s="18" t="s">
        <v>256</v>
      </c>
      <c r="G2500" s="19">
        <v>34911</v>
      </c>
      <c r="I2500" s="21">
        <v>0</v>
      </c>
      <c r="J2500" s="22">
        <v>4725</v>
      </c>
      <c r="M2500" s="23">
        <v>0</v>
      </c>
      <c r="N2500" s="23">
        <v>2000</v>
      </c>
      <c r="O2500" s="1"/>
      <c r="P2500" s="24">
        <f t="shared" si="131"/>
        <v>6725</v>
      </c>
      <c r="Q2500" s="23">
        <v>0</v>
      </c>
      <c r="R2500" s="23">
        <v>0</v>
      </c>
      <c r="S2500" s="23">
        <v>9.15</v>
      </c>
      <c r="T2500" s="24">
        <f t="shared" si="129"/>
        <v>9.15</v>
      </c>
      <c r="U2500" s="25">
        <f t="shared" si="130"/>
        <v>6715.85</v>
      </c>
    </row>
    <row r="2501" spans="1:21" ht="27" customHeight="1" x14ac:dyDescent="0.2">
      <c r="A2501" s="18">
        <v>527</v>
      </c>
      <c r="B2501" s="18" t="s">
        <v>339</v>
      </c>
      <c r="C2501" s="19">
        <v>36093</v>
      </c>
      <c r="D2501" s="20">
        <v>27210051801691</v>
      </c>
      <c r="F2501" s="18" t="s">
        <v>214</v>
      </c>
      <c r="G2501" s="19">
        <v>36100</v>
      </c>
      <c r="I2501" s="21">
        <v>2460</v>
      </c>
      <c r="J2501" s="22">
        <v>3344.5</v>
      </c>
      <c r="M2501" s="23">
        <v>615</v>
      </c>
      <c r="N2501" s="23">
        <v>250</v>
      </c>
      <c r="O2501" s="1">
        <v>1278</v>
      </c>
      <c r="P2501" s="24">
        <f t="shared" si="131"/>
        <v>5487.5</v>
      </c>
      <c r="Q2501" s="23">
        <v>270.60000000000002</v>
      </c>
      <c r="R2501" s="23">
        <v>0</v>
      </c>
      <c r="S2501" s="23">
        <v>0</v>
      </c>
      <c r="T2501" s="24">
        <f t="shared" si="129"/>
        <v>270.60000000000002</v>
      </c>
      <c r="U2501" s="25">
        <f t="shared" si="130"/>
        <v>5216.8999999999996</v>
      </c>
    </row>
    <row r="2502" spans="1:21" ht="27" customHeight="1" x14ac:dyDescent="0.2">
      <c r="A2502" s="18">
        <v>1116</v>
      </c>
      <c r="B2502" s="18" t="s">
        <v>340</v>
      </c>
      <c r="C2502" s="19">
        <v>35557</v>
      </c>
      <c r="D2502" s="20">
        <v>27702041801413</v>
      </c>
      <c r="F2502" s="18" t="s">
        <v>214</v>
      </c>
      <c r="G2502" s="19">
        <v>35582</v>
      </c>
      <c r="I2502" s="21">
        <v>1910</v>
      </c>
      <c r="J2502" s="22">
        <v>3232.95</v>
      </c>
      <c r="M2502" s="23">
        <v>477.5</v>
      </c>
      <c r="O2502" s="1">
        <v>1371</v>
      </c>
      <c r="P2502" s="24">
        <f t="shared" si="131"/>
        <v>5081.45</v>
      </c>
      <c r="Q2502" s="23">
        <v>210.1</v>
      </c>
      <c r="R2502" s="23">
        <v>0</v>
      </c>
      <c r="S2502" s="23">
        <v>0</v>
      </c>
      <c r="T2502" s="24">
        <f t="shared" si="129"/>
        <v>210.1</v>
      </c>
      <c r="U2502" s="25">
        <f t="shared" si="130"/>
        <v>4871.3499999999995</v>
      </c>
    </row>
    <row r="2503" spans="1:21" ht="27" customHeight="1" x14ac:dyDescent="0.2">
      <c r="A2503" s="18">
        <v>4041</v>
      </c>
      <c r="B2503" s="18" t="s">
        <v>341</v>
      </c>
      <c r="C2503" s="19">
        <v>38788</v>
      </c>
      <c r="D2503" s="20">
        <v>27712101805699</v>
      </c>
      <c r="F2503" s="18" t="s">
        <v>211</v>
      </c>
      <c r="G2503" s="19">
        <v>38820</v>
      </c>
      <c r="I2503" s="21">
        <v>1730</v>
      </c>
      <c r="J2503" s="22">
        <v>2908.9</v>
      </c>
      <c r="M2503" s="23">
        <v>432.5</v>
      </c>
      <c r="O2503" s="1"/>
      <c r="P2503" s="24">
        <f t="shared" si="131"/>
        <v>3341.4</v>
      </c>
      <c r="Q2503" s="23">
        <v>190.3</v>
      </c>
      <c r="R2503" s="23">
        <v>0</v>
      </c>
      <c r="S2503" s="23">
        <v>0</v>
      </c>
      <c r="T2503" s="24">
        <f t="shared" si="129"/>
        <v>190.3</v>
      </c>
      <c r="U2503" s="25">
        <f t="shared" si="130"/>
        <v>3151.1</v>
      </c>
    </row>
    <row r="2504" spans="1:21" ht="27" customHeight="1" x14ac:dyDescent="0.2">
      <c r="A2504" s="18">
        <v>7100</v>
      </c>
      <c r="B2504" s="18" t="s">
        <v>342</v>
      </c>
      <c r="C2504" s="19">
        <v>38845</v>
      </c>
      <c r="D2504" s="20">
        <v>27210191801853</v>
      </c>
      <c r="F2504" s="18" t="s">
        <v>214</v>
      </c>
      <c r="G2504" s="19">
        <v>38869</v>
      </c>
      <c r="I2504" s="21">
        <v>2030</v>
      </c>
      <c r="J2504" s="22">
        <v>2753.05</v>
      </c>
      <c r="M2504" s="23">
        <v>507.5</v>
      </c>
      <c r="O2504" s="1"/>
      <c r="P2504" s="24">
        <f t="shared" si="131"/>
        <v>3260.55</v>
      </c>
      <c r="Q2504" s="23">
        <v>223.3</v>
      </c>
      <c r="R2504" s="23">
        <v>0</v>
      </c>
      <c r="S2504" s="23">
        <v>3.38</v>
      </c>
      <c r="T2504" s="24">
        <f t="shared" si="129"/>
        <v>226.68</v>
      </c>
      <c r="U2504" s="25">
        <f t="shared" si="130"/>
        <v>3033.8700000000003</v>
      </c>
    </row>
    <row r="2505" spans="1:21" ht="27" customHeight="1" x14ac:dyDescent="0.2">
      <c r="A2505" s="18">
        <v>14233</v>
      </c>
      <c r="B2505" s="18" t="s">
        <v>343</v>
      </c>
      <c r="C2505" s="19">
        <v>44219</v>
      </c>
      <c r="D2505" s="20">
        <v>30102111800717</v>
      </c>
      <c r="F2505" s="18" t="s">
        <v>211</v>
      </c>
      <c r="G2505" s="19">
        <v>44409</v>
      </c>
      <c r="I2505" s="21">
        <v>1700</v>
      </c>
      <c r="J2505" s="22">
        <v>1840</v>
      </c>
      <c r="M2505" s="23">
        <v>425</v>
      </c>
      <c r="O2505" s="1">
        <v>244</v>
      </c>
      <c r="P2505" s="24">
        <f t="shared" si="131"/>
        <v>2509</v>
      </c>
      <c r="Q2505" s="23">
        <v>187</v>
      </c>
      <c r="R2505" s="23">
        <v>0</v>
      </c>
      <c r="S2505" s="23">
        <v>6.26</v>
      </c>
      <c r="T2505" s="24">
        <f t="shared" si="129"/>
        <v>193.26</v>
      </c>
      <c r="U2505" s="25">
        <f t="shared" si="130"/>
        <v>2315.7399999999998</v>
      </c>
    </row>
    <row r="2506" spans="1:21" ht="27" customHeight="1" x14ac:dyDescent="0.2">
      <c r="A2506" s="18">
        <v>531</v>
      </c>
      <c r="B2506" s="18" t="s">
        <v>344</v>
      </c>
      <c r="C2506" s="19">
        <v>36255</v>
      </c>
      <c r="D2506" s="20">
        <v>28103300201813</v>
      </c>
      <c r="F2506" s="18" t="s">
        <v>256</v>
      </c>
      <c r="G2506" s="19">
        <v>36271</v>
      </c>
      <c r="I2506" s="21">
        <v>2610</v>
      </c>
      <c r="J2506" s="22">
        <v>4401.1499999999996</v>
      </c>
      <c r="M2506" s="23">
        <v>652.5</v>
      </c>
      <c r="O2506" s="1">
        <v>667</v>
      </c>
      <c r="P2506" s="24">
        <f t="shared" si="131"/>
        <v>5720.65</v>
      </c>
      <c r="Q2506" s="23">
        <v>287.10000000000002</v>
      </c>
      <c r="R2506" s="23">
        <v>0</v>
      </c>
      <c r="S2506" s="23">
        <v>0</v>
      </c>
      <c r="T2506" s="24">
        <f t="shared" si="129"/>
        <v>287.10000000000002</v>
      </c>
      <c r="U2506" s="25">
        <f t="shared" si="130"/>
        <v>5433.5499999999993</v>
      </c>
    </row>
    <row r="2507" spans="1:21" ht="27" customHeight="1" x14ac:dyDescent="0.2">
      <c r="A2507" s="18">
        <v>1548</v>
      </c>
      <c r="B2507" s="18" t="s">
        <v>345</v>
      </c>
      <c r="C2507" s="19">
        <v>36549</v>
      </c>
      <c r="D2507" s="20">
        <v>27812200200892</v>
      </c>
      <c r="F2507" s="18" t="s">
        <v>285</v>
      </c>
      <c r="G2507" s="19">
        <v>36564</v>
      </c>
      <c r="I2507" s="21">
        <v>2110</v>
      </c>
      <c r="J2507" s="22">
        <v>3566.75</v>
      </c>
      <c r="M2507" s="23">
        <v>527.5</v>
      </c>
      <c r="O2507" s="1">
        <v>274</v>
      </c>
      <c r="P2507" s="24">
        <f t="shared" si="131"/>
        <v>4368.25</v>
      </c>
      <c r="Q2507" s="23">
        <v>232.1</v>
      </c>
      <c r="R2507" s="23">
        <v>0</v>
      </c>
      <c r="S2507" s="23">
        <v>0</v>
      </c>
      <c r="T2507" s="24">
        <f t="shared" si="129"/>
        <v>232.1</v>
      </c>
      <c r="U2507" s="25">
        <f t="shared" si="130"/>
        <v>4136.1499999999996</v>
      </c>
    </row>
    <row r="2508" spans="1:21" ht="27" customHeight="1" x14ac:dyDescent="0.2">
      <c r="A2508" s="18">
        <v>3920</v>
      </c>
      <c r="B2508" s="18" t="s">
        <v>346</v>
      </c>
      <c r="C2508" s="19">
        <v>37133</v>
      </c>
      <c r="D2508" s="20">
        <v>26103031800716</v>
      </c>
      <c r="F2508" s="18" t="s">
        <v>211</v>
      </c>
      <c r="G2508" s="19">
        <v>37137</v>
      </c>
      <c r="I2508" s="21">
        <v>0</v>
      </c>
      <c r="J2508" s="22">
        <v>700</v>
      </c>
      <c r="M2508" s="23">
        <v>0</v>
      </c>
      <c r="O2508" s="1"/>
      <c r="P2508" s="24">
        <f t="shared" si="131"/>
        <v>700</v>
      </c>
      <c r="Q2508" s="23">
        <v>0</v>
      </c>
      <c r="R2508" s="23">
        <v>0</v>
      </c>
      <c r="S2508" s="23">
        <v>0</v>
      </c>
      <c r="T2508" s="24">
        <f t="shared" si="129"/>
        <v>0</v>
      </c>
      <c r="U2508" s="25">
        <f t="shared" si="130"/>
        <v>700</v>
      </c>
    </row>
    <row r="2509" spans="1:21" ht="27" customHeight="1" x14ac:dyDescent="0.2">
      <c r="A2509" s="18">
        <v>10278</v>
      </c>
      <c r="B2509" s="18" t="s">
        <v>347</v>
      </c>
      <c r="C2509" s="19">
        <v>40471</v>
      </c>
      <c r="D2509" s="20">
        <v>27907200201022</v>
      </c>
      <c r="F2509" s="18" t="s">
        <v>214</v>
      </c>
      <c r="G2509" s="19">
        <v>40489</v>
      </c>
      <c r="O2509" s="1"/>
      <c r="P2509" s="24">
        <f t="shared" si="131"/>
        <v>0</v>
      </c>
      <c r="T2509" s="24">
        <f t="shared" si="129"/>
        <v>0</v>
      </c>
      <c r="U2509" s="25">
        <f t="shared" si="130"/>
        <v>0</v>
      </c>
    </row>
    <row r="2510" spans="1:21" ht="27" customHeight="1" x14ac:dyDescent="0.2">
      <c r="A2510" s="18">
        <v>571</v>
      </c>
      <c r="B2510" s="18" t="s">
        <v>348</v>
      </c>
      <c r="C2510" s="19">
        <v>35105</v>
      </c>
      <c r="D2510" s="20">
        <v>27201011802874</v>
      </c>
      <c r="F2510" s="18" t="s">
        <v>214</v>
      </c>
      <c r="G2510" s="19">
        <v>35139</v>
      </c>
      <c r="I2510" s="21">
        <v>2970</v>
      </c>
      <c r="J2510" s="22">
        <v>3693.6000000000004</v>
      </c>
      <c r="M2510" s="23">
        <v>742.5</v>
      </c>
      <c r="O2510" s="1">
        <v>192</v>
      </c>
      <c r="P2510" s="24">
        <f t="shared" si="131"/>
        <v>4628.1000000000004</v>
      </c>
      <c r="Q2510" s="23">
        <v>326.7</v>
      </c>
      <c r="R2510" s="23">
        <v>0</v>
      </c>
      <c r="S2510" s="23">
        <v>2.46</v>
      </c>
      <c r="T2510" s="24">
        <f t="shared" si="129"/>
        <v>329.15999999999997</v>
      </c>
      <c r="U2510" s="25">
        <f t="shared" si="130"/>
        <v>4298.9400000000005</v>
      </c>
    </row>
    <row r="2511" spans="1:21" ht="27" customHeight="1" x14ac:dyDescent="0.2">
      <c r="A2511" s="18">
        <v>1053</v>
      </c>
      <c r="B2511" s="18" t="s">
        <v>349</v>
      </c>
      <c r="C2511" s="19">
        <v>34912</v>
      </c>
      <c r="D2511" s="20">
        <v>26503080200633</v>
      </c>
      <c r="F2511" s="18" t="s">
        <v>256</v>
      </c>
      <c r="G2511" s="19">
        <v>34912</v>
      </c>
      <c r="I2511" s="21">
        <v>5900</v>
      </c>
      <c r="J2511" s="22">
        <v>7322</v>
      </c>
      <c r="M2511" s="23">
        <v>1475</v>
      </c>
      <c r="O2511" s="1"/>
      <c r="P2511" s="24">
        <f t="shared" si="131"/>
        <v>8797</v>
      </c>
      <c r="Q2511" s="23">
        <v>649</v>
      </c>
      <c r="R2511" s="23">
        <v>0</v>
      </c>
      <c r="S2511" s="23">
        <v>7.34</v>
      </c>
      <c r="T2511" s="24">
        <f t="shared" si="129"/>
        <v>656.34</v>
      </c>
      <c r="U2511" s="25">
        <f t="shared" si="130"/>
        <v>8140.66</v>
      </c>
    </row>
    <row r="2512" spans="1:21" ht="27" customHeight="1" x14ac:dyDescent="0.2">
      <c r="A2512" s="18">
        <v>1553</v>
      </c>
      <c r="B2512" s="18" t="s">
        <v>350</v>
      </c>
      <c r="C2512" s="19">
        <v>40969</v>
      </c>
      <c r="D2512" s="20">
        <v>27404081803752</v>
      </c>
      <c r="F2512" s="18" t="s">
        <v>256</v>
      </c>
      <c r="G2512" s="19">
        <v>40973</v>
      </c>
      <c r="I2512" s="21">
        <v>2820</v>
      </c>
      <c r="J2512" s="22">
        <v>4749.7</v>
      </c>
      <c r="M2512" s="23">
        <v>705</v>
      </c>
      <c r="O2512" s="1">
        <v>3627</v>
      </c>
      <c r="P2512" s="24">
        <f t="shared" si="131"/>
        <v>9081.7000000000007</v>
      </c>
      <c r="Q2512" s="23">
        <v>310.2</v>
      </c>
      <c r="R2512" s="23">
        <v>750</v>
      </c>
      <c r="S2512" s="23">
        <v>0</v>
      </c>
      <c r="T2512" s="24">
        <f t="shared" si="129"/>
        <v>1060.2</v>
      </c>
      <c r="U2512" s="25">
        <f t="shared" si="130"/>
        <v>8021.5000000000009</v>
      </c>
    </row>
    <row r="2513" spans="1:21" ht="27" customHeight="1" x14ac:dyDescent="0.2">
      <c r="A2513" s="18">
        <v>4795</v>
      </c>
      <c r="B2513" s="18" t="s">
        <v>351</v>
      </c>
      <c r="C2513" s="19">
        <v>37969</v>
      </c>
      <c r="D2513" s="20">
        <v>27912241805019</v>
      </c>
      <c r="F2513" s="18" t="s">
        <v>214</v>
      </c>
      <c r="G2513" s="19">
        <v>38022</v>
      </c>
      <c r="I2513" s="21">
        <v>1730</v>
      </c>
      <c r="J2513" s="22">
        <v>2914.25</v>
      </c>
      <c r="M2513" s="23">
        <v>432.5</v>
      </c>
      <c r="O2513" s="1"/>
      <c r="P2513" s="24">
        <f t="shared" si="131"/>
        <v>3346.75</v>
      </c>
      <c r="Q2513" s="23">
        <v>190.3</v>
      </c>
      <c r="R2513" s="23">
        <v>0</v>
      </c>
      <c r="S2513" s="23">
        <v>0.47</v>
      </c>
      <c r="T2513" s="24">
        <f t="shared" si="129"/>
        <v>190.77</v>
      </c>
      <c r="U2513" s="25">
        <f t="shared" si="130"/>
        <v>3155.98</v>
      </c>
    </row>
    <row r="2514" spans="1:21" ht="27" customHeight="1" x14ac:dyDescent="0.2">
      <c r="A2514" s="18">
        <v>7542</v>
      </c>
      <c r="B2514" s="18" t="s">
        <v>352</v>
      </c>
      <c r="C2514" s="19">
        <v>39052</v>
      </c>
      <c r="D2514" s="20">
        <v>27811011806538</v>
      </c>
      <c r="F2514" s="18" t="s">
        <v>214</v>
      </c>
      <c r="G2514" s="19">
        <v>39090</v>
      </c>
      <c r="I2514" s="21">
        <v>1700</v>
      </c>
      <c r="J2514" s="22">
        <v>2696.75</v>
      </c>
      <c r="M2514" s="23">
        <v>425</v>
      </c>
      <c r="O2514" s="1"/>
      <c r="P2514" s="24">
        <f t="shared" si="131"/>
        <v>3121.75</v>
      </c>
      <c r="Q2514" s="23">
        <v>187</v>
      </c>
      <c r="R2514" s="23">
        <v>0</v>
      </c>
      <c r="S2514" s="23">
        <v>0</v>
      </c>
      <c r="T2514" s="24">
        <f t="shared" si="129"/>
        <v>187</v>
      </c>
      <c r="U2514" s="25">
        <f t="shared" si="130"/>
        <v>2934.75</v>
      </c>
    </row>
    <row r="2515" spans="1:21" ht="27" customHeight="1" x14ac:dyDescent="0.2">
      <c r="A2515" s="18">
        <v>13710</v>
      </c>
      <c r="B2515" s="18" t="s">
        <v>353</v>
      </c>
      <c r="C2515" s="19">
        <v>43409</v>
      </c>
      <c r="D2515" s="20">
        <v>28901010207251</v>
      </c>
      <c r="F2515" s="18" t="s">
        <v>214</v>
      </c>
      <c r="G2515" s="19">
        <v>43485</v>
      </c>
      <c r="O2515" s="1"/>
      <c r="P2515" s="24">
        <f t="shared" si="131"/>
        <v>0</v>
      </c>
      <c r="T2515" s="24">
        <f t="shared" si="129"/>
        <v>0</v>
      </c>
      <c r="U2515" s="25">
        <f t="shared" si="130"/>
        <v>0</v>
      </c>
    </row>
    <row r="2516" spans="1:21" ht="27" customHeight="1" x14ac:dyDescent="0.2">
      <c r="A2516" s="18">
        <v>13732</v>
      </c>
      <c r="B2516" s="18" t="s">
        <v>354</v>
      </c>
      <c r="C2516" s="19">
        <v>43459</v>
      </c>
      <c r="D2516" s="20">
        <v>27704151801438</v>
      </c>
      <c r="F2516" s="18" t="s">
        <v>214</v>
      </c>
      <c r="G2516" s="19">
        <v>43525</v>
      </c>
      <c r="O2516" s="1"/>
      <c r="P2516" s="24">
        <f t="shared" si="131"/>
        <v>0</v>
      </c>
      <c r="T2516" s="24">
        <f t="shared" si="129"/>
        <v>0</v>
      </c>
      <c r="U2516" s="25">
        <f t="shared" si="130"/>
        <v>0</v>
      </c>
    </row>
    <row r="2517" spans="1:21" ht="27" customHeight="1" x14ac:dyDescent="0.2">
      <c r="A2517" s="18">
        <v>13766</v>
      </c>
      <c r="B2517" s="18" t="s">
        <v>355</v>
      </c>
      <c r="C2517" s="19">
        <v>43522</v>
      </c>
      <c r="D2517" s="20">
        <v>29201011807792</v>
      </c>
      <c r="F2517" s="18" t="s">
        <v>214</v>
      </c>
      <c r="G2517" s="19">
        <v>43527</v>
      </c>
      <c r="I2517" s="21">
        <v>1700</v>
      </c>
      <c r="J2517" s="22">
        <v>2039.9</v>
      </c>
      <c r="M2517" s="23">
        <v>425</v>
      </c>
      <c r="O2517" s="1"/>
      <c r="P2517" s="24">
        <f t="shared" si="131"/>
        <v>2464.9</v>
      </c>
      <c r="Q2517" s="23">
        <v>187</v>
      </c>
      <c r="R2517" s="23">
        <v>0</v>
      </c>
      <c r="S2517" s="23">
        <v>8.59</v>
      </c>
      <c r="T2517" s="24">
        <f t="shared" si="129"/>
        <v>195.59</v>
      </c>
      <c r="U2517" s="25">
        <f t="shared" si="130"/>
        <v>2269.31</v>
      </c>
    </row>
    <row r="2518" spans="1:21" ht="27" customHeight="1" x14ac:dyDescent="0.2">
      <c r="A2518" s="18">
        <v>13969</v>
      </c>
      <c r="B2518" s="18" t="s">
        <v>356</v>
      </c>
      <c r="C2518" s="19">
        <v>43712</v>
      </c>
      <c r="D2518" s="20">
        <v>29201011807776</v>
      </c>
      <c r="F2518" s="18" t="s">
        <v>214</v>
      </c>
      <c r="G2518" s="19">
        <v>43773</v>
      </c>
      <c r="I2518" s="21">
        <v>1700</v>
      </c>
      <c r="J2518" s="22">
        <v>2007</v>
      </c>
      <c r="M2518" s="23">
        <v>425</v>
      </c>
      <c r="O2518" s="1"/>
      <c r="P2518" s="24">
        <f t="shared" si="131"/>
        <v>2432</v>
      </c>
      <c r="Q2518" s="23">
        <v>187</v>
      </c>
      <c r="R2518" s="23">
        <v>0</v>
      </c>
      <c r="S2518" s="23">
        <v>1.33</v>
      </c>
      <c r="T2518" s="24">
        <f t="shared" si="129"/>
        <v>188.33</v>
      </c>
      <c r="U2518" s="25">
        <f t="shared" si="130"/>
        <v>2243.67</v>
      </c>
    </row>
    <row r="2519" spans="1:21" ht="27" customHeight="1" x14ac:dyDescent="0.2">
      <c r="A2519" s="18">
        <v>14217</v>
      </c>
      <c r="B2519" s="18" t="s">
        <v>357</v>
      </c>
      <c r="C2519" s="19">
        <v>44186</v>
      </c>
      <c r="D2519" s="20">
        <v>28501011846097</v>
      </c>
      <c r="F2519" s="18" t="s">
        <v>214</v>
      </c>
      <c r="G2519" s="19">
        <v>44228</v>
      </c>
      <c r="O2519" s="1"/>
      <c r="P2519" s="24">
        <f t="shared" si="131"/>
        <v>0</v>
      </c>
      <c r="T2519" s="24">
        <f t="shared" si="129"/>
        <v>0</v>
      </c>
      <c r="U2519" s="25">
        <f t="shared" si="130"/>
        <v>0</v>
      </c>
    </row>
    <row r="2520" spans="1:21" ht="27" customHeight="1" x14ac:dyDescent="0.2">
      <c r="A2520" s="18">
        <v>530</v>
      </c>
      <c r="B2520" s="18" t="s">
        <v>358</v>
      </c>
      <c r="C2520" s="19">
        <v>36479</v>
      </c>
      <c r="D2520" s="20">
        <v>27709241800955</v>
      </c>
      <c r="F2520" s="18" t="s">
        <v>214</v>
      </c>
      <c r="G2520" s="19">
        <v>36495</v>
      </c>
      <c r="I2520" s="21">
        <v>2610</v>
      </c>
      <c r="J2520" s="22">
        <v>4399.3999999999996</v>
      </c>
      <c r="M2520" s="23">
        <v>652.5</v>
      </c>
      <c r="O2520" s="1">
        <v>335</v>
      </c>
      <c r="P2520" s="24">
        <f t="shared" si="131"/>
        <v>5386.9</v>
      </c>
      <c r="Q2520" s="23">
        <v>287.10000000000002</v>
      </c>
      <c r="R2520" s="23">
        <v>0</v>
      </c>
      <c r="S2520" s="23">
        <v>1.4</v>
      </c>
      <c r="T2520" s="24">
        <f t="shared" si="129"/>
        <v>288.5</v>
      </c>
      <c r="U2520" s="25">
        <f t="shared" si="130"/>
        <v>5098.3999999999996</v>
      </c>
    </row>
    <row r="2521" spans="1:21" ht="27" customHeight="1" x14ac:dyDescent="0.2">
      <c r="A2521" s="18">
        <v>550</v>
      </c>
      <c r="B2521" s="18" t="s">
        <v>359</v>
      </c>
      <c r="C2521" s="19">
        <v>34462</v>
      </c>
      <c r="D2521" s="20">
        <v>26508210201396</v>
      </c>
      <c r="F2521" s="18" t="s">
        <v>256</v>
      </c>
      <c r="G2521" s="19">
        <v>36281</v>
      </c>
      <c r="I2521" s="21">
        <v>5500</v>
      </c>
      <c r="J2521" s="22">
        <v>6592.5</v>
      </c>
      <c r="M2521" s="23">
        <v>1375</v>
      </c>
      <c r="O2521" s="1"/>
      <c r="P2521" s="24">
        <f t="shared" si="131"/>
        <v>7967.5</v>
      </c>
      <c r="Q2521" s="23">
        <v>605</v>
      </c>
      <c r="R2521" s="23">
        <v>0</v>
      </c>
      <c r="S2521" s="23">
        <v>0</v>
      </c>
      <c r="T2521" s="24">
        <f t="shared" si="129"/>
        <v>605</v>
      </c>
      <c r="U2521" s="25">
        <f t="shared" si="130"/>
        <v>7362.5</v>
      </c>
    </row>
    <row r="2522" spans="1:21" ht="27" customHeight="1" x14ac:dyDescent="0.2">
      <c r="A2522" s="18">
        <v>582</v>
      </c>
      <c r="B2522" s="18" t="s">
        <v>360</v>
      </c>
      <c r="C2522" s="19">
        <v>36516</v>
      </c>
      <c r="D2522" s="20">
        <v>27503271802335</v>
      </c>
      <c r="F2522" s="18" t="s">
        <v>214</v>
      </c>
      <c r="G2522" s="19">
        <v>36548</v>
      </c>
      <c r="I2522" s="21">
        <v>2010</v>
      </c>
      <c r="J2522" s="22">
        <v>3376.45</v>
      </c>
      <c r="M2522" s="23">
        <v>502.5</v>
      </c>
      <c r="O2522" s="1"/>
      <c r="P2522" s="24">
        <f t="shared" si="131"/>
        <v>3878.95</v>
      </c>
      <c r="Q2522" s="23">
        <v>221.1</v>
      </c>
      <c r="R2522" s="23">
        <v>0</v>
      </c>
      <c r="S2522" s="23">
        <v>0</v>
      </c>
      <c r="T2522" s="24">
        <f t="shared" si="129"/>
        <v>221.1</v>
      </c>
      <c r="U2522" s="25">
        <f t="shared" si="130"/>
        <v>3657.85</v>
      </c>
    </row>
    <row r="2523" spans="1:21" ht="27" customHeight="1" x14ac:dyDescent="0.2">
      <c r="A2523" s="18">
        <v>641</v>
      </c>
      <c r="B2523" s="18" t="s">
        <v>361</v>
      </c>
      <c r="C2523" s="19">
        <v>36607</v>
      </c>
      <c r="D2523" s="20">
        <v>27611161802752</v>
      </c>
      <c r="F2523" s="18" t="s">
        <v>214</v>
      </c>
      <c r="G2523" s="19">
        <v>36618</v>
      </c>
      <c r="I2523" s="21">
        <v>1740</v>
      </c>
      <c r="J2523" s="22">
        <v>2938.8</v>
      </c>
      <c r="M2523" s="23">
        <v>435</v>
      </c>
      <c r="N2523" s="23">
        <v>250</v>
      </c>
      <c r="O2523" s="1">
        <v>2042</v>
      </c>
      <c r="P2523" s="24">
        <f t="shared" si="131"/>
        <v>5665.8</v>
      </c>
      <c r="Q2523" s="23">
        <v>191.4</v>
      </c>
      <c r="R2523" s="23">
        <v>0</v>
      </c>
      <c r="S2523" s="23">
        <v>0</v>
      </c>
      <c r="T2523" s="24">
        <f t="shared" si="129"/>
        <v>191.4</v>
      </c>
      <c r="U2523" s="25">
        <f t="shared" si="130"/>
        <v>5474.4000000000005</v>
      </c>
    </row>
    <row r="2524" spans="1:21" ht="27" customHeight="1" x14ac:dyDescent="0.2">
      <c r="A2524" s="18">
        <v>787</v>
      </c>
      <c r="B2524" s="18" t="s">
        <v>362</v>
      </c>
      <c r="C2524" s="19">
        <v>36809</v>
      </c>
      <c r="D2524" s="20">
        <v>27401071804212</v>
      </c>
      <c r="F2524" s="18" t="s">
        <v>214</v>
      </c>
      <c r="G2524" s="19">
        <v>36837</v>
      </c>
      <c r="I2524" s="21">
        <v>2260</v>
      </c>
      <c r="J2524" s="22">
        <v>3805.71</v>
      </c>
      <c r="M2524" s="23">
        <v>565</v>
      </c>
      <c r="O2524" s="1"/>
      <c r="P2524" s="24">
        <f t="shared" si="131"/>
        <v>4370.71</v>
      </c>
      <c r="Q2524" s="23">
        <v>248.6</v>
      </c>
      <c r="R2524" s="23">
        <v>0</v>
      </c>
      <c r="S2524" s="23">
        <v>0</v>
      </c>
      <c r="T2524" s="24">
        <f t="shared" si="129"/>
        <v>248.6</v>
      </c>
      <c r="U2524" s="25">
        <f t="shared" si="130"/>
        <v>4122.1099999999997</v>
      </c>
    </row>
    <row r="2525" spans="1:21" ht="27" customHeight="1" x14ac:dyDescent="0.2">
      <c r="A2525" s="18">
        <v>9358</v>
      </c>
      <c r="B2525" s="18" t="s">
        <v>363</v>
      </c>
      <c r="C2525" s="19">
        <v>40068</v>
      </c>
      <c r="D2525" s="20">
        <v>27405081802116</v>
      </c>
      <c r="F2525" s="18" t="s">
        <v>256</v>
      </c>
      <c r="G2525" s="19">
        <v>40104</v>
      </c>
      <c r="I2525" s="21">
        <v>2460</v>
      </c>
      <c r="J2525" s="22">
        <v>4159.3500000000004</v>
      </c>
      <c r="M2525" s="23">
        <v>615</v>
      </c>
      <c r="O2525" s="1">
        <v>2394</v>
      </c>
      <c r="P2525" s="24">
        <f t="shared" si="131"/>
        <v>7168.35</v>
      </c>
      <c r="Q2525" s="23">
        <v>270.60000000000002</v>
      </c>
      <c r="R2525" s="23">
        <v>0</v>
      </c>
      <c r="S2525" s="23">
        <v>0.33</v>
      </c>
      <c r="T2525" s="24">
        <f t="shared" si="129"/>
        <v>270.93</v>
      </c>
      <c r="U2525" s="25">
        <f t="shared" si="130"/>
        <v>6897.42</v>
      </c>
    </row>
    <row r="2526" spans="1:21" ht="27" customHeight="1" x14ac:dyDescent="0.2">
      <c r="A2526" s="18">
        <v>10151</v>
      </c>
      <c r="B2526" s="18" t="s">
        <v>364</v>
      </c>
      <c r="C2526" s="19">
        <v>40457</v>
      </c>
      <c r="D2526" s="20">
        <v>27610060202154</v>
      </c>
      <c r="F2526" s="18" t="s">
        <v>214</v>
      </c>
      <c r="G2526" s="19">
        <v>40633</v>
      </c>
      <c r="I2526" s="21">
        <v>1870</v>
      </c>
      <c r="J2526" s="22">
        <v>3148.55</v>
      </c>
      <c r="M2526" s="23">
        <v>467.5</v>
      </c>
      <c r="O2526" s="1">
        <v>860</v>
      </c>
      <c r="P2526" s="24">
        <f t="shared" si="131"/>
        <v>4476.05</v>
      </c>
      <c r="Q2526" s="23">
        <v>205.7</v>
      </c>
      <c r="R2526" s="23">
        <v>0</v>
      </c>
      <c r="S2526" s="23">
        <v>0</v>
      </c>
      <c r="T2526" s="24">
        <f t="shared" si="129"/>
        <v>205.7</v>
      </c>
      <c r="U2526" s="25">
        <f t="shared" si="130"/>
        <v>4270.3500000000004</v>
      </c>
    </row>
    <row r="2527" spans="1:21" ht="27" customHeight="1" x14ac:dyDescent="0.2">
      <c r="A2527" s="18">
        <v>10364</v>
      </c>
      <c r="B2527" s="18" t="s">
        <v>365</v>
      </c>
      <c r="C2527" s="19">
        <v>40504</v>
      </c>
      <c r="D2527" s="20">
        <v>27411191800178</v>
      </c>
      <c r="F2527" s="18" t="s">
        <v>214</v>
      </c>
      <c r="G2527" s="19">
        <v>40516</v>
      </c>
      <c r="I2527" s="21">
        <v>1700</v>
      </c>
      <c r="J2527" s="22">
        <v>2595.35</v>
      </c>
      <c r="M2527" s="23">
        <v>425</v>
      </c>
      <c r="N2527" s="23">
        <v>250</v>
      </c>
      <c r="O2527" s="1">
        <v>1428</v>
      </c>
      <c r="P2527" s="24">
        <f t="shared" si="131"/>
        <v>4698.3500000000004</v>
      </c>
      <c r="Q2527" s="23">
        <v>187</v>
      </c>
      <c r="R2527" s="23">
        <v>0</v>
      </c>
      <c r="S2527" s="23">
        <v>0.21</v>
      </c>
      <c r="T2527" s="24">
        <f t="shared" si="129"/>
        <v>187.21</v>
      </c>
      <c r="U2527" s="25">
        <f t="shared" si="130"/>
        <v>4511.1400000000003</v>
      </c>
    </row>
    <row r="2528" spans="1:21" ht="27" customHeight="1" x14ac:dyDescent="0.2">
      <c r="A2528" s="18">
        <v>10460</v>
      </c>
      <c r="B2528" s="18" t="s">
        <v>366</v>
      </c>
      <c r="C2528" s="19">
        <v>40552</v>
      </c>
      <c r="D2528" s="20">
        <v>28503101800714</v>
      </c>
      <c r="F2528" s="18" t="s">
        <v>214</v>
      </c>
      <c r="G2528" s="19">
        <v>40594</v>
      </c>
      <c r="O2528" s="1"/>
      <c r="P2528" s="24">
        <f t="shared" si="131"/>
        <v>0</v>
      </c>
      <c r="T2528" s="24">
        <f t="shared" si="129"/>
        <v>0</v>
      </c>
      <c r="U2528" s="25">
        <f t="shared" si="130"/>
        <v>0</v>
      </c>
    </row>
    <row r="2529" spans="1:21" ht="27" customHeight="1" x14ac:dyDescent="0.2">
      <c r="A2529" s="18">
        <v>10501</v>
      </c>
      <c r="B2529" s="18" t="s">
        <v>367</v>
      </c>
      <c r="C2529" s="19">
        <v>40581</v>
      </c>
      <c r="D2529" s="20">
        <v>28708011808938</v>
      </c>
      <c r="F2529" s="18" t="s">
        <v>214</v>
      </c>
      <c r="G2529" s="19">
        <v>40594</v>
      </c>
      <c r="I2529" s="21">
        <v>1700</v>
      </c>
      <c r="J2529" s="22">
        <v>2396.4499999999998</v>
      </c>
      <c r="M2529" s="23">
        <v>425</v>
      </c>
      <c r="O2529" s="1">
        <v>552</v>
      </c>
      <c r="P2529" s="24">
        <f t="shared" si="131"/>
        <v>3373.45</v>
      </c>
      <c r="Q2529" s="23">
        <v>187</v>
      </c>
      <c r="R2529" s="23">
        <v>0</v>
      </c>
      <c r="S2529" s="23">
        <v>0</v>
      </c>
      <c r="T2529" s="24">
        <f t="shared" si="129"/>
        <v>187</v>
      </c>
      <c r="U2529" s="25">
        <f t="shared" si="130"/>
        <v>3186.45</v>
      </c>
    </row>
    <row r="2530" spans="1:21" ht="27" customHeight="1" x14ac:dyDescent="0.2">
      <c r="A2530" s="18">
        <v>13405</v>
      </c>
      <c r="B2530" s="18" t="s">
        <v>368</v>
      </c>
      <c r="C2530" s="19">
        <v>43272</v>
      </c>
      <c r="D2530" s="20">
        <v>29304250201557</v>
      </c>
      <c r="F2530" s="18" t="s">
        <v>214</v>
      </c>
      <c r="G2530" s="19">
        <v>43299</v>
      </c>
      <c r="O2530" s="1"/>
      <c r="P2530" s="24">
        <f t="shared" si="131"/>
        <v>0</v>
      </c>
      <c r="T2530" s="24">
        <f t="shared" si="129"/>
        <v>0</v>
      </c>
      <c r="U2530" s="25">
        <f t="shared" si="130"/>
        <v>0</v>
      </c>
    </row>
    <row r="2531" spans="1:21" ht="27" customHeight="1" x14ac:dyDescent="0.2">
      <c r="A2531" s="18">
        <v>13615</v>
      </c>
      <c r="B2531" s="18" t="s">
        <v>369</v>
      </c>
      <c r="C2531" s="19">
        <v>43376</v>
      </c>
      <c r="D2531" s="20">
        <v>30006100202436</v>
      </c>
      <c r="F2531" s="18" t="s">
        <v>214</v>
      </c>
      <c r="G2531" s="19">
        <v>43678</v>
      </c>
      <c r="I2531" s="21">
        <v>1700</v>
      </c>
      <c r="J2531" s="22">
        <v>2067</v>
      </c>
      <c r="M2531" s="23">
        <v>425</v>
      </c>
      <c r="O2531" s="1">
        <v>325</v>
      </c>
      <c r="P2531" s="24">
        <f t="shared" si="131"/>
        <v>2817</v>
      </c>
      <c r="Q2531" s="23">
        <v>187</v>
      </c>
      <c r="R2531" s="23">
        <v>0</v>
      </c>
      <c r="S2531" s="23">
        <v>3.72</v>
      </c>
      <c r="T2531" s="24">
        <f t="shared" si="129"/>
        <v>190.72</v>
      </c>
      <c r="U2531" s="25">
        <f t="shared" si="130"/>
        <v>2626.28</v>
      </c>
    </row>
    <row r="2532" spans="1:21" ht="27" customHeight="1" x14ac:dyDescent="0.2">
      <c r="A2532" s="18">
        <v>13616</v>
      </c>
      <c r="B2532" s="18" t="s">
        <v>370</v>
      </c>
      <c r="C2532" s="19">
        <v>43369</v>
      </c>
      <c r="D2532" s="20">
        <v>28712201806777</v>
      </c>
      <c r="F2532" s="18" t="s">
        <v>214</v>
      </c>
      <c r="G2532" s="19">
        <v>43497</v>
      </c>
      <c r="I2532" s="21">
        <v>1700</v>
      </c>
      <c r="J2532" s="22">
        <v>2045.9</v>
      </c>
      <c r="M2532" s="23">
        <v>425</v>
      </c>
      <c r="O2532" s="1">
        <v>904</v>
      </c>
      <c r="P2532" s="24">
        <f t="shared" si="131"/>
        <v>3374.9</v>
      </c>
      <c r="Q2532" s="23">
        <v>187</v>
      </c>
      <c r="R2532" s="23">
        <v>0</v>
      </c>
      <c r="S2532" s="23">
        <v>0</v>
      </c>
      <c r="T2532" s="24">
        <f t="shared" si="129"/>
        <v>187</v>
      </c>
      <c r="U2532" s="25">
        <f t="shared" si="130"/>
        <v>3187.9</v>
      </c>
    </row>
    <row r="2533" spans="1:21" ht="27" customHeight="1" x14ac:dyDescent="0.2">
      <c r="A2533" s="18">
        <v>13894</v>
      </c>
      <c r="B2533" s="18" t="s">
        <v>371</v>
      </c>
      <c r="C2533" s="19">
        <v>43578</v>
      </c>
      <c r="D2533" s="20">
        <v>27707240202016</v>
      </c>
      <c r="F2533" s="18" t="s">
        <v>214</v>
      </c>
      <c r="G2533" s="19">
        <v>43678</v>
      </c>
      <c r="O2533" s="1"/>
      <c r="P2533" s="24">
        <f t="shared" si="131"/>
        <v>0</v>
      </c>
      <c r="T2533" s="24">
        <f t="shared" si="129"/>
        <v>0</v>
      </c>
      <c r="U2533" s="25">
        <f t="shared" si="130"/>
        <v>0</v>
      </c>
    </row>
    <row r="2534" spans="1:21" ht="27" customHeight="1" x14ac:dyDescent="0.2">
      <c r="A2534" s="18">
        <v>13896</v>
      </c>
      <c r="B2534" s="18" t="s">
        <v>372</v>
      </c>
      <c r="C2534" s="19">
        <v>43587</v>
      </c>
      <c r="D2534" s="20">
        <v>28808020202192</v>
      </c>
      <c r="F2534" s="18" t="s">
        <v>214</v>
      </c>
      <c r="G2534" s="19">
        <v>43678</v>
      </c>
      <c r="I2534" s="21">
        <v>1700</v>
      </c>
      <c r="J2534" s="22">
        <v>2525</v>
      </c>
      <c r="M2534" s="23">
        <v>425</v>
      </c>
      <c r="O2534" s="1"/>
      <c r="P2534" s="24">
        <f t="shared" si="131"/>
        <v>2950</v>
      </c>
      <c r="Q2534" s="23">
        <v>187</v>
      </c>
      <c r="R2534" s="23">
        <v>0</v>
      </c>
      <c r="S2534" s="23">
        <v>1.66</v>
      </c>
      <c r="T2534" s="24">
        <f t="shared" si="129"/>
        <v>188.66</v>
      </c>
      <c r="U2534" s="25">
        <f t="shared" si="130"/>
        <v>2761.34</v>
      </c>
    </row>
    <row r="2535" spans="1:21" ht="27" customHeight="1" x14ac:dyDescent="0.2">
      <c r="A2535" s="18">
        <v>13971</v>
      </c>
      <c r="B2535" s="18" t="s">
        <v>373</v>
      </c>
      <c r="C2535" s="19">
        <v>43711</v>
      </c>
      <c r="D2535" s="20">
        <v>29509101805238</v>
      </c>
      <c r="F2535" s="18" t="s">
        <v>25</v>
      </c>
      <c r="G2535" s="19">
        <v>43711</v>
      </c>
      <c r="O2535" s="1"/>
      <c r="P2535" s="24">
        <f t="shared" si="131"/>
        <v>0</v>
      </c>
      <c r="T2535" s="24">
        <f t="shared" ref="T2535:T2598" si="132">SUM(Q2535:S2535)</f>
        <v>0</v>
      </c>
      <c r="U2535" s="25">
        <f t="shared" ref="U2535:U2598" si="133">P2535-T2535</f>
        <v>0</v>
      </c>
    </row>
    <row r="2536" spans="1:21" ht="27" customHeight="1" x14ac:dyDescent="0.2">
      <c r="A2536" s="18">
        <v>14027</v>
      </c>
      <c r="B2536" s="18" t="s">
        <v>374</v>
      </c>
      <c r="C2536" s="19">
        <v>43793</v>
      </c>
      <c r="D2536" s="20">
        <v>28002201803011</v>
      </c>
      <c r="F2536" s="18" t="s">
        <v>214</v>
      </c>
      <c r="G2536" s="19">
        <v>43793</v>
      </c>
      <c r="I2536" s="21">
        <v>1700</v>
      </c>
      <c r="J2536" s="22">
        <v>1997</v>
      </c>
      <c r="M2536" s="23">
        <v>425</v>
      </c>
      <c r="O2536" s="1">
        <v>211</v>
      </c>
      <c r="P2536" s="24">
        <f t="shared" ref="P2536:P2599" si="134">SUM(J2536:O2536)</f>
        <v>2633</v>
      </c>
      <c r="Q2536" s="23">
        <v>187</v>
      </c>
      <c r="R2536" s="23">
        <v>0</v>
      </c>
      <c r="S2536" s="23">
        <v>0</v>
      </c>
      <c r="T2536" s="24">
        <f t="shared" si="132"/>
        <v>187</v>
      </c>
      <c r="U2536" s="25">
        <f t="shared" si="133"/>
        <v>2446</v>
      </c>
    </row>
    <row r="2537" spans="1:21" ht="27" customHeight="1" x14ac:dyDescent="0.2">
      <c r="A2537" s="18">
        <v>560</v>
      </c>
      <c r="B2537" s="18" t="s">
        <v>375</v>
      </c>
      <c r="C2537" s="19">
        <v>36739</v>
      </c>
      <c r="D2537" s="20">
        <v>2711020200693</v>
      </c>
      <c r="F2537" s="18" t="s">
        <v>214</v>
      </c>
      <c r="G2537" s="19">
        <v>36778</v>
      </c>
      <c r="I2537" s="21">
        <v>3940</v>
      </c>
      <c r="J2537" s="22">
        <v>4879</v>
      </c>
      <c r="M2537" s="23">
        <v>985</v>
      </c>
      <c r="O2537" s="1">
        <v>1558</v>
      </c>
      <c r="P2537" s="24">
        <f t="shared" si="134"/>
        <v>7422</v>
      </c>
      <c r="Q2537" s="23">
        <v>433.4</v>
      </c>
      <c r="R2537" s="23">
        <v>0</v>
      </c>
      <c r="S2537" s="23">
        <v>0</v>
      </c>
      <c r="T2537" s="24">
        <f t="shared" si="132"/>
        <v>433.4</v>
      </c>
      <c r="U2537" s="25">
        <f t="shared" si="133"/>
        <v>6988.6</v>
      </c>
    </row>
    <row r="2538" spans="1:21" ht="27" customHeight="1" x14ac:dyDescent="0.2">
      <c r="A2538" s="18">
        <v>661</v>
      </c>
      <c r="B2538" s="18" t="s">
        <v>376</v>
      </c>
      <c r="C2538" s="19">
        <v>35695</v>
      </c>
      <c r="D2538" s="20">
        <v>27912140200779</v>
      </c>
      <c r="F2538" s="18" t="s">
        <v>214</v>
      </c>
      <c r="G2538" s="19">
        <v>35841</v>
      </c>
      <c r="I2538" s="21">
        <v>2040</v>
      </c>
      <c r="J2538" s="22">
        <v>3440.5</v>
      </c>
      <c r="M2538" s="23">
        <v>510</v>
      </c>
      <c r="O2538" s="1">
        <v>509</v>
      </c>
      <c r="P2538" s="24">
        <f t="shared" si="134"/>
        <v>4459.5</v>
      </c>
      <c r="Q2538" s="23">
        <v>224.4</v>
      </c>
      <c r="R2538" s="23">
        <v>0</v>
      </c>
      <c r="S2538" s="23">
        <v>0</v>
      </c>
      <c r="T2538" s="24">
        <f t="shared" si="132"/>
        <v>224.4</v>
      </c>
      <c r="U2538" s="25">
        <f t="shared" si="133"/>
        <v>4235.1000000000004</v>
      </c>
    </row>
    <row r="2539" spans="1:21" ht="27" customHeight="1" x14ac:dyDescent="0.2">
      <c r="A2539" s="18">
        <v>901</v>
      </c>
      <c r="B2539" s="18" t="s">
        <v>377</v>
      </c>
      <c r="C2539" s="19">
        <v>34135</v>
      </c>
      <c r="D2539" s="20">
        <v>26506110201795</v>
      </c>
      <c r="F2539" s="18" t="s">
        <v>211</v>
      </c>
      <c r="G2539" s="19">
        <v>35217</v>
      </c>
      <c r="I2539" s="21">
        <v>4850</v>
      </c>
      <c r="J2539" s="22">
        <v>6008.5</v>
      </c>
      <c r="M2539" s="23">
        <v>1212.5</v>
      </c>
      <c r="O2539" s="1"/>
      <c r="P2539" s="24">
        <f t="shared" si="134"/>
        <v>7221</v>
      </c>
      <c r="Q2539" s="23">
        <v>533.5</v>
      </c>
      <c r="R2539" s="23">
        <v>300</v>
      </c>
      <c r="S2539" s="23">
        <v>0</v>
      </c>
      <c r="T2539" s="24">
        <f t="shared" si="132"/>
        <v>833.5</v>
      </c>
      <c r="U2539" s="25">
        <f t="shared" si="133"/>
        <v>6387.5</v>
      </c>
    </row>
    <row r="2540" spans="1:21" ht="27" customHeight="1" x14ac:dyDescent="0.2">
      <c r="A2540" s="18">
        <v>3802</v>
      </c>
      <c r="B2540" s="18" t="s">
        <v>378</v>
      </c>
      <c r="C2540" s="19">
        <v>37219</v>
      </c>
      <c r="D2540" s="20">
        <v>27701011817858</v>
      </c>
      <c r="F2540" s="18" t="s">
        <v>206</v>
      </c>
      <c r="G2540" s="19">
        <v>37270</v>
      </c>
      <c r="I2540" s="21">
        <v>2740</v>
      </c>
      <c r="J2540" s="22">
        <v>4627.95</v>
      </c>
      <c r="M2540" s="23">
        <v>685</v>
      </c>
      <c r="O2540" s="1"/>
      <c r="P2540" s="24">
        <f t="shared" si="134"/>
        <v>5312.95</v>
      </c>
      <c r="Q2540" s="23">
        <v>301.39999999999998</v>
      </c>
      <c r="R2540" s="23">
        <v>16</v>
      </c>
      <c r="S2540" s="23">
        <v>0</v>
      </c>
      <c r="T2540" s="24">
        <f t="shared" si="132"/>
        <v>317.39999999999998</v>
      </c>
      <c r="U2540" s="25">
        <f t="shared" si="133"/>
        <v>4995.55</v>
      </c>
    </row>
    <row r="2541" spans="1:21" ht="27" customHeight="1" x14ac:dyDescent="0.2">
      <c r="A2541" s="18">
        <v>6620</v>
      </c>
      <c r="B2541" s="18" t="s">
        <v>379</v>
      </c>
      <c r="C2541" s="19">
        <v>38691</v>
      </c>
      <c r="D2541" s="20">
        <v>28502010204411</v>
      </c>
      <c r="F2541" s="18" t="s">
        <v>214</v>
      </c>
      <c r="G2541" s="19">
        <v>38762</v>
      </c>
      <c r="I2541" s="21">
        <v>1720</v>
      </c>
      <c r="J2541" s="22">
        <v>2892.4</v>
      </c>
      <c r="M2541" s="23">
        <v>430</v>
      </c>
      <c r="O2541" s="1">
        <v>828</v>
      </c>
      <c r="P2541" s="24">
        <f t="shared" si="134"/>
        <v>4150.3999999999996</v>
      </c>
      <c r="Q2541" s="23">
        <v>189.2</v>
      </c>
      <c r="R2541" s="23">
        <v>0</v>
      </c>
      <c r="S2541" s="23">
        <v>0</v>
      </c>
      <c r="T2541" s="24">
        <f t="shared" si="132"/>
        <v>189.2</v>
      </c>
      <c r="U2541" s="25">
        <f t="shared" si="133"/>
        <v>3961.2</v>
      </c>
    </row>
    <row r="2542" spans="1:21" ht="27" customHeight="1" x14ac:dyDescent="0.2">
      <c r="A2542" s="18">
        <v>7213</v>
      </c>
      <c r="B2542" s="18" t="s">
        <v>380</v>
      </c>
      <c r="C2542" s="19">
        <v>38923</v>
      </c>
      <c r="D2542" s="20">
        <v>27703290201252</v>
      </c>
      <c r="F2542" s="18" t="s">
        <v>214</v>
      </c>
      <c r="G2542" s="19">
        <v>39023</v>
      </c>
      <c r="I2542" s="21">
        <v>1700</v>
      </c>
      <c r="J2542" s="22">
        <v>2718.9</v>
      </c>
      <c r="M2542" s="23">
        <v>425</v>
      </c>
      <c r="O2542" s="1"/>
      <c r="P2542" s="24">
        <f t="shared" si="134"/>
        <v>3143.9</v>
      </c>
      <c r="Q2542" s="23">
        <v>187</v>
      </c>
      <c r="R2542" s="23">
        <v>0</v>
      </c>
      <c r="S2542" s="23">
        <v>0.44</v>
      </c>
      <c r="T2542" s="24">
        <f t="shared" si="132"/>
        <v>187.44</v>
      </c>
      <c r="U2542" s="25">
        <f t="shared" si="133"/>
        <v>2956.46</v>
      </c>
    </row>
    <row r="2543" spans="1:21" ht="27" customHeight="1" x14ac:dyDescent="0.2">
      <c r="A2543" s="18">
        <v>13554</v>
      </c>
      <c r="B2543" s="18" t="s">
        <v>381</v>
      </c>
      <c r="C2543" s="19">
        <v>43346</v>
      </c>
      <c r="D2543" s="20">
        <v>29503062600056</v>
      </c>
      <c r="F2543" s="18" t="s">
        <v>214</v>
      </c>
      <c r="G2543" s="19">
        <v>43497</v>
      </c>
      <c r="I2543" s="21">
        <v>1700</v>
      </c>
      <c r="J2543" s="22">
        <v>2194.12</v>
      </c>
      <c r="M2543" s="23">
        <v>425</v>
      </c>
      <c r="N2543" s="23">
        <v>250</v>
      </c>
      <c r="O2543" s="1">
        <v>947</v>
      </c>
      <c r="P2543" s="24">
        <f t="shared" si="134"/>
        <v>3816.12</v>
      </c>
      <c r="Q2543" s="23">
        <v>187</v>
      </c>
      <c r="R2543" s="23">
        <v>0</v>
      </c>
      <c r="S2543" s="23">
        <v>0</v>
      </c>
      <c r="T2543" s="24">
        <f t="shared" si="132"/>
        <v>187</v>
      </c>
      <c r="U2543" s="25">
        <f t="shared" si="133"/>
        <v>3629.12</v>
      </c>
    </row>
    <row r="2544" spans="1:21" ht="27" customHeight="1" x14ac:dyDescent="0.2">
      <c r="A2544" s="18">
        <v>13649</v>
      </c>
      <c r="B2544" s="18" t="s">
        <v>382</v>
      </c>
      <c r="C2544" s="19">
        <v>43391</v>
      </c>
      <c r="D2544" s="20">
        <v>27808280202095</v>
      </c>
      <c r="F2544" s="18" t="s">
        <v>214</v>
      </c>
      <c r="G2544" s="19">
        <v>44228</v>
      </c>
      <c r="I2544" s="21">
        <v>1700</v>
      </c>
      <c r="J2544" s="22">
        <v>1969</v>
      </c>
      <c r="M2544" s="23">
        <v>425</v>
      </c>
      <c r="O2544" s="1">
        <v>319</v>
      </c>
      <c r="P2544" s="24">
        <f t="shared" si="134"/>
        <v>2713</v>
      </c>
      <c r="Q2544" s="23">
        <v>187</v>
      </c>
      <c r="R2544" s="23">
        <v>0</v>
      </c>
      <c r="S2544" s="23">
        <v>0.34</v>
      </c>
      <c r="T2544" s="24">
        <f t="shared" si="132"/>
        <v>187.34</v>
      </c>
      <c r="U2544" s="25">
        <f t="shared" si="133"/>
        <v>2525.66</v>
      </c>
    </row>
    <row r="2545" spans="1:21" ht="27" customHeight="1" x14ac:dyDescent="0.2">
      <c r="A2545" s="18">
        <v>13714</v>
      </c>
      <c r="B2545" s="18" t="s">
        <v>383</v>
      </c>
      <c r="C2545" s="19">
        <v>43418</v>
      </c>
      <c r="D2545" s="20">
        <v>27202241802497</v>
      </c>
      <c r="F2545" s="18" t="s">
        <v>214</v>
      </c>
      <c r="G2545" s="19">
        <v>43506</v>
      </c>
      <c r="I2545" s="21">
        <v>1700</v>
      </c>
      <c r="J2545" s="22">
        <v>2045.9</v>
      </c>
      <c r="M2545" s="23">
        <v>425</v>
      </c>
      <c r="O2545" s="1"/>
      <c r="P2545" s="24">
        <f t="shared" si="134"/>
        <v>2470.9</v>
      </c>
      <c r="Q2545" s="23">
        <v>187</v>
      </c>
      <c r="R2545" s="23">
        <v>200</v>
      </c>
      <c r="S2545" s="23">
        <v>0.17</v>
      </c>
      <c r="T2545" s="24">
        <f t="shared" si="132"/>
        <v>387.17</v>
      </c>
      <c r="U2545" s="25">
        <f t="shared" si="133"/>
        <v>2083.73</v>
      </c>
    </row>
    <row r="2546" spans="1:21" ht="27" customHeight="1" x14ac:dyDescent="0.2">
      <c r="A2546" s="18">
        <v>632</v>
      </c>
      <c r="B2546" s="18" t="s">
        <v>384</v>
      </c>
      <c r="C2546" s="19">
        <v>36311</v>
      </c>
      <c r="D2546" s="20">
        <v>27809261802291</v>
      </c>
      <c r="F2546" s="18" t="s">
        <v>214</v>
      </c>
      <c r="G2546" s="19">
        <v>36333</v>
      </c>
      <c r="O2546" s="1"/>
      <c r="P2546" s="24">
        <f t="shared" si="134"/>
        <v>0</v>
      </c>
      <c r="T2546" s="24">
        <f t="shared" si="132"/>
        <v>0</v>
      </c>
      <c r="U2546" s="25">
        <f t="shared" si="133"/>
        <v>0</v>
      </c>
    </row>
    <row r="2547" spans="1:21" ht="27" customHeight="1" x14ac:dyDescent="0.2">
      <c r="A2547" s="18">
        <v>13917</v>
      </c>
      <c r="B2547" s="18" t="s">
        <v>385</v>
      </c>
      <c r="C2547" s="19">
        <v>43639</v>
      </c>
      <c r="D2547" s="20">
        <v>29611150202432</v>
      </c>
      <c r="F2547" s="18" t="s">
        <v>214</v>
      </c>
      <c r="G2547" s="19">
        <v>43678</v>
      </c>
      <c r="I2547" s="21">
        <v>1700</v>
      </c>
      <c r="J2547" s="22">
        <v>2144</v>
      </c>
      <c r="M2547" s="23">
        <v>425</v>
      </c>
      <c r="N2547" s="23">
        <v>150</v>
      </c>
      <c r="O2547" s="1">
        <v>219</v>
      </c>
      <c r="P2547" s="24">
        <f t="shared" si="134"/>
        <v>2938</v>
      </c>
      <c r="Q2547" s="23">
        <v>187</v>
      </c>
      <c r="R2547" s="23">
        <v>0</v>
      </c>
      <c r="S2547" s="23">
        <v>1.18</v>
      </c>
      <c r="T2547" s="24">
        <f t="shared" si="132"/>
        <v>188.18</v>
      </c>
      <c r="U2547" s="25">
        <f t="shared" si="133"/>
        <v>2749.82</v>
      </c>
    </row>
    <row r="2548" spans="1:21" ht="27" customHeight="1" x14ac:dyDescent="0.2">
      <c r="A2548" s="18">
        <v>166</v>
      </c>
      <c r="B2548" s="18" t="s">
        <v>386</v>
      </c>
      <c r="C2548" s="19">
        <v>40567</v>
      </c>
      <c r="D2548" s="20">
        <v>27212200200399</v>
      </c>
      <c r="F2548" s="18" t="s">
        <v>81</v>
      </c>
      <c r="G2548" s="19">
        <v>40567</v>
      </c>
      <c r="I2548" s="21">
        <v>3090</v>
      </c>
      <c r="J2548" s="22">
        <v>4420.55</v>
      </c>
      <c r="M2548" s="23">
        <v>772.5</v>
      </c>
      <c r="O2548" s="1"/>
      <c r="P2548" s="24">
        <f t="shared" si="134"/>
        <v>5193.05</v>
      </c>
      <c r="Q2548" s="23">
        <v>339.9</v>
      </c>
      <c r="R2548" s="23">
        <v>0</v>
      </c>
      <c r="S2548" s="23">
        <v>0</v>
      </c>
      <c r="T2548" s="24">
        <f t="shared" si="132"/>
        <v>339.9</v>
      </c>
      <c r="U2548" s="25">
        <f t="shared" si="133"/>
        <v>4853.1500000000005</v>
      </c>
    </row>
    <row r="2549" spans="1:21" ht="27" customHeight="1" x14ac:dyDescent="0.2">
      <c r="A2549" s="18">
        <v>339</v>
      </c>
      <c r="B2549" s="18" t="s">
        <v>387</v>
      </c>
      <c r="C2549" s="19">
        <v>38112</v>
      </c>
      <c r="D2549" s="20">
        <v>27007130200474</v>
      </c>
      <c r="F2549" s="18" t="s">
        <v>285</v>
      </c>
      <c r="G2549" s="19">
        <v>38262</v>
      </c>
      <c r="I2549" s="21">
        <v>1990</v>
      </c>
      <c r="J2549" s="22">
        <v>2727.5</v>
      </c>
      <c r="M2549" s="23">
        <v>497.5</v>
      </c>
      <c r="O2549" s="1">
        <v>210</v>
      </c>
      <c r="P2549" s="24">
        <f t="shared" si="134"/>
        <v>3435</v>
      </c>
      <c r="Q2549" s="23">
        <v>218.9</v>
      </c>
      <c r="R2549" s="23">
        <v>0</v>
      </c>
      <c r="S2549" s="23">
        <v>0</v>
      </c>
      <c r="T2549" s="24">
        <f t="shared" si="132"/>
        <v>218.9</v>
      </c>
      <c r="U2549" s="25">
        <f t="shared" si="133"/>
        <v>3216.1</v>
      </c>
    </row>
    <row r="2550" spans="1:21" ht="27" customHeight="1" x14ac:dyDescent="0.2">
      <c r="A2550" s="18">
        <v>552</v>
      </c>
      <c r="B2550" s="18" t="s">
        <v>388</v>
      </c>
      <c r="C2550" s="19">
        <v>35994</v>
      </c>
      <c r="D2550" s="20">
        <v>26601011805274</v>
      </c>
      <c r="F2550" s="18" t="s">
        <v>214</v>
      </c>
      <c r="G2550" s="19">
        <v>36026</v>
      </c>
      <c r="I2550" s="21">
        <v>3070</v>
      </c>
      <c r="J2550" s="22">
        <v>4169</v>
      </c>
      <c r="M2550" s="23">
        <v>767.5</v>
      </c>
      <c r="N2550" s="23">
        <v>250</v>
      </c>
      <c r="O2550" s="1">
        <v>2117</v>
      </c>
      <c r="P2550" s="24">
        <f t="shared" si="134"/>
        <v>7303.5</v>
      </c>
      <c r="Q2550" s="23">
        <v>337.7</v>
      </c>
      <c r="R2550" s="23">
        <v>0</v>
      </c>
      <c r="S2550" s="23">
        <v>0</v>
      </c>
      <c r="T2550" s="24">
        <f t="shared" si="132"/>
        <v>337.7</v>
      </c>
      <c r="U2550" s="25">
        <f t="shared" si="133"/>
        <v>6965.8</v>
      </c>
    </row>
    <row r="2551" spans="1:21" ht="27" customHeight="1" x14ac:dyDescent="0.2">
      <c r="A2551" s="18">
        <v>561</v>
      </c>
      <c r="B2551" s="18" t="s">
        <v>389</v>
      </c>
      <c r="C2551" s="19">
        <v>36186</v>
      </c>
      <c r="D2551" s="20">
        <v>27312020202339</v>
      </c>
      <c r="F2551" s="18" t="s">
        <v>256</v>
      </c>
      <c r="G2551" s="19">
        <v>36253</v>
      </c>
      <c r="I2551" s="21">
        <v>3410</v>
      </c>
      <c r="J2551" s="22">
        <v>4223</v>
      </c>
      <c r="M2551" s="23">
        <v>852.5</v>
      </c>
      <c r="O2551" s="1">
        <v>698</v>
      </c>
      <c r="P2551" s="24">
        <f t="shared" si="134"/>
        <v>5773.5</v>
      </c>
      <c r="Q2551" s="23">
        <v>375.1</v>
      </c>
      <c r="R2551" s="23">
        <v>0</v>
      </c>
      <c r="S2551" s="23">
        <v>5.58</v>
      </c>
      <c r="T2551" s="24">
        <f t="shared" si="132"/>
        <v>380.68</v>
      </c>
      <c r="U2551" s="25">
        <f t="shared" si="133"/>
        <v>5392.82</v>
      </c>
    </row>
    <row r="2552" spans="1:21" ht="27" customHeight="1" x14ac:dyDescent="0.2">
      <c r="A2552" s="18">
        <v>2601</v>
      </c>
      <c r="B2552" s="18" t="s">
        <v>390</v>
      </c>
      <c r="C2552" s="19">
        <v>37562</v>
      </c>
      <c r="D2552" s="20">
        <v>27501220200338</v>
      </c>
      <c r="F2552" s="18" t="s">
        <v>214</v>
      </c>
      <c r="G2552" s="19">
        <v>40436</v>
      </c>
      <c r="I2552" s="21">
        <v>4730</v>
      </c>
      <c r="J2552" s="22">
        <v>6792</v>
      </c>
      <c r="M2552" s="23">
        <v>1182.5</v>
      </c>
      <c r="O2552" s="1"/>
      <c r="P2552" s="24">
        <f t="shared" si="134"/>
        <v>7974.5</v>
      </c>
      <c r="Q2552" s="23">
        <v>520.29999999999995</v>
      </c>
      <c r="R2552" s="23">
        <v>0</v>
      </c>
      <c r="S2552" s="23">
        <v>0.56000000000000005</v>
      </c>
      <c r="T2552" s="24">
        <f t="shared" si="132"/>
        <v>520.8599999999999</v>
      </c>
      <c r="U2552" s="25">
        <f t="shared" si="133"/>
        <v>7453.64</v>
      </c>
    </row>
    <row r="2553" spans="1:21" ht="27" customHeight="1" x14ac:dyDescent="0.2">
      <c r="A2553" s="18">
        <v>4491</v>
      </c>
      <c r="B2553" s="18" t="s">
        <v>391</v>
      </c>
      <c r="C2553" s="19">
        <v>38272</v>
      </c>
      <c r="D2553" s="20">
        <v>27308051802078</v>
      </c>
      <c r="F2553" s="18" t="s">
        <v>75</v>
      </c>
      <c r="G2553" s="19">
        <v>38297</v>
      </c>
      <c r="I2553" s="21">
        <v>2420</v>
      </c>
      <c r="J2553" s="22">
        <v>3271.7</v>
      </c>
      <c r="M2553" s="23">
        <v>605</v>
      </c>
      <c r="O2553" s="1">
        <v>1524</v>
      </c>
      <c r="P2553" s="24">
        <f t="shared" si="134"/>
        <v>5400.7</v>
      </c>
      <c r="Q2553" s="23">
        <v>266.2</v>
      </c>
      <c r="R2553" s="23">
        <v>0</v>
      </c>
      <c r="S2553" s="23">
        <v>8.24</v>
      </c>
      <c r="T2553" s="24">
        <f t="shared" si="132"/>
        <v>274.44</v>
      </c>
      <c r="U2553" s="25">
        <f t="shared" si="133"/>
        <v>5126.26</v>
      </c>
    </row>
    <row r="2554" spans="1:21" ht="27" customHeight="1" x14ac:dyDescent="0.2">
      <c r="A2554" s="18">
        <v>5789</v>
      </c>
      <c r="B2554" s="18" t="s">
        <v>392</v>
      </c>
      <c r="C2554" s="19">
        <v>38578</v>
      </c>
      <c r="D2554" s="20">
        <v>27502021802813</v>
      </c>
      <c r="F2554" s="18" t="s">
        <v>86</v>
      </c>
      <c r="G2554" s="19">
        <v>38634</v>
      </c>
      <c r="I2554" s="21">
        <v>2020</v>
      </c>
      <c r="J2554" s="22">
        <v>2731</v>
      </c>
      <c r="M2554" s="23">
        <v>505</v>
      </c>
      <c r="O2554" s="1">
        <v>627</v>
      </c>
      <c r="P2554" s="24">
        <f t="shared" si="134"/>
        <v>3863</v>
      </c>
      <c r="Q2554" s="23">
        <v>222.2</v>
      </c>
      <c r="R2554" s="23">
        <v>0</v>
      </c>
      <c r="S2554" s="23">
        <v>0</v>
      </c>
      <c r="T2554" s="24">
        <f t="shared" si="132"/>
        <v>222.2</v>
      </c>
      <c r="U2554" s="25">
        <f t="shared" si="133"/>
        <v>3640.8</v>
      </c>
    </row>
    <row r="2555" spans="1:21" ht="27" customHeight="1" x14ac:dyDescent="0.2">
      <c r="A2555" s="18">
        <v>7790</v>
      </c>
      <c r="B2555" s="18" t="s">
        <v>393</v>
      </c>
      <c r="C2555" s="19">
        <v>39140</v>
      </c>
      <c r="D2555" s="20">
        <v>28701180200715</v>
      </c>
      <c r="F2555" s="18" t="s">
        <v>211</v>
      </c>
      <c r="G2555" s="19">
        <v>39140</v>
      </c>
      <c r="I2555" s="21">
        <v>1700</v>
      </c>
      <c r="J2555" s="22">
        <v>2661.75</v>
      </c>
      <c r="M2555" s="23">
        <v>425</v>
      </c>
      <c r="O2555" s="1">
        <v>195</v>
      </c>
      <c r="P2555" s="24">
        <f t="shared" si="134"/>
        <v>3281.75</v>
      </c>
      <c r="Q2555" s="23">
        <v>187</v>
      </c>
      <c r="R2555" s="23">
        <v>0</v>
      </c>
      <c r="S2555" s="23">
        <v>0</v>
      </c>
      <c r="T2555" s="24">
        <f t="shared" si="132"/>
        <v>187</v>
      </c>
      <c r="U2555" s="25">
        <f t="shared" si="133"/>
        <v>3094.75</v>
      </c>
    </row>
    <row r="2556" spans="1:21" ht="27" customHeight="1" x14ac:dyDescent="0.2">
      <c r="A2556" s="18">
        <v>9505</v>
      </c>
      <c r="B2556" s="18" t="s">
        <v>394</v>
      </c>
      <c r="C2556" s="19">
        <v>40196</v>
      </c>
      <c r="D2556" s="20">
        <v>28411061802351</v>
      </c>
      <c r="F2556" s="18" t="s">
        <v>214</v>
      </c>
      <c r="G2556" s="19">
        <v>40247</v>
      </c>
      <c r="I2556" s="21">
        <v>1700</v>
      </c>
      <c r="J2556" s="22">
        <v>2711.35</v>
      </c>
      <c r="M2556" s="23">
        <v>425</v>
      </c>
      <c r="N2556" s="23">
        <v>250</v>
      </c>
      <c r="O2556" s="1">
        <v>1348</v>
      </c>
      <c r="P2556" s="24">
        <f t="shared" si="134"/>
        <v>4734.3500000000004</v>
      </c>
      <c r="Q2556" s="23">
        <v>187</v>
      </c>
      <c r="R2556" s="23">
        <v>0</v>
      </c>
      <c r="S2556" s="23">
        <v>0.44</v>
      </c>
      <c r="T2556" s="24">
        <f t="shared" si="132"/>
        <v>187.44</v>
      </c>
      <c r="U2556" s="25">
        <f t="shared" si="133"/>
        <v>4546.9100000000008</v>
      </c>
    </row>
    <row r="2557" spans="1:21" ht="27" customHeight="1" x14ac:dyDescent="0.2">
      <c r="A2557" s="18">
        <v>10115</v>
      </c>
      <c r="B2557" s="18" t="s">
        <v>395</v>
      </c>
      <c r="C2557" s="19">
        <v>40385</v>
      </c>
      <c r="D2557" s="20">
        <v>28302231803612</v>
      </c>
      <c r="F2557" s="18" t="s">
        <v>214</v>
      </c>
      <c r="G2557" s="19">
        <v>40489</v>
      </c>
      <c r="I2557" s="21">
        <v>1700</v>
      </c>
      <c r="J2557" s="22">
        <v>2403.35</v>
      </c>
      <c r="M2557" s="23">
        <v>425</v>
      </c>
      <c r="O2557" s="1">
        <v>795</v>
      </c>
      <c r="P2557" s="24">
        <f t="shared" si="134"/>
        <v>3623.35</v>
      </c>
      <c r="Q2557" s="23">
        <v>187</v>
      </c>
      <c r="R2557" s="23">
        <v>0</v>
      </c>
      <c r="S2557" s="23">
        <v>0</v>
      </c>
      <c r="T2557" s="24">
        <f t="shared" si="132"/>
        <v>187</v>
      </c>
      <c r="U2557" s="25">
        <f t="shared" si="133"/>
        <v>3436.35</v>
      </c>
    </row>
    <row r="2558" spans="1:21" ht="27" customHeight="1" x14ac:dyDescent="0.2">
      <c r="A2558" s="18">
        <v>13395</v>
      </c>
      <c r="B2558" s="18" t="s">
        <v>396</v>
      </c>
      <c r="C2558" s="19">
        <v>43256</v>
      </c>
      <c r="D2558" s="20">
        <v>30201151806295</v>
      </c>
      <c r="F2558" s="18" t="s">
        <v>75</v>
      </c>
      <c r="G2558" s="19">
        <v>43299</v>
      </c>
      <c r="I2558" s="21">
        <v>1700</v>
      </c>
      <c r="J2558" s="22">
        <v>2031.9</v>
      </c>
      <c r="M2558" s="23">
        <v>425</v>
      </c>
      <c r="O2558" s="1"/>
      <c r="P2558" s="24">
        <f t="shared" si="134"/>
        <v>2456.9</v>
      </c>
      <c r="Q2558" s="23">
        <v>187</v>
      </c>
      <c r="R2558" s="23">
        <v>0</v>
      </c>
      <c r="S2558" s="23">
        <v>146.91</v>
      </c>
      <c r="T2558" s="24">
        <f t="shared" si="132"/>
        <v>333.90999999999997</v>
      </c>
      <c r="U2558" s="25">
        <f t="shared" si="133"/>
        <v>2122.9900000000002</v>
      </c>
    </row>
    <row r="2559" spans="1:21" ht="27" customHeight="1" x14ac:dyDescent="0.2">
      <c r="A2559" s="18">
        <v>13758</v>
      </c>
      <c r="B2559" s="18" t="s">
        <v>397</v>
      </c>
      <c r="C2559" s="19">
        <v>43512</v>
      </c>
      <c r="D2559" s="20">
        <v>27504091802791</v>
      </c>
      <c r="F2559" s="18" t="s">
        <v>75</v>
      </c>
      <c r="G2559" s="19">
        <v>43647</v>
      </c>
      <c r="I2559" s="21">
        <v>1700</v>
      </c>
      <c r="J2559" s="22">
        <v>2017</v>
      </c>
      <c r="M2559" s="23">
        <v>425</v>
      </c>
      <c r="O2559" s="1">
        <v>1188</v>
      </c>
      <c r="P2559" s="24">
        <f t="shared" si="134"/>
        <v>3630</v>
      </c>
      <c r="Q2559" s="23">
        <v>187</v>
      </c>
      <c r="R2559" s="23">
        <v>0</v>
      </c>
      <c r="S2559" s="23">
        <v>3.99</v>
      </c>
      <c r="T2559" s="24">
        <f t="shared" si="132"/>
        <v>190.99</v>
      </c>
      <c r="U2559" s="25">
        <f t="shared" si="133"/>
        <v>3439.01</v>
      </c>
    </row>
    <row r="2560" spans="1:21" ht="27" customHeight="1" x14ac:dyDescent="0.2">
      <c r="A2560" s="18">
        <v>13907</v>
      </c>
      <c r="B2560" s="18" t="s">
        <v>398</v>
      </c>
      <c r="C2560" s="19">
        <v>43633</v>
      </c>
      <c r="D2560" s="20">
        <v>29510081802332</v>
      </c>
      <c r="F2560" s="18" t="s">
        <v>214</v>
      </c>
      <c r="G2560" s="19">
        <v>43678</v>
      </c>
      <c r="I2560" s="21">
        <v>1700</v>
      </c>
      <c r="J2560" s="22">
        <v>2072</v>
      </c>
      <c r="M2560" s="23">
        <v>425</v>
      </c>
      <c r="O2560" s="1">
        <v>2802</v>
      </c>
      <c r="P2560" s="24">
        <f t="shared" si="134"/>
        <v>5299</v>
      </c>
      <c r="Q2560" s="23">
        <v>187</v>
      </c>
      <c r="R2560" s="23">
        <v>0</v>
      </c>
      <c r="S2560" s="23">
        <v>0</v>
      </c>
      <c r="T2560" s="24">
        <f t="shared" si="132"/>
        <v>187</v>
      </c>
      <c r="U2560" s="25">
        <f t="shared" si="133"/>
        <v>5112</v>
      </c>
    </row>
    <row r="2561" spans="1:21" ht="27" customHeight="1" x14ac:dyDescent="0.2">
      <c r="A2561" s="18">
        <v>13976</v>
      </c>
      <c r="B2561" s="18" t="s">
        <v>399</v>
      </c>
      <c r="C2561" s="19">
        <v>43715</v>
      </c>
      <c r="D2561" s="20">
        <v>28501090202639</v>
      </c>
      <c r="F2561" s="18" t="s">
        <v>214</v>
      </c>
      <c r="G2561" s="19">
        <v>43891</v>
      </c>
      <c r="I2561" s="21">
        <v>1700</v>
      </c>
      <c r="J2561" s="22">
        <v>2021.4</v>
      </c>
      <c r="M2561" s="23">
        <v>425</v>
      </c>
      <c r="O2561" s="1">
        <v>766</v>
      </c>
      <c r="P2561" s="24">
        <f t="shared" si="134"/>
        <v>3212.4</v>
      </c>
      <c r="Q2561" s="23">
        <v>187</v>
      </c>
      <c r="R2561" s="23">
        <v>0</v>
      </c>
      <c r="S2561" s="23">
        <v>6.01</v>
      </c>
      <c r="T2561" s="24">
        <f t="shared" si="132"/>
        <v>193.01</v>
      </c>
      <c r="U2561" s="25">
        <f t="shared" si="133"/>
        <v>3019.3900000000003</v>
      </c>
    </row>
    <row r="2562" spans="1:21" ht="27" customHeight="1" x14ac:dyDescent="0.2">
      <c r="A2562" s="18">
        <v>5217</v>
      </c>
      <c r="B2562" s="18" t="s">
        <v>400</v>
      </c>
      <c r="C2562" s="19">
        <v>38165</v>
      </c>
      <c r="D2562" s="20">
        <v>27905150200614</v>
      </c>
      <c r="F2562" s="18" t="s">
        <v>256</v>
      </c>
      <c r="G2562" s="19">
        <v>38200</v>
      </c>
      <c r="I2562" s="21">
        <v>1930</v>
      </c>
      <c r="J2562" s="22">
        <v>3248.5</v>
      </c>
      <c r="M2562" s="23">
        <v>482.5</v>
      </c>
      <c r="O2562" s="1">
        <v>1431</v>
      </c>
      <c r="P2562" s="24">
        <f t="shared" si="134"/>
        <v>5162</v>
      </c>
      <c r="Q2562" s="23">
        <v>212.3</v>
      </c>
      <c r="R2562" s="23">
        <v>0</v>
      </c>
      <c r="S2562" s="23">
        <v>0</v>
      </c>
      <c r="T2562" s="24">
        <f t="shared" si="132"/>
        <v>212.3</v>
      </c>
      <c r="U2562" s="25">
        <f t="shared" si="133"/>
        <v>4949.7</v>
      </c>
    </row>
    <row r="2563" spans="1:21" ht="27" customHeight="1" x14ac:dyDescent="0.2">
      <c r="A2563" s="18">
        <v>13901</v>
      </c>
      <c r="B2563" s="18" t="s">
        <v>401</v>
      </c>
      <c r="C2563" s="19">
        <v>43601</v>
      </c>
      <c r="D2563" s="20">
        <v>29504021802295</v>
      </c>
      <c r="F2563" s="18" t="s">
        <v>214</v>
      </c>
      <c r="G2563" s="19">
        <v>43709</v>
      </c>
      <c r="I2563" s="21">
        <v>1700</v>
      </c>
      <c r="J2563" s="22">
        <v>2076</v>
      </c>
      <c r="M2563" s="23">
        <v>425</v>
      </c>
      <c r="O2563" s="1">
        <v>497</v>
      </c>
      <c r="P2563" s="24">
        <f t="shared" si="134"/>
        <v>2998</v>
      </c>
      <c r="Q2563" s="23">
        <v>187</v>
      </c>
      <c r="R2563" s="23">
        <v>0</v>
      </c>
      <c r="S2563" s="23">
        <v>0</v>
      </c>
      <c r="T2563" s="24">
        <f t="shared" si="132"/>
        <v>187</v>
      </c>
      <c r="U2563" s="25">
        <f t="shared" si="133"/>
        <v>2811</v>
      </c>
    </row>
    <row r="2564" spans="1:21" ht="27" customHeight="1" x14ac:dyDescent="0.2">
      <c r="A2564" s="18">
        <v>5107</v>
      </c>
      <c r="B2564" s="18" t="s">
        <v>402</v>
      </c>
      <c r="C2564" s="19">
        <v>38487</v>
      </c>
      <c r="D2564" s="20">
        <v>27304071802753</v>
      </c>
      <c r="F2564" s="18" t="s">
        <v>214</v>
      </c>
      <c r="G2564" s="19">
        <v>38487</v>
      </c>
      <c r="I2564" s="21">
        <v>1700</v>
      </c>
      <c r="J2564" s="22">
        <v>2871.05</v>
      </c>
      <c r="M2564" s="23">
        <v>425</v>
      </c>
      <c r="N2564" s="23">
        <v>250</v>
      </c>
      <c r="O2564" s="1">
        <v>425</v>
      </c>
      <c r="P2564" s="24">
        <f t="shared" si="134"/>
        <v>3971.05</v>
      </c>
      <c r="Q2564" s="23">
        <v>187</v>
      </c>
      <c r="R2564" s="23">
        <v>0</v>
      </c>
      <c r="S2564" s="23">
        <v>0</v>
      </c>
      <c r="T2564" s="24">
        <f t="shared" si="132"/>
        <v>187</v>
      </c>
      <c r="U2564" s="25">
        <f t="shared" si="133"/>
        <v>3784.05</v>
      </c>
    </row>
    <row r="2565" spans="1:21" ht="27" customHeight="1" x14ac:dyDescent="0.2">
      <c r="A2565" s="18">
        <v>6924</v>
      </c>
      <c r="B2565" s="18" t="s">
        <v>403</v>
      </c>
      <c r="C2565" s="19">
        <v>38781</v>
      </c>
      <c r="D2565" s="20">
        <v>27603071800553</v>
      </c>
      <c r="F2565" s="18" t="s">
        <v>214</v>
      </c>
      <c r="G2565" s="19">
        <v>38820</v>
      </c>
      <c r="I2565" s="21">
        <v>1700</v>
      </c>
      <c r="J2565" s="22">
        <v>2855.4</v>
      </c>
      <c r="M2565" s="23">
        <v>425</v>
      </c>
      <c r="N2565" s="23">
        <v>250</v>
      </c>
      <c r="O2565" s="1">
        <v>216</v>
      </c>
      <c r="P2565" s="24">
        <f t="shared" si="134"/>
        <v>3746.4</v>
      </c>
      <c r="Q2565" s="23">
        <v>187</v>
      </c>
      <c r="R2565" s="23">
        <v>0</v>
      </c>
      <c r="S2565" s="23">
        <v>0</v>
      </c>
      <c r="T2565" s="24">
        <f t="shared" si="132"/>
        <v>187</v>
      </c>
      <c r="U2565" s="25">
        <f t="shared" si="133"/>
        <v>3559.4</v>
      </c>
    </row>
    <row r="2566" spans="1:21" ht="27" customHeight="1" x14ac:dyDescent="0.2">
      <c r="A2566" s="18">
        <v>2046</v>
      </c>
      <c r="B2566" s="18" t="s">
        <v>404</v>
      </c>
      <c r="C2566" s="19">
        <v>34001</v>
      </c>
      <c r="D2566" s="20">
        <v>26811192600223</v>
      </c>
      <c r="F2566" s="18" t="s">
        <v>214</v>
      </c>
      <c r="G2566" s="19">
        <v>42186</v>
      </c>
      <c r="I2566" s="21">
        <v>2810</v>
      </c>
      <c r="J2566" s="22">
        <v>3808.95</v>
      </c>
      <c r="M2566" s="23">
        <v>702.5</v>
      </c>
      <c r="O2566" s="1"/>
      <c r="P2566" s="24">
        <f t="shared" si="134"/>
        <v>4511.45</v>
      </c>
      <c r="Q2566" s="23">
        <v>309.10000000000002</v>
      </c>
      <c r="R2566" s="23">
        <v>0</v>
      </c>
      <c r="S2566" s="23">
        <v>0</v>
      </c>
      <c r="T2566" s="24">
        <f t="shared" si="132"/>
        <v>309.10000000000002</v>
      </c>
      <c r="U2566" s="25">
        <f t="shared" si="133"/>
        <v>4202.3499999999995</v>
      </c>
    </row>
    <row r="2567" spans="1:21" ht="27" customHeight="1" x14ac:dyDescent="0.2">
      <c r="A2567" s="18">
        <v>12155</v>
      </c>
      <c r="B2567" s="18" t="s">
        <v>405</v>
      </c>
      <c r="C2567" s="19">
        <v>41647</v>
      </c>
      <c r="D2567" s="20">
        <v>27601300200376</v>
      </c>
      <c r="F2567" s="18" t="s">
        <v>214</v>
      </c>
      <c r="G2567" s="19">
        <v>41690</v>
      </c>
      <c r="I2567" s="21">
        <v>1700</v>
      </c>
      <c r="J2567" s="22">
        <v>2097.35</v>
      </c>
      <c r="M2567" s="23">
        <v>425</v>
      </c>
      <c r="O2567" s="1">
        <v>165</v>
      </c>
      <c r="P2567" s="24">
        <f t="shared" si="134"/>
        <v>2687.35</v>
      </c>
      <c r="Q2567" s="23">
        <v>187</v>
      </c>
      <c r="R2567" s="23">
        <v>300</v>
      </c>
      <c r="S2567" s="23">
        <v>1.02</v>
      </c>
      <c r="T2567" s="24">
        <f t="shared" si="132"/>
        <v>488.02</v>
      </c>
      <c r="U2567" s="25">
        <f t="shared" si="133"/>
        <v>2199.33</v>
      </c>
    </row>
    <row r="2568" spans="1:21" ht="27" customHeight="1" x14ac:dyDescent="0.2">
      <c r="A2568" s="18">
        <v>7138</v>
      </c>
      <c r="B2568" s="18" t="s">
        <v>406</v>
      </c>
      <c r="C2568" s="19">
        <v>38871</v>
      </c>
      <c r="D2568" s="20">
        <v>28205220201739</v>
      </c>
      <c r="F2568" s="18" t="s">
        <v>25</v>
      </c>
      <c r="G2568" s="19">
        <v>38930</v>
      </c>
      <c r="I2568" s="21">
        <v>2120</v>
      </c>
      <c r="J2568" s="22">
        <v>2877.01</v>
      </c>
      <c r="M2568" s="23">
        <v>530</v>
      </c>
      <c r="O2568" s="1">
        <v>3161</v>
      </c>
      <c r="P2568" s="24">
        <f t="shared" si="134"/>
        <v>6568.01</v>
      </c>
      <c r="Q2568" s="23">
        <v>233.2</v>
      </c>
      <c r="R2568" s="23">
        <v>0</v>
      </c>
      <c r="S2568" s="23">
        <v>0.7</v>
      </c>
      <c r="T2568" s="24">
        <f t="shared" si="132"/>
        <v>233.89999999999998</v>
      </c>
      <c r="U2568" s="25">
        <f t="shared" si="133"/>
        <v>6334.1100000000006</v>
      </c>
    </row>
    <row r="2569" spans="1:21" ht="27" customHeight="1" x14ac:dyDescent="0.2">
      <c r="A2569" s="18">
        <v>11426</v>
      </c>
      <c r="B2569" s="18" t="s">
        <v>407</v>
      </c>
      <c r="C2569" s="19">
        <v>41165</v>
      </c>
      <c r="D2569" s="20">
        <v>28907060200891</v>
      </c>
      <c r="F2569" s="18" t="s">
        <v>214</v>
      </c>
      <c r="G2569" s="19">
        <v>41248</v>
      </c>
      <c r="I2569" s="21">
        <v>1700</v>
      </c>
      <c r="J2569" s="22">
        <v>2294.35</v>
      </c>
      <c r="M2569" s="23">
        <v>425</v>
      </c>
      <c r="N2569" s="23">
        <v>250</v>
      </c>
      <c r="O2569" s="1">
        <v>711</v>
      </c>
      <c r="P2569" s="24">
        <f t="shared" si="134"/>
        <v>3680.35</v>
      </c>
      <c r="Q2569" s="23">
        <v>187</v>
      </c>
      <c r="R2569" s="23">
        <v>0</v>
      </c>
      <c r="S2569" s="23">
        <v>0.76</v>
      </c>
      <c r="T2569" s="24">
        <f t="shared" si="132"/>
        <v>187.76</v>
      </c>
      <c r="U2569" s="25">
        <f t="shared" si="133"/>
        <v>3492.59</v>
      </c>
    </row>
    <row r="2570" spans="1:21" ht="27" customHeight="1" x14ac:dyDescent="0.2">
      <c r="A2570" s="18">
        <v>13321</v>
      </c>
      <c r="B2570" s="18" t="s">
        <v>408</v>
      </c>
      <c r="C2570" s="19">
        <v>29221</v>
      </c>
      <c r="D2570" s="20">
        <v>27706120201851</v>
      </c>
      <c r="F2570" s="18" t="s">
        <v>285</v>
      </c>
      <c r="G2570" s="19" t="s">
        <v>77</v>
      </c>
      <c r="I2570" s="21">
        <v>0</v>
      </c>
      <c r="J2570" s="22">
        <v>2000</v>
      </c>
      <c r="M2570" s="23">
        <v>0</v>
      </c>
      <c r="O2570" s="1"/>
      <c r="P2570" s="24">
        <f t="shared" si="134"/>
        <v>2000</v>
      </c>
      <c r="Q2570" s="23">
        <v>0</v>
      </c>
      <c r="R2570" s="23">
        <v>0</v>
      </c>
      <c r="S2570" s="23">
        <v>0</v>
      </c>
      <c r="T2570" s="24">
        <f t="shared" si="132"/>
        <v>0</v>
      </c>
      <c r="U2570" s="25">
        <f t="shared" si="133"/>
        <v>2000</v>
      </c>
    </row>
    <row r="2571" spans="1:21" ht="27" customHeight="1" x14ac:dyDescent="0.2">
      <c r="A2571" s="18">
        <v>13322</v>
      </c>
      <c r="B2571" s="18" t="s">
        <v>409</v>
      </c>
      <c r="C2571" s="19">
        <v>43246</v>
      </c>
      <c r="D2571" s="20">
        <v>27810260102579</v>
      </c>
      <c r="F2571" s="18" t="s">
        <v>124</v>
      </c>
      <c r="G2571" s="19" t="s">
        <v>77</v>
      </c>
      <c r="I2571" s="21">
        <v>0</v>
      </c>
      <c r="J2571" s="22">
        <v>46023</v>
      </c>
      <c r="M2571" s="23">
        <v>0</v>
      </c>
      <c r="O2571" s="1"/>
      <c r="P2571" s="24">
        <f t="shared" si="134"/>
        <v>46023</v>
      </c>
      <c r="Q2571" s="23">
        <v>0</v>
      </c>
      <c r="R2571" s="23">
        <v>1023</v>
      </c>
      <c r="S2571" s="23">
        <v>0</v>
      </c>
      <c r="T2571" s="24">
        <f t="shared" si="132"/>
        <v>1023</v>
      </c>
      <c r="U2571" s="25">
        <f t="shared" si="133"/>
        <v>45000</v>
      </c>
    </row>
    <row r="2572" spans="1:21" ht="27" customHeight="1" x14ac:dyDescent="0.2">
      <c r="A2572" s="18">
        <v>13325</v>
      </c>
      <c r="B2572" s="18" t="s">
        <v>410</v>
      </c>
      <c r="C2572" s="19">
        <v>43246</v>
      </c>
      <c r="D2572" s="20">
        <v>27907051301614</v>
      </c>
      <c r="F2572" s="18" t="s">
        <v>116</v>
      </c>
      <c r="G2572" s="19" t="s">
        <v>77</v>
      </c>
      <c r="I2572" s="21">
        <v>0</v>
      </c>
      <c r="J2572" s="22">
        <v>21545</v>
      </c>
      <c r="M2572" s="23">
        <v>0</v>
      </c>
      <c r="O2572" s="1"/>
      <c r="P2572" s="24">
        <f t="shared" si="134"/>
        <v>21545</v>
      </c>
      <c r="Q2572" s="23">
        <v>0</v>
      </c>
      <c r="R2572" s="23">
        <v>1023</v>
      </c>
      <c r="S2572" s="23">
        <v>0</v>
      </c>
      <c r="T2572" s="24">
        <f t="shared" si="132"/>
        <v>1023</v>
      </c>
      <c r="U2572" s="25">
        <f t="shared" si="133"/>
        <v>20522</v>
      </c>
    </row>
    <row r="2573" spans="1:21" ht="27" customHeight="1" x14ac:dyDescent="0.2">
      <c r="A2573" s="18">
        <v>4076</v>
      </c>
      <c r="B2573" s="18" t="s">
        <v>411</v>
      </c>
      <c r="C2573" s="19">
        <v>35146</v>
      </c>
      <c r="D2573" s="20">
        <v>27803220201438</v>
      </c>
      <c r="F2573" s="18" t="s">
        <v>63</v>
      </c>
      <c r="G2573" s="19">
        <v>35146</v>
      </c>
      <c r="I2573" s="21">
        <v>2230</v>
      </c>
      <c r="J2573" s="22">
        <v>3786.6000000000004</v>
      </c>
      <c r="M2573" s="23">
        <v>557.5</v>
      </c>
      <c r="O2573" s="1">
        <v>1464</v>
      </c>
      <c r="P2573" s="24">
        <f t="shared" si="134"/>
        <v>5808.1</v>
      </c>
      <c r="Q2573" s="23">
        <v>245.3</v>
      </c>
      <c r="R2573" s="23">
        <v>0</v>
      </c>
      <c r="S2573" s="23">
        <v>0</v>
      </c>
      <c r="T2573" s="24">
        <f t="shared" si="132"/>
        <v>245.3</v>
      </c>
      <c r="U2573" s="25">
        <f t="shared" si="133"/>
        <v>5562.8</v>
      </c>
    </row>
    <row r="2574" spans="1:21" ht="27" customHeight="1" x14ac:dyDescent="0.2">
      <c r="A2574" s="18">
        <v>4954</v>
      </c>
      <c r="B2574" s="18" t="s">
        <v>412</v>
      </c>
      <c r="C2574" s="19">
        <v>38033</v>
      </c>
      <c r="D2574" s="20">
        <v>27301070202526</v>
      </c>
      <c r="F2574" s="18" t="s">
        <v>63</v>
      </c>
      <c r="G2574" s="19">
        <v>38081</v>
      </c>
      <c r="I2574" s="21">
        <v>2520</v>
      </c>
      <c r="J2574" s="22">
        <v>3422.85</v>
      </c>
      <c r="M2574" s="23">
        <v>630</v>
      </c>
      <c r="O2574" s="1">
        <v>1736</v>
      </c>
      <c r="P2574" s="24">
        <f t="shared" si="134"/>
        <v>5788.85</v>
      </c>
      <c r="Q2574" s="23">
        <v>277.2</v>
      </c>
      <c r="R2574" s="23">
        <v>0</v>
      </c>
      <c r="S2574" s="23">
        <v>1.4</v>
      </c>
      <c r="T2574" s="24">
        <f t="shared" si="132"/>
        <v>278.59999999999997</v>
      </c>
      <c r="U2574" s="25">
        <f t="shared" si="133"/>
        <v>5510.25</v>
      </c>
    </row>
    <row r="2575" spans="1:21" ht="27" customHeight="1" x14ac:dyDescent="0.2">
      <c r="A2575" s="18">
        <v>764</v>
      </c>
      <c r="B2575" s="18" t="s">
        <v>413</v>
      </c>
      <c r="C2575" s="19">
        <v>34669</v>
      </c>
      <c r="D2575" s="20">
        <v>26508251801811</v>
      </c>
      <c r="F2575" s="18" t="s">
        <v>63</v>
      </c>
      <c r="G2575" s="19">
        <v>34911</v>
      </c>
      <c r="I2575" s="21">
        <v>3540</v>
      </c>
      <c r="J2575" s="22">
        <v>4390.5</v>
      </c>
      <c r="M2575" s="23">
        <v>885</v>
      </c>
      <c r="O2575" s="1"/>
      <c r="P2575" s="24">
        <f t="shared" si="134"/>
        <v>5275.5</v>
      </c>
      <c r="Q2575" s="23">
        <v>389.4</v>
      </c>
      <c r="R2575" s="23">
        <v>0</v>
      </c>
      <c r="S2575" s="23">
        <v>2.52</v>
      </c>
      <c r="T2575" s="24">
        <f t="shared" si="132"/>
        <v>391.91999999999996</v>
      </c>
      <c r="U2575" s="25">
        <f t="shared" si="133"/>
        <v>4883.58</v>
      </c>
    </row>
    <row r="2576" spans="1:21" ht="27" customHeight="1" x14ac:dyDescent="0.2">
      <c r="A2576" s="18">
        <v>765</v>
      </c>
      <c r="B2576" s="18" t="s">
        <v>414</v>
      </c>
      <c r="C2576" s="19">
        <v>35791</v>
      </c>
      <c r="D2576" s="20">
        <v>27209270201391</v>
      </c>
      <c r="F2576" s="18" t="s">
        <v>63</v>
      </c>
      <c r="G2576" s="19">
        <v>35796</v>
      </c>
      <c r="I2576" s="21">
        <v>3140</v>
      </c>
      <c r="J2576" s="22">
        <v>4514.5</v>
      </c>
      <c r="M2576" s="23">
        <v>785</v>
      </c>
      <c r="O2576" s="1">
        <v>521</v>
      </c>
      <c r="P2576" s="24">
        <f t="shared" si="134"/>
        <v>5820.5</v>
      </c>
      <c r="Q2576" s="23">
        <v>345.4</v>
      </c>
      <c r="R2576" s="23">
        <v>0</v>
      </c>
      <c r="S2576" s="23">
        <v>10.5</v>
      </c>
      <c r="T2576" s="24">
        <f t="shared" si="132"/>
        <v>355.9</v>
      </c>
      <c r="U2576" s="25">
        <f t="shared" si="133"/>
        <v>5464.6</v>
      </c>
    </row>
    <row r="2577" spans="1:21" ht="27" customHeight="1" x14ac:dyDescent="0.2">
      <c r="A2577" s="18">
        <v>771</v>
      </c>
      <c r="B2577" s="18" t="s">
        <v>415</v>
      </c>
      <c r="C2577" s="19">
        <v>35102</v>
      </c>
      <c r="D2577" s="20">
        <v>26511161800859</v>
      </c>
      <c r="F2577" s="18" t="s">
        <v>63</v>
      </c>
      <c r="G2577" s="19">
        <v>35400</v>
      </c>
      <c r="I2577" s="21">
        <v>2940</v>
      </c>
      <c r="J2577" s="22">
        <v>3989.5</v>
      </c>
      <c r="M2577" s="23">
        <v>735</v>
      </c>
      <c r="O2577" s="1">
        <v>1696</v>
      </c>
      <c r="P2577" s="24">
        <f t="shared" si="134"/>
        <v>6420.5</v>
      </c>
      <c r="Q2577" s="23">
        <v>323.39999999999998</v>
      </c>
      <c r="R2577" s="23">
        <v>0</v>
      </c>
      <c r="S2577" s="23">
        <v>0.33</v>
      </c>
      <c r="T2577" s="24">
        <f t="shared" si="132"/>
        <v>323.72999999999996</v>
      </c>
      <c r="U2577" s="25">
        <f t="shared" si="133"/>
        <v>6096.77</v>
      </c>
    </row>
    <row r="2578" spans="1:21" ht="27" customHeight="1" x14ac:dyDescent="0.2">
      <c r="A2578" s="18">
        <v>270</v>
      </c>
      <c r="B2578" s="18" t="s">
        <v>416</v>
      </c>
      <c r="C2578" s="19">
        <v>35560</v>
      </c>
      <c r="D2578" s="20">
        <v>26607290201276</v>
      </c>
      <c r="F2578" s="18" t="s">
        <v>25</v>
      </c>
      <c r="G2578" s="19">
        <v>35585</v>
      </c>
      <c r="I2578" s="21">
        <v>3650</v>
      </c>
      <c r="J2578" s="22">
        <v>4560</v>
      </c>
      <c r="M2578" s="23">
        <v>912.5</v>
      </c>
      <c r="O2578" s="1">
        <v>1552</v>
      </c>
      <c r="P2578" s="24">
        <f t="shared" si="134"/>
        <v>7024.5</v>
      </c>
      <c r="Q2578" s="23">
        <v>401.5</v>
      </c>
      <c r="R2578" s="23">
        <v>0</v>
      </c>
      <c r="S2578" s="23">
        <v>67.17</v>
      </c>
      <c r="T2578" s="24">
        <f t="shared" si="132"/>
        <v>468.67</v>
      </c>
      <c r="U2578" s="25">
        <f t="shared" si="133"/>
        <v>6555.83</v>
      </c>
    </row>
    <row r="2579" spans="1:21" ht="27" customHeight="1" x14ac:dyDescent="0.2">
      <c r="A2579" s="18">
        <v>1101</v>
      </c>
      <c r="B2579" s="18" t="s">
        <v>417</v>
      </c>
      <c r="C2579" s="19">
        <v>35034</v>
      </c>
      <c r="D2579" s="20">
        <v>26308110201217</v>
      </c>
      <c r="F2579" s="18" t="s">
        <v>63</v>
      </c>
      <c r="G2579" s="19">
        <v>35049</v>
      </c>
      <c r="I2579" s="21">
        <v>3800</v>
      </c>
      <c r="J2579" s="22">
        <v>5172.5</v>
      </c>
      <c r="M2579" s="23">
        <v>950</v>
      </c>
      <c r="O2579" s="1">
        <v>1806</v>
      </c>
      <c r="P2579" s="24">
        <f t="shared" si="134"/>
        <v>7928.5</v>
      </c>
      <c r="Q2579" s="23">
        <v>418</v>
      </c>
      <c r="R2579" s="23">
        <v>0</v>
      </c>
      <c r="S2579" s="23">
        <v>1.68</v>
      </c>
      <c r="T2579" s="24">
        <f t="shared" si="132"/>
        <v>419.68</v>
      </c>
      <c r="U2579" s="25">
        <f t="shared" si="133"/>
        <v>7508.82</v>
      </c>
    </row>
    <row r="2580" spans="1:21" ht="27" customHeight="1" x14ac:dyDescent="0.2">
      <c r="A2580" s="18">
        <v>3681</v>
      </c>
      <c r="B2580" s="18" t="s">
        <v>418</v>
      </c>
      <c r="C2580" s="19">
        <v>37297</v>
      </c>
      <c r="D2580" s="20">
        <v>6001070301695</v>
      </c>
      <c r="F2580" s="18" t="s">
        <v>63</v>
      </c>
      <c r="I2580" s="21">
        <v>0</v>
      </c>
      <c r="J2580" s="22">
        <v>1470</v>
      </c>
      <c r="M2580" s="23">
        <v>0</v>
      </c>
      <c r="O2580" s="1"/>
      <c r="P2580" s="24">
        <f t="shared" si="134"/>
        <v>1470</v>
      </c>
      <c r="Q2580" s="23">
        <v>0</v>
      </c>
      <c r="R2580" s="23">
        <v>0</v>
      </c>
      <c r="S2580" s="23">
        <v>0</v>
      </c>
      <c r="T2580" s="24">
        <f t="shared" si="132"/>
        <v>0</v>
      </c>
      <c r="U2580" s="25">
        <f t="shared" si="133"/>
        <v>1470</v>
      </c>
    </row>
    <row r="2581" spans="1:21" ht="27" customHeight="1" x14ac:dyDescent="0.2">
      <c r="A2581" s="18">
        <v>1151</v>
      </c>
      <c r="B2581" s="18" t="s">
        <v>419</v>
      </c>
      <c r="C2581" s="19">
        <v>34881</v>
      </c>
      <c r="D2581" s="20">
        <v>27210070200534</v>
      </c>
      <c r="F2581" s="18" t="s">
        <v>63</v>
      </c>
      <c r="G2581" s="19">
        <v>35943</v>
      </c>
      <c r="I2581" s="21">
        <v>5940</v>
      </c>
      <c r="J2581" s="22">
        <v>8060</v>
      </c>
      <c r="M2581" s="23">
        <v>1485</v>
      </c>
      <c r="O2581" s="1">
        <v>2906</v>
      </c>
      <c r="P2581" s="24">
        <f t="shared" si="134"/>
        <v>12451</v>
      </c>
      <c r="Q2581" s="23">
        <v>653.4</v>
      </c>
      <c r="R2581" s="23">
        <v>0</v>
      </c>
      <c r="S2581" s="23">
        <v>0</v>
      </c>
      <c r="T2581" s="24">
        <f t="shared" si="132"/>
        <v>653.4</v>
      </c>
      <c r="U2581" s="25">
        <f t="shared" si="133"/>
        <v>11797.6</v>
      </c>
    </row>
    <row r="2582" spans="1:21" ht="27" customHeight="1" x14ac:dyDescent="0.2">
      <c r="A2582" s="18">
        <v>1154</v>
      </c>
      <c r="B2582" s="18" t="s">
        <v>420</v>
      </c>
      <c r="C2582" s="19">
        <v>35249</v>
      </c>
      <c r="D2582" s="20">
        <v>27302250202693</v>
      </c>
      <c r="F2582" s="18" t="s">
        <v>63</v>
      </c>
      <c r="G2582" s="19">
        <v>35353</v>
      </c>
      <c r="I2582" s="21">
        <v>5060</v>
      </c>
      <c r="J2582" s="22">
        <v>7281.5</v>
      </c>
      <c r="M2582" s="23">
        <v>1265</v>
      </c>
      <c r="O2582" s="1">
        <v>3525</v>
      </c>
      <c r="P2582" s="24">
        <f t="shared" si="134"/>
        <v>12071.5</v>
      </c>
      <c r="Q2582" s="23">
        <v>556.6</v>
      </c>
      <c r="R2582" s="23">
        <v>0</v>
      </c>
      <c r="S2582" s="23">
        <v>0</v>
      </c>
      <c r="T2582" s="24">
        <f t="shared" si="132"/>
        <v>556.6</v>
      </c>
      <c r="U2582" s="25">
        <f t="shared" si="133"/>
        <v>11514.9</v>
      </c>
    </row>
    <row r="2583" spans="1:21" ht="27" customHeight="1" x14ac:dyDescent="0.2">
      <c r="A2583" s="18">
        <v>1157</v>
      </c>
      <c r="B2583" s="18" t="s">
        <v>421</v>
      </c>
      <c r="C2583" s="19">
        <v>42792</v>
      </c>
      <c r="D2583" s="20">
        <v>27601190200677</v>
      </c>
      <c r="F2583" s="18" t="s">
        <v>63</v>
      </c>
      <c r="G2583" s="19">
        <v>42819</v>
      </c>
      <c r="I2583" s="21">
        <v>2140</v>
      </c>
      <c r="J2583" s="22">
        <v>3062.15</v>
      </c>
      <c r="M2583" s="23">
        <v>535</v>
      </c>
      <c r="O2583" s="1">
        <v>2092</v>
      </c>
      <c r="P2583" s="24">
        <f t="shared" si="134"/>
        <v>5689.15</v>
      </c>
      <c r="Q2583" s="23">
        <v>235.4</v>
      </c>
      <c r="R2583" s="23">
        <v>0</v>
      </c>
      <c r="S2583" s="23">
        <v>0</v>
      </c>
      <c r="T2583" s="24">
        <f t="shared" si="132"/>
        <v>235.4</v>
      </c>
      <c r="U2583" s="25">
        <f t="shared" si="133"/>
        <v>5453.75</v>
      </c>
    </row>
    <row r="2584" spans="1:21" ht="27" customHeight="1" x14ac:dyDescent="0.2">
      <c r="A2584" s="18">
        <v>4840</v>
      </c>
      <c r="B2584" s="18" t="s">
        <v>422</v>
      </c>
      <c r="C2584" s="19">
        <v>37971</v>
      </c>
      <c r="D2584" s="20">
        <v>26804170201051</v>
      </c>
      <c r="F2584" s="18" t="s">
        <v>63</v>
      </c>
      <c r="G2584" s="19">
        <v>38081</v>
      </c>
      <c r="I2584" s="21">
        <v>2560</v>
      </c>
      <c r="J2584" s="22">
        <v>3163.55</v>
      </c>
      <c r="M2584" s="23">
        <v>640</v>
      </c>
      <c r="O2584" s="1">
        <v>1289</v>
      </c>
      <c r="P2584" s="24">
        <f t="shared" si="134"/>
        <v>5092.55</v>
      </c>
      <c r="Q2584" s="23">
        <v>281.60000000000002</v>
      </c>
      <c r="R2584" s="23">
        <v>0</v>
      </c>
      <c r="S2584" s="23">
        <v>0</v>
      </c>
      <c r="T2584" s="24">
        <f t="shared" si="132"/>
        <v>281.60000000000002</v>
      </c>
      <c r="U2584" s="25">
        <f t="shared" si="133"/>
        <v>4810.95</v>
      </c>
    </row>
    <row r="2585" spans="1:21" ht="27" customHeight="1" x14ac:dyDescent="0.2">
      <c r="A2585" s="18">
        <v>5329</v>
      </c>
      <c r="B2585" s="18" t="s">
        <v>423</v>
      </c>
      <c r="C2585" s="19">
        <v>38333</v>
      </c>
      <c r="D2585" s="20">
        <v>27505270200377</v>
      </c>
      <c r="F2585" s="18" t="s">
        <v>63</v>
      </c>
      <c r="G2585" s="19">
        <v>38384</v>
      </c>
      <c r="I2585" s="21">
        <v>2120</v>
      </c>
      <c r="J2585" s="22">
        <v>3042.7</v>
      </c>
      <c r="M2585" s="23">
        <v>530</v>
      </c>
      <c r="O2585" s="1">
        <v>374</v>
      </c>
      <c r="P2585" s="24">
        <f t="shared" si="134"/>
        <v>3946.7</v>
      </c>
      <c r="Q2585" s="23">
        <v>233.2</v>
      </c>
      <c r="R2585" s="23">
        <v>0</v>
      </c>
      <c r="S2585" s="23">
        <v>2.71</v>
      </c>
      <c r="T2585" s="24">
        <f t="shared" si="132"/>
        <v>235.91</v>
      </c>
      <c r="U2585" s="25">
        <f t="shared" si="133"/>
        <v>3710.79</v>
      </c>
    </row>
    <row r="2586" spans="1:21" ht="27" customHeight="1" x14ac:dyDescent="0.2">
      <c r="A2586" s="18">
        <v>5404</v>
      </c>
      <c r="B2586" s="18" t="s">
        <v>424</v>
      </c>
      <c r="C2586" s="19">
        <v>38419</v>
      </c>
      <c r="D2586" s="20">
        <v>28111260202334</v>
      </c>
      <c r="F2586" s="18" t="s">
        <v>63</v>
      </c>
      <c r="G2586" s="19">
        <v>38448</v>
      </c>
      <c r="I2586" s="21">
        <v>2260</v>
      </c>
      <c r="J2586" s="22">
        <v>4647.4799999999996</v>
      </c>
      <c r="M2586" s="23">
        <v>565</v>
      </c>
      <c r="O2586" s="1">
        <v>431</v>
      </c>
      <c r="P2586" s="24">
        <f t="shared" si="134"/>
        <v>5643.48</v>
      </c>
      <c r="Q2586" s="23">
        <v>248.6</v>
      </c>
      <c r="R2586" s="23">
        <v>1000</v>
      </c>
      <c r="S2586" s="23">
        <v>16.510000000000002</v>
      </c>
      <c r="T2586" s="24">
        <f t="shared" si="132"/>
        <v>1265.1099999999999</v>
      </c>
      <c r="U2586" s="25">
        <f t="shared" si="133"/>
        <v>4378.37</v>
      </c>
    </row>
    <row r="2587" spans="1:21" ht="27" customHeight="1" x14ac:dyDescent="0.2">
      <c r="A2587" s="18">
        <v>9526</v>
      </c>
      <c r="B2587" s="18" t="s">
        <v>425</v>
      </c>
      <c r="C2587" s="19">
        <v>40201</v>
      </c>
      <c r="D2587" s="20">
        <v>27403100201797</v>
      </c>
      <c r="F2587" s="18" t="s">
        <v>63</v>
      </c>
      <c r="G2587" s="19">
        <v>40278</v>
      </c>
      <c r="I2587" s="21">
        <v>2740</v>
      </c>
      <c r="J2587" s="22">
        <v>3924.1499999999996</v>
      </c>
      <c r="M2587" s="23">
        <v>685</v>
      </c>
      <c r="O2587" s="1">
        <v>1823</v>
      </c>
      <c r="P2587" s="24">
        <f t="shared" si="134"/>
        <v>6432.15</v>
      </c>
      <c r="Q2587" s="23">
        <v>301.39999999999998</v>
      </c>
      <c r="R2587" s="23">
        <v>0</v>
      </c>
      <c r="S2587" s="23">
        <v>0.63</v>
      </c>
      <c r="T2587" s="24">
        <f t="shared" si="132"/>
        <v>302.02999999999997</v>
      </c>
      <c r="U2587" s="25">
        <f t="shared" si="133"/>
        <v>6130.12</v>
      </c>
    </row>
    <row r="2588" spans="1:21" ht="27" customHeight="1" x14ac:dyDescent="0.2">
      <c r="A2588" s="18">
        <v>13773</v>
      </c>
      <c r="B2588" s="18" t="s">
        <v>426</v>
      </c>
      <c r="C2588" s="19">
        <v>43541</v>
      </c>
      <c r="D2588" s="20">
        <v>28708230200139</v>
      </c>
      <c r="F2588" s="18" t="s">
        <v>63</v>
      </c>
      <c r="G2588" s="19">
        <v>43678</v>
      </c>
      <c r="I2588" s="21">
        <v>1700</v>
      </c>
      <c r="J2588" s="22">
        <v>2508</v>
      </c>
      <c r="M2588" s="23">
        <v>425</v>
      </c>
      <c r="O2588" s="1">
        <v>774</v>
      </c>
      <c r="P2588" s="24">
        <f t="shared" si="134"/>
        <v>3707</v>
      </c>
      <c r="Q2588" s="23">
        <v>187</v>
      </c>
      <c r="R2588" s="23">
        <v>0</v>
      </c>
      <c r="S2588" s="23">
        <v>0.6</v>
      </c>
      <c r="T2588" s="24">
        <f t="shared" si="132"/>
        <v>187.6</v>
      </c>
      <c r="U2588" s="25">
        <f t="shared" si="133"/>
        <v>3519.4</v>
      </c>
    </row>
    <row r="2589" spans="1:21" ht="27" customHeight="1" x14ac:dyDescent="0.2">
      <c r="A2589" s="18">
        <v>1106</v>
      </c>
      <c r="B2589" s="18" t="s">
        <v>427</v>
      </c>
      <c r="C2589" s="19">
        <v>33390</v>
      </c>
      <c r="D2589" s="20">
        <v>27512180201052</v>
      </c>
      <c r="F2589" s="18" t="s">
        <v>63</v>
      </c>
      <c r="G2589" s="19">
        <v>34847</v>
      </c>
      <c r="I2589" s="21">
        <v>3180</v>
      </c>
      <c r="J2589" s="22">
        <v>4590.5</v>
      </c>
      <c r="M2589" s="23">
        <v>795</v>
      </c>
      <c r="O2589" s="1"/>
      <c r="P2589" s="24">
        <f t="shared" si="134"/>
        <v>5385.5</v>
      </c>
      <c r="Q2589" s="23">
        <v>349.8</v>
      </c>
      <c r="R2589" s="23">
        <v>0</v>
      </c>
      <c r="S2589" s="23">
        <v>0</v>
      </c>
      <c r="T2589" s="24">
        <f t="shared" si="132"/>
        <v>349.8</v>
      </c>
      <c r="U2589" s="25">
        <f t="shared" si="133"/>
        <v>5035.7</v>
      </c>
    </row>
    <row r="2590" spans="1:21" ht="27" customHeight="1" x14ac:dyDescent="0.2">
      <c r="A2590" s="18">
        <v>1109</v>
      </c>
      <c r="B2590" s="18" t="s">
        <v>428</v>
      </c>
      <c r="C2590" s="19">
        <v>35211</v>
      </c>
      <c r="D2590" s="20">
        <v>27510060201978</v>
      </c>
      <c r="F2590" s="18" t="s">
        <v>63</v>
      </c>
      <c r="G2590" s="19">
        <v>35247</v>
      </c>
      <c r="I2590" s="21">
        <v>5050</v>
      </c>
      <c r="J2590" s="22">
        <v>7244</v>
      </c>
      <c r="M2590" s="23">
        <v>1262.5</v>
      </c>
      <c r="O2590" s="1">
        <v>116</v>
      </c>
      <c r="P2590" s="24">
        <f t="shared" si="134"/>
        <v>8622.5</v>
      </c>
      <c r="Q2590" s="23">
        <v>555.5</v>
      </c>
      <c r="R2590" s="23">
        <v>0</v>
      </c>
      <c r="S2590" s="23">
        <v>2.35</v>
      </c>
      <c r="T2590" s="24">
        <f t="shared" si="132"/>
        <v>557.85</v>
      </c>
      <c r="U2590" s="25">
        <f t="shared" si="133"/>
        <v>8064.65</v>
      </c>
    </row>
    <row r="2591" spans="1:21" ht="27" customHeight="1" x14ac:dyDescent="0.2">
      <c r="A2591" s="18">
        <v>1113</v>
      </c>
      <c r="B2591" s="18" t="s">
        <v>429</v>
      </c>
      <c r="C2591" s="19">
        <v>35497</v>
      </c>
      <c r="D2591" s="20">
        <v>27310050201458</v>
      </c>
      <c r="F2591" s="18" t="s">
        <v>63</v>
      </c>
      <c r="G2591" s="19">
        <v>35541</v>
      </c>
      <c r="I2591" s="21">
        <v>3640</v>
      </c>
      <c r="J2591" s="22">
        <v>5243.5</v>
      </c>
      <c r="M2591" s="23">
        <v>910</v>
      </c>
      <c r="O2591" s="1"/>
      <c r="P2591" s="24">
        <f t="shared" si="134"/>
        <v>6153.5</v>
      </c>
      <c r="Q2591" s="23">
        <v>400.4</v>
      </c>
      <c r="R2591" s="23">
        <v>0</v>
      </c>
      <c r="S2591" s="23">
        <v>1.26</v>
      </c>
      <c r="T2591" s="24">
        <f t="shared" si="132"/>
        <v>401.65999999999997</v>
      </c>
      <c r="U2591" s="25">
        <f t="shared" si="133"/>
        <v>5751.84</v>
      </c>
    </row>
    <row r="2592" spans="1:21" ht="27" customHeight="1" x14ac:dyDescent="0.2">
      <c r="A2592" s="18">
        <v>1115</v>
      </c>
      <c r="B2592" s="18" t="s">
        <v>430</v>
      </c>
      <c r="C2592" s="19">
        <v>36223</v>
      </c>
      <c r="D2592" s="20">
        <v>28003010203958</v>
      </c>
      <c r="F2592" s="18" t="s">
        <v>63</v>
      </c>
      <c r="G2592" s="19">
        <v>36258</v>
      </c>
      <c r="I2592" s="21">
        <v>2510</v>
      </c>
      <c r="J2592" s="22">
        <v>3609.25</v>
      </c>
      <c r="M2592" s="23">
        <v>627.5</v>
      </c>
      <c r="O2592" s="1"/>
      <c r="P2592" s="24">
        <f t="shared" si="134"/>
        <v>4236.75</v>
      </c>
      <c r="Q2592" s="23">
        <v>276.10000000000002</v>
      </c>
      <c r="R2592" s="23">
        <v>0</v>
      </c>
      <c r="S2592" s="23">
        <v>0</v>
      </c>
      <c r="T2592" s="24">
        <f t="shared" si="132"/>
        <v>276.10000000000002</v>
      </c>
      <c r="U2592" s="25">
        <f t="shared" si="133"/>
        <v>3960.65</v>
      </c>
    </row>
    <row r="2593" spans="1:21" ht="27" customHeight="1" x14ac:dyDescent="0.2">
      <c r="A2593" s="18">
        <v>1117</v>
      </c>
      <c r="B2593" s="18" t="s">
        <v>431</v>
      </c>
      <c r="C2593" s="19">
        <v>36012</v>
      </c>
      <c r="D2593" s="20">
        <v>27303300200693</v>
      </c>
      <c r="F2593" s="18" t="s">
        <v>63</v>
      </c>
      <c r="G2593" s="19">
        <v>36031</v>
      </c>
      <c r="I2593" s="21">
        <v>5040</v>
      </c>
      <c r="J2593" s="22">
        <v>7248</v>
      </c>
      <c r="M2593" s="23">
        <v>1260</v>
      </c>
      <c r="O2593" s="1">
        <v>115</v>
      </c>
      <c r="P2593" s="24">
        <f t="shared" si="134"/>
        <v>8623</v>
      </c>
      <c r="Q2593" s="23">
        <v>554.4</v>
      </c>
      <c r="R2593" s="23">
        <v>0</v>
      </c>
      <c r="S2593" s="23">
        <v>23.93</v>
      </c>
      <c r="T2593" s="24">
        <f t="shared" si="132"/>
        <v>578.32999999999993</v>
      </c>
      <c r="U2593" s="25">
        <f t="shared" si="133"/>
        <v>8044.67</v>
      </c>
    </row>
    <row r="2594" spans="1:21" ht="27" customHeight="1" x14ac:dyDescent="0.2">
      <c r="A2594" s="18">
        <v>6729</v>
      </c>
      <c r="B2594" s="18" t="s">
        <v>432</v>
      </c>
      <c r="C2594" s="19">
        <v>38731</v>
      </c>
      <c r="D2594" s="20">
        <v>27809290201417</v>
      </c>
      <c r="F2594" s="18" t="s">
        <v>63</v>
      </c>
      <c r="G2594" s="19">
        <v>38812</v>
      </c>
      <c r="I2594" s="21">
        <v>2590</v>
      </c>
      <c r="J2594" s="22">
        <v>3707.3500000000004</v>
      </c>
      <c r="M2594" s="23">
        <v>647.5</v>
      </c>
      <c r="N2594" s="23">
        <v>900</v>
      </c>
      <c r="O2594" s="1"/>
      <c r="P2594" s="24">
        <f t="shared" si="134"/>
        <v>5254.85</v>
      </c>
      <c r="Q2594" s="23">
        <v>284.89999999999998</v>
      </c>
      <c r="R2594" s="23">
        <v>0</v>
      </c>
      <c r="S2594" s="23">
        <v>10.14</v>
      </c>
      <c r="T2594" s="24">
        <f t="shared" si="132"/>
        <v>295.03999999999996</v>
      </c>
      <c r="U2594" s="25">
        <f t="shared" si="133"/>
        <v>4959.8100000000004</v>
      </c>
    </row>
    <row r="2595" spans="1:21" ht="27" customHeight="1" x14ac:dyDescent="0.2">
      <c r="A2595" s="18">
        <v>8438</v>
      </c>
      <c r="B2595" s="18" t="s">
        <v>433</v>
      </c>
      <c r="C2595" s="19">
        <v>39412</v>
      </c>
      <c r="D2595" s="20">
        <v>27412070201753</v>
      </c>
      <c r="F2595" s="18" t="s">
        <v>63</v>
      </c>
      <c r="G2595" s="19">
        <v>39439</v>
      </c>
      <c r="I2595" s="21">
        <v>3270</v>
      </c>
      <c r="J2595" s="22">
        <v>4711</v>
      </c>
      <c r="M2595" s="23">
        <v>817.5</v>
      </c>
      <c r="N2595" s="23">
        <v>950</v>
      </c>
      <c r="O2595" s="1">
        <v>542</v>
      </c>
      <c r="P2595" s="24">
        <f t="shared" si="134"/>
        <v>7020.5</v>
      </c>
      <c r="Q2595" s="23">
        <v>359.7</v>
      </c>
      <c r="R2595" s="23">
        <v>0</v>
      </c>
      <c r="S2595" s="23">
        <v>22.26</v>
      </c>
      <c r="T2595" s="24">
        <f t="shared" si="132"/>
        <v>381.96</v>
      </c>
      <c r="U2595" s="25">
        <f t="shared" si="133"/>
        <v>6638.54</v>
      </c>
    </row>
    <row r="2596" spans="1:21" ht="27" customHeight="1" x14ac:dyDescent="0.2">
      <c r="A2596" s="18">
        <v>13495</v>
      </c>
      <c r="B2596" s="18" t="s">
        <v>434</v>
      </c>
      <c r="C2596" s="19">
        <v>43291</v>
      </c>
      <c r="D2596" s="20">
        <v>30009280203116</v>
      </c>
      <c r="F2596" s="18" t="s">
        <v>63</v>
      </c>
      <c r="G2596" s="19">
        <v>43299</v>
      </c>
      <c r="I2596" s="21">
        <v>1700</v>
      </c>
      <c r="J2596" s="22">
        <v>1775.6999999999998</v>
      </c>
      <c r="M2596" s="23">
        <v>425</v>
      </c>
      <c r="O2596" s="1"/>
      <c r="P2596" s="24">
        <f t="shared" si="134"/>
        <v>2200.6999999999998</v>
      </c>
      <c r="Q2596" s="23">
        <v>187</v>
      </c>
      <c r="R2596" s="23">
        <v>0</v>
      </c>
      <c r="S2596" s="23">
        <v>558.20000000000005</v>
      </c>
      <c r="T2596" s="24">
        <f t="shared" si="132"/>
        <v>745.2</v>
      </c>
      <c r="U2596" s="25">
        <f t="shared" si="133"/>
        <v>1455.4999999999998</v>
      </c>
    </row>
    <row r="2597" spans="1:21" ht="27" customHeight="1" x14ac:dyDescent="0.2">
      <c r="A2597" s="18">
        <v>13595</v>
      </c>
      <c r="B2597" s="18" t="s">
        <v>435</v>
      </c>
      <c r="C2597" s="19">
        <v>43361</v>
      </c>
      <c r="D2597" s="20">
        <v>29809260200138</v>
      </c>
      <c r="F2597" s="18" t="s">
        <v>63</v>
      </c>
      <c r="G2597" s="19">
        <v>43497</v>
      </c>
      <c r="O2597" s="1"/>
      <c r="P2597" s="24">
        <f t="shared" si="134"/>
        <v>0</v>
      </c>
      <c r="T2597" s="24">
        <f t="shared" si="132"/>
        <v>0</v>
      </c>
      <c r="U2597" s="25">
        <f t="shared" si="133"/>
        <v>0</v>
      </c>
    </row>
    <row r="2598" spans="1:21" ht="27" customHeight="1" x14ac:dyDescent="0.2">
      <c r="A2598" s="18">
        <v>13750</v>
      </c>
      <c r="B2598" s="18" t="s">
        <v>436</v>
      </c>
      <c r="C2598" s="19">
        <v>43506</v>
      </c>
      <c r="D2598" s="20">
        <v>29805260200655</v>
      </c>
      <c r="F2598" s="18" t="s">
        <v>63</v>
      </c>
      <c r="G2598" s="19">
        <v>43617</v>
      </c>
      <c r="O2598" s="1"/>
      <c r="P2598" s="24">
        <f t="shared" si="134"/>
        <v>0</v>
      </c>
      <c r="T2598" s="24">
        <f t="shared" si="132"/>
        <v>0</v>
      </c>
      <c r="U2598" s="25">
        <f t="shared" si="133"/>
        <v>0</v>
      </c>
    </row>
    <row r="2599" spans="1:21" ht="27" customHeight="1" x14ac:dyDescent="0.2">
      <c r="A2599" s="18">
        <v>13598</v>
      </c>
      <c r="B2599" s="18" t="s">
        <v>437</v>
      </c>
      <c r="C2599" s="19">
        <v>43365</v>
      </c>
      <c r="D2599" s="20">
        <v>28009030200678</v>
      </c>
      <c r="F2599" s="18" t="s">
        <v>438</v>
      </c>
      <c r="G2599" s="19">
        <v>43466</v>
      </c>
      <c r="I2599" s="21">
        <v>10900</v>
      </c>
      <c r="J2599" s="22">
        <v>13596</v>
      </c>
      <c r="M2599" s="23">
        <v>2725</v>
      </c>
      <c r="N2599" s="23">
        <v>7500</v>
      </c>
      <c r="O2599" s="1"/>
      <c r="P2599" s="24">
        <f t="shared" si="134"/>
        <v>23821</v>
      </c>
      <c r="Q2599" s="23">
        <v>1199</v>
      </c>
      <c r="R2599" s="23">
        <v>0</v>
      </c>
      <c r="S2599" s="23">
        <v>2.2400000000000002</v>
      </c>
      <c r="T2599" s="24">
        <f t="shared" ref="T2599:T2662" si="135">SUM(Q2599:S2599)</f>
        <v>1201.24</v>
      </c>
      <c r="U2599" s="25">
        <f t="shared" ref="U2599:U2662" si="136">P2599-T2599</f>
        <v>22619.759999999998</v>
      </c>
    </row>
    <row r="2600" spans="1:21" ht="27" customHeight="1" x14ac:dyDescent="0.2">
      <c r="A2600" s="18">
        <v>13719</v>
      </c>
      <c r="B2600" s="18" t="s">
        <v>439</v>
      </c>
      <c r="C2600" s="19">
        <v>44024</v>
      </c>
      <c r="D2600" s="20">
        <v>29304041804155</v>
      </c>
      <c r="F2600" s="18" t="s">
        <v>440</v>
      </c>
      <c r="G2600" s="19">
        <v>44044</v>
      </c>
      <c r="I2600" s="21">
        <v>3760</v>
      </c>
      <c r="J2600" s="22">
        <v>4628.8999999999996</v>
      </c>
      <c r="M2600" s="23">
        <v>940</v>
      </c>
      <c r="O2600" s="1"/>
      <c r="P2600" s="24">
        <f t="shared" ref="P2600:P2663" si="137">SUM(J2600:O2600)</f>
        <v>5568.9</v>
      </c>
      <c r="Q2600" s="23">
        <v>413.6</v>
      </c>
      <c r="R2600" s="23">
        <v>0</v>
      </c>
      <c r="S2600" s="23">
        <v>0</v>
      </c>
      <c r="T2600" s="24">
        <f t="shared" si="135"/>
        <v>413.6</v>
      </c>
      <c r="U2600" s="25">
        <f t="shared" si="136"/>
        <v>5155.2999999999993</v>
      </c>
    </row>
    <row r="2601" spans="1:21" ht="27" customHeight="1" x14ac:dyDescent="0.2">
      <c r="A2601" s="18">
        <v>1105</v>
      </c>
      <c r="B2601" s="18" t="s">
        <v>441</v>
      </c>
      <c r="C2601" s="19">
        <v>33786</v>
      </c>
      <c r="D2601" s="20">
        <v>26311140200739</v>
      </c>
      <c r="F2601" s="18" t="s">
        <v>63</v>
      </c>
      <c r="G2601" s="19">
        <v>34719</v>
      </c>
      <c r="I2601" s="21">
        <v>5720</v>
      </c>
      <c r="J2601" s="22">
        <v>7106.68</v>
      </c>
      <c r="M2601" s="23">
        <v>1430</v>
      </c>
      <c r="O2601" s="1"/>
      <c r="P2601" s="24">
        <f t="shared" si="137"/>
        <v>8536.68</v>
      </c>
      <c r="Q2601" s="23">
        <v>629.20000000000005</v>
      </c>
      <c r="R2601" s="23">
        <v>0</v>
      </c>
      <c r="S2601" s="23">
        <v>5.89</v>
      </c>
      <c r="T2601" s="24">
        <f t="shared" si="135"/>
        <v>635.09</v>
      </c>
      <c r="U2601" s="25">
        <f t="shared" si="136"/>
        <v>7901.59</v>
      </c>
    </row>
    <row r="2602" spans="1:21" ht="27" customHeight="1" x14ac:dyDescent="0.2">
      <c r="A2602" s="18">
        <v>1107</v>
      </c>
      <c r="B2602" s="18" t="s">
        <v>442</v>
      </c>
      <c r="C2602" s="19">
        <v>33725</v>
      </c>
      <c r="D2602" s="20">
        <v>27811090200836</v>
      </c>
      <c r="F2602" s="18" t="s">
        <v>63</v>
      </c>
      <c r="G2602" s="19">
        <v>35043</v>
      </c>
      <c r="I2602" s="21">
        <v>5280</v>
      </c>
      <c r="J2602" s="22">
        <v>7160</v>
      </c>
      <c r="M2602" s="23">
        <v>1320</v>
      </c>
      <c r="O2602" s="1"/>
      <c r="P2602" s="24">
        <f t="shared" si="137"/>
        <v>8480</v>
      </c>
      <c r="Q2602" s="23">
        <v>580.79999999999995</v>
      </c>
      <c r="R2602" s="23">
        <v>0</v>
      </c>
      <c r="S2602" s="23">
        <v>4.12</v>
      </c>
      <c r="T2602" s="24">
        <f t="shared" si="135"/>
        <v>584.91999999999996</v>
      </c>
      <c r="U2602" s="25">
        <f t="shared" si="136"/>
        <v>7895.08</v>
      </c>
    </row>
    <row r="2603" spans="1:21" ht="27" customHeight="1" x14ac:dyDescent="0.2">
      <c r="A2603" s="18">
        <v>1110</v>
      </c>
      <c r="B2603" s="18" t="s">
        <v>443</v>
      </c>
      <c r="C2603" s="19">
        <v>35247</v>
      </c>
      <c r="D2603" s="20">
        <v>27501200202318</v>
      </c>
      <c r="F2603" s="18" t="s">
        <v>63</v>
      </c>
      <c r="G2603" s="19">
        <v>35551</v>
      </c>
      <c r="I2603" s="21">
        <v>3480</v>
      </c>
      <c r="J2603" s="22">
        <v>5030.5</v>
      </c>
      <c r="M2603" s="23">
        <v>870</v>
      </c>
      <c r="O2603" s="1"/>
      <c r="P2603" s="24">
        <f t="shared" si="137"/>
        <v>5900.5</v>
      </c>
      <c r="Q2603" s="23">
        <v>382.8</v>
      </c>
      <c r="R2603" s="23">
        <v>850</v>
      </c>
      <c r="S2603" s="23">
        <v>21.3</v>
      </c>
      <c r="T2603" s="24">
        <f t="shared" si="135"/>
        <v>1254.0999999999999</v>
      </c>
      <c r="U2603" s="25">
        <f t="shared" si="136"/>
        <v>4646.3999999999996</v>
      </c>
    </row>
    <row r="2604" spans="1:21" ht="27" customHeight="1" x14ac:dyDescent="0.2">
      <c r="A2604" s="18">
        <v>4942</v>
      </c>
      <c r="B2604" s="18" t="s">
        <v>444</v>
      </c>
      <c r="C2604" s="19">
        <v>38026</v>
      </c>
      <c r="D2604" s="20">
        <v>28403280200339</v>
      </c>
      <c r="F2604" s="18" t="s">
        <v>63</v>
      </c>
      <c r="G2604" s="19">
        <v>38839</v>
      </c>
      <c r="I2604" s="21">
        <v>1820</v>
      </c>
      <c r="J2604" s="22">
        <v>3075.05</v>
      </c>
      <c r="M2604" s="23">
        <v>455</v>
      </c>
      <c r="O2604" s="1">
        <v>641</v>
      </c>
      <c r="P2604" s="24">
        <f t="shared" si="137"/>
        <v>4171.05</v>
      </c>
      <c r="Q2604" s="23">
        <v>200.2</v>
      </c>
      <c r="R2604" s="23">
        <v>500</v>
      </c>
      <c r="S2604" s="23">
        <v>0</v>
      </c>
      <c r="T2604" s="24">
        <f t="shared" si="135"/>
        <v>700.2</v>
      </c>
      <c r="U2604" s="25">
        <f t="shared" si="136"/>
        <v>3470.8500000000004</v>
      </c>
    </row>
    <row r="2605" spans="1:21" ht="27" customHeight="1" x14ac:dyDescent="0.2">
      <c r="A2605" s="18">
        <v>5904</v>
      </c>
      <c r="B2605" s="18" t="s">
        <v>445</v>
      </c>
      <c r="C2605" s="19">
        <v>38614</v>
      </c>
      <c r="D2605" s="20">
        <v>26701020200894</v>
      </c>
      <c r="F2605" s="18" t="s">
        <v>63</v>
      </c>
      <c r="G2605" s="19">
        <v>38820</v>
      </c>
      <c r="I2605" s="21">
        <v>2430</v>
      </c>
      <c r="J2605" s="22">
        <v>3012.3</v>
      </c>
      <c r="M2605" s="23">
        <v>607.5</v>
      </c>
      <c r="O2605" s="1"/>
      <c r="P2605" s="24">
        <f t="shared" si="137"/>
        <v>3619.8</v>
      </c>
      <c r="Q2605" s="23">
        <v>267.3</v>
      </c>
      <c r="R2605" s="23">
        <v>0</v>
      </c>
      <c r="S2605" s="23">
        <v>1.01</v>
      </c>
      <c r="T2605" s="24">
        <f t="shared" si="135"/>
        <v>268.31</v>
      </c>
      <c r="U2605" s="25">
        <f t="shared" si="136"/>
        <v>3351.4900000000002</v>
      </c>
    </row>
    <row r="2606" spans="1:21" ht="27" customHeight="1" x14ac:dyDescent="0.2">
      <c r="A2606" s="18">
        <v>6066</v>
      </c>
      <c r="B2606" s="18" t="s">
        <v>446</v>
      </c>
      <c r="C2606" s="19">
        <v>38654</v>
      </c>
      <c r="D2606" s="20">
        <v>27808030201319</v>
      </c>
      <c r="F2606" s="18" t="s">
        <v>63</v>
      </c>
      <c r="G2606" s="19">
        <v>38750</v>
      </c>
      <c r="I2606" s="21">
        <v>2230</v>
      </c>
      <c r="J2606" s="22">
        <v>3214.15</v>
      </c>
      <c r="M2606" s="23">
        <v>557.5</v>
      </c>
      <c r="O2606" s="1">
        <v>1218</v>
      </c>
      <c r="P2606" s="24">
        <f t="shared" si="137"/>
        <v>4989.6499999999996</v>
      </c>
      <c r="Q2606" s="23">
        <v>245.3</v>
      </c>
      <c r="R2606" s="23">
        <v>0</v>
      </c>
      <c r="S2606" s="23">
        <v>5.68</v>
      </c>
      <c r="T2606" s="24">
        <f t="shared" si="135"/>
        <v>250.98000000000002</v>
      </c>
      <c r="U2606" s="25">
        <f t="shared" si="136"/>
        <v>4738.67</v>
      </c>
    </row>
    <row r="2607" spans="1:21" ht="27" customHeight="1" x14ac:dyDescent="0.2">
      <c r="A2607" s="18">
        <v>6067</v>
      </c>
      <c r="B2607" s="18" t="s">
        <v>447</v>
      </c>
      <c r="C2607" s="19">
        <v>38656</v>
      </c>
      <c r="D2607" s="20">
        <v>27910230200856</v>
      </c>
      <c r="F2607" s="18" t="s">
        <v>63</v>
      </c>
      <c r="G2607" s="19">
        <v>38762</v>
      </c>
      <c r="I2607" s="21">
        <v>1990</v>
      </c>
      <c r="J2607" s="22">
        <v>2875.85</v>
      </c>
      <c r="M2607" s="23">
        <v>497.5</v>
      </c>
      <c r="O2607" s="1"/>
      <c r="P2607" s="24">
        <f t="shared" si="137"/>
        <v>3373.35</v>
      </c>
      <c r="Q2607" s="23">
        <v>218.9</v>
      </c>
      <c r="R2607" s="23">
        <v>0</v>
      </c>
      <c r="S2607" s="23">
        <v>0.69</v>
      </c>
      <c r="T2607" s="24">
        <f t="shared" si="135"/>
        <v>219.59</v>
      </c>
      <c r="U2607" s="25">
        <f t="shared" si="136"/>
        <v>3153.7599999999998</v>
      </c>
    </row>
    <row r="2608" spans="1:21" ht="27" customHeight="1" x14ac:dyDescent="0.2">
      <c r="A2608" s="18">
        <v>6281</v>
      </c>
      <c r="B2608" s="18" t="s">
        <v>448</v>
      </c>
      <c r="C2608" s="19">
        <v>38682</v>
      </c>
      <c r="D2608" s="20">
        <v>28107252702614</v>
      </c>
      <c r="F2608" s="18" t="s">
        <v>63</v>
      </c>
      <c r="G2608" s="19">
        <v>38762</v>
      </c>
      <c r="I2608" s="21">
        <v>2230</v>
      </c>
      <c r="J2608" s="22">
        <v>3214.85</v>
      </c>
      <c r="M2608" s="23">
        <v>557.5</v>
      </c>
      <c r="O2608" s="1">
        <v>1236</v>
      </c>
      <c r="P2608" s="24">
        <f t="shared" si="137"/>
        <v>5008.3500000000004</v>
      </c>
      <c r="Q2608" s="23">
        <v>245.3</v>
      </c>
      <c r="R2608" s="23">
        <v>0</v>
      </c>
      <c r="S2608" s="23">
        <v>0.26</v>
      </c>
      <c r="T2608" s="24">
        <f t="shared" si="135"/>
        <v>245.56</v>
      </c>
      <c r="U2608" s="25">
        <f t="shared" si="136"/>
        <v>4762.79</v>
      </c>
    </row>
    <row r="2609" spans="1:21" ht="27" customHeight="1" x14ac:dyDescent="0.2">
      <c r="A2609" s="18">
        <v>1108</v>
      </c>
      <c r="B2609" s="18" t="s">
        <v>449</v>
      </c>
      <c r="C2609" s="19">
        <v>36570</v>
      </c>
      <c r="D2609" s="20">
        <v>27701112801057</v>
      </c>
      <c r="F2609" s="18" t="s">
        <v>63</v>
      </c>
      <c r="G2609" s="19">
        <v>36596</v>
      </c>
      <c r="I2609" s="21">
        <v>5740</v>
      </c>
      <c r="J2609" s="22">
        <v>8230</v>
      </c>
      <c r="M2609" s="23">
        <v>1435</v>
      </c>
      <c r="N2609" s="23">
        <v>1000</v>
      </c>
      <c r="O2609" s="1">
        <v>1258</v>
      </c>
      <c r="P2609" s="24">
        <f t="shared" si="137"/>
        <v>11923</v>
      </c>
      <c r="Q2609" s="23">
        <v>631.4</v>
      </c>
      <c r="R2609" s="23">
        <v>0</v>
      </c>
      <c r="S2609" s="23">
        <v>0</v>
      </c>
      <c r="T2609" s="24">
        <f t="shared" si="135"/>
        <v>631.4</v>
      </c>
      <c r="U2609" s="25">
        <f t="shared" si="136"/>
        <v>11291.6</v>
      </c>
    </row>
    <row r="2610" spans="1:21" ht="27" customHeight="1" x14ac:dyDescent="0.2">
      <c r="A2610" s="18">
        <v>1153</v>
      </c>
      <c r="B2610" s="18" t="s">
        <v>450</v>
      </c>
      <c r="C2610" s="19">
        <v>34881</v>
      </c>
      <c r="D2610" s="20">
        <v>26901140200099</v>
      </c>
      <c r="F2610" s="18" t="s">
        <v>63</v>
      </c>
      <c r="G2610" s="19">
        <v>34881</v>
      </c>
      <c r="I2610" s="21">
        <v>7240</v>
      </c>
      <c r="J2610" s="22">
        <v>8952</v>
      </c>
      <c r="M2610" s="23">
        <v>1810</v>
      </c>
      <c r="O2610" s="1">
        <v>3445</v>
      </c>
      <c r="P2610" s="24">
        <f t="shared" si="137"/>
        <v>14207</v>
      </c>
      <c r="Q2610" s="23">
        <v>796.4</v>
      </c>
      <c r="R2610" s="23">
        <v>0</v>
      </c>
      <c r="S2610" s="23">
        <v>0</v>
      </c>
      <c r="T2610" s="24">
        <f t="shared" si="135"/>
        <v>796.4</v>
      </c>
      <c r="U2610" s="25">
        <f t="shared" si="136"/>
        <v>13410.6</v>
      </c>
    </row>
    <row r="2611" spans="1:21" ht="27" customHeight="1" x14ac:dyDescent="0.2">
      <c r="A2611" s="18">
        <v>9633</v>
      </c>
      <c r="B2611" s="18" t="s">
        <v>451</v>
      </c>
      <c r="C2611" s="19">
        <v>40275</v>
      </c>
      <c r="D2611" s="20">
        <v>27308160200657</v>
      </c>
      <c r="F2611" s="18" t="s">
        <v>63</v>
      </c>
      <c r="G2611" s="19">
        <v>40288</v>
      </c>
      <c r="I2611" s="21">
        <v>4890</v>
      </c>
      <c r="J2611" s="22">
        <v>8232.5</v>
      </c>
      <c r="M2611" s="23">
        <v>1222.5</v>
      </c>
      <c r="O2611" s="1">
        <v>4227</v>
      </c>
      <c r="P2611" s="24">
        <f t="shared" si="137"/>
        <v>13682</v>
      </c>
      <c r="Q2611" s="23">
        <v>537.9</v>
      </c>
      <c r="R2611" s="23">
        <v>0</v>
      </c>
      <c r="S2611" s="23">
        <v>0</v>
      </c>
      <c r="T2611" s="24">
        <f t="shared" si="135"/>
        <v>537.9</v>
      </c>
      <c r="U2611" s="25">
        <f t="shared" si="136"/>
        <v>13144.1</v>
      </c>
    </row>
    <row r="2612" spans="1:21" ht="27" customHeight="1" x14ac:dyDescent="0.2">
      <c r="A2612" s="18">
        <v>16004</v>
      </c>
      <c r="B2612" s="18" t="s">
        <v>452</v>
      </c>
      <c r="C2612" s="19" t="s">
        <v>453</v>
      </c>
      <c r="D2612" s="20" t="s">
        <v>454</v>
      </c>
      <c r="F2612" s="18" t="s">
        <v>256</v>
      </c>
      <c r="G2612" s="19" t="s">
        <v>455</v>
      </c>
      <c r="O2612" s="1"/>
      <c r="P2612" s="24">
        <f t="shared" si="137"/>
        <v>0</v>
      </c>
      <c r="T2612" s="24">
        <f t="shared" si="135"/>
        <v>0</v>
      </c>
      <c r="U2612" s="25">
        <f t="shared" si="136"/>
        <v>0</v>
      </c>
    </row>
    <row r="2613" spans="1:21" ht="27" customHeight="1" x14ac:dyDescent="0.2">
      <c r="A2613" s="18">
        <v>16025</v>
      </c>
      <c r="B2613" s="18" t="s">
        <v>456</v>
      </c>
      <c r="C2613" s="19" t="s">
        <v>457</v>
      </c>
      <c r="D2613" s="20" t="s">
        <v>458</v>
      </c>
      <c r="F2613" s="18" t="s">
        <v>75</v>
      </c>
      <c r="G2613" s="19" t="s">
        <v>459</v>
      </c>
      <c r="O2613" s="1"/>
      <c r="P2613" s="24">
        <f t="shared" si="137"/>
        <v>0</v>
      </c>
      <c r="T2613" s="24">
        <f t="shared" si="135"/>
        <v>0</v>
      </c>
      <c r="U2613" s="25">
        <f t="shared" si="136"/>
        <v>0</v>
      </c>
    </row>
    <row r="2614" spans="1:21" ht="27" customHeight="1" x14ac:dyDescent="0.2">
      <c r="A2614" s="18">
        <v>16029</v>
      </c>
      <c r="B2614" s="18" t="s">
        <v>460</v>
      </c>
      <c r="C2614" s="19" t="s">
        <v>461</v>
      </c>
      <c r="D2614" s="20" t="s">
        <v>462</v>
      </c>
      <c r="F2614" s="18" t="s">
        <v>463</v>
      </c>
      <c r="G2614" s="19" t="s">
        <v>464</v>
      </c>
      <c r="O2614" s="1"/>
      <c r="P2614" s="24">
        <f t="shared" si="137"/>
        <v>0</v>
      </c>
      <c r="T2614" s="24">
        <f t="shared" si="135"/>
        <v>0</v>
      </c>
      <c r="U2614" s="25">
        <f t="shared" si="136"/>
        <v>0</v>
      </c>
    </row>
    <row r="2615" spans="1:21" ht="27" customHeight="1" x14ac:dyDescent="0.2">
      <c r="A2615" s="18">
        <v>16035</v>
      </c>
      <c r="B2615" s="18" t="s">
        <v>465</v>
      </c>
      <c r="C2615" s="19" t="s">
        <v>466</v>
      </c>
      <c r="D2615" s="20" t="s">
        <v>467</v>
      </c>
      <c r="F2615" s="18" t="s">
        <v>463</v>
      </c>
      <c r="G2615" s="19" t="s">
        <v>468</v>
      </c>
      <c r="O2615" s="1"/>
      <c r="P2615" s="24">
        <f t="shared" si="137"/>
        <v>0</v>
      </c>
      <c r="T2615" s="24">
        <f t="shared" si="135"/>
        <v>0</v>
      </c>
      <c r="U2615" s="25">
        <f t="shared" si="136"/>
        <v>0</v>
      </c>
    </row>
    <row r="2616" spans="1:21" ht="27" customHeight="1" x14ac:dyDescent="0.2">
      <c r="A2616" s="18">
        <v>16039</v>
      </c>
      <c r="B2616" s="18" t="s">
        <v>469</v>
      </c>
      <c r="C2616" s="19" t="s">
        <v>470</v>
      </c>
      <c r="D2616" s="20" t="s">
        <v>471</v>
      </c>
      <c r="F2616" s="18" t="s">
        <v>463</v>
      </c>
      <c r="G2616" s="19" t="s">
        <v>472</v>
      </c>
      <c r="O2616" s="1"/>
      <c r="P2616" s="24">
        <f t="shared" si="137"/>
        <v>0</v>
      </c>
      <c r="T2616" s="24">
        <f t="shared" si="135"/>
        <v>0</v>
      </c>
      <c r="U2616" s="25">
        <f t="shared" si="136"/>
        <v>0</v>
      </c>
    </row>
    <row r="2617" spans="1:21" ht="27" customHeight="1" x14ac:dyDescent="0.2">
      <c r="A2617" s="18">
        <v>11651</v>
      </c>
      <c r="B2617" s="18" t="s">
        <v>473</v>
      </c>
      <c r="C2617" s="19" t="s">
        <v>474</v>
      </c>
      <c r="D2617" s="20" t="s">
        <v>475</v>
      </c>
      <c r="F2617" s="18" t="s">
        <v>463</v>
      </c>
      <c r="G2617" s="19" t="s">
        <v>476</v>
      </c>
      <c r="O2617" s="1"/>
      <c r="P2617" s="24">
        <f t="shared" si="137"/>
        <v>0</v>
      </c>
      <c r="T2617" s="24">
        <f t="shared" si="135"/>
        <v>0</v>
      </c>
      <c r="U2617" s="25">
        <f t="shared" si="136"/>
        <v>0</v>
      </c>
    </row>
    <row r="2618" spans="1:21" ht="27" customHeight="1" x14ac:dyDescent="0.2">
      <c r="A2618" s="18">
        <v>16009</v>
      </c>
      <c r="B2618" s="18" t="s">
        <v>477</v>
      </c>
      <c r="C2618" s="19" t="s">
        <v>478</v>
      </c>
      <c r="D2618" s="20" t="s">
        <v>479</v>
      </c>
      <c r="F2618" s="18" t="s">
        <v>463</v>
      </c>
      <c r="G2618" s="19" t="s">
        <v>480</v>
      </c>
      <c r="O2618" s="1"/>
      <c r="P2618" s="24">
        <f t="shared" si="137"/>
        <v>0</v>
      </c>
      <c r="T2618" s="24">
        <f t="shared" si="135"/>
        <v>0</v>
      </c>
      <c r="U2618" s="25">
        <f t="shared" si="136"/>
        <v>0</v>
      </c>
    </row>
    <row r="2619" spans="1:21" ht="27" customHeight="1" x14ac:dyDescent="0.2">
      <c r="A2619" s="18">
        <v>16002</v>
      </c>
      <c r="B2619" s="18" t="s">
        <v>481</v>
      </c>
      <c r="C2619" s="19" t="s">
        <v>482</v>
      </c>
      <c r="D2619" s="20" t="s">
        <v>483</v>
      </c>
      <c r="F2619" s="18" t="s">
        <v>463</v>
      </c>
      <c r="G2619" s="19" t="s">
        <v>484</v>
      </c>
      <c r="O2619" s="1"/>
      <c r="P2619" s="24">
        <f t="shared" si="137"/>
        <v>0</v>
      </c>
      <c r="T2619" s="24">
        <f t="shared" si="135"/>
        <v>0</v>
      </c>
      <c r="U2619" s="25">
        <f t="shared" si="136"/>
        <v>0</v>
      </c>
    </row>
    <row r="2620" spans="1:21" ht="27" customHeight="1" x14ac:dyDescent="0.2">
      <c r="A2620" s="18">
        <v>16003</v>
      </c>
      <c r="B2620" s="18" t="s">
        <v>485</v>
      </c>
      <c r="C2620" s="19" t="s">
        <v>486</v>
      </c>
      <c r="D2620" s="20" t="s">
        <v>487</v>
      </c>
      <c r="F2620" s="18" t="s">
        <v>463</v>
      </c>
      <c r="G2620" s="19" t="s">
        <v>488</v>
      </c>
      <c r="O2620" s="1"/>
      <c r="P2620" s="24">
        <f t="shared" si="137"/>
        <v>0</v>
      </c>
      <c r="T2620" s="24">
        <f t="shared" si="135"/>
        <v>0</v>
      </c>
      <c r="U2620" s="25">
        <f t="shared" si="136"/>
        <v>0</v>
      </c>
    </row>
    <row r="2621" spans="1:21" ht="27" customHeight="1" x14ac:dyDescent="0.2">
      <c r="A2621" s="18">
        <v>16006</v>
      </c>
      <c r="B2621" s="18" t="s">
        <v>489</v>
      </c>
      <c r="C2621" s="19" t="s">
        <v>490</v>
      </c>
      <c r="D2621" s="20" t="s">
        <v>491</v>
      </c>
      <c r="F2621" s="18" t="s">
        <v>463</v>
      </c>
      <c r="G2621" s="19" t="s">
        <v>492</v>
      </c>
      <c r="O2621" s="1"/>
      <c r="P2621" s="24">
        <f t="shared" si="137"/>
        <v>0</v>
      </c>
      <c r="T2621" s="24">
        <f t="shared" si="135"/>
        <v>0</v>
      </c>
      <c r="U2621" s="25">
        <f t="shared" si="136"/>
        <v>0</v>
      </c>
    </row>
    <row r="2622" spans="1:21" ht="27" customHeight="1" x14ac:dyDescent="0.2">
      <c r="A2622" s="18">
        <v>16007</v>
      </c>
      <c r="B2622" s="18" t="s">
        <v>493</v>
      </c>
      <c r="C2622" s="19" t="s">
        <v>494</v>
      </c>
      <c r="D2622" s="20" t="s">
        <v>495</v>
      </c>
      <c r="F2622" s="18" t="s">
        <v>463</v>
      </c>
      <c r="G2622" s="19" t="s">
        <v>496</v>
      </c>
      <c r="O2622" s="1"/>
      <c r="P2622" s="24">
        <f t="shared" si="137"/>
        <v>0</v>
      </c>
      <c r="T2622" s="24">
        <f t="shared" si="135"/>
        <v>0</v>
      </c>
      <c r="U2622" s="25">
        <f t="shared" si="136"/>
        <v>0</v>
      </c>
    </row>
    <row r="2623" spans="1:21" ht="27" customHeight="1" x14ac:dyDescent="0.2">
      <c r="A2623" s="18">
        <v>16017</v>
      </c>
      <c r="B2623" s="18" t="s">
        <v>497</v>
      </c>
      <c r="C2623" s="19" t="s">
        <v>498</v>
      </c>
      <c r="D2623" s="20" t="s">
        <v>499</v>
      </c>
      <c r="F2623" s="18" t="s">
        <v>463</v>
      </c>
      <c r="G2623" s="19" t="s">
        <v>500</v>
      </c>
      <c r="O2623" s="1"/>
      <c r="P2623" s="24">
        <f t="shared" si="137"/>
        <v>0</v>
      </c>
      <c r="T2623" s="24">
        <f t="shared" si="135"/>
        <v>0</v>
      </c>
      <c r="U2623" s="25">
        <f t="shared" si="136"/>
        <v>0</v>
      </c>
    </row>
    <row r="2624" spans="1:21" ht="27" customHeight="1" x14ac:dyDescent="0.2">
      <c r="A2624" s="18">
        <v>16019</v>
      </c>
      <c r="B2624" s="18" t="s">
        <v>501</v>
      </c>
      <c r="C2624" s="19">
        <v>38981</v>
      </c>
      <c r="D2624" s="20">
        <v>27412090200133</v>
      </c>
      <c r="F2624" s="18" t="s">
        <v>463</v>
      </c>
      <c r="G2624" s="19">
        <v>40043</v>
      </c>
      <c r="O2624" s="1"/>
      <c r="P2624" s="24">
        <f t="shared" si="137"/>
        <v>0</v>
      </c>
      <c r="T2624" s="24">
        <f t="shared" si="135"/>
        <v>0</v>
      </c>
      <c r="U2624" s="25">
        <f t="shared" si="136"/>
        <v>0</v>
      </c>
    </row>
    <row r="2625" spans="1:21" ht="27" customHeight="1" x14ac:dyDescent="0.2">
      <c r="A2625" s="18">
        <v>16023</v>
      </c>
      <c r="B2625" s="18" t="s">
        <v>502</v>
      </c>
      <c r="C2625" s="19" t="s">
        <v>503</v>
      </c>
      <c r="D2625" s="20" t="s">
        <v>504</v>
      </c>
      <c r="F2625" s="18" t="s">
        <v>463</v>
      </c>
      <c r="G2625" s="19" t="s">
        <v>505</v>
      </c>
      <c r="O2625" s="1"/>
      <c r="P2625" s="24">
        <f t="shared" si="137"/>
        <v>0</v>
      </c>
      <c r="T2625" s="24">
        <f t="shared" si="135"/>
        <v>0</v>
      </c>
      <c r="U2625" s="25">
        <f t="shared" si="136"/>
        <v>0</v>
      </c>
    </row>
    <row r="2626" spans="1:21" ht="27" customHeight="1" x14ac:dyDescent="0.2">
      <c r="A2626" s="18">
        <v>16015</v>
      </c>
      <c r="B2626" s="18" t="s">
        <v>506</v>
      </c>
      <c r="C2626" s="19" t="s">
        <v>507</v>
      </c>
      <c r="D2626" s="20" t="s">
        <v>508</v>
      </c>
      <c r="F2626" s="18" t="s">
        <v>463</v>
      </c>
      <c r="G2626" s="19" t="s">
        <v>509</v>
      </c>
      <c r="O2626" s="1"/>
      <c r="P2626" s="24">
        <f t="shared" si="137"/>
        <v>0</v>
      </c>
      <c r="T2626" s="24">
        <f t="shared" si="135"/>
        <v>0</v>
      </c>
      <c r="U2626" s="25">
        <f t="shared" si="136"/>
        <v>0</v>
      </c>
    </row>
    <row r="2627" spans="1:21" ht="27" customHeight="1" x14ac:dyDescent="0.2">
      <c r="A2627" s="18">
        <v>16016</v>
      </c>
      <c r="B2627" s="18" t="s">
        <v>510</v>
      </c>
      <c r="C2627" s="19" t="s">
        <v>511</v>
      </c>
      <c r="D2627" s="20" t="s">
        <v>512</v>
      </c>
      <c r="F2627" s="18" t="s">
        <v>463</v>
      </c>
      <c r="G2627" s="19" t="s">
        <v>513</v>
      </c>
      <c r="O2627" s="1"/>
      <c r="P2627" s="24">
        <f t="shared" si="137"/>
        <v>0</v>
      </c>
      <c r="T2627" s="24">
        <f t="shared" si="135"/>
        <v>0</v>
      </c>
      <c r="U2627" s="25">
        <f t="shared" si="136"/>
        <v>0</v>
      </c>
    </row>
    <row r="2628" spans="1:21" ht="27" customHeight="1" x14ac:dyDescent="0.2">
      <c r="A2628" s="18">
        <v>16018</v>
      </c>
      <c r="B2628" s="18" t="s">
        <v>514</v>
      </c>
      <c r="C2628" s="19" t="s">
        <v>515</v>
      </c>
      <c r="D2628" s="20" t="s">
        <v>516</v>
      </c>
      <c r="F2628" s="18" t="s">
        <v>463</v>
      </c>
      <c r="G2628" s="19" t="s">
        <v>517</v>
      </c>
      <c r="O2628" s="1"/>
      <c r="P2628" s="24">
        <f t="shared" si="137"/>
        <v>0</v>
      </c>
      <c r="T2628" s="24">
        <f t="shared" si="135"/>
        <v>0</v>
      </c>
      <c r="U2628" s="25">
        <f t="shared" si="136"/>
        <v>0</v>
      </c>
    </row>
    <row r="2629" spans="1:21" ht="27" customHeight="1" x14ac:dyDescent="0.2">
      <c r="A2629" s="18">
        <v>16022</v>
      </c>
      <c r="B2629" s="18" t="s">
        <v>518</v>
      </c>
      <c r="C2629" s="19" t="s">
        <v>519</v>
      </c>
      <c r="D2629" s="20" t="s">
        <v>520</v>
      </c>
      <c r="F2629" s="18" t="s">
        <v>463</v>
      </c>
      <c r="G2629" s="19" t="s">
        <v>521</v>
      </c>
      <c r="O2629" s="1"/>
      <c r="P2629" s="24">
        <f t="shared" si="137"/>
        <v>0</v>
      </c>
      <c r="T2629" s="24">
        <f t="shared" si="135"/>
        <v>0</v>
      </c>
      <c r="U2629" s="25">
        <f t="shared" si="136"/>
        <v>0</v>
      </c>
    </row>
    <row r="2630" spans="1:21" ht="27" customHeight="1" x14ac:dyDescent="0.2">
      <c r="A2630" s="18">
        <v>16024</v>
      </c>
      <c r="B2630" s="18" t="s">
        <v>522</v>
      </c>
      <c r="C2630" s="19" t="s">
        <v>523</v>
      </c>
      <c r="D2630" s="20" t="s">
        <v>524</v>
      </c>
      <c r="F2630" s="18" t="s">
        <v>463</v>
      </c>
      <c r="G2630" s="19" t="s">
        <v>525</v>
      </c>
      <c r="O2630" s="1"/>
      <c r="P2630" s="24">
        <f t="shared" si="137"/>
        <v>0</v>
      </c>
      <c r="T2630" s="24">
        <f t="shared" si="135"/>
        <v>0</v>
      </c>
      <c r="U2630" s="25">
        <f t="shared" si="136"/>
        <v>0</v>
      </c>
    </row>
    <row r="2631" spans="1:21" ht="27" customHeight="1" x14ac:dyDescent="0.2">
      <c r="A2631" s="18">
        <v>16013</v>
      </c>
      <c r="B2631" s="18" t="s">
        <v>526</v>
      </c>
      <c r="C2631" s="19" t="s">
        <v>527</v>
      </c>
      <c r="D2631" s="20" t="s">
        <v>528</v>
      </c>
      <c r="F2631" s="18" t="s">
        <v>529</v>
      </c>
      <c r="G2631" s="19" t="s">
        <v>530</v>
      </c>
      <c r="O2631" s="1"/>
      <c r="P2631" s="24">
        <f t="shared" si="137"/>
        <v>0</v>
      </c>
      <c r="T2631" s="24">
        <f t="shared" si="135"/>
        <v>0</v>
      </c>
      <c r="U2631" s="25">
        <f t="shared" si="136"/>
        <v>0</v>
      </c>
    </row>
    <row r="2632" spans="1:21" ht="27" customHeight="1" x14ac:dyDescent="0.2">
      <c r="A2632" s="18">
        <v>16011</v>
      </c>
      <c r="B2632" s="18" t="s">
        <v>531</v>
      </c>
      <c r="C2632" s="19" t="s">
        <v>532</v>
      </c>
      <c r="D2632" s="20" t="s">
        <v>533</v>
      </c>
      <c r="F2632" s="18" t="s">
        <v>463</v>
      </c>
      <c r="G2632" s="19" t="s">
        <v>534</v>
      </c>
      <c r="O2632" s="1"/>
      <c r="P2632" s="24">
        <f t="shared" si="137"/>
        <v>0</v>
      </c>
      <c r="T2632" s="24">
        <f t="shared" si="135"/>
        <v>0</v>
      </c>
      <c r="U2632" s="25">
        <f t="shared" si="136"/>
        <v>0</v>
      </c>
    </row>
    <row r="2633" spans="1:21" ht="27" customHeight="1" x14ac:dyDescent="0.2">
      <c r="A2633" s="18">
        <v>16014</v>
      </c>
      <c r="B2633" s="18" t="s">
        <v>535</v>
      </c>
      <c r="C2633" s="19" t="s">
        <v>536</v>
      </c>
      <c r="D2633" s="20" t="s">
        <v>537</v>
      </c>
      <c r="F2633" s="18" t="s">
        <v>463</v>
      </c>
      <c r="G2633" s="19" t="s">
        <v>538</v>
      </c>
      <c r="O2633" s="1"/>
      <c r="P2633" s="24">
        <f t="shared" si="137"/>
        <v>0</v>
      </c>
      <c r="T2633" s="24">
        <f t="shared" si="135"/>
        <v>0</v>
      </c>
      <c r="U2633" s="25">
        <f t="shared" si="136"/>
        <v>0</v>
      </c>
    </row>
    <row r="2634" spans="1:21" ht="27" customHeight="1" x14ac:dyDescent="0.2">
      <c r="A2634" s="18">
        <v>16027</v>
      </c>
      <c r="B2634" s="18" t="s">
        <v>539</v>
      </c>
      <c r="C2634" s="19" t="s">
        <v>540</v>
      </c>
      <c r="D2634" s="20" t="s">
        <v>541</v>
      </c>
      <c r="F2634" s="18" t="s">
        <v>463</v>
      </c>
      <c r="G2634" s="19" t="s">
        <v>540</v>
      </c>
      <c r="O2634" s="1"/>
      <c r="P2634" s="24">
        <f t="shared" si="137"/>
        <v>0</v>
      </c>
      <c r="T2634" s="24">
        <f t="shared" si="135"/>
        <v>0</v>
      </c>
      <c r="U2634" s="25">
        <f t="shared" si="136"/>
        <v>0</v>
      </c>
    </row>
    <row r="2635" spans="1:21" ht="27" customHeight="1" x14ac:dyDescent="0.2">
      <c r="A2635" s="18">
        <v>16030</v>
      </c>
      <c r="B2635" s="18" t="s">
        <v>542</v>
      </c>
      <c r="C2635" s="19" t="s">
        <v>543</v>
      </c>
      <c r="D2635" s="20" t="s">
        <v>544</v>
      </c>
      <c r="F2635" s="18" t="s">
        <v>463</v>
      </c>
      <c r="G2635" s="19" t="s">
        <v>545</v>
      </c>
      <c r="O2635" s="1"/>
      <c r="P2635" s="24">
        <f t="shared" si="137"/>
        <v>0</v>
      </c>
      <c r="T2635" s="24">
        <f t="shared" si="135"/>
        <v>0</v>
      </c>
      <c r="U2635" s="25">
        <f t="shared" si="136"/>
        <v>0</v>
      </c>
    </row>
    <row r="2636" spans="1:21" ht="27" customHeight="1" x14ac:dyDescent="0.2">
      <c r="A2636" s="18">
        <v>11768</v>
      </c>
      <c r="B2636" s="18" t="s">
        <v>546</v>
      </c>
      <c r="C2636" s="19" t="s">
        <v>547</v>
      </c>
      <c r="D2636" s="20" t="s">
        <v>548</v>
      </c>
      <c r="F2636" s="18" t="s">
        <v>463</v>
      </c>
      <c r="G2636" s="19" t="s">
        <v>534</v>
      </c>
      <c r="O2636" s="1"/>
      <c r="P2636" s="24">
        <f t="shared" si="137"/>
        <v>0</v>
      </c>
      <c r="T2636" s="24">
        <f t="shared" si="135"/>
        <v>0</v>
      </c>
      <c r="U2636" s="25">
        <f t="shared" si="136"/>
        <v>0</v>
      </c>
    </row>
    <row r="2637" spans="1:21" ht="27" customHeight="1" x14ac:dyDescent="0.2">
      <c r="A2637" s="18">
        <v>16005</v>
      </c>
      <c r="B2637" s="18" t="s">
        <v>549</v>
      </c>
      <c r="C2637" s="19" t="s">
        <v>550</v>
      </c>
      <c r="D2637" s="20" t="s">
        <v>551</v>
      </c>
      <c r="F2637" s="18" t="s">
        <v>463</v>
      </c>
      <c r="G2637" s="19" t="s">
        <v>550</v>
      </c>
      <c r="O2637" s="1"/>
      <c r="P2637" s="24">
        <f t="shared" si="137"/>
        <v>0</v>
      </c>
      <c r="T2637" s="24">
        <f t="shared" si="135"/>
        <v>0</v>
      </c>
      <c r="U2637" s="25">
        <f t="shared" si="136"/>
        <v>0</v>
      </c>
    </row>
    <row r="2638" spans="1:21" ht="27" customHeight="1" x14ac:dyDescent="0.2">
      <c r="A2638" s="18">
        <v>16008</v>
      </c>
      <c r="B2638" s="18" t="s">
        <v>552</v>
      </c>
      <c r="C2638" s="19" t="s">
        <v>553</v>
      </c>
      <c r="D2638" s="20" t="s">
        <v>554</v>
      </c>
      <c r="F2638" s="18" t="s">
        <v>463</v>
      </c>
      <c r="G2638" s="19" t="s">
        <v>555</v>
      </c>
      <c r="O2638" s="1"/>
      <c r="P2638" s="24">
        <f t="shared" si="137"/>
        <v>0</v>
      </c>
      <c r="T2638" s="24">
        <f t="shared" si="135"/>
        <v>0</v>
      </c>
      <c r="U2638" s="25">
        <f t="shared" si="136"/>
        <v>0</v>
      </c>
    </row>
    <row r="2639" spans="1:21" ht="27" customHeight="1" x14ac:dyDescent="0.2">
      <c r="A2639" s="18">
        <v>16012</v>
      </c>
      <c r="B2639" s="18" t="s">
        <v>556</v>
      </c>
      <c r="C2639" s="19" t="s">
        <v>557</v>
      </c>
      <c r="D2639" s="20" t="s">
        <v>558</v>
      </c>
      <c r="F2639" s="18" t="s">
        <v>463</v>
      </c>
      <c r="G2639" s="19" t="s">
        <v>559</v>
      </c>
      <c r="O2639" s="1"/>
      <c r="P2639" s="24">
        <f t="shared" si="137"/>
        <v>0</v>
      </c>
      <c r="T2639" s="24">
        <f t="shared" si="135"/>
        <v>0</v>
      </c>
      <c r="U2639" s="25">
        <f t="shared" si="136"/>
        <v>0</v>
      </c>
    </row>
    <row r="2640" spans="1:21" ht="27" customHeight="1" x14ac:dyDescent="0.2">
      <c r="A2640" s="18">
        <v>16036</v>
      </c>
      <c r="B2640" s="18" t="s">
        <v>560</v>
      </c>
      <c r="C2640" s="19" t="s">
        <v>561</v>
      </c>
      <c r="D2640" s="20" t="s">
        <v>562</v>
      </c>
      <c r="F2640" s="18" t="s">
        <v>463</v>
      </c>
      <c r="G2640" s="19" t="s">
        <v>563</v>
      </c>
      <c r="O2640" s="1"/>
      <c r="P2640" s="24">
        <f t="shared" si="137"/>
        <v>0</v>
      </c>
      <c r="T2640" s="24">
        <f t="shared" si="135"/>
        <v>0</v>
      </c>
      <c r="U2640" s="25">
        <f t="shared" si="136"/>
        <v>0</v>
      </c>
    </row>
    <row r="2641" spans="1:21" ht="27" customHeight="1" x14ac:dyDescent="0.2">
      <c r="A2641" s="18">
        <v>16020</v>
      </c>
      <c r="B2641" s="18" t="s">
        <v>564</v>
      </c>
      <c r="C2641" s="19" t="s">
        <v>565</v>
      </c>
      <c r="D2641" s="20" t="s">
        <v>566</v>
      </c>
      <c r="F2641" s="18" t="s">
        <v>209</v>
      </c>
      <c r="G2641" s="19" t="s">
        <v>565</v>
      </c>
      <c r="O2641" s="1"/>
      <c r="P2641" s="24">
        <f t="shared" si="137"/>
        <v>0</v>
      </c>
      <c r="T2641" s="24">
        <f t="shared" si="135"/>
        <v>0</v>
      </c>
      <c r="U2641" s="25">
        <f t="shared" si="136"/>
        <v>0</v>
      </c>
    </row>
    <row r="2642" spans="1:21" ht="27" customHeight="1" x14ac:dyDescent="0.2">
      <c r="A2642" s="18">
        <v>14271</v>
      </c>
      <c r="B2642" s="18" t="s">
        <v>567</v>
      </c>
      <c r="C2642" s="19">
        <v>44342</v>
      </c>
      <c r="D2642" s="20">
        <v>26905292800933</v>
      </c>
      <c r="F2642" s="18" t="s">
        <v>63</v>
      </c>
      <c r="G2642" s="19">
        <v>44593</v>
      </c>
      <c r="I2642" s="21">
        <v>1720</v>
      </c>
      <c r="J2642" s="22">
        <v>2027</v>
      </c>
      <c r="M2642" s="23">
        <v>430</v>
      </c>
      <c r="O2642" s="1"/>
      <c r="P2642" s="24">
        <f t="shared" si="137"/>
        <v>2457</v>
      </c>
      <c r="Q2642" s="23">
        <v>189.2</v>
      </c>
      <c r="R2642" s="23">
        <v>0</v>
      </c>
      <c r="S2642" s="23">
        <v>0.34</v>
      </c>
      <c r="T2642" s="24">
        <f t="shared" si="135"/>
        <v>189.54</v>
      </c>
      <c r="U2642" s="25">
        <f t="shared" si="136"/>
        <v>2267.46</v>
      </c>
    </row>
    <row r="2643" spans="1:21" ht="27" customHeight="1" x14ac:dyDescent="0.2">
      <c r="A2643" s="18">
        <v>14268</v>
      </c>
      <c r="B2643" s="18" t="s">
        <v>568</v>
      </c>
      <c r="C2643" s="19">
        <v>44339</v>
      </c>
      <c r="D2643" s="20">
        <v>28501260202337</v>
      </c>
      <c r="F2643" s="18" t="s">
        <v>306</v>
      </c>
      <c r="G2643" s="19">
        <v>44409</v>
      </c>
      <c r="O2643" s="1"/>
      <c r="P2643" s="24">
        <f t="shared" si="137"/>
        <v>0</v>
      </c>
      <c r="T2643" s="24">
        <f t="shared" si="135"/>
        <v>0</v>
      </c>
      <c r="U2643" s="25">
        <f t="shared" si="136"/>
        <v>0</v>
      </c>
    </row>
    <row r="2644" spans="1:21" ht="27" customHeight="1" x14ac:dyDescent="0.2">
      <c r="A2644" s="18">
        <v>14279</v>
      </c>
      <c r="B2644" s="18" t="s">
        <v>569</v>
      </c>
      <c r="C2644" s="19">
        <v>44359</v>
      </c>
      <c r="D2644" s="20">
        <v>29902020200254</v>
      </c>
      <c r="F2644" s="18" t="s">
        <v>75</v>
      </c>
      <c r="G2644" s="19">
        <v>44409</v>
      </c>
      <c r="I2644" s="21">
        <v>1780</v>
      </c>
      <c r="J2644" s="22">
        <v>2005</v>
      </c>
      <c r="M2644" s="23">
        <v>445</v>
      </c>
      <c r="O2644" s="1"/>
      <c r="P2644" s="24">
        <f t="shared" si="137"/>
        <v>2450</v>
      </c>
      <c r="Q2644" s="23">
        <v>195.8</v>
      </c>
      <c r="R2644" s="23">
        <v>0</v>
      </c>
      <c r="S2644" s="23">
        <v>0.35</v>
      </c>
      <c r="T2644" s="24">
        <f t="shared" si="135"/>
        <v>196.15</v>
      </c>
      <c r="U2644" s="25">
        <f t="shared" si="136"/>
        <v>2253.85</v>
      </c>
    </row>
    <row r="2645" spans="1:21" ht="27" customHeight="1" x14ac:dyDescent="0.2">
      <c r="A2645" s="18">
        <v>14260</v>
      </c>
      <c r="B2645" s="18" t="s">
        <v>570</v>
      </c>
      <c r="C2645" s="19">
        <v>44275</v>
      </c>
      <c r="D2645" s="20">
        <v>29010011804891</v>
      </c>
      <c r="F2645" s="18" t="s">
        <v>210</v>
      </c>
      <c r="G2645" s="19">
        <v>44409</v>
      </c>
      <c r="I2645" s="21">
        <v>4580</v>
      </c>
      <c r="J2645" s="22">
        <v>5583</v>
      </c>
      <c r="M2645" s="23">
        <v>1145</v>
      </c>
      <c r="N2645" s="23">
        <v>1500</v>
      </c>
      <c r="O2645" s="1"/>
      <c r="P2645" s="24">
        <f t="shared" si="137"/>
        <v>8228</v>
      </c>
      <c r="Q2645" s="23">
        <v>503.8</v>
      </c>
      <c r="R2645" s="23">
        <v>0</v>
      </c>
      <c r="S2645" s="23">
        <v>0</v>
      </c>
      <c r="T2645" s="24">
        <f t="shared" si="135"/>
        <v>503.8</v>
      </c>
      <c r="U2645" s="25">
        <f t="shared" si="136"/>
        <v>7724.2</v>
      </c>
    </row>
    <row r="2646" spans="1:21" ht="27" customHeight="1" x14ac:dyDescent="0.2">
      <c r="A2646" s="18">
        <v>0</v>
      </c>
      <c r="B2646" s="18" t="s">
        <v>571</v>
      </c>
      <c r="C2646" s="19">
        <v>44354</v>
      </c>
      <c r="D2646" s="20">
        <v>28112260201211</v>
      </c>
      <c r="F2646" s="18" t="s">
        <v>25</v>
      </c>
      <c r="G2646" s="19" t="s">
        <v>77</v>
      </c>
      <c r="J2646" s="22">
        <v>5320</v>
      </c>
      <c r="O2646" s="1"/>
      <c r="P2646" s="24">
        <f t="shared" si="137"/>
        <v>5320</v>
      </c>
      <c r="T2646" s="24">
        <f t="shared" si="135"/>
        <v>0</v>
      </c>
      <c r="U2646" s="25">
        <f t="shared" si="136"/>
        <v>5320</v>
      </c>
    </row>
    <row r="2647" spans="1:21" ht="27" customHeight="1" x14ac:dyDescent="0.2">
      <c r="A2647" s="18">
        <v>0</v>
      </c>
      <c r="B2647" s="18" t="s">
        <v>572</v>
      </c>
      <c r="C2647" s="19">
        <v>44360</v>
      </c>
      <c r="D2647" s="20">
        <v>29702230200533</v>
      </c>
      <c r="F2647" s="18" t="s">
        <v>25</v>
      </c>
      <c r="G2647" s="19" t="s">
        <v>77</v>
      </c>
      <c r="O2647" s="1"/>
      <c r="P2647" s="24">
        <f t="shared" si="137"/>
        <v>0</v>
      </c>
      <c r="T2647" s="24">
        <f t="shared" si="135"/>
        <v>0</v>
      </c>
      <c r="U2647" s="25">
        <f t="shared" si="136"/>
        <v>0</v>
      </c>
    </row>
    <row r="2648" spans="1:21" ht="27" customHeight="1" x14ac:dyDescent="0.2">
      <c r="A2648" s="18">
        <v>0</v>
      </c>
      <c r="B2648" s="18" t="s">
        <v>573</v>
      </c>
      <c r="C2648" s="19">
        <v>44361</v>
      </c>
      <c r="D2648" s="20">
        <v>28801290200791</v>
      </c>
      <c r="F2648" s="18" t="s">
        <v>25</v>
      </c>
      <c r="G2648" s="19" t="s">
        <v>77</v>
      </c>
      <c r="J2648" s="22">
        <v>3780</v>
      </c>
      <c r="O2648" s="1"/>
      <c r="P2648" s="24">
        <f t="shared" si="137"/>
        <v>3780</v>
      </c>
      <c r="T2648" s="24">
        <f t="shared" si="135"/>
        <v>0</v>
      </c>
      <c r="U2648" s="25">
        <f t="shared" si="136"/>
        <v>3780</v>
      </c>
    </row>
    <row r="2649" spans="1:21" ht="27" customHeight="1" x14ac:dyDescent="0.2">
      <c r="A2649" s="18">
        <v>0</v>
      </c>
      <c r="B2649" s="18" t="s">
        <v>638</v>
      </c>
      <c r="C2649" s="19">
        <v>44621</v>
      </c>
      <c r="D2649" s="20">
        <v>28404010200112</v>
      </c>
      <c r="F2649" s="18" t="s">
        <v>25</v>
      </c>
      <c r="G2649" s="19" t="s">
        <v>77</v>
      </c>
      <c r="O2649" s="1"/>
      <c r="P2649" s="24">
        <f t="shared" si="137"/>
        <v>0</v>
      </c>
      <c r="T2649" s="24">
        <f t="shared" si="135"/>
        <v>0</v>
      </c>
      <c r="U2649" s="25">
        <f t="shared" si="136"/>
        <v>0</v>
      </c>
    </row>
    <row r="2650" spans="1:21" ht="27" customHeight="1" x14ac:dyDescent="0.2">
      <c r="A2650" s="18">
        <v>14304</v>
      </c>
      <c r="B2650" s="18" t="s">
        <v>574</v>
      </c>
      <c r="C2650" s="19">
        <v>44391</v>
      </c>
      <c r="D2650" s="20" t="s">
        <v>575</v>
      </c>
      <c r="F2650" s="18" t="s">
        <v>86</v>
      </c>
      <c r="G2650" s="19">
        <v>44471</v>
      </c>
      <c r="O2650" s="1"/>
      <c r="P2650" s="24">
        <f t="shared" si="137"/>
        <v>0</v>
      </c>
      <c r="T2650" s="24">
        <f t="shared" si="135"/>
        <v>0</v>
      </c>
      <c r="U2650" s="25">
        <f t="shared" si="136"/>
        <v>0</v>
      </c>
    </row>
    <row r="2651" spans="1:21" ht="27" customHeight="1" x14ac:dyDescent="0.2">
      <c r="A2651" s="18">
        <v>14307</v>
      </c>
      <c r="B2651" s="18" t="s">
        <v>576</v>
      </c>
      <c r="C2651" s="19">
        <v>44402</v>
      </c>
      <c r="D2651" s="20">
        <v>27308120103594</v>
      </c>
      <c r="F2651" s="18" t="s">
        <v>577</v>
      </c>
      <c r="G2651" s="19">
        <v>44501</v>
      </c>
      <c r="I2651" s="21">
        <v>10900</v>
      </c>
      <c r="J2651" s="22">
        <v>23275</v>
      </c>
      <c r="M2651" s="23">
        <v>2725</v>
      </c>
      <c r="O2651" s="1"/>
      <c r="P2651" s="24">
        <f t="shared" si="137"/>
        <v>26000</v>
      </c>
      <c r="Q2651" s="23">
        <v>1199</v>
      </c>
      <c r="R2651" s="23">
        <v>0</v>
      </c>
      <c r="S2651" s="23">
        <v>0</v>
      </c>
      <c r="T2651" s="24">
        <f t="shared" si="135"/>
        <v>1199</v>
      </c>
      <c r="U2651" s="25">
        <f t="shared" si="136"/>
        <v>24801</v>
      </c>
    </row>
    <row r="2652" spans="1:21" ht="27" customHeight="1" x14ac:dyDescent="0.2">
      <c r="A2652" s="18">
        <v>0</v>
      </c>
      <c r="B2652" s="18" t="s">
        <v>578</v>
      </c>
      <c r="C2652" s="19">
        <v>44562</v>
      </c>
      <c r="D2652" s="20">
        <v>27309230202756</v>
      </c>
      <c r="F2652" s="18" t="s">
        <v>25</v>
      </c>
      <c r="G2652" s="19" t="s">
        <v>77</v>
      </c>
      <c r="O2652" s="1"/>
      <c r="P2652" s="24">
        <f t="shared" si="137"/>
        <v>0</v>
      </c>
      <c r="T2652" s="24">
        <f t="shared" si="135"/>
        <v>0</v>
      </c>
      <c r="U2652" s="25">
        <f t="shared" si="136"/>
        <v>0</v>
      </c>
    </row>
    <row r="2653" spans="1:21" ht="27" customHeight="1" x14ac:dyDescent="0.2">
      <c r="A2653" s="18">
        <v>0</v>
      </c>
      <c r="B2653" s="18" t="s">
        <v>579</v>
      </c>
      <c r="C2653" s="19">
        <v>44387</v>
      </c>
      <c r="D2653" s="20">
        <v>29407010213411</v>
      </c>
      <c r="F2653" s="18" t="s">
        <v>25</v>
      </c>
      <c r="G2653" s="19" t="s">
        <v>77</v>
      </c>
      <c r="O2653" s="1"/>
      <c r="P2653" s="24">
        <f t="shared" si="137"/>
        <v>0</v>
      </c>
      <c r="T2653" s="24">
        <f t="shared" si="135"/>
        <v>0</v>
      </c>
      <c r="U2653" s="25">
        <f t="shared" si="136"/>
        <v>0</v>
      </c>
    </row>
    <row r="2654" spans="1:21" ht="27" customHeight="1" x14ac:dyDescent="0.2">
      <c r="A2654" s="18">
        <v>0</v>
      </c>
      <c r="B2654" s="18" t="s">
        <v>580</v>
      </c>
      <c r="C2654" s="19">
        <v>44388</v>
      </c>
      <c r="D2654" s="20">
        <v>29006070200497</v>
      </c>
      <c r="F2654" s="18" t="s">
        <v>25</v>
      </c>
      <c r="G2654" s="19" t="s">
        <v>77</v>
      </c>
      <c r="J2654" s="22">
        <v>5810</v>
      </c>
      <c r="O2654" s="1"/>
      <c r="P2654" s="24">
        <f t="shared" si="137"/>
        <v>5810</v>
      </c>
      <c r="T2654" s="24">
        <f t="shared" si="135"/>
        <v>0</v>
      </c>
      <c r="U2654" s="25">
        <f t="shared" si="136"/>
        <v>5810</v>
      </c>
    </row>
    <row r="2655" spans="1:21" ht="27" customHeight="1" x14ac:dyDescent="0.2">
      <c r="A2655" s="18">
        <v>0</v>
      </c>
      <c r="B2655" s="18" t="s">
        <v>581</v>
      </c>
      <c r="C2655" s="19">
        <v>44409</v>
      </c>
      <c r="D2655" s="20">
        <v>27903100200238</v>
      </c>
      <c r="F2655" s="18" t="s">
        <v>25</v>
      </c>
      <c r="G2655" s="19" t="s">
        <v>77</v>
      </c>
      <c r="O2655" s="1"/>
      <c r="P2655" s="24">
        <f t="shared" si="137"/>
        <v>0</v>
      </c>
      <c r="T2655" s="24">
        <f t="shared" si="135"/>
        <v>0</v>
      </c>
      <c r="U2655" s="25">
        <f t="shared" si="136"/>
        <v>0</v>
      </c>
    </row>
    <row r="2656" spans="1:21" ht="27" customHeight="1" x14ac:dyDescent="0.2">
      <c r="A2656" s="18">
        <v>0</v>
      </c>
      <c r="B2656" s="18" t="s">
        <v>582</v>
      </c>
      <c r="C2656" s="19">
        <v>44409</v>
      </c>
      <c r="D2656" s="20">
        <v>28309170200698</v>
      </c>
      <c r="F2656" s="18" t="s">
        <v>25</v>
      </c>
      <c r="G2656" s="19" t="s">
        <v>77</v>
      </c>
      <c r="J2656" s="22">
        <v>4165</v>
      </c>
      <c r="O2656" s="1"/>
      <c r="P2656" s="24">
        <f t="shared" si="137"/>
        <v>4165</v>
      </c>
      <c r="T2656" s="24">
        <f t="shared" si="135"/>
        <v>0</v>
      </c>
      <c r="U2656" s="25">
        <f t="shared" si="136"/>
        <v>4165</v>
      </c>
    </row>
    <row r="2657" spans="1:21" ht="27" customHeight="1" x14ac:dyDescent="0.2">
      <c r="A2657" s="18">
        <v>0</v>
      </c>
      <c r="B2657" s="18" t="s">
        <v>583</v>
      </c>
      <c r="C2657" s="19">
        <v>44409</v>
      </c>
      <c r="D2657" s="20">
        <v>27210190200678</v>
      </c>
      <c r="F2657" s="18" t="s">
        <v>25</v>
      </c>
      <c r="G2657" s="19" t="s">
        <v>77</v>
      </c>
      <c r="O2657" s="1"/>
      <c r="P2657" s="24">
        <f t="shared" si="137"/>
        <v>0</v>
      </c>
      <c r="T2657" s="24">
        <f t="shared" si="135"/>
        <v>0</v>
      </c>
      <c r="U2657" s="25">
        <f t="shared" si="136"/>
        <v>0</v>
      </c>
    </row>
    <row r="2658" spans="1:21" ht="27" customHeight="1" x14ac:dyDescent="0.2">
      <c r="A2658" s="18">
        <v>0</v>
      </c>
      <c r="B2658" s="18" t="s">
        <v>584</v>
      </c>
      <c r="C2658" s="19">
        <v>44501</v>
      </c>
      <c r="D2658" s="20">
        <v>27905260202434</v>
      </c>
      <c r="F2658" s="18" t="s">
        <v>25</v>
      </c>
      <c r="G2658" s="19" t="s">
        <v>77</v>
      </c>
      <c r="O2658" s="1"/>
      <c r="P2658" s="24">
        <f t="shared" si="137"/>
        <v>0</v>
      </c>
      <c r="T2658" s="24">
        <f t="shared" si="135"/>
        <v>0</v>
      </c>
      <c r="U2658" s="25">
        <f t="shared" si="136"/>
        <v>0</v>
      </c>
    </row>
    <row r="2659" spans="1:21" ht="27" customHeight="1" x14ac:dyDescent="0.2">
      <c r="A2659" s="18">
        <v>0</v>
      </c>
      <c r="B2659" s="18" t="s">
        <v>585</v>
      </c>
      <c r="C2659" s="19">
        <v>44501</v>
      </c>
      <c r="D2659" s="20">
        <v>28206010202151</v>
      </c>
      <c r="F2659" s="18" t="s">
        <v>25</v>
      </c>
      <c r="G2659" s="19" t="s">
        <v>77</v>
      </c>
      <c r="H2659" s="19">
        <v>44875</v>
      </c>
      <c r="O2659" s="1"/>
      <c r="P2659" s="24">
        <f t="shared" si="137"/>
        <v>0</v>
      </c>
      <c r="T2659" s="24">
        <f t="shared" si="135"/>
        <v>0</v>
      </c>
      <c r="U2659" s="25">
        <f t="shared" si="136"/>
        <v>0</v>
      </c>
    </row>
    <row r="2660" spans="1:21" ht="27" customHeight="1" x14ac:dyDescent="0.2">
      <c r="A2660" s="18">
        <v>0</v>
      </c>
      <c r="B2660" s="18" t="s">
        <v>586</v>
      </c>
      <c r="C2660" s="19">
        <v>44501</v>
      </c>
      <c r="D2660" s="20">
        <v>28409181801094</v>
      </c>
      <c r="F2660" s="18" t="s">
        <v>25</v>
      </c>
      <c r="G2660" s="19" t="s">
        <v>77</v>
      </c>
      <c r="O2660" s="1"/>
      <c r="P2660" s="24">
        <f t="shared" si="137"/>
        <v>0</v>
      </c>
      <c r="T2660" s="24">
        <f t="shared" si="135"/>
        <v>0</v>
      </c>
      <c r="U2660" s="25">
        <f t="shared" si="136"/>
        <v>0</v>
      </c>
    </row>
    <row r="2661" spans="1:21" ht="27" customHeight="1" x14ac:dyDescent="0.2">
      <c r="A2661" s="18">
        <v>0</v>
      </c>
      <c r="B2661" s="18" t="s">
        <v>587</v>
      </c>
      <c r="C2661" s="19">
        <v>44531</v>
      </c>
      <c r="D2661" s="20">
        <v>28001060201252</v>
      </c>
      <c r="F2661" s="18" t="s">
        <v>25</v>
      </c>
      <c r="G2661" s="19" t="s">
        <v>77</v>
      </c>
      <c r="O2661" s="1"/>
      <c r="P2661" s="24">
        <f t="shared" si="137"/>
        <v>0</v>
      </c>
      <c r="T2661" s="24">
        <f t="shared" si="135"/>
        <v>0</v>
      </c>
      <c r="U2661" s="25">
        <f t="shared" si="136"/>
        <v>0</v>
      </c>
    </row>
    <row r="2662" spans="1:21" ht="27" customHeight="1" x14ac:dyDescent="0.2">
      <c r="A2662" s="18">
        <v>0</v>
      </c>
      <c r="B2662" s="18" t="s">
        <v>588</v>
      </c>
      <c r="C2662" s="19">
        <v>44531</v>
      </c>
      <c r="D2662" s="20">
        <v>29507300201373</v>
      </c>
      <c r="F2662" s="18" t="s">
        <v>25</v>
      </c>
      <c r="G2662" s="19" t="s">
        <v>77</v>
      </c>
      <c r="O2662" s="1"/>
      <c r="P2662" s="24">
        <f t="shared" si="137"/>
        <v>0</v>
      </c>
      <c r="T2662" s="24">
        <f t="shared" si="135"/>
        <v>0</v>
      </c>
      <c r="U2662" s="25">
        <f t="shared" si="136"/>
        <v>0</v>
      </c>
    </row>
    <row r="2663" spans="1:21" ht="27" customHeight="1" x14ac:dyDescent="0.2">
      <c r="A2663" s="18">
        <v>0</v>
      </c>
      <c r="B2663" s="18" t="s">
        <v>589</v>
      </c>
      <c r="C2663" s="19">
        <v>44562</v>
      </c>
      <c r="D2663" s="20">
        <v>28002140201055</v>
      </c>
      <c r="F2663" s="18" t="s">
        <v>25</v>
      </c>
      <c r="G2663" s="19" t="s">
        <v>77</v>
      </c>
      <c r="J2663" s="22">
        <v>2923</v>
      </c>
      <c r="O2663" s="1"/>
      <c r="P2663" s="24">
        <f t="shared" si="137"/>
        <v>2923</v>
      </c>
      <c r="T2663" s="24">
        <f t="shared" ref="T2663:T2726" si="138">SUM(Q2663:S2663)</f>
        <v>0</v>
      </c>
      <c r="U2663" s="25">
        <f t="shared" ref="U2663:U2726" si="139">P2663-T2663</f>
        <v>2923</v>
      </c>
    </row>
    <row r="2664" spans="1:21" ht="27" customHeight="1" x14ac:dyDescent="0.2">
      <c r="A2664" s="18">
        <v>0</v>
      </c>
      <c r="B2664" s="18" t="s">
        <v>643</v>
      </c>
      <c r="C2664" s="19">
        <v>44562</v>
      </c>
      <c r="D2664" s="20">
        <v>28211271601839</v>
      </c>
      <c r="F2664" s="18" t="s">
        <v>25</v>
      </c>
      <c r="G2664" s="19" t="s">
        <v>77</v>
      </c>
      <c r="O2664" s="1"/>
      <c r="P2664" s="24">
        <f t="shared" ref="P2664:P2727" si="140">SUM(J2664:O2664)</f>
        <v>0</v>
      </c>
      <c r="T2664" s="24">
        <f t="shared" si="138"/>
        <v>0</v>
      </c>
      <c r="U2664" s="25">
        <f t="shared" si="139"/>
        <v>0</v>
      </c>
    </row>
    <row r="2665" spans="1:21" ht="27" customHeight="1" x14ac:dyDescent="0.2">
      <c r="A2665" s="18">
        <v>0</v>
      </c>
      <c r="B2665" s="18" t="s">
        <v>590</v>
      </c>
      <c r="C2665" s="19">
        <v>44562</v>
      </c>
      <c r="D2665" s="20">
        <v>28211271601839</v>
      </c>
      <c r="F2665" s="18" t="s">
        <v>25</v>
      </c>
      <c r="G2665" s="19" t="s">
        <v>77</v>
      </c>
      <c r="O2665" s="1"/>
      <c r="P2665" s="24">
        <f t="shared" si="140"/>
        <v>0</v>
      </c>
      <c r="T2665" s="24">
        <f t="shared" si="138"/>
        <v>0</v>
      </c>
      <c r="U2665" s="25">
        <f t="shared" si="139"/>
        <v>0</v>
      </c>
    </row>
    <row r="2666" spans="1:21" ht="27" customHeight="1" x14ac:dyDescent="0.2">
      <c r="A2666" s="18">
        <v>0</v>
      </c>
      <c r="B2666" s="18" t="s">
        <v>591</v>
      </c>
      <c r="C2666" s="19">
        <v>44562</v>
      </c>
      <c r="D2666" s="20">
        <v>28105101802215</v>
      </c>
      <c r="F2666" s="18" t="s">
        <v>25</v>
      </c>
      <c r="G2666" s="19" t="s">
        <v>77</v>
      </c>
      <c r="J2666" s="22">
        <v>6108</v>
      </c>
      <c r="O2666" s="1"/>
      <c r="P2666" s="24">
        <f t="shared" si="140"/>
        <v>6108</v>
      </c>
      <c r="T2666" s="24">
        <f t="shared" si="138"/>
        <v>0</v>
      </c>
      <c r="U2666" s="25">
        <f t="shared" si="139"/>
        <v>6108</v>
      </c>
    </row>
    <row r="2667" spans="1:21" ht="27" customHeight="1" x14ac:dyDescent="0.2">
      <c r="A2667" s="18">
        <v>0</v>
      </c>
      <c r="B2667" s="18" t="s">
        <v>592</v>
      </c>
      <c r="C2667" s="19">
        <v>44562</v>
      </c>
      <c r="D2667" s="20">
        <v>28809280201731</v>
      </c>
      <c r="F2667" s="18" t="s">
        <v>25</v>
      </c>
      <c r="G2667" s="19" t="s">
        <v>77</v>
      </c>
      <c r="O2667" s="1"/>
      <c r="P2667" s="24">
        <f t="shared" si="140"/>
        <v>0</v>
      </c>
      <c r="T2667" s="24">
        <f t="shared" si="138"/>
        <v>0</v>
      </c>
      <c r="U2667" s="25">
        <f t="shared" si="139"/>
        <v>0</v>
      </c>
    </row>
    <row r="2668" spans="1:21" ht="27" customHeight="1" x14ac:dyDescent="0.2">
      <c r="A2668" s="18">
        <v>0</v>
      </c>
      <c r="B2668" s="18" t="s">
        <v>593</v>
      </c>
      <c r="C2668" s="19">
        <v>44562</v>
      </c>
      <c r="D2668" s="20">
        <v>29201100201717</v>
      </c>
      <c r="F2668" s="18" t="s">
        <v>25</v>
      </c>
      <c r="G2668" s="19" t="s">
        <v>77</v>
      </c>
      <c r="O2668" s="1"/>
      <c r="P2668" s="24">
        <f t="shared" si="140"/>
        <v>0</v>
      </c>
      <c r="T2668" s="24">
        <f t="shared" si="138"/>
        <v>0</v>
      </c>
      <c r="U2668" s="25">
        <f t="shared" si="139"/>
        <v>0</v>
      </c>
    </row>
    <row r="2669" spans="1:21" ht="27" customHeight="1" x14ac:dyDescent="0.2">
      <c r="A2669" s="18">
        <v>0</v>
      </c>
      <c r="B2669" s="18" t="s">
        <v>627</v>
      </c>
      <c r="C2669" s="19">
        <v>44587</v>
      </c>
      <c r="D2669" s="20">
        <v>28309170200698</v>
      </c>
      <c r="F2669" s="18" t="s">
        <v>25</v>
      </c>
      <c r="G2669" s="19" t="s">
        <v>77</v>
      </c>
      <c r="O2669" s="1"/>
      <c r="P2669" s="24">
        <f t="shared" si="140"/>
        <v>0</v>
      </c>
      <c r="T2669" s="24">
        <f t="shared" si="138"/>
        <v>0</v>
      </c>
      <c r="U2669" s="25">
        <f t="shared" si="139"/>
        <v>0</v>
      </c>
    </row>
    <row r="2670" spans="1:21" ht="27" customHeight="1" x14ac:dyDescent="0.2">
      <c r="A2670" s="18">
        <v>0</v>
      </c>
      <c r="B2670" s="18" t="s">
        <v>628</v>
      </c>
      <c r="C2670" s="19">
        <v>44590</v>
      </c>
      <c r="D2670" s="20">
        <v>28012080201951</v>
      </c>
      <c r="F2670" s="18" t="s">
        <v>25</v>
      </c>
      <c r="G2670" s="19" t="s">
        <v>77</v>
      </c>
      <c r="J2670" s="22">
        <v>4410</v>
      </c>
      <c r="O2670" s="1"/>
      <c r="P2670" s="24">
        <f t="shared" si="140"/>
        <v>4410</v>
      </c>
      <c r="T2670" s="24">
        <f t="shared" si="138"/>
        <v>0</v>
      </c>
      <c r="U2670" s="25">
        <f t="shared" si="139"/>
        <v>4410</v>
      </c>
    </row>
    <row r="2671" spans="1:21" ht="27" customHeight="1" x14ac:dyDescent="0.2">
      <c r="A2671" s="18">
        <v>0</v>
      </c>
      <c r="B2671" s="18" t="s">
        <v>629</v>
      </c>
      <c r="C2671" s="19">
        <v>44597</v>
      </c>
      <c r="D2671" s="20">
        <v>26809070202478</v>
      </c>
      <c r="F2671" s="18" t="s">
        <v>25</v>
      </c>
      <c r="G2671" s="19" t="s">
        <v>77</v>
      </c>
      <c r="J2671" s="22">
        <v>5110</v>
      </c>
      <c r="O2671" s="1"/>
      <c r="P2671" s="24">
        <f t="shared" si="140"/>
        <v>5110</v>
      </c>
      <c r="T2671" s="24">
        <f t="shared" si="138"/>
        <v>0</v>
      </c>
      <c r="U2671" s="25">
        <f t="shared" si="139"/>
        <v>5110</v>
      </c>
    </row>
    <row r="2672" spans="1:21" ht="27" customHeight="1" x14ac:dyDescent="0.2">
      <c r="A2672" s="18">
        <v>0</v>
      </c>
      <c r="B2672" s="18" t="s">
        <v>630</v>
      </c>
      <c r="C2672" s="19">
        <v>44600</v>
      </c>
      <c r="D2672" s="20">
        <v>27312221801877</v>
      </c>
      <c r="F2672" s="18" t="s">
        <v>25</v>
      </c>
      <c r="G2672" s="19" t="s">
        <v>77</v>
      </c>
      <c r="J2672" s="22">
        <v>6458</v>
      </c>
      <c r="O2672" s="1"/>
      <c r="P2672" s="24">
        <f t="shared" si="140"/>
        <v>6458</v>
      </c>
      <c r="T2672" s="24">
        <f t="shared" si="138"/>
        <v>0</v>
      </c>
      <c r="U2672" s="25">
        <f t="shared" si="139"/>
        <v>6458</v>
      </c>
    </row>
    <row r="2673" spans="1:21" ht="27" customHeight="1" x14ac:dyDescent="0.2">
      <c r="A2673" s="18">
        <v>0</v>
      </c>
      <c r="B2673" s="18" t="s">
        <v>631</v>
      </c>
      <c r="C2673" s="19">
        <v>44608</v>
      </c>
      <c r="D2673" s="20">
        <v>28205280200499</v>
      </c>
      <c r="F2673" s="18" t="s">
        <v>25</v>
      </c>
      <c r="G2673" s="19" t="s">
        <v>77</v>
      </c>
      <c r="J2673" s="22">
        <v>4830</v>
      </c>
      <c r="O2673" s="1"/>
      <c r="P2673" s="24">
        <f t="shared" si="140"/>
        <v>4830</v>
      </c>
      <c r="T2673" s="24">
        <f t="shared" si="138"/>
        <v>0</v>
      </c>
      <c r="U2673" s="25">
        <f t="shared" si="139"/>
        <v>4830</v>
      </c>
    </row>
    <row r="2674" spans="1:21" ht="27" customHeight="1" x14ac:dyDescent="0.2">
      <c r="A2674" s="18">
        <v>0</v>
      </c>
      <c r="B2674" s="18" t="s">
        <v>644</v>
      </c>
      <c r="C2674" s="26">
        <v>44695</v>
      </c>
      <c r="D2674" s="27">
        <v>28206070202177</v>
      </c>
      <c r="F2674" s="18" t="s">
        <v>25</v>
      </c>
      <c r="G2674" s="19" t="s">
        <v>77</v>
      </c>
      <c r="O2674" s="1"/>
      <c r="P2674" s="24">
        <f t="shared" si="140"/>
        <v>0</v>
      </c>
      <c r="T2674" s="24">
        <f t="shared" si="138"/>
        <v>0</v>
      </c>
      <c r="U2674" s="25">
        <f t="shared" si="139"/>
        <v>0</v>
      </c>
    </row>
    <row r="2675" spans="1:21" ht="27" customHeight="1" x14ac:dyDescent="0.2">
      <c r="A2675" s="18">
        <v>0</v>
      </c>
      <c r="B2675" s="18" t="s">
        <v>645</v>
      </c>
      <c r="C2675" s="26">
        <v>44692</v>
      </c>
      <c r="D2675" s="27">
        <v>28205120201472</v>
      </c>
      <c r="F2675" s="18" t="s">
        <v>25</v>
      </c>
      <c r="G2675" s="19" t="s">
        <v>77</v>
      </c>
      <c r="J2675" s="22">
        <v>6090</v>
      </c>
      <c r="O2675" s="1"/>
      <c r="P2675" s="24">
        <f t="shared" si="140"/>
        <v>6090</v>
      </c>
      <c r="T2675" s="24">
        <f t="shared" si="138"/>
        <v>0</v>
      </c>
      <c r="U2675" s="25">
        <f t="shared" si="139"/>
        <v>6090</v>
      </c>
    </row>
    <row r="2676" spans="1:21" ht="27" customHeight="1" x14ac:dyDescent="0.2">
      <c r="A2676" s="18">
        <v>0</v>
      </c>
      <c r="B2676" s="18" t="s">
        <v>653</v>
      </c>
      <c r="C2676" s="26">
        <v>44709</v>
      </c>
      <c r="D2676" s="27">
        <v>30504300201035</v>
      </c>
      <c r="F2676" s="18" t="s">
        <v>25</v>
      </c>
      <c r="G2676" s="19" t="s">
        <v>77</v>
      </c>
      <c r="J2676" s="22">
        <v>5600</v>
      </c>
      <c r="O2676" s="1"/>
      <c r="P2676" s="24">
        <f t="shared" si="140"/>
        <v>5600</v>
      </c>
      <c r="T2676" s="24">
        <f t="shared" si="138"/>
        <v>0</v>
      </c>
      <c r="U2676" s="25">
        <f t="shared" si="139"/>
        <v>5600</v>
      </c>
    </row>
    <row r="2677" spans="1:21" ht="27" customHeight="1" x14ac:dyDescent="0.2">
      <c r="A2677" s="18">
        <v>0</v>
      </c>
      <c r="B2677" s="18" t="s">
        <v>654</v>
      </c>
      <c r="C2677" s="26">
        <v>44711</v>
      </c>
      <c r="D2677" s="27">
        <v>39011080200275</v>
      </c>
      <c r="F2677" s="18" t="s">
        <v>25</v>
      </c>
      <c r="G2677" s="19" t="s">
        <v>77</v>
      </c>
      <c r="O2677" s="1"/>
      <c r="P2677" s="24">
        <f t="shared" si="140"/>
        <v>0</v>
      </c>
      <c r="T2677" s="24">
        <f t="shared" si="138"/>
        <v>0</v>
      </c>
      <c r="U2677" s="25">
        <f t="shared" si="139"/>
        <v>0</v>
      </c>
    </row>
    <row r="2678" spans="1:21" ht="27" customHeight="1" x14ac:dyDescent="0.2">
      <c r="A2678" s="18">
        <v>0</v>
      </c>
      <c r="B2678" s="18" t="s">
        <v>655</v>
      </c>
      <c r="C2678" s="26">
        <v>44716</v>
      </c>
      <c r="D2678" s="27">
        <v>28412160201098</v>
      </c>
      <c r="F2678" s="18" t="s">
        <v>25</v>
      </c>
      <c r="G2678" s="19" t="s">
        <v>77</v>
      </c>
      <c r="O2678" s="1"/>
      <c r="P2678" s="24">
        <f t="shared" si="140"/>
        <v>0</v>
      </c>
      <c r="T2678" s="24">
        <f t="shared" si="138"/>
        <v>0</v>
      </c>
      <c r="U2678" s="25">
        <f t="shared" si="139"/>
        <v>0</v>
      </c>
    </row>
    <row r="2679" spans="1:21" ht="27" customHeight="1" x14ac:dyDescent="0.2">
      <c r="A2679" s="18">
        <v>0</v>
      </c>
      <c r="B2679" s="18" t="s">
        <v>656</v>
      </c>
      <c r="C2679" s="26">
        <v>44716</v>
      </c>
      <c r="D2679" s="27">
        <v>29405151802736</v>
      </c>
      <c r="F2679" s="18" t="s">
        <v>25</v>
      </c>
      <c r="G2679" s="19" t="s">
        <v>77</v>
      </c>
      <c r="J2679" s="22">
        <v>5810</v>
      </c>
      <c r="O2679" s="1"/>
      <c r="P2679" s="24">
        <f t="shared" si="140"/>
        <v>5810</v>
      </c>
      <c r="T2679" s="24">
        <f t="shared" si="138"/>
        <v>0</v>
      </c>
      <c r="U2679" s="25">
        <f t="shared" si="139"/>
        <v>5810</v>
      </c>
    </row>
    <row r="2680" spans="1:21" ht="27" customHeight="1" x14ac:dyDescent="0.2">
      <c r="A2680" s="18">
        <v>0</v>
      </c>
      <c r="B2680" s="18" t="s">
        <v>673</v>
      </c>
      <c r="C2680" s="26">
        <v>44917</v>
      </c>
      <c r="D2680" s="27">
        <v>29512150201632</v>
      </c>
      <c r="F2680" s="18" t="s">
        <v>25</v>
      </c>
      <c r="G2680" s="19" t="s">
        <v>77</v>
      </c>
      <c r="J2680" s="22">
        <v>6143</v>
      </c>
      <c r="O2680" s="1"/>
      <c r="P2680" s="24">
        <f t="shared" si="140"/>
        <v>6143</v>
      </c>
      <c r="T2680" s="24">
        <f t="shared" si="138"/>
        <v>0</v>
      </c>
      <c r="U2680" s="25">
        <f t="shared" si="139"/>
        <v>6143</v>
      </c>
    </row>
    <row r="2681" spans="1:21" ht="27" customHeight="1" x14ac:dyDescent="0.2">
      <c r="A2681" s="18">
        <v>0</v>
      </c>
      <c r="B2681" s="18" t="s">
        <v>683</v>
      </c>
      <c r="C2681" s="26">
        <v>44944</v>
      </c>
      <c r="D2681" s="27">
        <v>29603110200256</v>
      </c>
      <c r="F2681" s="18" t="s">
        <v>25</v>
      </c>
      <c r="G2681" s="19" t="s">
        <v>77</v>
      </c>
      <c r="O2681" s="1"/>
      <c r="P2681" s="24">
        <f t="shared" si="140"/>
        <v>0</v>
      </c>
      <c r="T2681" s="24">
        <f t="shared" si="138"/>
        <v>0</v>
      </c>
      <c r="U2681" s="25">
        <f t="shared" si="139"/>
        <v>0</v>
      </c>
    </row>
    <row r="2682" spans="1:21" ht="27" customHeight="1" x14ac:dyDescent="0.2">
      <c r="A2682" s="18">
        <v>0</v>
      </c>
      <c r="B2682" s="18" t="s">
        <v>685</v>
      </c>
      <c r="C2682" s="26">
        <v>44943</v>
      </c>
      <c r="D2682" s="27">
        <v>28607180201235</v>
      </c>
      <c r="F2682" s="18" t="s">
        <v>25</v>
      </c>
      <c r="G2682" s="19" t="s">
        <v>77</v>
      </c>
      <c r="J2682" s="22">
        <v>2100</v>
      </c>
      <c r="O2682" s="1"/>
      <c r="P2682" s="24">
        <f t="shared" si="140"/>
        <v>2100</v>
      </c>
      <c r="T2682" s="24">
        <f t="shared" si="138"/>
        <v>0</v>
      </c>
      <c r="U2682" s="25">
        <f t="shared" si="139"/>
        <v>2100</v>
      </c>
    </row>
    <row r="2683" spans="1:21" ht="27" customHeight="1" x14ac:dyDescent="0.2">
      <c r="A2683" s="18">
        <v>0</v>
      </c>
      <c r="B2683" s="18" t="s">
        <v>705</v>
      </c>
      <c r="C2683" s="26">
        <v>44989</v>
      </c>
      <c r="D2683" s="27">
        <v>28103250201914</v>
      </c>
      <c r="F2683" s="18" t="s">
        <v>25</v>
      </c>
      <c r="G2683" s="19" t="s">
        <v>77</v>
      </c>
      <c r="O2683" s="1"/>
      <c r="P2683" s="24">
        <f t="shared" si="140"/>
        <v>0</v>
      </c>
      <c r="T2683" s="24">
        <f t="shared" si="138"/>
        <v>0</v>
      </c>
      <c r="U2683" s="25">
        <f t="shared" si="139"/>
        <v>0</v>
      </c>
    </row>
    <row r="2684" spans="1:21" ht="27" customHeight="1" x14ac:dyDescent="0.2">
      <c r="A2684" s="18">
        <v>0</v>
      </c>
      <c r="B2684" s="18" t="s">
        <v>694</v>
      </c>
      <c r="C2684" s="26">
        <v>45006</v>
      </c>
      <c r="D2684" s="27">
        <v>29709251803534</v>
      </c>
      <c r="F2684" s="18" t="s">
        <v>25</v>
      </c>
      <c r="G2684" s="19" t="s">
        <v>77</v>
      </c>
      <c r="J2684" s="22">
        <v>5863</v>
      </c>
      <c r="O2684" s="1"/>
      <c r="P2684" s="24">
        <f t="shared" si="140"/>
        <v>5863</v>
      </c>
      <c r="T2684" s="24">
        <f t="shared" si="138"/>
        <v>0</v>
      </c>
      <c r="U2684" s="25">
        <f t="shared" si="139"/>
        <v>5863</v>
      </c>
    </row>
    <row r="2685" spans="1:21" ht="27" customHeight="1" x14ac:dyDescent="0.2">
      <c r="A2685" s="18">
        <v>0</v>
      </c>
      <c r="B2685" s="18" t="s">
        <v>695</v>
      </c>
      <c r="C2685" s="26">
        <v>45014</v>
      </c>
      <c r="D2685" s="27">
        <v>29011080200375</v>
      </c>
      <c r="F2685" s="18" t="s">
        <v>25</v>
      </c>
      <c r="G2685" s="19" t="s">
        <v>77</v>
      </c>
      <c r="J2685" s="22">
        <v>4620</v>
      </c>
      <c r="O2685" s="1"/>
      <c r="P2685" s="24">
        <f t="shared" si="140"/>
        <v>4620</v>
      </c>
      <c r="T2685" s="24">
        <f t="shared" si="138"/>
        <v>0</v>
      </c>
      <c r="U2685" s="25">
        <f t="shared" si="139"/>
        <v>4620</v>
      </c>
    </row>
    <row r="2686" spans="1:21" ht="27" customHeight="1" x14ac:dyDescent="0.2">
      <c r="A2686" s="18">
        <v>14332</v>
      </c>
      <c r="B2686" s="18" t="s">
        <v>594</v>
      </c>
      <c r="C2686" s="19">
        <v>44434</v>
      </c>
      <c r="D2686" s="20">
        <v>27911060202995</v>
      </c>
      <c r="F2686" s="18" t="s">
        <v>256</v>
      </c>
      <c r="G2686" s="19">
        <v>44593</v>
      </c>
      <c r="O2686" s="1"/>
      <c r="P2686" s="24">
        <f t="shared" si="140"/>
        <v>0</v>
      </c>
      <c r="T2686" s="24">
        <f t="shared" si="138"/>
        <v>0</v>
      </c>
      <c r="U2686" s="25">
        <f t="shared" si="139"/>
        <v>0</v>
      </c>
    </row>
    <row r="2687" spans="1:21" ht="27" customHeight="1" x14ac:dyDescent="0.2">
      <c r="A2687" s="18">
        <v>14339</v>
      </c>
      <c r="B2687" s="18" t="s">
        <v>595</v>
      </c>
      <c r="C2687" s="19">
        <v>44443</v>
      </c>
      <c r="D2687" s="20">
        <v>30101120200173</v>
      </c>
      <c r="F2687" s="18" t="s">
        <v>86</v>
      </c>
      <c r="G2687" s="19" t="s">
        <v>77</v>
      </c>
      <c r="I2687" s="21">
        <v>1700</v>
      </c>
      <c r="J2687" s="22">
        <v>1988.77</v>
      </c>
      <c r="M2687" s="23">
        <v>425</v>
      </c>
      <c r="O2687" s="1"/>
      <c r="P2687" s="24">
        <f t="shared" si="140"/>
        <v>2413.77</v>
      </c>
      <c r="Q2687" s="23">
        <v>187</v>
      </c>
      <c r="R2687" s="23">
        <v>0</v>
      </c>
      <c r="S2687" s="23">
        <v>0.87</v>
      </c>
      <c r="T2687" s="24">
        <f t="shared" si="138"/>
        <v>187.87</v>
      </c>
      <c r="U2687" s="25">
        <f t="shared" si="139"/>
        <v>2225.9</v>
      </c>
    </row>
    <row r="2688" spans="1:21" ht="27" customHeight="1" x14ac:dyDescent="0.2">
      <c r="A2688" s="18">
        <v>14358</v>
      </c>
      <c r="B2688" s="18" t="s">
        <v>596</v>
      </c>
      <c r="C2688" s="19">
        <v>44478</v>
      </c>
      <c r="D2688" s="20">
        <v>28409292600748</v>
      </c>
      <c r="F2688" s="18" t="s">
        <v>285</v>
      </c>
      <c r="G2688" s="19">
        <v>44621</v>
      </c>
      <c r="O2688" s="1"/>
      <c r="P2688" s="24">
        <f t="shared" si="140"/>
        <v>0</v>
      </c>
      <c r="T2688" s="24">
        <f t="shared" si="138"/>
        <v>0</v>
      </c>
      <c r="U2688" s="25">
        <f t="shared" si="139"/>
        <v>0</v>
      </c>
    </row>
    <row r="2689" spans="1:21" ht="27" customHeight="1" x14ac:dyDescent="0.2">
      <c r="A2689" s="18">
        <v>14360</v>
      </c>
      <c r="B2689" s="18" t="s">
        <v>597</v>
      </c>
      <c r="C2689" s="19">
        <v>44471</v>
      </c>
      <c r="D2689" s="20">
        <v>27012310200336</v>
      </c>
      <c r="F2689" s="18" t="s">
        <v>598</v>
      </c>
      <c r="G2689" s="19" t="s">
        <v>77</v>
      </c>
      <c r="I2689" s="21">
        <v>0</v>
      </c>
      <c r="J2689" s="22">
        <v>28547</v>
      </c>
      <c r="M2689" s="23">
        <v>0</v>
      </c>
      <c r="O2689" s="1"/>
      <c r="P2689" s="24">
        <f t="shared" si="140"/>
        <v>28547</v>
      </c>
      <c r="Q2689" s="23">
        <v>0</v>
      </c>
      <c r="R2689" s="23">
        <v>0</v>
      </c>
      <c r="S2689" s="23">
        <v>0</v>
      </c>
      <c r="T2689" s="24">
        <f t="shared" si="138"/>
        <v>0</v>
      </c>
      <c r="U2689" s="25">
        <f t="shared" si="139"/>
        <v>28547</v>
      </c>
    </row>
    <row r="2690" spans="1:21" ht="27" customHeight="1" x14ac:dyDescent="0.2">
      <c r="A2690" s="18">
        <v>14362</v>
      </c>
      <c r="B2690" s="18" t="s">
        <v>599</v>
      </c>
      <c r="C2690" s="19">
        <v>44480</v>
      </c>
      <c r="D2690" s="20">
        <v>28202202602808</v>
      </c>
      <c r="F2690" s="18" t="s">
        <v>211</v>
      </c>
      <c r="G2690" s="19">
        <v>44653</v>
      </c>
      <c r="I2690" s="21">
        <v>1700</v>
      </c>
      <c r="J2690" s="22">
        <v>1797</v>
      </c>
      <c r="M2690" s="23">
        <v>425</v>
      </c>
      <c r="O2690" s="1"/>
      <c r="P2690" s="24">
        <f t="shared" si="140"/>
        <v>2222</v>
      </c>
      <c r="Q2690" s="23">
        <v>187</v>
      </c>
      <c r="R2690" s="23">
        <v>0</v>
      </c>
      <c r="S2690" s="23">
        <v>0</v>
      </c>
      <c r="T2690" s="24">
        <f t="shared" si="138"/>
        <v>187</v>
      </c>
      <c r="U2690" s="25">
        <f t="shared" si="139"/>
        <v>2035</v>
      </c>
    </row>
    <row r="2691" spans="1:21" ht="27" customHeight="1" x14ac:dyDescent="0.2">
      <c r="A2691" s="18">
        <v>14367</v>
      </c>
      <c r="B2691" s="18" t="s">
        <v>600</v>
      </c>
      <c r="C2691" s="19">
        <v>44487</v>
      </c>
      <c r="D2691" s="20">
        <v>29301010210339</v>
      </c>
      <c r="F2691" s="18" t="s">
        <v>86</v>
      </c>
      <c r="G2691" s="19">
        <v>44744</v>
      </c>
      <c r="I2691" s="21">
        <v>1710</v>
      </c>
      <c r="J2691" s="22">
        <v>2085.5</v>
      </c>
      <c r="M2691" s="23">
        <v>427.5</v>
      </c>
      <c r="O2691" s="1"/>
      <c r="P2691" s="24">
        <f t="shared" si="140"/>
        <v>2513</v>
      </c>
      <c r="Q2691" s="23">
        <v>188.1</v>
      </c>
      <c r="R2691" s="23">
        <v>0</v>
      </c>
      <c r="S2691" s="23">
        <v>0</v>
      </c>
      <c r="T2691" s="24">
        <f t="shared" si="138"/>
        <v>188.1</v>
      </c>
      <c r="U2691" s="25">
        <f t="shared" si="139"/>
        <v>2324.9</v>
      </c>
    </row>
    <row r="2692" spans="1:21" ht="27" customHeight="1" x14ac:dyDescent="0.2">
      <c r="A2692" s="18">
        <v>14368</v>
      </c>
      <c r="B2692" s="18" t="s">
        <v>601</v>
      </c>
      <c r="C2692" s="19">
        <v>44489</v>
      </c>
      <c r="D2692" s="20">
        <v>28010071803377</v>
      </c>
      <c r="F2692" s="18" t="s">
        <v>86</v>
      </c>
      <c r="G2692" s="19" t="s">
        <v>77</v>
      </c>
      <c r="H2692" s="19">
        <v>44618</v>
      </c>
      <c r="O2692" s="1"/>
      <c r="P2692" s="24">
        <f t="shared" si="140"/>
        <v>0</v>
      </c>
      <c r="T2692" s="24">
        <f t="shared" si="138"/>
        <v>0</v>
      </c>
      <c r="U2692" s="25">
        <f t="shared" si="139"/>
        <v>0</v>
      </c>
    </row>
    <row r="2693" spans="1:21" ht="27" customHeight="1" x14ac:dyDescent="0.2">
      <c r="A2693" s="18">
        <v>14375</v>
      </c>
      <c r="B2693" s="18" t="s">
        <v>602</v>
      </c>
      <c r="C2693" s="19">
        <v>44495</v>
      </c>
      <c r="D2693" s="20">
        <v>26503130200036</v>
      </c>
      <c r="F2693" s="18" t="s">
        <v>63</v>
      </c>
      <c r="G2693" s="19">
        <v>44805</v>
      </c>
      <c r="I2693" s="21">
        <v>2850</v>
      </c>
      <c r="J2693" s="22">
        <v>3477.5</v>
      </c>
      <c r="M2693" s="23">
        <v>712.5</v>
      </c>
      <c r="O2693" s="1">
        <v>2823</v>
      </c>
      <c r="P2693" s="24">
        <f t="shared" si="140"/>
        <v>7013</v>
      </c>
      <c r="Q2693" s="23">
        <v>313.5</v>
      </c>
      <c r="R2693" s="23">
        <v>0</v>
      </c>
      <c r="S2693" s="23">
        <v>0</v>
      </c>
      <c r="T2693" s="24">
        <f t="shared" si="138"/>
        <v>313.5</v>
      </c>
      <c r="U2693" s="25">
        <f t="shared" si="139"/>
        <v>6699.5</v>
      </c>
    </row>
    <row r="2694" spans="1:21" ht="27" customHeight="1" x14ac:dyDescent="0.2">
      <c r="A2694" s="18">
        <v>14382</v>
      </c>
      <c r="B2694" s="18" t="s">
        <v>603</v>
      </c>
      <c r="C2694" s="19">
        <v>44511</v>
      </c>
      <c r="D2694" s="20">
        <v>27704120201793</v>
      </c>
      <c r="F2694" s="18" t="s">
        <v>285</v>
      </c>
      <c r="G2694" s="19" t="s">
        <v>77</v>
      </c>
      <c r="H2694" s="19">
        <v>44651</v>
      </c>
      <c r="O2694" s="1"/>
      <c r="P2694" s="24">
        <f t="shared" si="140"/>
        <v>0</v>
      </c>
      <c r="T2694" s="24">
        <f t="shared" si="138"/>
        <v>0</v>
      </c>
      <c r="U2694" s="25">
        <f t="shared" si="139"/>
        <v>0</v>
      </c>
    </row>
    <row r="2695" spans="1:21" ht="27" customHeight="1" x14ac:dyDescent="0.2">
      <c r="A2695" s="18">
        <v>14383</v>
      </c>
      <c r="B2695" s="18" t="s">
        <v>604</v>
      </c>
      <c r="C2695" s="19">
        <v>44511</v>
      </c>
      <c r="D2695" s="20">
        <v>27801291500913</v>
      </c>
      <c r="F2695" s="18" t="s">
        <v>285</v>
      </c>
      <c r="G2695" s="19" t="s">
        <v>77</v>
      </c>
      <c r="H2695" s="19">
        <v>44618</v>
      </c>
      <c r="O2695" s="1"/>
      <c r="P2695" s="24">
        <f t="shared" si="140"/>
        <v>0</v>
      </c>
      <c r="T2695" s="24">
        <f t="shared" si="138"/>
        <v>0</v>
      </c>
      <c r="U2695" s="25">
        <f t="shared" si="139"/>
        <v>0</v>
      </c>
    </row>
    <row r="2696" spans="1:21" ht="27" customHeight="1" x14ac:dyDescent="0.2">
      <c r="A2696" s="18">
        <v>14387</v>
      </c>
      <c r="B2696" s="18" t="s">
        <v>605</v>
      </c>
      <c r="C2696" s="19">
        <v>44524</v>
      </c>
      <c r="D2696" s="20">
        <v>29406270204312</v>
      </c>
      <c r="F2696" s="18" t="s">
        <v>86</v>
      </c>
      <c r="G2696" s="19">
        <v>44621</v>
      </c>
      <c r="O2696" s="1"/>
      <c r="P2696" s="24">
        <f t="shared" si="140"/>
        <v>0</v>
      </c>
      <c r="T2696" s="24">
        <f t="shared" si="138"/>
        <v>0</v>
      </c>
      <c r="U2696" s="25">
        <f t="shared" si="139"/>
        <v>0</v>
      </c>
    </row>
    <row r="2697" spans="1:21" ht="27" customHeight="1" x14ac:dyDescent="0.2">
      <c r="A2697" s="18">
        <v>14390</v>
      </c>
      <c r="B2697" s="18" t="s">
        <v>606</v>
      </c>
      <c r="C2697" s="19">
        <v>44525</v>
      </c>
      <c r="D2697" s="20">
        <v>29401201803997</v>
      </c>
      <c r="F2697" s="18" t="s">
        <v>86</v>
      </c>
      <c r="G2697" s="19" t="s">
        <v>77</v>
      </c>
      <c r="H2697" s="19">
        <v>44619</v>
      </c>
      <c r="O2697" s="1"/>
      <c r="P2697" s="24">
        <f t="shared" si="140"/>
        <v>0</v>
      </c>
      <c r="T2697" s="24">
        <f t="shared" si="138"/>
        <v>0</v>
      </c>
      <c r="U2697" s="25">
        <f t="shared" si="139"/>
        <v>0</v>
      </c>
    </row>
    <row r="2698" spans="1:21" ht="27" customHeight="1" x14ac:dyDescent="0.2">
      <c r="A2698" s="18">
        <v>14396</v>
      </c>
      <c r="B2698" s="18" t="s">
        <v>607</v>
      </c>
      <c r="C2698" s="19">
        <v>44532</v>
      </c>
      <c r="D2698" s="20">
        <v>29505010205178</v>
      </c>
      <c r="F2698" s="18" t="s">
        <v>75</v>
      </c>
      <c r="G2698" s="19">
        <v>44713</v>
      </c>
      <c r="O2698" s="1"/>
      <c r="P2698" s="24">
        <f t="shared" si="140"/>
        <v>0</v>
      </c>
      <c r="T2698" s="24">
        <f t="shared" si="138"/>
        <v>0</v>
      </c>
      <c r="U2698" s="25">
        <f t="shared" si="139"/>
        <v>0</v>
      </c>
    </row>
    <row r="2699" spans="1:21" ht="27" customHeight="1" x14ac:dyDescent="0.2">
      <c r="A2699" s="18">
        <v>14397</v>
      </c>
      <c r="B2699" s="18" t="s">
        <v>608</v>
      </c>
      <c r="C2699" s="19">
        <v>44532</v>
      </c>
      <c r="D2699" s="20">
        <v>30211013300475</v>
      </c>
      <c r="F2699" s="18" t="s">
        <v>86</v>
      </c>
      <c r="G2699" s="19" t="s">
        <v>77</v>
      </c>
      <c r="H2699" s="19">
        <v>44647</v>
      </c>
      <c r="O2699" s="1"/>
      <c r="P2699" s="24">
        <f t="shared" si="140"/>
        <v>0</v>
      </c>
      <c r="T2699" s="24">
        <f t="shared" si="138"/>
        <v>0</v>
      </c>
      <c r="U2699" s="25">
        <f t="shared" si="139"/>
        <v>0</v>
      </c>
    </row>
    <row r="2700" spans="1:21" ht="27" customHeight="1" x14ac:dyDescent="0.2">
      <c r="A2700" s="18">
        <v>14399</v>
      </c>
      <c r="B2700" s="18" t="s">
        <v>609</v>
      </c>
      <c r="C2700" s="19">
        <v>44537</v>
      </c>
      <c r="D2700" s="20">
        <v>30307011806611</v>
      </c>
      <c r="F2700" s="18" t="s">
        <v>86</v>
      </c>
      <c r="G2700" s="19" t="s">
        <v>77</v>
      </c>
      <c r="H2700" s="19">
        <v>44618</v>
      </c>
      <c r="O2700" s="1"/>
      <c r="P2700" s="24">
        <f t="shared" si="140"/>
        <v>0</v>
      </c>
      <c r="T2700" s="24">
        <f t="shared" si="138"/>
        <v>0</v>
      </c>
      <c r="U2700" s="25">
        <f t="shared" si="139"/>
        <v>0</v>
      </c>
    </row>
    <row r="2701" spans="1:21" ht="27" customHeight="1" x14ac:dyDescent="0.2">
      <c r="A2701" s="18">
        <v>14400</v>
      </c>
      <c r="B2701" s="18" t="s">
        <v>610</v>
      </c>
      <c r="C2701" s="19">
        <v>44537</v>
      </c>
      <c r="D2701" s="20">
        <v>29701081801913</v>
      </c>
      <c r="F2701" s="18" t="s">
        <v>214</v>
      </c>
      <c r="G2701" s="19">
        <v>44621</v>
      </c>
      <c r="I2701" s="21">
        <v>1800</v>
      </c>
      <c r="J2701" s="22">
        <v>2736</v>
      </c>
      <c r="M2701" s="23">
        <v>450</v>
      </c>
      <c r="O2701" s="1"/>
      <c r="P2701" s="24">
        <f t="shared" si="140"/>
        <v>3186</v>
      </c>
      <c r="Q2701" s="23">
        <v>198</v>
      </c>
      <c r="R2701" s="23">
        <v>0</v>
      </c>
      <c r="S2701" s="23">
        <v>1.85</v>
      </c>
      <c r="T2701" s="24">
        <f t="shared" si="138"/>
        <v>199.85</v>
      </c>
      <c r="U2701" s="25">
        <f t="shared" si="139"/>
        <v>2986.15</v>
      </c>
    </row>
    <row r="2702" spans="1:21" ht="27" customHeight="1" x14ac:dyDescent="0.2">
      <c r="A2702" s="18">
        <v>14406</v>
      </c>
      <c r="B2702" s="18" t="s">
        <v>611</v>
      </c>
      <c r="C2702" s="19">
        <v>44544</v>
      </c>
      <c r="D2702" s="20">
        <v>28802230201778</v>
      </c>
      <c r="F2702" s="18" t="s">
        <v>86</v>
      </c>
      <c r="G2702" s="19" t="s">
        <v>77</v>
      </c>
      <c r="H2702" s="19">
        <v>44579</v>
      </c>
      <c r="O2702" s="1"/>
      <c r="P2702" s="24">
        <f t="shared" si="140"/>
        <v>0</v>
      </c>
      <c r="T2702" s="24">
        <f t="shared" si="138"/>
        <v>0</v>
      </c>
      <c r="U2702" s="25">
        <f t="shared" si="139"/>
        <v>0</v>
      </c>
    </row>
    <row r="2703" spans="1:21" ht="27" customHeight="1" x14ac:dyDescent="0.2">
      <c r="A2703" s="18">
        <v>14408</v>
      </c>
      <c r="B2703" s="18" t="s">
        <v>612</v>
      </c>
      <c r="C2703" s="19">
        <v>44542</v>
      </c>
      <c r="D2703" s="20">
        <v>30212220200878</v>
      </c>
      <c r="F2703" s="18" t="s">
        <v>86</v>
      </c>
      <c r="G2703" s="19" t="s">
        <v>77</v>
      </c>
      <c r="H2703" s="19">
        <v>44799</v>
      </c>
      <c r="O2703" s="1"/>
      <c r="P2703" s="24">
        <f t="shared" si="140"/>
        <v>0</v>
      </c>
      <c r="T2703" s="24">
        <f t="shared" si="138"/>
        <v>0</v>
      </c>
      <c r="U2703" s="25">
        <f t="shared" si="139"/>
        <v>0</v>
      </c>
    </row>
    <row r="2704" spans="1:21" ht="27" customHeight="1" x14ac:dyDescent="0.2">
      <c r="A2704" s="18">
        <v>14409</v>
      </c>
      <c r="B2704" s="18" t="s">
        <v>613</v>
      </c>
      <c r="C2704" s="19">
        <v>44553</v>
      </c>
      <c r="D2704" s="20">
        <v>29609011801513</v>
      </c>
      <c r="F2704" s="18" t="s">
        <v>86</v>
      </c>
      <c r="G2704" s="19">
        <v>44713</v>
      </c>
      <c r="O2704" s="1"/>
      <c r="P2704" s="24">
        <f t="shared" si="140"/>
        <v>0</v>
      </c>
      <c r="T2704" s="24">
        <f t="shared" si="138"/>
        <v>0</v>
      </c>
      <c r="U2704" s="25">
        <f t="shared" si="139"/>
        <v>0</v>
      </c>
    </row>
    <row r="2705" spans="1:21" ht="27" customHeight="1" x14ac:dyDescent="0.2">
      <c r="A2705" s="18">
        <v>14410</v>
      </c>
      <c r="B2705" s="18" t="s">
        <v>614</v>
      </c>
      <c r="C2705" s="19">
        <v>44555</v>
      </c>
      <c r="D2705" s="20">
        <v>30001080202971</v>
      </c>
      <c r="F2705" s="18" t="s">
        <v>86</v>
      </c>
      <c r="G2705" s="19" t="s">
        <v>77</v>
      </c>
      <c r="H2705" s="19">
        <v>44559</v>
      </c>
      <c r="O2705" s="1"/>
      <c r="P2705" s="24">
        <f t="shared" si="140"/>
        <v>0</v>
      </c>
      <c r="T2705" s="24">
        <f t="shared" si="138"/>
        <v>0</v>
      </c>
      <c r="U2705" s="25">
        <f t="shared" si="139"/>
        <v>0</v>
      </c>
    </row>
    <row r="2706" spans="1:21" ht="27" customHeight="1" x14ac:dyDescent="0.2">
      <c r="A2706" s="18">
        <v>14416</v>
      </c>
      <c r="B2706" s="18" t="s">
        <v>615</v>
      </c>
      <c r="C2706" s="19">
        <v>44565</v>
      </c>
      <c r="D2706" s="20">
        <v>29510210200638</v>
      </c>
      <c r="F2706" s="18" t="s">
        <v>206</v>
      </c>
      <c r="G2706" s="19">
        <v>44621</v>
      </c>
      <c r="O2706" s="1"/>
      <c r="P2706" s="24">
        <f t="shared" si="140"/>
        <v>0</v>
      </c>
      <c r="T2706" s="24">
        <f t="shared" si="138"/>
        <v>0</v>
      </c>
      <c r="U2706" s="25">
        <f t="shared" si="139"/>
        <v>0</v>
      </c>
    </row>
    <row r="2707" spans="1:21" ht="27" customHeight="1" x14ac:dyDescent="0.2">
      <c r="A2707" s="18">
        <v>14419</v>
      </c>
      <c r="B2707" s="18" t="s">
        <v>616</v>
      </c>
      <c r="C2707" s="19">
        <v>44570</v>
      </c>
      <c r="D2707" s="20">
        <v>29801241802011</v>
      </c>
      <c r="F2707" s="18" t="s">
        <v>75</v>
      </c>
      <c r="G2707" s="19" t="s">
        <v>77</v>
      </c>
      <c r="H2707" s="19">
        <v>44571</v>
      </c>
      <c r="O2707" s="1"/>
      <c r="P2707" s="24">
        <f t="shared" si="140"/>
        <v>0</v>
      </c>
      <c r="T2707" s="24">
        <f t="shared" si="138"/>
        <v>0</v>
      </c>
      <c r="U2707" s="25">
        <f t="shared" si="139"/>
        <v>0</v>
      </c>
    </row>
    <row r="2708" spans="1:21" ht="27" customHeight="1" x14ac:dyDescent="0.2">
      <c r="A2708" s="18">
        <v>14424</v>
      </c>
      <c r="B2708" s="18" t="s">
        <v>617</v>
      </c>
      <c r="C2708" s="19">
        <v>44586</v>
      </c>
      <c r="D2708" s="20">
        <v>29308142101711</v>
      </c>
      <c r="F2708" s="18" t="s">
        <v>86</v>
      </c>
      <c r="G2708" s="19">
        <v>44621</v>
      </c>
      <c r="O2708" s="1"/>
      <c r="P2708" s="24">
        <f t="shared" si="140"/>
        <v>0</v>
      </c>
      <c r="T2708" s="24">
        <f t="shared" si="138"/>
        <v>0</v>
      </c>
      <c r="U2708" s="25">
        <f t="shared" si="139"/>
        <v>0</v>
      </c>
    </row>
    <row r="2709" spans="1:21" ht="27" customHeight="1" x14ac:dyDescent="0.2">
      <c r="A2709" s="18">
        <v>14426</v>
      </c>
      <c r="B2709" s="18" t="s">
        <v>618</v>
      </c>
      <c r="C2709" s="19">
        <v>44592</v>
      </c>
      <c r="D2709" s="20">
        <v>28111060200451</v>
      </c>
      <c r="F2709" s="18" t="s">
        <v>86</v>
      </c>
      <c r="G2709" s="19" t="s">
        <v>77</v>
      </c>
      <c r="H2709" s="19">
        <v>44601</v>
      </c>
      <c r="O2709" s="1"/>
      <c r="P2709" s="24">
        <f t="shared" si="140"/>
        <v>0</v>
      </c>
      <c r="T2709" s="24">
        <f t="shared" si="138"/>
        <v>0</v>
      </c>
      <c r="U2709" s="25">
        <f t="shared" si="139"/>
        <v>0</v>
      </c>
    </row>
    <row r="2710" spans="1:21" ht="27" customHeight="1" x14ac:dyDescent="0.2">
      <c r="A2710" s="18">
        <v>14428</v>
      </c>
      <c r="B2710" s="18" t="s">
        <v>619</v>
      </c>
      <c r="C2710" s="19">
        <v>44594</v>
      </c>
      <c r="D2710" s="20">
        <v>29812080200475</v>
      </c>
      <c r="F2710" s="18" t="s">
        <v>86</v>
      </c>
      <c r="G2710" s="19">
        <v>44835</v>
      </c>
      <c r="I2710" s="21">
        <v>435.8</v>
      </c>
      <c r="J2710" s="22">
        <v>435.8</v>
      </c>
      <c r="M2710" s="23">
        <v>0</v>
      </c>
      <c r="O2710" s="1"/>
      <c r="P2710" s="24">
        <f t="shared" si="140"/>
        <v>435.8</v>
      </c>
      <c r="Q2710" s="23">
        <v>187</v>
      </c>
      <c r="R2710" s="23">
        <v>0</v>
      </c>
      <c r="S2710" s="23">
        <v>0</v>
      </c>
      <c r="T2710" s="24">
        <f t="shared" si="138"/>
        <v>187</v>
      </c>
      <c r="U2710" s="25">
        <f t="shared" si="139"/>
        <v>248.8</v>
      </c>
    </row>
    <row r="2711" spans="1:21" ht="27" customHeight="1" x14ac:dyDescent="0.2">
      <c r="A2711" s="18">
        <v>14429</v>
      </c>
      <c r="B2711" s="18" t="s">
        <v>620</v>
      </c>
      <c r="C2711" s="19">
        <v>44598</v>
      </c>
      <c r="D2711" s="20">
        <v>30201061802193</v>
      </c>
      <c r="F2711" s="18" t="s">
        <v>206</v>
      </c>
      <c r="G2711" s="19">
        <v>44805</v>
      </c>
      <c r="O2711" s="1"/>
      <c r="P2711" s="24">
        <f t="shared" si="140"/>
        <v>0</v>
      </c>
      <c r="T2711" s="24">
        <f t="shared" si="138"/>
        <v>0</v>
      </c>
      <c r="U2711" s="25">
        <f t="shared" si="139"/>
        <v>0</v>
      </c>
    </row>
    <row r="2712" spans="1:21" ht="27" customHeight="1" x14ac:dyDescent="0.2">
      <c r="A2712" s="18">
        <v>14432</v>
      </c>
      <c r="B2712" s="18" t="s">
        <v>621</v>
      </c>
      <c r="C2712" s="19">
        <v>44605</v>
      </c>
      <c r="D2712" s="20">
        <v>29612150202196</v>
      </c>
      <c r="F2712" s="18" t="s">
        <v>234</v>
      </c>
      <c r="O2712" s="1"/>
      <c r="P2712" s="24">
        <f t="shared" si="140"/>
        <v>0</v>
      </c>
      <c r="T2712" s="24">
        <f t="shared" si="138"/>
        <v>0</v>
      </c>
      <c r="U2712" s="25">
        <f t="shared" si="139"/>
        <v>0</v>
      </c>
    </row>
    <row r="2713" spans="1:21" ht="27" customHeight="1" x14ac:dyDescent="0.2">
      <c r="A2713" s="18">
        <v>14433</v>
      </c>
      <c r="B2713" s="18" t="s">
        <v>622</v>
      </c>
      <c r="C2713" s="19">
        <v>44605</v>
      </c>
      <c r="D2713" s="20">
        <v>29411011802019</v>
      </c>
      <c r="F2713" s="18" t="s">
        <v>86</v>
      </c>
      <c r="G2713" s="19" t="s">
        <v>77</v>
      </c>
      <c r="H2713" s="19">
        <v>44838</v>
      </c>
      <c r="O2713" s="1"/>
      <c r="P2713" s="24">
        <f t="shared" si="140"/>
        <v>0</v>
      </c>
      <c r="T2713" s="24">
        <f t="shared" si="138"/>
        <v>0</v>
      </c>
      <c r="U2713" s="25">
        <f t="shared" si="139"/>
        <v>0</v>
      </c>
    </row>
    <row r="2714" spans="1:21" ht="27" customHeight="1" x14ac:dyDescent="0.2">
      <c r="A2714" s="18">
        <v>14436</v>
      </c>
      <c r="B2714" s="18" t="s">
        <v>623</v>
      </c>
      <c r="C2714" s="19">
        <v>44611</v>
      </c>
      <c r="D2714" s="20">
        <v>29907200202818</v>
      </c>
      <c r="F2714" s="18" t="s">
        <v>214</v>
      </c>
      <c r="G2714" s="19" t="s">
        <v>77</v>
      </c>
      <c r="H2714" s="19">
        <v>44723</v>
      </c>
      <c r="O2714" s="1"/>
      <c r="P2714" s="24">
        <f t="shared" si="140"/>
        <v>0</v>
      </c>
      <c r="T2714" s="24">
        <f t="shared" si="138"/>
        <v>0</v>
      </c>
      <c r="U2714" s="25">
        <f t="shared" si="139"/>
        <v>0</v>
      </c>
    </row>
    <row r="2715" spans="1:21" ht="27" customHeight="1" x14ac:dyDescent="0.2">
      <c r="A2715" s="18">
        <v>14437</v>
      </c>
      <c r="B2715" s="18" t="s">
        <v>624</v>
      </c>
      <c r="C2715" s="19">
        <v>44614</v>
      </c>
      <c r="D2715" s="20">
        <v>29104160201214</v>
      </c>
      <c r="F2715" s="18" t="s">
        <v>206</v>
      </c>
      <c r="G2715" s="19">
        <v>44805</v>
      </c>
      <c r="O2715" s="1"/>
      <c r="P2715" s="24">
        <f t="shared" si="140"/>
        <v>0</v>
      </c>
      <c r="T2715" s="24">
        <f t="shared" si="138"/>
        <v>0</v>
      </c>
      <c r="U2715" s="25">
        <f t="shared" si="139"/>
        <v>0</v>
      </c>
    </row>
    <row r="2716" spans="1:21" ht="27" customHeight="1" x14ac:dyDescent="0.2">
      <c r="A2716" s="18">
        <v>14438</v>
      </c>
      <c r="B2716" s="18" t="s">
        <v>625</v>
      </c>
      <c r="C2716" s="19">
        <v>44616</v>
      </c>
      <c r="D2716" s="20">
        <v>29806130200331</v>
      </c>
      <c r="F2716" s="18" t="s">
        <v>206</v>
      </c>
      <c r="G2716" s="19" t="s">
        <v>77</v>
      </c>
      <c r="H2716" s="19">
        <v>44670</v>
      </c>
      <c r="O2716" s="1"/>
      <c r="P2716" s="24">
        <f t="shared" si="140"/>
        <v>0</v>
      </c>
      <c r="T2716" s="24">
        <f t="shared" si="138"/>
        <v>0</v>
      </c>
      <c r="U2716" s="25">
        <f t="shared" si="139"/>
        <v>0</v>
      </c>
    </row>
    <row r="2717" spans="1:21" ht="27" customHeight="1" x14ac:dyDescent="0.2">
      <c r="A2717" s="18">
        <v>14439</v>
      </c>
      <c r="B2717" s="18" t="s">
        <v>626</v>
      </c>
      <c r="C2717" s="19">
        <v>44616</v>
      </c>
      <c r="D2717" s="20">
        <v>28808060200419</v>
      </c>
      <c r="F2717" s="18" t="s">
        <v>86</v>
      </c>
      <c r="O2717" s="1"/>
      <c r="P2717" s="24">
        <f t="shared" si="140"/>
        <v>0</v>
      </c>
      <c r="T2717" s="24">
        <f t="shared" si="138"/>
        <v>0</v>
      </c>
      <c r="U2717" s="25">
        <f t="shared" si="139"/>
        <v>0</v>
      </c>
    </row>
    <row r="2718" spans="1:21" ht="27" customHeight="1" x14ac:dyDescent="0.2">
      <c r="A2718" s="18">
        <v>14441</v>
      </c>
      <c r="B2718" s="18" t="s">
        <v>632</v>
      </c>
      <c r="C2718" s="19">
        <v>44618</v>
      </c>
      <c r="D2718" s="20">
        <v>30212080202093</v>
      </c>
      <c r="F2718" s="18" t="s">
        <v>86</v>
      </c>
      <c r="G2718" s="19">
        <v>44713</v>
      </c>
      <c r="O2718" s="1"/>
      <c r="P2718" s="24">
        <f t="shared" si="140"/>
        <v>0</v>
      </c>
      <c r="T2718" s="24">
        <f t="shared" si="138"/>
        <v>0</v>
      </c>
      <c r="U2718" s="25">
        <f t="shared" si="139"/>
        <v>0</v>
      </c>
    </row>
    <row r="2719" spans="1:21" ht="27" customHeight="1" x14ac:dyDescent="0.2">
      <c r="A2719" s="18">
        <v>14443</v>
      </c>
      <c r="B2719" s="18" t="s">
        <v>633</v>
      </c>
      <c r="C2719" s="19">
        <v>44622</v>
      </c>
      <c r="D2719" s="20">
        <v>29801011809253</v>
      </c>
      <c r="F2719" s="18" t="s">
        <v>86</v>
      </c>
      <c r="G2719" s="19" t="s">
        <v>77</v>
      </c>
      <c r="H2719" s="19">
        <v>44733</v>
      </c>
      <c r="O2719" s="1"/>
      <c r="P2719" s="24">
        <f t="shared" si="140"/>
        <v>0</v>
      </c>
      <c r="T2719" s="24">
        <f t="shared" si="138"/>
        <v>0</v>
      </c>
      <c r="U2719" s="25">
        <f t="shared" si="139"/>
        <v>0</v>
      </c>
    </row>
    <row r="2720" spans="1:21" ht="27" customHeight="1" x14ac:dyDescent="0.2">
      <c r="A2720" s="18">
        <v>14445</v>
      </c>
      <c r="B2720" s="18" t="s">
        <v>634</v>
      </c>
      <c r="C2720" s="19">
        <v>44634</v>
      </c>
      <c r="D2720" s="20">
        <v>29609301805016</v>
      </c>
      <c r="F2720" s="18" t="s">
        <v>214</v>
      </c>
      <c r="G2720" s="19">
        <v>44713</v>
      </c>
      <c r="I2720" s="21">
        <v>2040</v>
      </c>
      <c r="J2720" s="22">
        <v>2904</v>
      </c>
      <c r="M2720" s="23">
        <v>510</v>
      </c>
      <c r="O2720" s="1"/>
      <c r="P2720" s="24">
        <f t="shared" si="140"/>
        <v>3414</v>
      </c>
      <c r="Q2720" s="23">
        <v>224.4</v>
      </c>
      <c r="R2720" s="23">
        <v>0</v>
      </c>
      <c r="S2720" s="23">
        <v>1.91</v>
      </c>
      <c r="T2720" s="24">
        <f t="shared" si="138"/>
        <v>226.31</v>
      </c>
      <c r="U2720" s="25">
        <f t="shared" si="139"/>
        <v>3187.69</v>
      </c>
    </row>
    <row r="2721" spans="1:21" ht="27" customHeight="1" x14ac:dyDescent="0.2">
      <c r="A2721" s="18">
        <v>14446</v>
      </c>
      <c r="B2721" s="18" t="s">
        <v>635</v>
      </c>
      <c r="C2721" s="19">
        <v>44640</v>
      </c>
      <c r="D2721" s="20">
        <v>28902040201334</v>
      </c>
      <c r="F2721" s="18" t="s">
        <v>86</v>
      </c>
      <c r="G2721" s="19" t="s">
        <v>77</v>
      </c>
      <c r="H2721" s="19">
        <v>44646</v>
      </c>
      <c r="O2721" s="1"/>
      <c r="P2721" s="24">
        <f t="shared" si="140"/>
        <v>0</v>
      </c>
      <c r="T2721" s="24">
        <f t="shared" si="138"/>
        <v>0</v>
      </c>
      <c r="U2721" s="25">
        <f t="shared" si="139"/>
        <v>0</v>
      </c>
    </row>
    <row r="2722" spans="1:21" ht="27" customHeight="1" x14ac:dyDescent="0.2">
      <c r="A2722" s="18">
        <v>14449</v>
      </c>
      <c r="B2722" s="18" t="s">
        <v>636</v>
      </c>
      <c r="C2722" s="19">
        <v>44636</v>
      </c>
      <c r="D2722" s="20">
        <v>29607300200738</v>
      </c>
      <c r="F2722" s="18" t="s">
        <v>206</v>
      </c>
      <c r="G2722" s="19">
        <v>44653</v>
      </c>
      <c r="O2722" s="1"/>
      <c r="P2722" s="24">
        <f t="shared" si="140"/>
        <v>0</v>
      </c>
      <c r="T2722" s="24">
        <f t="shared" si="138"/>
        <v>0</v>
      </c>
      <c r="U2722" s="25">
        <f t="shared" si="139"/>
        <v>0</v>
      </c>
    </row>
    <row r="2723" spans="1:21" ht="27" customHeight="1" x14ac:dyDescent="0.2">
      <c r="A2723" s="18">
        <v>14450</v>
      </c>
      <c r="B2723" s="18" t="s">
        <v>637</v>
      </c>
      <c r="C2723" s="19">
        <v>44644</v>
      </c>
      <c r="D2723" s="20">
        <v>29505202104235</v>
      </c>
      <c r="F2723" s="18" t="s">
        <v>75</v>
      </c>
      <c r="G2723" s="19" t="s">
        <v>77</v>
      </c>
      <c r="H2723" s="19">
        <v>44707</v>
      </c>
      <c r="O2723" s="1"/>
      <c r="P2723" s="24">
        <f t="shared" si="140"/>
        <v>0</v>
      </c>
      <c r="T2723" s="24">
        <f t="shared" si="138"/>
        <v>0</v>
      </c>
      <c r="U2723" s="25">
        <f t="shared" si="139"/>
        <v>0</v>
      </c>
    </row>
    <row r="2724" spans="1:21" ht="27" customHeight="1" x14ac:dyDescent="0.2">
      <c r="A2724" s="18">
        <v>904</v>
      </c>
      <c r="B2724" s="18" t="s">
        <v>205</v>
      </c>
      <c r="C2724" s="19">
        <v>33639</v>
      </c>
      <c r="D2724" s="20">
        <v>26501201801611</v>
      </c>
      <c r="F2724" s="18" t="s">
        <v>86</v>
      </c>
      <c r="G2724" s="19">
        <v>35061</v>
      </c>
      <c r="O2724" s="1"/>
      <c r="P2724" s="24">
        <f t="shared" si="140"/>
        <v>0</v>
      </c>
      <c r="T2724" s="24">
        <f t="shared" si="138"/>
        <v>0</v>
      </c>
      <c r="U2724" s="25">
        <f t="shared" si="139"/>
        <v>0</v>
      </c>
    </row>
    <row r="2725" spans="1:21" ht="27" customHeight="1" x14ac:dyDescent="0.2">
      <c r="A2725" s="18">
        <v>14451</v>
      </c>
      <c r="B2725" s="18" t="s">
        <v>639</v>
      </c>
      <c r="C2725" s="19">
        <v>44646</v>
      </c>
      <c r="D2725" s="20">
        <v>29109141500458</v>
      </c>
      <c r="F2725" s="18" t="s">
        <v>214</v>
      </c>
      <c r="G2725" s="19">
        <v>44713</v>
      </c>
      <c r="I2725" s="21">
        <v>2380</v>
      </c>
      <c r="J2725" s="22">
        <v>3760</v>
      </c>
      <c r="M2725" s="23">
        <v>595</v>
      </c>
      <c r="N2725" s="23">
        <v>350</v>
      </c>
      <c r="O2725" s="1">
        <v>588</v>
      </c>
      <c r="P2725" s="24">
        <f t="shared" si="140"/>
        <v>5293</v>
      </c>
      <c r="Q2725" s="23">
        <v>261.8</v>
      </c>
      <c r="R2725" s="23">
        <v>0</v>
      </c>
      <c r="S2725" s="23">
        <v>5.14</v>
      </c>
      <c r="T2725" s="24">
        <f t="shared" si="138"/>
        <v>266.94</v>
      </c>
      <c r="U2725" s="25">
        <f t="shared" si="139"/>
        <v>5026.0600000000004</v>
      </c>
    </row>
    <row r="2726" spans="1:21" ht="27" customHeight="1" x14ac:dyDescent="0.2">
      <c r="A2726" s="18">
        <v>14453</v>
      </c>
      <c r="B2726" s="18" t="s">
        <v>640</v>
      </c>
      <c r="C2726" s="19">
        <v>44656</v>
      </c>
      <c r="D2726" s="20">
        <v>29906260201636</v>
      </c>
      <c r="F2726" s="18" t="s">
        <v>86</v>
      </c>
      <c r="G2726" s="19" t="s">
        <v>77</v>
      </c>
      <c r="H2726" s="19">
        <v>44659</v>
      </c>
      <c r="O2726" s="1"/>
      <c r="P2726" s="24">
        <f t="shared" si="140"/>
        <v>0</v>
      </c>
      <c r="T2726" s="24">
        <f t="shared" si="138"/>
        <v>0</v>
      </c>
      <c r="U2726" s="25">
        <f t="shared" si="139"/>
        <v>0</v>
      </c>
    </row>
    <row r="2727" spans="1:21" ht="27" customHeight="1" x14ac:dyDescent="0.2">
      <c r="A2727" s="18">
        <v>14456</v>
      </c>
      <c r="B2727" s="18" t="s">
        <v>641</v>
      </c>
      <c r="C2727" s="19">
        <v>44670</v>
      </c>
      <c r="D2727" s="20">
        <v>29702191801397</v>
      </c>
      <c r="F2727" s="18" t="s">
        <v>214</v>
      </c>
      <c r="G2727" s="19" t="s">
        <v>77</v>
      </c>
      <c r="H2727" s="19">
        <v>44768</v>
      </c>
      <c r="O2727" s="1"/>
      <c r="P2727" s="24">
        <f t="shared" si="140"/>
        <v>0</v>
      </c>
      <c r="T2727" s="24">
        <f t="shared" ref="T2727:T2786" si="141">SUM(Q2727:S2727)</f>
        <v>0</v>
      </c>
      <c r="U2727" s="25">
        <f t="shared" ref="U2727:U2786" si="142">P2727-T2727</f>
        <v>0</v>
      </c>
    </row>
    <row r="2728" spans="1:21" ht="27" customHeight="1" x14ac:dyDescent="0.2">
      <c r="A2728" s="18">
        <v>14457</v>
      </c>
      <c r="B2728" s="18" t="s">
        <v>642</v>
      </c>
      <c r="C2728" s="19">
        <v>44672</v>
      </c>
      <c r="D2728" s="20">
        <v>29605260201318</v>
      </c>
      <c r="F2728" s="18" t="s">
        <v>86</v>
      </c>
      <c r="G2728" s="19" t="s">
        <v>77</v>
      </c>
      <c r="I2728" s="21">
        <v>0</v>
      </c>
      <c r="J2728" s="22">
        <v>2064</v>
      </c>
      <c r="M2728" s="23">
        <v>0</v>
      </c>
      <c r="O2728" s="1"/>
      <c r="P2728" s="24">
        <f t="shared" ref="P2728:P2786" si="143">SUM(J2728:O2728)</f>
        <v>2064</v>
      </c>
      <c r="Q2728" s="23">
        <v>0</v>
      </c>
      <c r="R2728" s="23">
        <v>0</v>
      </c>
      <c r="S2728" s="23">
        <v>0</v>
      </c>
      <c r="T2728" s="24">
        <f t="shared" si="141"/>
        <v>0</v>
      </c>
      <c r="U2728" s="25">
        <f t="shared" si="142"/>
        <v>2064</v>
      </c>
    </row>
    <row r="2729" spans="1:21" ht="27" customHeight="1" x14ac:dyDescent="0.2">
      <c r="A2729" s="18">
        <v>14460</v>
      </c>
      <c r="B2729" s="18" t="s">
        <v>646</v>
      </c>
      <c r="C2729" s="29">
        <v>44710</v>
      </c>
      <c r="D2729" s="28">
        <v>28907180201778</v>
      </c>
      <c r="F2729" s="18" t="s">
        <v>206</v>
      </c>
      <c r="G2729" s="19" t="s">
        <v>77</v>
      </c>
      <c r="H2729" s="18"/>
      <c r="O2729" s="1"/>
      <c r="P2729" s="24">
        <f t="shared" si="143"/>
        <v>0</v>
      </c>
      <c r="T2729" s="24">
        <f t="shared" si="141"/>
        <v>0</v>
      </c>
      <c r="U2729" s="25">
        <f t="shared" si="142"/>
        <v>0</v>
      </c>
    </row>
    <row r="2730" spans="1:21" ht="27" customHeight="1" x14ac:dyDescent="0.2">
      <c r="A2730" s="18">
        <v>14465</v>
      </c>
      <c r="B2730" s="18" t="s">
        <v>647</v>
      </c>
      <c r="C2730" s="29">
        <v>44713</v>
      </c>
      <c r="D2730" s="28">
        <v>29809280203575</v>
      </c>
      <c r="F2730" s="18" t="s">
        <v>63</v>
      </c>
      <c r="G2730" s="19" t="s">
        <v>77</v>
      </c>
      <c r="H2730" s="19">
        <v>44774</v>
      </c>
      <c r="O2730" s="1"/>
      <c r="P2730" s="24">
        <f t="shared" si="143"/>
        <v>0</v>
      </c>
      <c r="T2730" s="24">
        <f t="shared" si="141"/>
        <v>0</v>
      </c>
      <c r="U2730" s="25">
        <f t="shared" si="142"/>
        <v>0</v>
      </c>
    </row>
    <row r="2731" spans="1:21" ht="27" customHeight="1" x14ac:dyDescent="0.2">
      <c r="A2731" s="18">
        <v>14472</v>
      </c>
      <c r="B2731" s="18" t="s">
        <v>648</v>
      </c>
      <c r="C2731" s="29">
        <v>44727</v>
      </c>
      <c r="D2731" s="28">
        <v>30212100203172</v>
      </c>
      <c r="F2731" s="18" t="s">
        <v>86</v>
      </c>
      <c r="G2731" s="19" t="s">
        <v>77</v>
      </c>
      <c r="H2731" s="18"/>
      <c r="I2731" s="21">
        <v>0</v>
      </c>
      <c r="J2731" s="22">
        <v>1760</v>
      </c>
      <c r="M2731" s="23">
        <v>0</v>
      </c>
      <c r="O2731" s="1"/>
      <c r="P2731" s="24">
        <f t="shared" si="143"/>
        <v>1760</v>
      </c>
      <c r="Q2731" s="23">
        <v>0</v>
      </c>
      <c r="R2731" s="23">
        <v>0</v>
      </c>
      <c r="S2731" s="23">
        <v>3.51</v>
      </c>
      <c r="T2731" s="24">
        <f t="shared" si="141"/>
        <v>3.51</v>
      </c>
      <c r="U2731" s="25">
        <f t="shared" si="142"/>
        <v>1756.49</v>
      </c>
    </row>
    <row r="2732" spans="1:21" ht="27" customHeight="1" x14ac:dyDescent="0.2">
      <c r="A2732" s="18">
        <v>14474</v>
      </c>
      <c r="B2732" s="18" t="s">
        <v>649</v>
      </c>
      <c r="C2732" s="29">
        <v>44728</v>
      </c>
      <c r="D2732" s="28">
        <v>30009110200341</v>
      </c>
      <c r="F2732" s="18" t="s">
        <v>285</v>
      </c>
      <c r="G2732" s="19">
        <v>45027</v>
      </c>
      <c r="H2732" s="18"/>
      <c r="I2732" s="21">
        <v>1700</v>
      </c>
      <c r="J2732" s="22">
        <v>1700</v>
      </c>
      <c r="M2732" s="23">
        <v>335</v>
      </c>
      <c r="O2732" s="1"/>
      <c r="P2732" s="24">
        <f t="shared" si="143"/>
        <v>2035</v>
      </c>
      <c r="Q2732" s="23">
        <v>187</v>
      </c>
      <c r="R2732" s="23">
        <v>0</v>
      </c>
      <c r="S2732" s="23">
        <v>0</v>
      </c>
      <c r="T2732" s="24">
        <f t="shared" si="141"/>
        <v>187</v>
      </c>
      <c r="U2732" s="25">
        <f t="shared" si="142"/>
        <v>1848</v>
      </c>
    </row>
    <row r="2733" spans="1:21" ht="27" customHeight="1" x14ac:dyDescent="0.2">
      <c r="A2733" s="18">
        <v>14478</v>
      </c>
      <c r="B2733" s="18" t="s">
        <v>650</v>
      </c>
      <c r="C2733" s="29">
        <v>44727</v>
      </c>
      <c r="D2733" s="28">
        <v>27905260202434</v>
      </c>
      <c r="F2733" s="18" t="s">
        <v>25</v>
      </c>
      <c r="G2733" s="19" t="s">
        <v>77</v>
      </c>
      <c r="H2733" s="18"/>
      <c r="I2733" s="21">
        <v>2060</v>
      </c>
      <c r="J2733" s="22">
        <v>2439</v>
      </c>
      <c r="M2733" s="23">
        <v>515</v>
      </c>
      <c r="O2733" s="1">
        <v>2702</v>
      </c>
      <c r="P2733" s="24">
        <f t="shared" si="143"/>
        <v>5656</v>
      </c>
      <c r="Q2733" s="23">
        <v>226.6</v>
      </c>
      <c r="R2733" s="23">
        <v>0</v>
      </c>
      <c r="S2733" s="23">
        <v>34.33</v>
      </c>
      <c r="T2733" s="24">
        <f t="shared" si="141"/>
        <v>260.93</v>
      </c>
      <c r="U2733" s="25">
        <f t="shared" si="142"/>
        <v>5395.07</v>
      </c>
    </row>
    <row r="2734" spans="1:21" ht="27" customHeight="1" x14ac:dyDescent="0.2">
      <c r="A2734" s="18">
        <v>14479</v>
      </c>
      <c r="B2734" s="18" t="s">
        <v>651</v>
      </c>
      <c r="C2734" s="29">
        <v>44732</v>
      </c>
      <c r="D2734" s="28">
        <v>30404220202559</v>
      </c>
      <c r="F2734" s="18" t="s">
        <v>86</v>
      </c>
      <c r="G2734" s="19" t="s">
        <v>77</v>
      </c>
      <c r="H2734" s="18"/>
      <c r="I2734" s="21">
        <v>953.33</v>
      </c>
      <c r="J2734" s="22">
        <v>953.33</v>
      </c>
      <c r="M2734" s="23">
        <v>0</v>
      </c>
      <c r="O2734" s="1">
        <v>223</v>
      </c>
      <c r="P2734" s="24">
        <f t="shared" si="143"/>
        <v>1176.33</v>
      </c>
      <c r="Q2734" s="23">
        <v>187</v>
      </c>
      <c r="R2734" s="23">
        <v>0</v>
      </c>
      <c r="S2734" s="23">
        <v>0.16</v>
      </c>
      <c r="T2734" s="24">
        <f t="shared" si="141"/>
        <v>187.16</v>
      </c>
      <c r="U2734" s="25">
        <f t="shared" si="142"/>
        <v>989.17</v>
      </c>
    </row>
    <row r="2735" spans="1:21" ht="27" customHeight="1" x14ac:dyDescent="0.2">
      <c r="A2735" s="18">
        <v>14481</v>
      </c>
      <c r="B2735" s="18" t="s">
        <v>652</v>
      </c>
      <c r="C2735" s="29">
        <v>44735</v>
      </c>
      <c r="D2735" s="28">
        <v>30405200203113</v>
      </c>
      <c r="F2735" s="18" t="s">
        <v>86</v>
      </c>
      <c r="G2735" s="19" t="s">
        <v>77</v>
      </c>
      <c r="H2735" s="19">
        <v>44768</v>
      </c>
      <c r="O2735" s="1"/>
      <c r="P2735" s="24">
        <f t="shared" si="143"/>
        <v>0</v>
      </c>
      <c r="T2735" s="24">
        <f t="shared" si="141"/>
        <v>0</v>
      </c>
      <c r="U2735" s="25">
        <f t="shared" si="142"/>
        <v>0</v>
      </c>
    </row>
    <row r="2736" spans="1:21" ht="27" customHeight="1" x14ac:dyDescent="0.2">
      <c r="A2736" s="18">
        <v>14487</v>
      </c>
      <c r="B2736" s="18" t="s">
        <v>657</v>
      </c>
      <c r="C2736" s="29">
        <v>44759</v>
      </c>
      <c r="D2736" s="28">
        <v>29704080201539</v>
      </c>
      <c r="F2736" s="18" t="s">
        <v>86</v>
      </c>
      <c r="G2736" s="19" t="s">
        <v>77</v>
      </c>
      <c r="H2736" s="19">
        <v>44768</v>
      </c>
      <c r="O2736" s="1"/>
      <c r="P2736" s="24">
        <f t="shared" si="143"/>
        <v>0</v>
      </c>
      <c r="T2736" s="24">
        <f t="shared" si="141"/>
        <v>0</v>
      </c>
      <c r="U2736" s="25">
        <f t="shared" si="142"/>
        <v>0</v>
      </c>
    </row>
    <row r="2737" spans="1:21" ht="27" customHeight="1" x14ac:dyDescent="0.2">
      <c r="A2737" s="18">
        <v>14488</v>
      </c>
      <c r="B2737" s="18" t="s">
        <v>658</v>
      </c>
      <c r="C2737" s="29">
        <v>44760</v>
      </c>
      <c r="D2737" s="28">
        <v>30409010200059</v>
      </c>
      <c r="F2737" s="18" t="s">
        <v>86</v>
      </c>
      <c r="G2737" s="19" t="s">
        <v>77</v>
      </c>
      <c r="H2737" s="19">
        <v>44775</v>
      </c>
      <c r="O2737" s="1"/>
      <c r="P2737" s="24">
        <f t="shared" si="143"/>
        <v>0</v>
      </c>
      <c r="T2737" s="24">
        <f t="shared" si="141"/>
        <v>0</v>
      </c>
      <c r="U2737" s="25">
        <f t="shared" si="142"/>
        <v>0</v>
      </c>
    </row>
    <row r="2738" spans="1:21" ht="27" customHeight="1" x14ac:dyDescent="0.2">
      <c r="A2738" s="18">
        <v>14497</v>
      </c>
      <c r="B2738" s="18" t="s">
        <v>659</v>
      </c>
      <c r="C2738" s="29">
        <v>44759</v>
      </c>
      <c r="D2738" s="28">
        <v>30409190200396</v>
      </c>
      <c r="F2738" s="18" t="s">
        <v>86</v>
      </c>
      <c r="G2738" s="19" t="s">
        <v>77</v>
      </c>
      <c r="H2738" s="19">
        <v>44830</v>
      </c>
      <c r="O2738" s="1"/>
      <c r="P2738" s="24">
        <f t="shared" si="143"/>
        <v>0</v>
      </c>
      <c r="T2738" s="24">
        <f t="shared" si="141"/>
        <v>0</v>
      </c>
      <c r="U2738" s="25">
        <f t="shared" si="142"/>
        <v>0</v>
      </c>
    </row>
    <row r="2739" spans="1:21" ht="27" customHeight="1" x14ac:dyDescent="0.2">
      <c r="A2739" s="18">
        <v>14502</v>
      </c>
      <c r="B2739" s="18" t="s">
        <v>660</v>
      </c>
      <c r="C2739" s="29">
        <v>44782</v>
      </c>
      <c r="D2739" s="28">
        <v>29908180202073</v>
      </c>
      <c r="F2739" s="18" t="s">
        <v>63</v>
      </c>
      <c r="G2739" s="19" t="s">
        <v>77</v>
      </c>
      <c r="O2739" s="1"/>
      <c r="P2739" s="24">
        <f t="shared" si="143"/>
        <v>0</v>
      </c>
      <c r="T2739" s="24">
        <f t="shared" si="141"/>
        <v>0</v>
      </c>
      <c r="U2739" s="25">
        <f t="shared" si="142"/>
        <v>0</v>
      </c>
    </row>
    <row r="2740" spans="1:21" ht="27" customHeight="1" x14ac:dyDescent="0.2">
      <c r="A2740" s="18">
        <v>14503</v>
      </c>
      <c r="B2740" s="18" t="s">
        <v>661</v>
      </c>
      <c r="C2740" s="29">
        <v>44770</v>
      </c>
      <c r="D2740" s="28">
        <v>29802013301253</v>
      </c>
      <c r="F2740" s="18" t="s">
        <v>206</v>
      </c>
      <c r="G2740" s="19" t="s">
        <v>77</v>
      </c>
      <c r="H2740" s="19">
        <v>45027</v>
      </c>
      <c r="I2740" s="21">
        <v>2100</v>
      </c>
      <c r="J2740" s="22">
        <v>3555</v>
      </c>
      <c r="M2740" s="23">
        <v>525</v>
      </c>
      <c r="O2740" s="1"/>
      <c r="P2740" s="24">
        <f t="shared" si="143"/>
        <v>4080</v>
      </c>
      <c r="Q2740" s="23">
        <v>231</v>
      </c>
      <c r="R2740" s="23">
        <v>0</v>
      </c>
      <c r="S2740" s="23">
        <v>0</v>
      </c>
      <c r="T2740" s="24">
        <f t="shared" si="141"/>
        <v>231</v>
      </c>
      <c r="U2740" s="25">
        <f t="shared" si="142"/>
        <v>3849</v>
      </c>
    </row>
    <row r="2741" spans="1:21" ht="27" customHeight="1" x14ac:dyDescent="0.2">
      <c r="A2741" s="18">
        <v>14504</v>
      </c>
      <c r="B2741" s="18" t="s">
        <v>662</v>
      </c>
      <c r="C2741" s="29">
        <v>44780</v>
      </c>
      <c r="D2741" s="28">
        <v>28412150201138</v>
      </c>
      <c r="F2741" s="18" t="s">
        <v>206</v>
      </c>
      <c r="G2741" s="19" t="s">
        <v>77</v>
      </c>
      <c r="I2741" s="21">
        <v>0</v>
      </c>
      <c r="J2741" s="22">
        <v>4400</v>
      </c>
      <c r="M2741" s="23">
        <v>0</v>
      </c>
      <c r="N2741" s="23">
        <v>150</v>
      </c>
      <c r="O2741" s="1">
        <v>905</v>
      </c>
      <c r="P2741" s="24">
        <f t="shared" si="143"/>
        <v>5455</v>
      </c>
      <c r="Q2741" s="23">
        <v>0</v>
      </c>
      <c r="R2741" s="23">
        <v>0</v>
      </c>
      <c r="S2741" s="23">
        <v>0</v>
      </c>
      <c r="T2741" s="24">
        <f t="shared" si="141"/>
        <v>0</v>
      </c>
      <c r="U2741" s="25">
        <f t="shared" si="142"/>
        <v>5455</v>
      </c>
    </row>
    <row r="2742" spans="1:21" ht="27" customHeight="1" x14ac:dyDescent="0.2">
      <c r="A2742" s="18">
        <v>14513</v>
      </c>
      <c r="B2742" s="18" t="s">
        <v>663</v>
      </c>
      <c r="C2742" s="29">
        <v>44808</v>
      </c>
      <c r="D2742" s="28">
        <v>30401200203711</v>
      </c>
      <c r="F2742" s="18" t="s">
        <v>86</v>
      </c>
      <c r="G2742" s="19" t="s">
        <v>77</v>
      </c>
      <c r="H2742" s="19">
        <v>44870</v>
      </c>
      <c r="O2742" s="1"/>
      <c r="P2742" s="24">
        <f t="shared" si="143"/>
        <v>0</v>
      </c>
      <c r="T2742" s="24">
        <f t="shared" si="141"/>
        <v>0</v>
      </c>
      <c r="U2742" s="25">
        <f t="shared" si="142"/>
        <v>0</v>
      </c>
    </row>
    <row r="2743" spans="1:21" ht="27" customHeight="1" x14ac:dyDescent="0.2">
      <c r="A2743" s="18">
        <v>14514</v>
      </c>
      <c r="B2743" s="18" t="s">
        <v>664</v>
      </c>
      <c r="C2743" s="29">
        <v>44808</v>
      </c>
      <c r="D2743" s="28">
        <v>29610010203297</v>
      </c>
      <c r="F2743" s="18" t="s">
        <v>86</v>
      </c>
      <c r="G2743" s="19" t="s">
        <v>77</v>
      </c>
      <c r="H2743" s="19">
        <v>44832</v>
      </c>
      <c r="O2743" s="1"/>
      <c r="P2743" s="24">
        <f t="shared" si="143"/>
        <v>0</v>
      </c>
      <c r="T2743" s="24">
        <f t="shared" si="141"/>
        <v>0</v>
      </c>
      <c r="U2743" s="25">
        <f t="shared" si="142"/>
        <v>0</v>
      </c>
    </row>
    <row r="2744" spans="1:21" ht="27" customHeight="1" x14ac:dyDescent="0.2">
      <c r="A2744" s="18">
        <v>14515</v>
      </c>
      <c r="B2744" s="18" t="s">
        <v>665</v>
      </c>
      <c r="C2744" s="29">
        <v>44808</v>
      </c>
      <c r="D2744" s="28">
        <v>29104200201531</v>
      </c>
      <c r="F2744" s="18" t="s">
        <v>86</v>
      </c>
      <c r="G2744" s="19" t="s">
        <v>77</v>
      </c>
      <c r="H2744" s="19">
        <v>44816</v>
      </c>
      <c r="O2744" s="1"/>
      <c r="P2744" s="24">
        <f t="shared" si="143"/>
        <v>0</v>
      </c>
      <c r="T2744" s="24">
        <f t="shared" si="141"/>
        <v>0</v>
      </c>
      <c r="U2744" s="25">
        <f t="shared" si="142"/>
        <v>0</v>
      </c>
    </row>
    <row r="2745" spans="1:21" ht="27" customHeight="1" x14ac:dyDescent="0.2">
      <c r="A2745" s="18">
        <v>14516</v>
      </c>
      <c r="B2745" s="18" t="s">
        <v>666</v>
      </c>
      <c r="C2745" s="29">
        <v>44808</v>
      </c>
      <c r="D2745" s="28">
        <v>30307090200715</v>
      </c>
      <c r="F2745" s="18" t="s">
        <v>86</v>
      </c>
      <c r="G2745" s="19" t="s">
        <v>77</v>
      </c>
      <c r="H2745" s="19">
        <v>44833</v>
      </c>
      <c r="O2745" s="1"/>
      <c r="P2745" s="24">
        <f t="shared" si="143"/>
        <v>0</v>
      </c>
      <c r="T2745" s="24">
        <f t="shared" si="141"/>
        <v>0</v>
      </c>
      <c r="U2745" s="25">
        <f t="shared" si="142"/>
        <v>0</v>
      </c>
    </row>
    <row r="2746" spans="1:21" ht="27" customHeight="1" x14ac:dyDescent="0.2">
      <c r="A2746" s="18">
        <v>14519</v>
      </c>
      <c r="B2746" s="18" t="s">
        <v>667</v>
      </c>
      <c r="C2746" s="29">
        <v>44811</v>
      </c>
      <c r="D2746" s="28">
        <v>29511280201972</v>
      </c>
      <c r="F2746" s="18" t="s">
        <v>86</v>
      </c>
      <c r="G2746" s="19" t="s">
        <v>77</v>
      </c>
      <c r="H2746" s="19">
        <v>44823</v>
      </c>
      <c r="O2746" s="1"/>
      <c r="P2746" s="24">
        <f t="shared" si="143"/>
        <v>0</v>
      </c>
      <c r="T2746" s="24">
        <f t="shared" si="141"/>
        <v>0</v>
      </c>
      <c r="U2746" s="25">
        <f t="shared" si="142"/>
        <v>0</v>
      </c>
    </row>
    <row r="2747" spans="1:21" ht="27" customHeight="1" x14ac:dyDescent="0.2">
      <c r="A2747" s="18">
        <v>14521</v>
      </c>
      <c r="B2747" s="18" t="s">
        <v>668</v>
      </c>
      <c r="C2747" s="29">
        <v>44816</v>
      </c>
      <c r="D2747" s="28">
        <v>30207070203179</v>
      </c>
      <c r="F2747" s="18" t="s">
        <v>86</v>
      </c>
      <c r="G2747" s="19" t="s">
        <v>77</v>
      </c>
      <c r="H2747" s="19">
        <v>45027</v>
      </c>
      <c r="I2747" s="21">
        <v>1700</v>
      </c>
      <c r="J2747" s="22">
        <v>1700</v>
      </c>
      <c r="M2747" s="23">
        <v>353.33</v>
      </c>
      <c r="O2747" s="1"/>
      <c r="P2747" s="24">
        <f t="shared" si="143"/>
        <v>2053.33</v>
      </c>
      <c r="Q2747" s="23">
        <v>187</v>
      </c>
      <c r="R2747" s="23">
        <v>0</v>
      </c>
      <c r="S2747" s="23">
        <v>0</v>
      </c>
      <c r="T2747" s="24">
        <f t="shared" si="141"/>
        <v>187</v>
      </c>
      <c r="U2747" s="25">
        <f t="shared" si="142"/>
        <v>1866.33</v>
      </c>
    </row>
    <row r="2748" spans="1:21" ht="27" customHeight="1" x14ac:dyDescent="0.2">
      <c r="A2748" s="18">
        <v>14522</v>
      </c>
      <c r="B2748" s="18" t="s">
        <v>669</v>
      </c>
      <c r="C2748" s="29">
        <v>44816</v>
      </c>
      <c r="D2748" s="28">
        <v>27906290200611</v>
      </c>
      <c r="F2748" s="18" t="s">
        <v>86</v>
      </c>
      <c r="G2748" s="19" t="s">
        <v>77</v>
      </c>
      <c r="H2748" s="19">
        <v>44956</v>
      </c>
      <c r="O2748" s="1"/>
      <c r="P2748" s="24">
        <f t="shared" si="143"/>
        <v>0</v>
      </c>
      <c r="T2748" s="24">
        <f t="shared" si="141"/>
        <v>0</v>
      </c>
      <c r="U2748" s="25">
        <f t="shared" si="142"/>
        <v>0</v>
      </c>
    </row>
    <row r="2749" spans="1:21" ht="27" customHeight="1" x14ac:dyDescent="0.2">
      <c r="A2749" s="18">
        <v>14531</v>
      </c>
      <c r="B2749" s="18" t="s">
        <v>670</v>
      </c>
      <c r="C2749" s="29">
        <v>44843</v>
      </c>
      <c r="D2749" s="28">
        <v>29704100202855</v>
      </c>
      <c r="F2749" s="18" t="s">
        <v>234</v>
      </c>
      <c r="G2749" s="19">
        <v>44936</v>
      </c>
      <c r="I2749" s="21">
        <v>2450</v>
      </c>
      <c r="J2749" s="22">
        <v>3156.5</v>
      </c>
      <c r="M2749" s="23">
        <v>612.5</v>
      </c>
      <c r="O2749" s="1"/>
      <c r="P2749" s="24">
        <f t="shared" si="143"/>
        <v>3769</v>
      </c>
      <c r="Q2749" s="23">
        <v>269.5</v>
      </c>
      <c r="R2749" s="23">
        <v>350</v>
      </c>
      <c r="S2749" s="23">
        <v>0</v>
      </c>
      <c r="T2749" s="24">
        <f t="shared" si="141"/>
        <v>619.5</v>
      </c>
      <c r="U2749" s="25">
        <f t="shared" si="142"/>
        <v>3149.5</v>
      </c>
    </row>
    <row r="2750" spans="1:21" ht="27" customHeight="1" x14ac:dyDescent="0.2">
      <c r="A2750" s="18">
        <v>14535</v>
      </c>
      <c r="B2750" s="18" t="s">
        <v>671</v>
      </c>
      <c r="C2750" s="29">
        <v>44851</v>
      </c>
      <c r="D2750" s="28">
        <v>29806030201675</v>
      </c>
      <c r="F2750" s="18" t="s">
        <v>75</v>
      </c>
      <c r="G2750" s="19" t="s">
        <v>77</v>
      </c>
      <c r="H2750" s="19">
        <v>44883</v>
      </c>
      <c r="O2750" s="1"/>
      <c r="P2750" s="24">
        <f t="shared" si="143"/>
        <v>0</v>
      </c>
      <c r="T2750" s="24">
        <f t="shared" si="141"/>
        <v>0</v>
      </c>
      <c r="U2750" s="25">
        <f t="shared" si="142"/>
        <v>0</v>
      </c>
    </row>
    <row r="2751" spans="1:21" ht="27" customHeight="1" x14ac:dyDescent="0.2">
      <c r="A2751" s="18">
        <v>14537</v>
      </c>
      <c r="B2751" s="18" t="s">
        <v>134</v>
      </c>
      <c r="C2751" s="29">
        <v>44857</v>
      </c>
      <c r="D2751" s="28">
        <v>28411070201173</v>
      </c>
      <c r="F2751" s="18" t="s">
        <v>86</v>
      </c>
      <c r="G2751" s="19">
        <v>45054</v>
      </c>
      <c r="I2751" s="21">
        <v>1700</v>
      </c>
      <c r="J2751" s="22">
        <v>1700</v>
      </c>
      <c r="M2751" s="23">
        <v>400</v>
      </c>
      <c r="O2751" s="1">
        <v>210</v>
      </c>
      <c r="P2751" s="24">
        <f t="shared" si="143"/>
        <v>2310</v>
      </c>
      <c r="Q2751" s="23">
        <v>187</v>
      </c>
      <c r="R2751" s="23">
        <v>0</v>
      </c>
      <c r="S2751" s="23">
        <v>0</v>
      </c>
      <c r="T2751" s="24">
        <f t="shared" si="141"/>
        <v>187</v>
      </c>
      <c r="U2751" s="25">
        <f t="shared" si="142"/>
        <v>2123</v>
      </c>
    </row>
    <row r="2752" spans="1:21" ht="27" customHeight="1" x14ac:dyDescent="0.2">
      <c r="A2752" s="18">
        <v>14542</v>
      </c>
      <c r="B2752" s="18" t="s">
        <v>672</v>
      </c>
      <c r="C2752" s="29">
        <v>44878</v>
      </c>
      <c r="D2752" s="28">
        <v>30001200201893</v>
      </c>
      <c r="F2752" s="18" t="s">
        <v>86</v>
      </c>
      <c r="G2752" s="19" t="s">
        <v>77</v>
      </c>
      <c r="I2752" s="21">
        <v>0</v>
      </c>
      <c r="J2752" s="22">
        <v>2625</v>
      </c>
      <c r="M2752" s="23">
        <v>0</v>
      </c>
      <c r="O2752" s="1"/>
      <c r="P2752" s="24">
        <f t="shared" si="143"/>
        <v>2625</v>
      </c>
      <c r="Q2752" s="23">
        <v>0</v>
      </c>
      <c r="R2752" s="23">
        <v>0</v>
      </c>
      <c r="S2752" s="23">
        <v>1.49</v>
      </c>
      <c r="T2752" s="24">
        <f t="shared" si="141"/>
        <v>1.49</v>
      </c>
      <c r="U2752" s="25">
        <f t="shared" si="142"/>
        <v>2623.51</v>
      </c>
    </row>
    <row r="2753" spans="1:21" ht="27" customHeight="1" x14ac:dyDescent="0.2">
      <c r="A2753" s="18">
        <v>14547</v>
      </c>
      <c r="B2753" s="18" t="s">
        <v>626</v>
      </c>
      <c r="C2753" s="19">
        <v>44892</v>
      </c>
      <c r="D2753" s="20">
        <v>28808060200419</v>
      </c>
      <c r="F2753" s="18" t="s">
        <v>86</v>
      </c>
      <c r="G2753" s="19">
        <v>45026</v>
      </c>
      <c r="I2753" s="21">
        <v>1400</v>
      </c>
      <c r="J2753" s="22">
        <v>1400</v>
      </c>
      <c r="M2753" s="23">
        <v>0</v>
      </c>
      <c r="O2753" s="1"/>
      <c r="P2753" s="24">
        <f t="shared" si="143"/>
        <v>1400</v>
      </c>
      <c r="Q2753" s="23">
        <v>187</v>
      </c>
      <c r="R2753" s="23">
        <v>0</v>
      </c>
      <c r="S2753" s="23">
        <v>350.59</v>
      </c>
      <c r="T2753" s="24">
        <f t="shared" si="141"/>
        <v>537.58999999999992</v>
      </c>
      <c r="U2753" s="25">
        <f t="shared" si="142"/>
        <v>862.41000000000008</v>
      </c>
    </row>
    <row r="2754" spans="1:21" ht="27" customHeight="1" x14ac:dyDescent="0.2">
      <c r="A2754" s="18">
        <v>14551</v>
      </c>
      <c r="B2754" s="18" t="s">
        <v>675</v>
      </c>
      <c r="C2754" s="19">
        <v>44921</v>
      </c>
      <c r="D2754" s="20">
        <v>29801011840592</v>
      </c>
      <c r="F2754" s="18" t="s">
        <v>124</v>
      </c>
      <c r="G2754" s="19" t="s">
        <v>77</v>
      </c>
      <c r="I2754" s="21">
        <v>0</v>
      </c>
      <c r="J2754" s="22">
        <v>2600</v>
      </c>
      <c r="M2754" s="23">
        <v>0</v>
      </c>
      <c r="O2754" s="1"/>
      <c r="P2754" s="24">
        <f t="shared" si="143"/>
        <v>2600</v>
      </c>
      <c r="Q2754" s="23">
        <v>0</v>
      </c>
      <c r="R2754" s="23">
        <v>0</v>
      </c>
      <c r="S2754" s="23">
        <v>9.94</v>
      </c>
      <c r="T2754" s="24">
        <f t="shared" si="141"/>
        <v>9.94</v>
      </c>
      <c r="U2754" s="25">
        <f t="shared" si="142"/>
        <v>2590.06</v>
      </c>
    </row>
    <row r="2755" spans="1:21" ht="27" customHeight="1" x14ac:dyDescent="0.2">
      <c r="A2755" s="18">
        <v>14553</v>
      </c>
      <c r="B2755" s="18" t="s">
        <v>676</v>
      </c>
      <c r="C2755" s="19">
        <v>44927</v>
      </c>
      <c r="D2755" s="20">
        <v>29708130200356</v>
      </c>
      <c r="F2755" s="18" t="s">
        <v>86</v>
      </c>
      <c r="G2755" s="19" t="s">
        <v>77</v>
      </c>
      <c r="H2755" s="19">
        <v>44935</v>
      </c>
      <c r="O2755" s="1"/>
      <c r="P2755" s="24">
        <f t="shared" si="143"/>
        <v>0</v>
      </c>
      <c r="T2755" s="24">
        <f t="shared" si="141"/>
        <v>0</v>
      </c>
      <c r="U2755" s="25">
        <f t="shared" si="142"/>
        <v>0</v>
      </c>
    </row>
    <row r="2756" spans="1:21" ht="27" customHeight="1" x14ac:dyDescent="0.2">
      <c r="A2756" s="18">
        <v>14554</v>
      </c>
      <c r="B2756" s="18" t="s">
        <v>677</v>
      </c>
      <c r="C2756" s="19">
        <v>44927</v>
      </c>
      <c r="D2756" s="20">
        <v>30004091801779</v>
      </c>
      <c r="F2756" s="18" t="s">
        <v>124</v>
      </c>
      <c r="G2756" s="19" t="s">
        <v>77</v>
      </c>
      <c r="I2756" s="21">
        <v>0</v>
      </c>
      <c r="J2756" s="22">
        <v>3033.33</v>
      </c>
      <c r="M2756" s="23">
        <v>0</v>
      </c>
      <c r="O2756" s="1"/>
      <c r="P2756" s="24">
        <f t="shared" si="143"/>
        <v>3033.33</v>
      </c>
      <c r="Q2756" s="23">
        <v>0</v>
      </c>
      <c r="R2756" s="23">
        <v>0</v>
      </c>
      <c r="S2756" s="23">
        <v>0</v>
      </c>
      <c r="T2756" s="24">
        <f t="shared" si="141"/>
        <v>0</v>
      </c>
      <c r="U2756" s="25">
        <f t="shared" si="142"/>
        <v>3033.33</v>
      </c>
    </row>
    <row r="2757" spans="1:21" ht="27" customHeight="1" x14ac:dyDescent="0.2">
      <c r="A2757" s="18">
        <v>14564</v>
      </c>
      <c r="B2757" s="18" t="s">
        <v>680</v>
      </c>
      <c r="C2757" s="19">
        <v>44931</v>
      </c>
      <c r="D2757" s="20">
        <v>29501011868042</v>
      </c>
      <c r="F2757" s="18" t="s">
        <v>124</v>
      </c>
      <c r="G2757" s="19">
        <v>45047</v>
      </c>
      <c r="I2757" s="21">
        <v>3100</v>
      </c>
      <c r="J2757" s="22">
        <v>4435</v>
      </c>
      <c r="M2757" s="23">
        <v>775</v>
      </c>
      <c r="O2757" s="1"/>
      <c r="P2757" s="24">
        <f t="shared" si="143"/>
        <v>5210</v>
      </c>
      <c r="Q2757" s="23">
        <v>341</v>
      </c>
      <c r="R2757" s="23">
        <v>0</v>
      </c>
      <c r="S2757" s="23">
        <v>0</v>
      </c>
      <c r="T2757" s="24">
        <f t="shared" si="141"/>
        <v>341</v>
      </c>
      <c r="U2757" s="25">
        <f t="shared" si="142"/>
        <v>4869</v>
      </c>
    </row>
    <row r="2758" spans="1:21" ht="27" customHeight="1" x14ac:dyDescent="0.2">
      <c r="A2758" s="18">
        <v>14570</v>
      </c>
      <c r="B2758" s="18" t="s">
        <v>681</v>
      </c>
      <c r="C2758" s="19">
        <v>44949</v>
      </c>
      <c r="D2758" s="20">
        <v>30009150201715</v>
      </c>
      <c r="F2758" s="18" t="s">
        <v>86</v>
      </c>
      <c r="G2758" s="19" t="s">
        <v>77</v>
      </c>
      <c r="I2758" s="21">
        <v>0</v>
      </c>
      <c r="J2758" s="22">
        <v>800</v>
      </c>
      <c r="M2758" s="23">
        <v>0</v>
      </c>
      <c r="O2758" s="1"/>
      <c r="P2758" s="24">
        <f t="shared" si="143"/>
        <v>800</v>
      </c>
      <c r="Q2758" s="23">
        <v>0</v>
      </c>
      <c r="R2758" s="23">
        <v>0</v>
      </c>
      <c r="S2758" s="23">
        <v>0</v>
      </c>
      <c r="T2758" s="24">
        <f t="shared" si="141"/>
        <v>0</v>
      </c>
      <c r="U2758" s="25">
        <f t="shared" si="142"/>
        <v>800</v>
      </c>
    </row>
    <row r="2759" spans="1:21" ht="27" customHeight="1" x14ac:dyDescent="0.2">
      <c r="A2759" s="18">
        <v>14578</v>
      </c>
      <c r="B2759" s="18" t="s">
        <v>682</v>
      </c>
      <c r="C2759" s="19">
        <v>44948</v>
      </c>
      <c r="D2759" s="20">
        <v>29302170201219</v>
      </c>
      <c r="F2759" s="18" t="s">
        <v>86</v>
      </c>
      <c r="G2759" s="19" t="s">
        <v>77</v>
      </c>
      <c r="O2759" s="1"/>
      <c r="P2759" s="24">
        <f t="shared" si="143"/>
        <v>0</v>
      </c>
      <c r="T2759" s="24">
        <f t="shared" si="141"/>
        <v>0</v>
      </c>
      <c r="U2759" s="25">
        <f t="shared" si="142"/>
        <v>0</v>
      </c>
    </row>
    <row r="2760" spans="1:21" ht="27" customHeight="1" x14ac:dyDescent="0.2">
      <c r="A2760" s="18">
        <v>14583</v>
      </c>
      <c r="B2760" s="18" t="s">
        <v>686</v>
      </c>
      <c r="C2760" s="19">
        <v>44956</v>
      </c>
      <c r="D2760" s="20">
        <v>29509300206955</v>
      </c>
      <c r="F2760" s="18" t="s">
        <v>214</v>
      </c>
      <c r="G2760" s="19" t="s">
        <v>77</v>
      </c>
      <c r="H2760" s="18"/>
      <c r="I2760" s="21">
        <v>0</v>
      </c>
      <c r="J2760" s="22">
        <v>3000</v>
      </c>
      <c r="M2760" s="23">
        <v>0</v>
      </c>
      <c r="O2760" s="1"/>
      <c r="P2760" s="24">
        <f t="shared" si="143"/>
        <v>3000</v>
      </c>
      <c r="Q2760" s="23">
        <v>0</v>
      </c>
      <c r="R2760" s="23">
        <v>0</v>
      </c>
      <c r="S2760" s="23">
        <v>25.83</v>
      </c>
      <c r="T2760" s="24">
        <f t="shared" si="141"/>
        <v>25.83</v>
      </c>
      <c r="U2760" s="25">
        <f t="shared" si="142"/>
        <v>2974.17</v>
      </c>
    </row>
    <row r="2761" spans="1:21" ht="27" customHeight="1" x14ac:dyDescent="0.2">
      <c r="A2761" s="18">
        <v>14584</v>
      </c>
      <c r="B2761" s="18" t="s">
        <v>687</v>
      </c>
      <c r="C2761" s="19">
        <v>44956</v>
      </c>
      <c r="D2761" s="20">
        <v>29502240200753</v>
      </c>
      <c r="F2761" s="18" t="s">
        <v>86</v>
      </c>
      <c r="G2761" s="19" t="s">
        <v>77</v>
      </c>
      <c r="H2761" s="18"/>
      <c r="O2761" s="1"/>
      <c r="P2761" s="24">
        <f t="shared" si="143"/>
        <v>0</v>
      </c>
      <c r="T2761" s="24">
        <f t="shared" si="141"/>
        <v>0</v>
      </c>
      <c r="U2761" s="25">
        <f t="shared" si="142"/>
        <v>0</v>
      </c>
    </row>
    <row r="2762" spans="1:21" ht="27" customHeight="1" x14ac:dyDescent="0.2">
      <c r="A2762" s="18">
        <v>14585</v>
      </c>
      <c r="B2762" s="18" t="s">
        <v>688</v>
      </c>
      <c r="C2762" s="19">
        <v>44963</v>
      </c>
      <c r="D2762" s="20">
        <v>29701010217293</v>
      </c>
      <c r="F2762" s="18" t="s">
        <v>214</v>
      </c>
      <c r="G2762" s="19" t="s">
        <v>77</v>
      </c>
      <c r="H2762" s="18"/>
      <c r="I2762" s="21">
        <v>0</v>
      </c>
      <c r="J2762" s="22">
        <v>2706.67</v>
      </c>
      <c r="M2762" s="23">
        <v>0</v>
      </c>
      <c r="O2762" s="1"/>
      <c r="P2762" s="24">
        <f t="shared" si="143"/>
        <v>2706.67</v>
      </c>
      <c r="Q2762" s="23">
        <v>0</v>
      </c>
      <c r="R2762" s="23">
        <v>0</v>
      </c>
      <c r="S2762" s="23">
        <v>1.56</v>
      </c>
      <c r="T2762" s="24">
        <f t="shared" si="141"/>
        <v>1.56</v>
      </c>
      <c r="U2762" s="25">
        <f t="shared" si="142"/>
        <v>2705.11</v>
      </c>
    </row>
    <row r="2763" spans="1:21" ht="27" customHeight="1" x14ac:dyDescent="0.2">
      <c r="A2763" s="18">
        <v>14586</v>
      </c>
      <c r="B2763" s="18" t="s">
        <v>689</v>
      </c>
      <c r="C2763" s="19">
        <v>44956</v>
      </c>
      <c r="D2763" s="20">
        <v>29306051804253</v>
      </c>
      <c r="F2763" s="18" t="s">
        <v>86</v>
      </c>
      <c r="G2763" s="19">
        <v>45054</v>
      </c>
      <c r="H2763" s="18"/>
      <c r="I2763" s="21">
        <v>1700</v>
      </c>
      <c r="J2763" s="22">
        <v>1700</v>
      </c>
      <c r="M2763" s="23">
        <v>370</v>
      </c>
      <c r="O2763" s="1"/>
      <c r="P2763" s="24">
        <f t="shared" si="143"/>
        <v>2070</v>
      </c>
      <c r="Q2763" s="23">
        <v>187</v>
      </c>
      <c r="R2763" s="23">
        <v>0</v>
      </c>
      <c r="S2763" s="23">
        <v>3.07</v>
      </c>
      <c r="T2763" s="24">
        <f t="shared" si="141"/>
        <v>190.07</v>
      </c>
      <c r="U2763" s="25">
        <f t="shared" si="142"/>
        <v>1879.93</v>
      </c>
    </row>
    <row r="2764" spans="1:21" ht="27" customHeight="1" x14ac:dyDescent="0.2">
      <c r="A2764" s="18">
        <v>14588</v>
      </c>
      <c r="B2764" s="18" t="s">
        <v>690</v>
      </c>
      <c r="C2764" s="19">
        <v>44957</v>
      </c>
      <c r="D2764" s="20">
        <v>30309230201833</v>
      </c>
      <c r="F2764" s="18" t="s">
        <v>86</v>
      </c>
      <c r="G2764" s="19" t="s">
        <v>77</v>
      </c>
      <c r="H2764" s="19">
        <v>44964</v>
      </c>
      <c r="O2764" s="1"/>
      <c r="P2764" s="24">
        <f t="shared" si="143"/>
        <v>0</v>
      </c>
      <c r="T2764" s="24">
        <f t="shared" si="141"/>
        <v>0</v>
      </c>
      <c r="U2764" s="25">
        <f t="shared" si="142"/>
        <v>0</v>
      </c>
    </row>
    <row r="2765" spans="1:21" ht="27" customHeight="1" x14ac:dyDescent="0.2">
      <c r="A2765" s="18">
        <v>14594</v>
      </c>
      <c r="B2765" s="18" t="s">
        <v>691</v>
      </c>
      <c r="C2765" s="19">
        <v>44976</v>
      </c>
      <c r="D2765" s="20">
        <v>27503011805055</v>
      </c>
      <c r="F2765" s="18" t="s">
        <v>86</v>
      </c>
      <c r="G2765" s="19" t="s">
        <v>77</v>
      </c>
      <c r="I2765" s="21">
        <v>0</v>
      </c>
      <c r="J2765" s="22">
        <v>133.33000000000001</v>
      </c>
      <c r="M2765" s="23">
        <v>0</v>
      </c>
      <c r="O2765" s="1"/>
      <c r="P2765" s="24">
        <f t="shared" si="143"/>
        <v>133.33000000000001</v>
      </c>
      <c r="Q2765" s="23">
        <v>0</v>
      </c>
      <c r="R2765" s="23">
        <v>0</v>
      </c>
      <c r="S2765" s="23">
        <v>0</v>
      </c>
      <c r="T2765" s="24">
        <f t="shared" si="141"/>
        <v>0</v>
      </c>
      <c r="U2765" s="25">
        <f t="shared" si="142"/>
        <v>133.33000000000001</v>
      </c>
    </row>
    <row r="2766" spans="1:21" ht="27" customHeight="1" x14ac:dyDescent="0.2">
      <c r="A2766" s="18">
        <v>14601</v>
      </c>
      <c r="B2766" s="18" t="s">
        <v>696</v>
      </c>
      <c r="C2766" s="19">
        <v>44987</v>
      </c>
      <c r="D2766" s="20">
        <v>28302100201994</v>
      </c>
      <c r="F2766" s="18" t="s">
        <v>214</v>
      </c>
      <c r="G2766" s="19" t="s">
        <v>77</v>
      </c>
      <c r="I2766" s="21">
        <v>0</v>
      </c>
      <c r="J2766" s="22">
        <v>1950</v>
      </c>
      <c r="M2766" s="23">
        <v>0</v>
      </c>
      <c r="O2766" s="1">
        <v>86</v>
      </c>
      <c r="P2766" s="24">
        <f t="shared" si="143"/>
        <v>2036</v>
      </c>
      <c r="Q2766" s="23">
        <v>0</v>
      </c>
      <c r="R2766" s="23">
        <v>0</v>
      </c>
      <c r="S2766" s="23">
        <v>0</v>
      </c>
      <c r="T2766" s="24">
        <f t="shared" si="141"/>
        <v>0</v>
      </c>
      <c r="U2766" s="25">
        <f t="shared" si="142"/>
        <v>2036</v>
      </c>
    </row>
    <row r="2767" spans="1:21" ht="27" customHeight="1" x14ac:dyDescent="0.2">
      <c r="A2767" s="18">
        <v>14604</v>
      </c>
      <c r="B2767" s="18" t="s">
        <v>697</v>
      </c>
      <c r="C2767" s="19">
        <v>44983</v>
      </c>
      <c r="D2767" s="20">
        <v>28710040200315</v>
      </c>
      <c r="F2767" s="18" t="s">
        <v>86</v>
      </c>
      <c r="G2767" s="19" t="s">
        <v>77</v>
      </c>
      <c r="I2767" s="21">
        <v>0</v>
      </c>
      <c r="J2767" s="22">
        <v>1885</v>
      </c>
      <c r="M2767" s="23">
        <v>0</v>
      </c>
      <c r="O2767" s="1">
        <v>389</v>
      </c>
      <c r="P2767" s="24">
        <f t="shared" si="143"/>
        <v>2274</v>
      </c>
      <c r="Q2767" s="23">
        <v>0</v>
      </c>
      <c r="R2767" s="23">
        <v>0</v>
      </c>
      <c r="S2767" s="23">
        <v>0</v>
      </c>
      <c r="T2767" s="24">
        <f t="shared" si="141"/>
        <v>0</v>
      </c>
      <c r="U2767" s="25">
        <f t="shared" si="142"/>
        <v>2274</v>
      </c>
    </row>
    <row r="2768" spans="1:21" ht="27" customHeight="1" x14ac:dyDescent="0.2">
      <c r="A2768" s="18">
        <v>14606</v>
      </c>
      <c r="B2768" s="18" t="s">
        <v>698</v>
      </c>
      <c r="C2768" s="19">
        <v>44989</v>
      </c>
      <c r="D2768" s="20">
        <v>30504080202353</v>
      </c>
      <c r="F2768" s="18" t="s">
        <v>86</v>
      </c>
      <c r="G2768" s="19" t="s">
        <v>77</v>
      </c>
      <c r="I2768" s="21">
        <v>0</v>
      </c>
      <c r="J2768" s="22">
        <v>733.33</v>
      </c>
      <c r="M2768" s="23">
        <v>0</v>
      </c>
      <c r="O2768" s="1"/>
      <c r="P2768" s="24">
        <f t="shared" si="143"/>
        <v>733.33</v>
      </c>
      <c r="Q2768" s="23">
        <v>0</v>
      </c>
      <c r="R2768" s="23">
        <v>0</v>
      </c>
      <c r="S2768" s="23">
        <v>0</v>
      </c>
      <c r="T2768" s="24">
        <f t="shared" si="141"/>
        <v>0</v>
      </c>
      <c r="U2768" s="25">
        <f t="shared" si="142"/>
        <v>733.33</v>
      </c>
    </row>
    <row r="2769" spans="1:21" ht="27" customHeight="1" x14ac:dyDescent="0.2">
      <c r="A2769" s="18">
        <v>14610</v>
      </c>
      <c r="B2769" s="18" t="s">
        <v>699</v>
      </c>
      <c r="C2769" s="19">
        <v>45001</v>
      </c>
      <c r="D2769" s="20">
        <v>30003210200316</v>
      </c>
      <c r="F2769" s="18" t="s">
        <v>75</v>
      </c>
      <c r="G2769" s="19" t="s">
        <v>77</v>
      </c>
      <c r="O2769" s="1"/>
      <c r="P2769" s="24">
        <f t="shared" si="143"/>
        <v>0</v>
      </c>
      <c r="T2769" s="24">
        <f t="shared" si="141"/>
        <v>0</v>
      </c>
      <c r="U2769" s="25">
        <f t="shared" si="142"/>
        <v>0</v>
      </c>
    </row>
    <row r="2770" spans="1:21" ht="27" customHeight="1" x14ac:dyDescent="0.2">
      <c r="A2770" s="18">
        <v>14611</v>
      </c>
      <c r="B2770" s="18" t="s">
        <v>700</v>
      </c>
      <c r="C2770" s="19">
        <v>45007</v>
      </c>
      <c r="D2770" s="20">
        <v>29310110200852</v>
      </c>
      <c r="F2770" s="18" t="s">
        <v>206</v>
      </c>
      <c r="G2770" s="19" t="s">
        <v>77</v>
      </c>
      <c r="I2770" s="21">
        <v>0</v>
      </c>
      <c r="J2770" s="22">
        <v>4312</v>
      </c>
      <c r="M2770" s="23">
        <v>0</v>
      </c>
      <c r="N2770" s="23">
        <v>200</v>
      </c>
      <c r="O2770" s="1">
        <v>1533</v>
      </c>
      <c r="P2770" s="24">
        <f t="shared" si="143"/>
        <v>6045</v>
      </c>
      <c r="Q2770" s="23">
        <v>0</v>
      </c>
      <c r="R2770" s="23">
        <v>0</v>
      </c>
      <c r="S2770" s="23">
        <v>0</v>
      </c>
      <c r="T2770" s="24">
        <f t="shared" si="141"/>
        <v>0</v>
      </c>
      <c r="U2770" s="25">
        <f t="shared" si="142"/>
        <v>6045</v>
      </c>
    </row>
    <row r="2771" spans="1:21" ht="27" customHeight="1" x14ac:dyDescent="0.2">
      <c r="A2771" s="18">
        <v>14618</v>
      </c>
      <c r="B2771" s="18" t="s">
        <v>701</v>
      </c>
      <c r="C2771" s="19">
        <v>45019</v>
      </c>
      <c r="D2771" s="20">
        <v>29410300202058</v>
      </c>
      <c r="F2771" s="18" t="s">
        <v>86</v>
      </c>
      <c r="G2771" s="19" t="s">
        <v>77</v>
      </c>
      <c r="O2771" s="1"/>
      <c r="P2771" s="24">
        <f t="shared" si="143"/>
        <v>0</v>
      </c>
      <c r="T2771" s="24">
        <f t="shared" si="141"/>
        <v>0</v>
      </c>
      <c r="U2771" s="25">
        <f t="shared" si="142"/>
        <v>0</v>
      </c>
    </row>
    <row r="2772" spans="1:21" ht="27" customHeight="1" x14ac:dyDescent="0.2">
      <c r="A2772" s="18">
        <v>0</v>
      </c>
      <c r="B2772" s="18" t="s">
        <v>702</v>
      </c>
      <c r="C2772" s="19">
        <v>45022</v>
      </c>
      <c r="D2772" s="20">
        <v>29006160201794</v>
      </c>
      <c r="F2772" s="18" t="s">
        <v>25</v>
      </c>
      <c r="G2772" s="19" t="s">
        <v>77</v>
      </c>
      <c r="J2772" s="22">
        <v>980</v>
      </c>
      <c r="O2772" s="1"/>
      <c r="P2772" s="24">
        <f t="shared" si="143"/>
        <v>980</v>
      </c>
      <c r="T2772" s="24">
        <f t="shared" si="141"/>
        <v>0</v>
      </c>
      <c r="U2772" s="25">
        <f t="shared" si="142"/>
        <v>980</v>
      </c>
    </row>
    <row r="2773" spans="1:21" ht="27" customHeight="1" x14ac:dyDescent="0.2">
      <c r="A2773" s="18">
        <v>0</v>
      </c>
      <c r="B2773" s="18" t="s">
        <v>703</v>
      </c>
      <c r="C2773" s="19">
        <v>45026</v>
      </c>
      <c r="D2773" s="20">
        <v>29407060202933</v>
      </c>
      <c r="F2773" s="18" t="s">
        <v>25</v>
      </c>
      <c r="G2773" s="19" t="s">
        <v>77</v>
      </c>
      <c r="O2773" s="1"/>
      <c r="P2773" s="24">
        <f t="shared" si="143"/>
        <v>0</v>
      </c>
      <c r="T2773" s="24">
        <f t="shared" si="141"/>
        <v>0</v>
      </c>
      <c r="U2773" s="25">
        <f t="shared" si="142"/>
        <v>0</v>
      </c>
    </row>
    <row r="2774" spans="1:21" ht="27" customHeight="1" x14ac:dyDescent="0.2">
      <c r="A2774" s="18">
        <v>0</v>
      </c>
      <c r="B2774" s="18" t="s">
        <v>704</v>
      </c>
      <c r="F2774" s="18" t="s">
        <v>25</v>
      </c>
      <c r="G2774" s="19" t="s">
        <v>77</v>
      </c>
      <c r="O2774" s="1"/>
      <c r="P2774" s="24">
        <f t="shared" si="143"/>
        <v>0</v>
      </c>
      <c r="T2774" s="24">
        <f t="shared" si="141"/>
        <v>0</v>
      </c>
      <c r="U2774" s="25">
        <f t="shared" si="142"/>
        <v>0</v>
      </c>
    </row>
    <row r="2775" spans="1:21" ht="27" customHeight="1" x14ac:dyDescent="0.2">
      <c r="A2775" s="18">
        <v>0</v>
      </c>
      <c r="B2775" s="18" t="s">
        <v>706</v>
      </c>
      <c r="C2775" s="19">
        <v>45047</v>
      </c>
      <c r="D2775" s="20">
        <v>27509170200154</v>
      </c>
      <c r="F2775" s="18" t="s">
        <v>25</v>
      </c>
      <c r="G2775" s="19" t="s">
        <v>77</v>
      </c>
      <c r="J2775" s="22">
        <v>2450</v>
      </c>
      <c r="O2775" s="1"/>
      <c r="P2775" s="24">
        <f t="shared" si="143"/>
        <v>2450</v>
      </c>
      <c r="T2775" s="24">
        <f t="shared" si="141"/>
        <v>0</v>
      </c>
      <c r="U2775" s="25">
        <f t="shared" si="142"/>
        <v>2450</v>
      </c>
    </row>
    <row r="2776" spans="1:21" ht="27" customHeight="1" x14ac:dyDescent="0.2">
      <c r="A2776" s="18">
        <v>0</v>
      </c>
      <c r="B2776" s="18" t="s">
        <v>707</v>
      </c>
      <c r="C2776" s="19">
        <v>45047</v>
      </c>
      <c r="D2776" s="20">
        <v>27401020201611</v>
      </c>
      <c r="F2776" s="18" t="s">
        <v>25</v>
      </c>
      <c r="G2776" s="19" t="s">
        <v>77</v>
      </c>
      <c r="J2776" s="22">
        <v>2345</v>
      </c>
      <c r="O2776" s="1"/>
      <c r="P2776" s="24">
        <f t="shared" si="143"/>
        <v>2345</v>
      </c>
      <c r="T2776" s="24">
        <f t="shared" si="141"/>
        <v>0</v>
      </c>
      <c r="U2776" s="25">
        <f t="shared" si="142"/>
        <v>2345</v>
      </c>
    </row>
    <row r="2777" spans="1:21" ht="27" customHeight="1" x14ac:dyDescent="0.2">
      <c r="A2777" s="18">
        <v>14622</v>
      </c>
      <c r="B2777" s="18" t="s">
        <v>202</v>
      </c>
      <c r="C2777" s="19">
        <v>45053</v>
      </c>
      <c r="D2777" s="20">
        <v>29009091804031</v>
      </c>
      <c r="F2777" s="18" t="s">
        <v>86</v>
      </c>
      <c r="G2777" s="19" t="s">
        <v>77</v>
      </c>
      <c r="I2777" s="21">
        <v>0</v>
      </c>
      <c r="J2777" s="22">
        <v>1246.67</v>
      </c>
      <c r="M2777" s="23">
        <v>0</v>
      </c>
      <c r="O2777" s="1"/>
      <c r="P2777" s="24">
        <f t="shared" si="143"/>
        <v>1246.67</v>
      </c>
      <c r="Q2777" s="23">
        <v>0</v>
      </c>
      <c r="R2777" s="23">
        <v>0</v>
      </c>
      <c r="S2777" s="23">
        <v>0</v>
      </c>
      <c r="T2777" s="24">
        <f t="shared" si="141"/>
        <v>0</v>
      </c>
      <c r="U2777" s="25">
        <f t="shared" si="142"/>
        <v>1246.67</v>
      </c>
    </row>
    <row r="2778" spans="1:21" ht="27" customHeight="1" x14ac:dyDescent="0.2">
      <c r="A2778" s="18">
        <v>14623</v>
      </c>
      <c r="B2778" s="18" t="s">
        <v>622</v>
      </c>
      <c r="C2778" s="19">
        <v>45055</v>
      </c>
      <c r="D2778" s="20">
        <v>29411011802019</v>
      </c>
      <c r="F2778" s="18" t="s">
        <v>86</v>
      </c>
      <c r="G2778" s="19" t="s">
        <v>77</v>
      </c>
      <c r="I2778" s="21">
        <v>0</v>
      </c>
      <c r="J2778" s="22">
        <v>133.33000000000001</v>
      </c>
      <c r="M2778" s="23">
        <v>0</v>
      </c>
      <c r="O2778" s="1"/>
      <c r="P2778" s="24">
        <f t="shared" si="143"/>
        <v>133.33000000000001</v>
      </c>
      <c r="Q2778" s="23">
        <v>0</v>
      </c>
      <c r="R2778" s="23">
        <v>0</v>
      </c>
      <c r="S2778" s="23">
        <v>0</v>
      </c>
      <c r="T2778" s="24">
        <f t="shared" si="141"/>
        <v>0</v>
      </c>
      <c r="U2778" s="25">
        <f t="shared" si="142"/>
        <v>133.33000000000001</v>
      </c>
    </row>
    <row r="2779" spans="1:21" ht="27" customHeight="1" x14ac:dyDescent="0.2">
      <c r="A2779" s="18">
        <v>14629</v>
      </c>
      <c r="B2779" s="18" t="s">
        <v>708</v>
      </c>
      <c r="C2779" s="19">
        <v>45057</v>
      </c>
      <c r="D2779" s="20">
        <v>28905150200138</v>
      </c>
      <c r="F2779" s="18" t="s">
        <v>75</v>
      </c>
      <c r="G2779" s="19" t="s">
        <v>77</v>
      </c>
      <c r="I2779" s="21">
        <v>0</v>
      </c>
      <c r="J2779" s="22">
        <v>800</v>
      </c>
      <c r="M2779" s="23">
        <v>0</v>
      </c>
      <c r="O2779" s="1"/>
      <c r="P2779" s="24">
        <f t="shared" si="143"/>
        <v>800</v>
      </c>
      <c r="Q2779" s="23">
        <v>0</v>
      </c>
      <c r="R2779" s="23">
        <v>0</v>
      </c>
      <c r="S2779" s="23">
        <v>0.14000000000000001</v>
      </c>
      <c r="T2779" s="24">
        <f t="shared" si="141"/>
        <v>0.14000000000000001</v>
      </c>
      <c r="U2779" s="25">
        <f t="shared" si="142"/>
        <v>799.86</v>
      </c>
    </row>
    <row r="2780" spans="1:21" ht="27" customHeight="1" x14ac:dyDescent="0.2">
      <c r="A2780" s="18">
        <v>14634</v>
      </c>
      <c r="B2780" s="18" t="s">
        <v>709</v>
      </c>
      <c r="C2780" s="19">
        <v>45066</v>
      </c>
      <c r="D2780" s="20">
        <v>29602070201517</v>
      </c>
      <c r="F2780" s="18" t="s">
        <v>210</v>
      </c>
      <c r="G2780" s="19" t="s">
        <v>77</v>
      </c>
      <c r="I2780" s="21">
        <v>0</v>
      </c>
      <c r="J2780" s="22">
        <v>740</v>
      </c>
      <c r="M2780" s="23">
        <v>0</v>
      </c>
      <c r="O2780" s="1"/>
      <c r="P2780" s="24">
        <f t="shared" si="143"/>
        <v>740</v>
      </c>
      <c r="Q2780" s="23">
        <v>0</v>
      </c>
      <c r="R2780" s="23">
        <v>0</v>
      </c>
      <c r="S2780" s="23">
        <v>1.02</v>
      </c>
      <c r="T2780" s="24">
        <f t="shared" si="141"/>
        <v>1.02</v>
      </c>
      <c r="U2780" s="25">
        <f t="shared" si="142"/>
        <v>738.98</v>
      </c>
    </row>
    <row r="2781" spans="1:21" ht="27" customHeight="1" x14ac:dyDescent="0.2">
      <c r="A2781" s="18">
        <v>14635</v>
      </c>
      <c r="B2781" s="18" t="s">
        <v>710</v>
      </c>
      <c r="C2781" s="19">
        <v>45067</v>
      </c>
      <c r="D2781" s="20">
        <v>27508240200118</v>
      </c>
      <c r="F2781" s="18" t="s">
        <v>256</v>
      </c>
      <c r="G2781" s="19" t="s">
        <v>77</v>
      </c>
      <c r="I2781" s="21">
        <v>0</v>
      </c>
      <c r="J2781" s="22">
        <v>1600</v>
      </c>
      <c r="M2781" s="23">
        <v>0</v>
      </c>
      <c r="O2781" s="1"/>
      <c r="P2781" s="24">
        <f t="shared" si="143"/>
        <v>1600</v>
      </c>
      <c r="Q2781" s="23">
        <v>0</v>
      </c>
      <c r="R2781" s="23">
        <v>0</v>
      </c>
      <c r="S2781" s="23">
        <v>0</v>
      </c>
      <c r="T2781" s="24">
        <f t="shared" si="141"/>
        <v>0</v>
      </c>
      <c r="U2781" s="25">
        <f t="shared" si="142"/>
        <v>1600</v>
      </c>
    </row>
    <row r="2782" spans="1:21" ht="27" customHeight="1" x14ac:dyDescent="0.2">
      <c r="A2782" s="18">
        <v>14638</v>
      </c>
      <c r="B2782" s="18" t="s">
        <v>711</v>
      </c>
      <c r="C2782" s="19">
        <v>45066</v>
      </c>
      <c r="D2782" s="20">
        <v>30001122600719</v>
      </c>
      <c r="F2782" s="18" t="s">
        <v>86</v>
      </c>
      <c r="G2782" s="19" t="s">
        <v>77</v>
      </c>
      <c r="I2782" s="21">
        <v>0</v>
      </c>
      <c r="J2782" s="22">
        <v>400</v>
      </c>
      <c r="M2782" s="23">
        <v>0</v>
      </c>
      <c r="O2782" s="1"/>
      <c r="P2782" s="24">
        <f t="shared" si="143"/>
        <v>400</v>
      </c>
      <c r="Q2782" s="23">
        <v>0</v>
      </c>
      <c r="R2782" s="23">
        <v>0</v>
      </c>
      <c r="S2782" s="23">
        <v>0.55000000000000004</v>
      </c>
      <c r="T2782" s="24">
        <f t="shared" si="141"/>
        <v>0.55000000000000004</v>
      </c>
      <c r="U2782" s="25">
        <f t="shared" si="142"/>
        <v>399.45</v>
      </c>
    </row>
    <row r="2783" spans="1:21" ht="27" customHeight="1" x14ac:dyDescent="0.2">
      <c r="A2783" s="18">
        <v>0</v>
      </c>
      <c r="B2783" s="18" t="s">
        <v>712</v>
      </c>
      <c r="C2783" s="19">
        <v>45047</v>
      </c>
      <c r="D2783" s="20">
        <v>29804012606614</v>
      </c>
      <c r="F2783" s="18" t="s">
        <v>25</v>
      </c>
      <c r="G2783" s="19" t="s">
        <v>77</v>
      </c>
      <c r="J2783" s="22">
        <v>420</v>
      </c>
      <c r="P2783" s="24">
        <f t="shared" si="143"/>
        <v>420</v>
      </c>
      <c r="Q2783" s="23">
        <v>0</v>
      </c>
      <c r="R2783" s="23">
        <v>0</v>
      </c>
      <c r="S2783" s="23">
        <v>0</v>
      </c>
      <c r="T2783" s="24">
        <f t="shared" si="141"/>
        <v>0</v>
      </c>
      <c r="U2783" s="25">
        <f t="shared" si="142"/>
        <v>420</v>
      </c>
    </row>
    <row r="2784" spans="1:21" ht="27" customHeight="1" x14ac:dyDescent="0.2">
      <c r="A2784" s="18">
        <v>0</v>
      </c>
      <c r="B2784" s="18" t="s">
        <v>713</v>
      </c>
      <c r="C2784" s="19">
        <v>45066</v>
      </c>
      <c r="D2784" s="20">
        <v>28001010203955</v>
      </c>
      <c r="F2784" s="18" t="s">
        <v>25</v>
      </c>
      <c r="G2784" s="19" t="s">
        <v>77</v>
      </c>
      <c r="J2784" s="22">
        <v>1260</v>
      </c>
      <c r="P2784" s="24">
        <f t="shared" si="143"/>
        <v>1260</v>
      </c>
      <c r="Q2784" s="23">
        <v>0</v>
      </c>
      <c r="R2784" s="23">
        <v>0</v>
      </c>
      <c r="S2784" s="23">
        <v>0</v>
      </c>
      <c r="T2784" s="24">
        <f t="shared" si="141"/>
        <v>0</v>
      </c>
      <c r="U2784" s="25">
        <f t="shared" si="142"/>
        <v>1260</v>
      </c>
    </row>
    <row r="2785" spans="1:21" ht="27" customHeight="1" x14ac:dyDescent="0.2">
      <c r="A2785" s="18">
        <v>0</v>
      </c>
      <c r="B2785" s="18" t="s">
        <v>714</v>
      </c>
      <c r="C2785" s="19">
        <v>45047</v>
      </c>
      <c r="D2785" s="20">
        <v>29109270202633</v>
      </c>
      <c r="F2785" s="18" t="s">
        <v>25</v>
      </c>
      <c r="G2785" s="19" t="s">
        <v>77</v>
      </c>
      <c r="J2785" s="22">
        <v>490</v>
      </c>
      <c r="P2785" s="24">
        <f t="shared" si="143"/>
        <v>490</v>
      </c>
      <c r="Q2785" s="23">
        <v>0</v>
      </c>
      <c r="R2785" s="23">
        <v>0</v>
      </c>
      <c r="S2785" s="23">
        <v>0</v>
      </c>
      <c r="T2785" s="24">
        <f t="shared" si="141"/>
        <v>0</v>
      </c>
      <c r="U2785" s="25">
        <f t="shared" si="142"/>
        <v>490</v>
      </c>
    </row>
    <row r="2786" spans="1:21" ht="27" customHeight="1" x14ac:dyDescent="0.2">
      <c r="A2786" s="18">
        <v>0</v>
      </c>
      <c r="B2786" s="18" t="s">
        <v>579</v>
      </c>
      <c r="C2786" s="19">
        <v>45068</v>
      </c>
      <c r="D2786" s="20">
        <v>29407010213411</v>
      </c>
      <c r="F2786" s="18" t="s">
        <v>25</v>
      </c>
      <c r="G2786" s="19" t="s">
        <v>77</v>
      </c>
      <c r="J2786" s="22">
        <v>910</v>
      </c>
      <c r="P2786" s="24">
        <f t="shared" si="143"/>
        <v>910</v>
      </c>
      <c r="Q2786" s="23">
        <v>0</v>
      </c>
      <c r="R2786" s="23">
        <v>0</v>
      </c>
      <c r="S2786" s="23">
        <v>0</v>
      </c>
      <c r="T2786" s="24">
        <f t="shared" si="141"/>
        <v>0</v>
      </c>
      <c r="U2786" s="25">
        <f t="shared" si="142"/>
        <v>910</v>
      </c>
    </row>
    <row r="2787" spans="1:21" ht="27" customHeight="1" x14ac:dyDescent="0.2">
      <c r="A2787" s="18">
        <v>233</v>
      </c>
      <c r="B2787" s="18" t="s">
        <v>24</v>
      </c>
      <c r="C2787" s="19">
        <v>34547</v>
      </c>
      <c r="D2787" s="20">
        <v>26907080201072</v>
      </c>
      <c r="F2787" s="18" t="s">
        <v>25</v>
      </c>
      <c r="G2787" s="19">
        <v>34547</v>
      </c>
      <c r="I2787" s="21">
        <v>4540</v>
      </c>
      <c r="J2787" s="22">
        <v>5661.5</v>
      </c>
      <c r="M2787" s="23">
        <v>1135</v>
      </c>
      <c r="O2787" s="1"/>
      <c r="P2787" s="24">
        <f>SUM(J2787:O2787)</f>
        <v>6796.5</v>
      </c>
      <c r="Q2787" s="23">
        <v>499.4</v>
      </c>
      <c r="R2787" s="23">
        <v>0</v>
      </c>
      <c r="S2787" s="23">
        <v>7.53</v>
      </c>
      <c r="T2787" s="24">
        <f t="shared" ref="T2787:T2850" si="144">SUM(Q2787:S2787)</f>
        <v>506.92999999999995</v>
      </c>
      <c r="U2787" s="25">
        <f t="shared" ref="U2787:U2850" si="145">P2787-T2787</f>
        <v>6289.57</v>
      </c>
    </row>
    <row r="2788" spans="1:21" ht="27" customHeight="1" x14ac:dyDescent="0.2">
      <c r="A2788" s="18">
        <v>235</v>
      </c>
      <c r="B2788" s="18" t="s">
        <v>26</v>
      </c>
      <c r="C2788" s="19">
        <v>34547</v>
      </c>
      <c r="D2788" s="20">
        <v>26910190200617</v>
      </c>
      <c r="F2788" s="18" t="s">
        <v>25</v>
      </c>
      <c r="G2788" s="19">
        <v>34547</v>
      </c>
      <c r="I2788" s="21">
        <v>3460</v>
      </c>
      <c r="J2788" s="22">
        <v>4316</v>
      </c>
      <c r="M2788" s="23">
        <v>865</v>
      </c>
      <c r="O2788" s="1">
        <v>2042</v>
      </c>
      <c r="P2788" s="24">
        <f t="shared" ref="P2788:P2851" si="146">SUM(J2788:O2788)</f>
        <v>7223</v>
      </c>
      <c r="Q2788" s="23">
        <v>380.6</v>
      </c>
      <c r="R2788" s="23">
        <v>0</v>
      </c>
      <c r="S2788" s="23">
        <v>1.08</v>
      </c>
      <c r="T2788" s="24">
        <f t="shared" si="144"/>
        <v>381.68</v>
      </c>
      <c r="U2788" s="25">
        <f t="shared" si="145"/>
        <v>6841.32</v>
      </c>
    </row>
    <row r="2789" spans="1:21" ht="27" customHeight="1" x14ac:dyDescent="0.2">
      <c r="A2789" s="18">
        <v>243</v>
      </c>
      <c r="B2789" s="18" t="s">
        <v>27</v>
      </c>
      <c r="C2789" s="19">
        <v>34547</v>
      </c>
      <c r="D2789" s="20">
        <v>26603250201031</v>
      </c>
      <c r="F2789" s="18" t="s">
        <v>25</v>
      </c>
      <c r="G2789" s="19">
        <v>34547</v>
      </c>
      <c r="I2789" s="21">
        <v>5800</v>
      </c>
      <c r="J2789" s="22">
        <v>7218.5</v>
      </c>
      <c r="M2789" s="23">
        <v>1450</v>
      </c>
      <c r="O2789" s="1">
        <v>1712</v>
      </c>
      <c r="P2789" s="24">
        <f t="shared" si="146"/>
        <v>10380.5</v>
      </c>
      <c r="Q2789" s="23">
        <v>638</v>
      </c>
      <c r="R2789" s="23">
        <v>0</v>
      </c>
      <c r="S2789" s="23">
        <v>6.53</v>
      </c>
      <c r="T2789" s="24">
        <f t="shared" si="144"/>
        <v>644.53</v>
      </c>
      <c r="U2789" s="25">
        <f t="shared" si="145"/>
        <v>9735.9699999999993</v>
      </c>
    </row>
    <row r="2790" spans="1:21" ht="27" customHeight="1" x14ac:dyDescent="0.2">
      <c r="A2790" s="18">
        <v>244</v>
      </c>
      <c r="B2790" s="18" t="s">
        <v>28</v>
      </c>
      <c r="C2790" s="19">
        <v>35695</v>
      </c>
      <c r="D2790" s="20">
        <v>26709260200655</v>
      </c>
      <c r="F2790" s="18" t="s">
        <v>25</v>
      </c>
      <c r="G2790" s="19">
        <v>35770</v>
      </c>
      <c r="I2790" s="21">
        <v>4610</v>
      </c>
      <c r="J2790" s="22">
        <v>5739</v>
      </c>
      <c r="M2790" s="23">
        <v>1152.5</v>
      </c>
      <c r="O2790" s="1">
        <v>6176</v>
      </c>
      <c r="P2790" s="24">
        <f t="shared" si="146"/>
        <v>13067.5</v>
      </c>
      <c r="Q2790" s="23">
        <v>507.1</v>
      </c>
      <c r="R2790" s="23">
        <v>0</v>
      </c>
      <c r="S2790" s="23">
        <v>0.48</v>
      </c>
      <c r="T2790" s="24">
        <f t="shared" si="144"/>
        <v>507.58000000000004</v>
      </c>
      <c r="U2790" s="25">
        <f t="shared" si="145"/>
        <v>12559.92</v>
      </c>
    </row>
    <row r="2791" spans="1:21" ht="27" customHeight="1" x14ac:dyDescent="0.2">
      <c r="A2791" s="18">
        <v>251</v>
      </c>
      <c r="B2791" s="18" t="s">
        <v>29</v>
      </c>
      <c r="C2791" s="19">
        <v>35134</v>
      </c>
      <c r="D2791" s="20">
        <v>27303210200899</v>
      </c>
      <c r="F2791" s="18" t="s">
        <v>25</v>
      </c>
      <c r="G2791" s="19">
        <v>37469</v>
      </c>
      <c r="I2791" s="21">
        <v>3050</v>
      </c>
      <c r="J2791" s="22">
        <v>4144</v>
      </c>
      <c r="M2791" s="23">
        <v>762.5</v>
      </c>
      <c r="O2791" s="1">
        <v>4280</v>
      </c>
      <c r="P2791" s="24">
        <f t="shared" si="146"/>
        <v>9186.5</v>
      </c>
      <c r="Q2791" s="23">
        <v>335.5</v>
      </c>
      <c r="R2791" s="23">
        <v>0</v>
      </c>
      <c r="S2791" s="23">
        <v>0</v>
      </c>
      <c r="T2791" s="24">
        <f t="shared" si="144"/>
        <v>335.5</v>
      </c>
      <c r="U2791" s="25">
        <f t="shared" si="145"/>
        <v>8851</v>
      </c>
    </row>
    <row r="2792" spans="1:21" ht="27" customHeight="1" x14ac:dyDescent="0.2">
      <c r="A2792" s="18">
        <v>256</v>
      </c>
      <c r="B2792" s="18" t="s">
        <v>30</v>
      </c>
      <c r="C2792" s="19">
        <v>35420</v>
      </c>
      <c r="D2792" s="20">
        <v>27312120200911</v>
      </c>
      <c r="F2792" s="18" t="s">
        <v>25</v>
      </c>
      <c r="G2792" s="19">
        <v>35462</v>
      </c>
      <c r="I2792" s="21">
        <v>3260</v>
      </c>
      <c r="J2792" s="22">
        <v>3569.17</v>
      </c>
      <c r="M2792" s="23">
        <v>815</v>
      </c>
      <c r="O2792" s="1">
        <v>3828</v>
      </c>
      <c r="P2792" s="24">
        <f t="shared" si="146"/>
        <v>8212.17</v>
      </c>
      <c r="Q2792" s="23">
        <v>358.6</v>
      </c>
      <c r="R2792" s="23">
        <v>0</v>
      </c>
      <c r="S2792" s="23">
        <v>1.1000000000000001</v>
      </c>
      <c r="T2792" s="24">
        <f t="shared" si="144"/>
        <v>359.70000000000005</v>
      </c>
      <c r="U2792" s="25">
        <f t="shared" si="145"/>
        <v>7852.47</v>
      </c>
    </row>
    <row r="2793" spans="1:21" ht="27" customHeight="1" x14ac:dyDescent="0.2">
      <c r="A2793" s="18">
        <v>257</v>
      </c>
      <c r="B2793" s="18" t="s">
        <v>31</v>
      </c>
      <c r="C2793" s="19">
        <v>35830</v>
      </c>
      <c r="D2793" s="20">
        <v>26710060201116</v>
      </c>
      <c r="F2793" s="18" t="s">
        <v>25</v>
      </c>
      <c r="G2793" s="19">
        <v>35921</v>
      </c>
      <c r="I2793" s="21">
        <v>3630</v>
      </c>
      <c r="J2793" s="22">
        <v>4503</v>
      </c>
      <c r="M2793" s="23">
        <v>907.5</v>
      </c>
      <c r="O2793" s="1">
        <v>4841</v>
      </c>
      <c r="P2793" s="24">
        <f t="shared" si="146"/>
        <v>10251.5</v>
      </c>
      <c r="Q2793" s="23">
        <v>399.3</v>
      </c>
      <c r="R2793" s="23">
        <v>0</v>
      </c>
      <c r="S2793" s="23">
        <v>15.92</v>
      </c>
      <c r="T2793" s="24">
        <f t="shared" si="144"/>
        <v>415.22</v>
      </c>
      <c r="U2793" s="25">
        <f t="shared" si="145"/>
        <v>9836.2800000000007</v>
      </c>
    </row>
    <row r="2794" spans="1:21" ht="27" customHeight="1" x14ac:dyDescent="0.2">
      <c r="A2794" s="18">
        <v>260</v>
      </c>
      <c r="B2794" s="18" t="s">
        <v>32</v>
      </c>
      <c r="C2794" s="19">
        <v>34717</v>
      </c>
      <c r="D2794" s="20">
        <v>27712200200391</v>
      </c>
      <c r="F2794" s="18" t="s">
        <v>25</v>
      </c>
      <c r="G2794" s="19">
        <v>34911</v>
      </c>
      <c r="I2794" s="21">
        <v>3050</v>
      </c>
      <c r="J2794" s="22">
        <v>3559.37</v>
      </c>
      <c r="M2794" s="23">
        <v>762.5</v>
      </c>
      <c r="O2794" s="1">
        <v>2726</v>
      </c>
      <c r="P2794" s="24">
        <f t="shared" si="146"/>
        <v>7047.87</v>
      </c>
      <c r="Q2794" s="23">
        <v>335.5</v>
      </c>
      <c r="R2794" s="23">
        <v>0</v>
      </c>
      <c r="S2794" s="23">
        <v>1.69</v>
      </c>
      <c r="T2794" s="24">
        <f t="shared" si="144"/>
        <v>337.19</v>
      </c>
      <c r="U2794" s="25">
        <f t="shared" si="145"/>
        <v>6710.68</v>
      </c>
    </row>
    <row r="2795" spans="1:21" ht="27" customHeight="1" x14ac:dyDescent="0.2">
      <c r="A2795" s="18">
        <v>267</v>
      </c>
      <c r="B2795" s="18" t="s">
        <v>33</v>
      </c>
      <c r="C2795" s="19">
        <v>36492</v>
      </c>
      <c r="D2795" s="20">
        <v>27711120203059</v>
      </c>
      <c r="F2795" s="18" t="s">
        <v>25</v>
      </c>
      <c r="G2795" s="19">
        <v>36514</v>
      </c>
      <c r="I2795" s="21">
        <v>4650</v>
      </c>
      <c r="J2795" s="22">
        <v>6703.5</v>
      </c>
      <c r="M2795" s="23">
        <v>1162.5</v>
      </c>
      <c r="N2795" s="23">
        <v>400</v>
      </c>
      <c r="O2795" s="1">
        <v>3096</v>
      </c>
      <c r="P2795" s="24">
        <f t="shared" si="146"/>
        <v>11362</v>
      </c>
      <c r="Q2795" s="23">
        <v>511.5</v>
      </c>
      <c r="R2795" s="23">
        <v>0</v>
      </c>
      <c r="S2795" s="23">
        <v>4.9000000000000004</v>
      </c>
      <c r="T2795" s="24">
        <f t="shared" si="144"/>
        <v>516.4</v>
      </c>
      <c r="U2795" s="25">
        <f t="shared" si="145"/>
        <v>10845.6</v>
      </c>
    </row>
    <row r="2796" spans="1:21" ht="27" customHeight="1" x14ac:dyDescent="0.2">
      <c r="A2796" s="18">
        <v>277</v>
      </c>
      <c r="B2796" s="18" t="s">
        <v>34</v>
      </c>
      <c r="C2796" s="19">
        <v>35751</v>
      </c>
      <c r="D2796" s="20">
        <v>27012030202236</v>
      </c>
      <c r="F2796" s="18" t="s">
        <v>25</v>
      </c>
      <c r="G2796" s="19">
        <v>35756</v>
      </c>
      <c r="I2796" s="21">
        <v>3210</v>
      </c>
      <c r="J2796" s="22">
        <v>3831.67</v>
      </c>
      <c r="M2796" s="23">
        <v>802.5</v>
      </c>
      <c r="O2796" s="1">
        <v>472</v>
      </c>
      <c r="P2796" s="24">
        <f t="shared" si="146"/>
        <v>5106.17</v>
      </c>
      <c r="Q2796" s="23">
        <v>353.1</v>
      </c>
      <c r="R2796" s="23">
        <v>0</v>
      </c>
      <c r="S2796" s="23">
        <v>317.66000000000003</v>
      </c>
      <c r="T2796" s="24">
        <f t="shared" si="144"/>
        <v>670.76</v>
      </c>
      <c r="U2796" s="25">
        <f t="shared" si="145"/>
        <v>4435.41</v>
      </c>
    </row>
    <row r="2797" spans="1:21" ht="27" customHeight="1" x14ac:dyDescent="0.2">
      <c r="A2797" s="18">
        <v>404</v>
      </c>
      <c r="B2797" s="18" t="s">
        <v>35</v>
      </c>
      <c r="C2797" s="19">
        <v>34981</v>
      </c>
      <c r="D2797" s="20">
        <v>27307082400851</v>
      </c>
      <c r="F2797" s="18" t="s">
        <v>25</v>
      </c>
      <c r="G2797" s="19">
        <v>34981</v>
      </c>
      <c r="I2797" s="21">
        <v>3970</v>
      </c>
      <c r="J2797" s="22">
        <v>4939.5</v>
      </c>
      <c r="M2797" s="23">
        <v>992.5</v>
      </c>
      <c r="O2797" s="1">
        <v>5023</v>
      </c>
      <c r="P2797" s="24">
        <f t="shared" si="146"/>
        <v>10955</v>
      </c>
      <c r="Q2797" s="23">
        <v>436.7</v>
      </c>
      <c r="R2797" s="23">
        <v>0</v>
      </c>
      <c r="S2797" s="23">
        <v>0</v>
      </c>
      <c r="T2797" s="24">
        <f t="shared" si="144"/>
        <v>436.7</v>
      </c>
      <c r="U2797" s="25">
        <f t="shared" si="145"/>
        <v>10518.3</v>
      </c>
    </row>
    <row r="2798" spans="1:21" ht="27" customHeight="1" x14ac:dyDescent="0.2">
      <c r="A2798" s="18">
        <v>456</v>
      </c>
      <c r="B2798" s="18" t="s">
        <v>36</v>
      </c>
      <c r="C2798" s="19">
        <v>39088</v>
      </c>
      <c r="D2798" s="20">
        <v>27712120201397</v>
      </c>
      <c r="F2798" s="18" t="s">
        <v>25</v>
      </c>
      <c r="G2798" s="19">
        <v>39127</v>
      </c>
      <c r="I2798" s="21">
        <v>2700</v>
      </c>
      <c r="J2798" s="22">
        <v>3509.95</v>
      </c>
      <c r="M2798" s="23">
        <v>675</v>
      </c>
      <c r="O2798" s="1">
        <v>4804</v>
      </c>
      <c r="P2798" s="24">
        <f t="shared" si="146"/>
        <v>8988.9500000000007</v>
      </c>
      <c r="Q2798" s="23">
        <v>297</v>
      </c>
      <c r="R2798" s="23">
        <v>0</v>
      </c>
      <c r="S2798" s="23">
        <v>0</v>
      </c>
      <c r="T2798" s="24">
        <f t="shared" si="144"/>
        <v>297</v>
      </c>
      <c r="U2798" s="25">
        <f t="shared" si="145"/>
        <v>8691.9500000000007</v>
      </c>
    </row>
    <row r="2799" spans="1:21" ht="27" customHeight="1" x14ac:dyDescent="0.2">
      <c r="A2799" s="18">
        <v>1552</v>
      </c>
      <c r="B2799" s="18" t="s">
        <v>37</v>
      </c>
      <c r="C2799" s="19">
        <v>35492</v>
      </c>
      <c r="D2799" s="20">
        <v>27402191803259</v>
      </c>
      <c r="F2799" s="18" t="s">
        <v>25</v>
      </c>
      <c r="G2799" s="19">
        <v>35505</v>
      </c>
      <c r="I2799" s="21">
        <v>2990</v>
      </c>
      <c r="J2799" s="22">
        <v>4058.3999999999996</v>
      </c>
      <c r="M2799" s="23">
        <v>747.5</v>
      </c>
      <c r="O2799" s="1">
        <v>5729</v>
      </c>
      <c r="P2799" s="24">
        <f t="shared" si="146"/>
        <v>10534.9</v>
      </c>
      <c r="Q2799" s="23">
        <v>328.9</v>
      </c>
      <c r="R2799" s="23">
        <v>0</v>
      </c>
      <c r="S2799" s="23">
        <v>0</v>
      </c>
      <c r="T2799" s="24">
        <f t="shared" si="144"/>
        <v>328.9</v>
      </c>
      <c r="U2799" s="25">
        <f t="shared" si="145"/>
        <v>10206</v>
      </c>
    </row>
    <row r="2800" spans="1:21" ht="27" customHeight="1" x14ac:dyDescent="0.2">
      <c r="A2800" s="18">
        <v>3789</v>
      </c>
      <c r="B2800" s="18" t="s">
        <v>38</v>
      </c>
      <c r="C2800" s="19">
        <v>37247</v>
      </c>
      <c r="D2800" s="20">
        <v>28011011805938</v>
      </c>
      <c r="F2800" s="18" t="s">
        <v>25</v>
      </c>
      <c r="G2800" s="19">
        <v>40057</v>
      </c>
      <c r="I2800" s="21">
        <v>2190</v>
      </c>
      <c r="J2800" s="22">
        <v>2971.5</v>
      </c>
      <c r="M2800" s="23">
        <v>547.5</v>
      </c>
      <c r="O2800" s="1">
        <v>1637</v>
      </c>
      <c r="P2800" s="24">
        <f t="shared" si="146"/>
        <v>5156</v>
      </c>
      <c r="Q2800" s="23">
        <v>240.9</v>
      </c>
      <c r="R2800" s="23">
        <v>0</v>
      </c>
      <c r="S2800" s="23">
        <v>0.98</v>
      </c>
      <c r="T2800" s="24">
        <f t="shared" si="144"/>
        <v>241.88</v>
      </c>
      <c r="U2800" s="25">
        <f t="shared" si="145"/>
        <v>4914.12</v>
      </c>
    </row>
    <row r="2801" spans="1:21" ht="27" customHeight="1" x14ac:dyDescent="0.2">
      <c r="A2801" s="18">
        <v>4138</v>
      </c>
      <c r="B2801" s="18" t="s">
        <v>39</v>
      </c>
      <c r="C2801" s="19">
        <v>36681</v>
      </c>
      <c r="D2801" s="20">
        <v>27503291803532</v>
      </c>
      <c r="F2801" s="18" t="s">
        <v>25</v>
      </c>
      <c r="G2801" s="19">
        <v>40411</v>
      </c>
      <c r="I2801" s="21">
        <v>3190</v>
      </c>
      <c r="J2801" s="22">
        <v>4328.95</v>
      </c>
      <c r="M2801" s="23">
        <v>797.5</v>
      </c>
      <c r="O2801" s="1">
        <v>4196</v>
      </c>
      <c r="P2801" s="24">
        <f t="shared" si="146"/>
        <v>9322.4500000000007</v>
      </c>
      <c r="Q2801" s="23">
        <v>350.9</v>
      </c>
      <c r="R2801" s="23">
        <v>17</v>
      </c>
      <c r="S2801" s="23">
        <v>0</v>
      </c>
      <c r="T2801" s="24">
        <f t="shared" si="144"/>
        <v>367.9</v>
      </c>
      <c r="U2801" s="25">
        <f t="shared" si="145"/>
        <v>8954.5500000000011</v>
      </c>
    </row>
    <row r="2802" spans="1:21" ht="27" customHeight="1" x14ac:dyDescent="0.2">
      <c r="A2802" s="18">
        <v>4882</v>
      </c>
      <c r="B2802" s="18" t="s">
        <v>40</v>
      </c>
      <c r="C2802" s="19">
        <v>37990</v>
      </c>
      <c r="D2802" s="20">
        <v>27203011805779</v>
      </c>
      <c r="F2802" s="18" t="s">
        <v>25</v>
      </c>
      <c r="G2802" s="19">
        <v>38081</v>
      </c>
      <c r="I2802" s="21">
        <v>2230</v>
      </c>
      <c r="J2802" s="22">
        <v>2771.2</v>
      </c>
      <c r="M2802" s="23">
        <v>557.5</v>
      </c>
      <c r="O2802" s="1">
        <v>1641</v>
      </c>
      <c r="P2802" s="24">
        <f t="shared" si="146"/>
        <v>4969.7</v>
      </c>
      <c r="Q2802" s="23">
        <v>245.3</v>
      </c>
      <c r="R2802" s="23">
        <v>0</v>
      </c>
      <c r="S2802" s="23">
        <v>0.46</v>
      </c>
      <c r="T2802" s="24">
        <f t="shared" si="144"/>
        <v>245.76000000000002</v>
      </c>
      <c r="U2802" s="25">
        <f t="shared" si="145"/>
        <v>4723.9399999999996</v>
      </c>
    </row>
    <row r="2803" spans="1:21" ht="27" customHeight="1" x14ac:dyDescent="0.2">
      <c r="A2803" s="18">
        <v>5627</v>
      </c>
      <c r="B2803" s="18" t="s">
        <v>41</v>
      </c>
      <c r="C2803" s="19">
        <v>38515</v>
      </c>
      <c r="D2803" s="20">
        <v>28306011806373</v>
      </c>
      <c r="F2803" s="18" t="s">
        <v>25</v>
      </c>
      <c r="G2803" s="19">
        <v>38574</v>
      </c>
      <c r="I2803" s="21">
        <v>1700</v>
      </c>
      <c r="J2803" s="22">
        <v>3021.7</v>
      </c>
      <c r="M2803" s="23">
        <v>425</v>
      </c>
      <c r="O2803" s="1">
        <v>3054</v>
      </c>
      <c r="P2803" s="24">
        <f t="shared" si="146"/>
        <v>6500.7</v>
      </c>
      <c r="Q2803" s="23">
        <v>187</v>
      </c>
      <c r="R2803" s="23">
        <v>0</v>
      </c>
      <c r="S2803" s="23">
        <v>0.68</v>
      </c>
      <c r="T2803" s="24">
        <f t="shared" si="144"/>
        <v>187.68</v>
      </c>
      <c r="U2803" s="25">
        <f t="shared" si="145"/>
        <v>6313.0199999999995</v>
      </c>
    </row>
    <row r="2804" spans="1:21" ht="27" customHeight="1" x14ac:dyDescent="0.2">
      <c r="A2804" s="18">
        <v>5741</v>
      </c>
      <c r="B2804" s="18" t="s">
        <v>42</v>
      </c>
      <c r="C2804" s="19">
        <v>38566</v>
      </c>
      <c r="D2804" s="20">
        <v>28101270200652</v>
      </c>
      <c r="F2804" s="18" t="s">
        <v>25</v>
      </c>
      <c r="G2804" s="19">
        <v>38820</v>
      </c>
      <c r="I2804" s="21">
        <v>2710</v>
      </c>
      <c r="J2804" s="22">
        <v>3668.2</v>
      </c>
      <c r="M2804" s="23">
        <v>677.5</v>
      </c>
      <c r="O2804" s="1">
        <v>3708</v>
      </c>
      <c r="P2804" s="24">
        <f t="shared" si="146"/>
        <v>8053.7</v>
      </c>
      <c r="Q2804" s="23">
        <v>298.10000000000002</v>
      </c>
      <c r="R2804" s="23">
        <v>0</v>
      </c>
      <c r="S2804" s="23">
        <v>0</v>
      </c>
      <c r="T2804" s="24">
        <f t="shared" si="144"/>
        <v>298.10000000000002</v>
      </c>
      <c r="U2804" s="25">
        <f t="shared" si="145"/>
        <v>7755.5999999999995</v>
      </c>
    </row>
    <row r="2805" spans="1:21" ht="27" customHeight="1" x14ac:dyDescent="0.2">
      <c r="A2805" s="18">
        <v>6073</v>
      </c>
      <c r="B2805" s="18" t="s">
        <v>43</v>
      </c>
      <c r="C2805" s="19">
        <v>38640</v>
      </c>
      <c r="D2805" s="20">
        <v>28001170201312</v>
      </c>
      <c r="F2805" s="18" t="s">
        <v>25</v>
      </c>
      <c r="G2805" s="19">
        <v>38750</v>
      </c>
      <c r="I2805" s="21">
        <v>2070</v>
      </c>
      <c r="J2805" s="22">
        <v>2810.55</v>
      </c>
      <c r="M2805" s="23">
        <v>517.5</v>
      </c>
      <c r="O2805" s="1">
        <v>3863</v>
      </c>
      <c r="P2805" s="24">
        <f t="shared" si="146"/>
        <v>7191.05</v>
      </c>
      <c r="Q2805" s="23">
        <v>227.7</v>
      </c>
      <c r="R2805" s="23">
        <v>0</v>
      </c>
      <c r="S2805" s="23">
        <v>0</v>
      </c>
      <c r="T2805" s="24">
        <f t="shared" si="144"/>
        <v>227.7</v>
      </c>
      <c r="U2805" s="25">
        <f t="shared" si="145"/>
        <v>6963.35</v>
      </c>
    </row>
    <row r="2806" spans="1:21" ht="27" customHeight="1" x14ac:dyDescent="0.2">
      <c r="A2806" s="18">
        <v>6091</v>
      </c>
      <c r="B2806" s="18" t="s">
        <v>44</v>
      </c>
      <c r="C2806" s="19">
        <v>38668</v>
      </c>
      <c r="D2806" s="20">
        <v>27211150202518</v>
      </c>
      <c r="F2806" s="18" t="s">
        <v>25</v>
      </c>
      <c r="G2806" s="19">
        <v>38762</v>
      </c>
      <c r="I2806" s="21">
        <v>2920</v>
      </c>
      <c r="J2806" s="22">
        <v>3603.7</v>
      </c>
      <c r="M2806" s="23">
        <v>730</v>
      </c>
      <c r="O2806" s="1">
        <v>4462</v>
      </c>
      <c r="P2806" s="24">
        <f t="shared" si="146"/>
        <v>8795.7000000000007</v>
      </c>
      <c r="Q2806" s="23">
        <v>321.2</v>
      </c>
      <c r="R2806" s="23">
        <v>0</v>
      </c>
      <c r="S2806" s="23">
        <v>0</v>
      </c>
      <c r="T2806" s="24">
        <f t="shared" si="144"/>
        <v>321.2</v>
      </c>
      <c r="U2806" s="25">
        <f t="shared" si="145"/>
        <v>8474.5</v>
      </c>
    </row>
    <row r="2807" spans="1:21" ht="27" customHeight="1" x14ac:dyDescent="0.2">
      <c r="A2807" s="18">
        <v>6718</v>
      </c>
      <c r="B2807" s="18" t="s">
        <v>45</v>
      </c>
      <c r="C2807" s="19">
        <v>38733</v>
      </c>
      <c r="D2807" s="20">
        <v>29607190201051</v>
      </c>
      <c r="F2807" s="18" t="s">
        <v>25</v>
      </c>
      <c r="G2807" s="19">
        <v>38795</v>
      </c>
      <c r="I2807" s="21">
        <v>2720</v>
      </c>
      <c r="J2807" s="22">
        <v>3095.57</v>
      </c>
      <c r="M2807" s="23">
        <v>680</v>
      </c>
      <c r="O2807" s="1">
        <v>3521</v>
      </c>
      <c r="P2807" s="24">
        <f t="shared" si="146"/>
        <v>7296.57</v>
      </c>
      <c r="Q2807" s="23">
        <v>299.2</v>
      </c>
      <c r="R2807" s="23">
        <v>0</v>
      </c>
      <c r="S2807" s="23">
        <v>0.83</v>
      </c>
      <c r="T2807" s="24">
        <f t="shared" si="144"/>
        <v>300.02999999999997</v>
      </c>
      <c r="U2807" s="25">
        <f t="shared" si="145"/>
        <v>6996.54</v>
      </c>
    </row>
    <row r="2808" spans="1:21" ht="27" customHeight="1" x14ac:dyDescent="0.2">
      <c r="A2808" s="18">
        <v>7798</v>
      </c>
      <c r="B2808" s="18" t="s">
        <v>46</v>
      </c>
      <c r="C2808" s="19">
        <v>39144</v>
      </c>
      <c r="D2808" s="20">
        <v>27604231700191</v>
      </c>
      <c r="F2808" s="18" t="s">
        <v>25</v>
      </c>
      <c r="G2808" s="19">
        <v>39144</v>
      </c>
      <c r="I2808" s="21">
        <v>2600</v>
      </c>
      <c r="J2808" s="22">
        <v>3381.4</v>
      </c>
      <c r="M2808" s="23">
        <v>650</v>
      </c>
      <c r="O2808" s="1">
        <v>2602</v>
      </c>
      <c r="P2808" s="24">
        <f t="shared" si="146"/>
        <v>6633.4</v>
      </c>
      <c r="Q2808" s="23">
        <v>286</v>
      </c>
      <c r="R2808" s="23">
        <v>0</v>
      </c>
      <c r="S2808" s="23">
        <v>274.89</v>
      </c>
      <c r="T2808" s="24">
        <f t="shared" si="144"/>
        <v>560.89</v>
      </c>
      <c r="U2808" s="25">
        <f t="shared" si="145"/>
        <v>6072.5099999999993</v>
      </c>
    </row>
    <row r="2809" spans="1:21" ht="27" customHeight="1" x14ac:dyDescent="0.2">
      <c r="A2809" s="18">
        <v>7984</v>
      </c>
      <c r="B2809" s="18" t="s">
        <v>47</v>
      </c>
      <c r="C2809" s="19">
        <v>39257</v>
      </c>
      <c r="D2809" s="20">
        <v>28405261802274</v>
      </c>
      <c r="F2809" s="18" t="s">
        <v>25</v>
      </c>
      <c r="G2809" s="19">
        <v>39267</v>
      </c>
      <c r="I2809" s="21">
        <v>1700</v>
      </c>
      <c r="J2809" s="22">
        <v>2981.05</v>
      </c>
      <c r="M2809" s="23">
        <v>425</v>
      </c>
      <c r="O2809" s="1">
        <v>2253</v>
      </c>
      <c r="P2809" s="24">
        <f t="shared" si="146"/>
        <v>5659.05</v>
      </c>
      <c r="Q2809" s="23">
        <v>187</v>
      </c>
      <c r="R2809" s="23">
        <v>0</v>
      </c>
      <c r="S2809" s="23">
        <v>3.33</v>
      </c>
      <c r="T2809" s="24">
        <f t="shared" si="144"/>
        <v>190.33</v>
      </c>
      <c r="U2809" s="25">
        <f t="shared" si="145"/>
        <v>5468.72</v>
      </c>
    </row>
    <row r="2810" spans="1:21" ht="27" customHeight="1" x14ac:dyDescent="0.2">
      <c r="A2810" s="18">
        <v>8064</v>
      </c>
      <c r="B2810" s="18" t="s">
        <v>48</v>
      </c>
      <c r="C2810" s="19">
        <v>39284</v>
      </c>
      <c r="D2810" s="20">
        <v>27806200200957</v>
      </c>
      <c r="F2810" s="18" t="s">
        <v>25</v>
      </c>
      <c r="G2810" s="19">
        <v>39306</v>
      </c>
      <c r="I2810" s="21">
        <v>2490</v>
      </c>
      <c r="J2810" s="22">
        <v>3379.2</v>
      </c>
      <c r="M2810" s="23">
        <v>622.5</v>
      </c>
      <c r="O2810" s="1">
        <v>1587</v>
      </c>
      <c r="P2810" s="24">
        <f t="shared" si="146"/>
        <v>5588.7</v>
      </c>
      <c r="Q2810" s="23">
        <v>273.89999999999998</v>
      </c>
      <c r="R2810" s="23">
        <v>0</v>
      </c>
      <c r="S2810" s="23">
        <v>1.4</v>
      </c>
      <c r="T2810" s="24">
        <f t="shared" si="144"/>
        <v>275.29999999999995</v>
      </c>
      <c r="U2810" s="25">
        <f t="shared" si="145"/>
        <v>5313.4</v>
      </c>
    </row>
    <row r="2811" spans="1:21" ht="27" customHeight="1" x14ac:dyDescent="0.2">
      <c r="A2811" s="18">
        <v>9362</v>
      </c>
      <c r="B2811" s="18" t="s">
        <v>49</v>
      </c>
      <c r="C2811" s="19">
        <v>40100</v>
      </c>
      <c r="D2811" s="20">
        <v>27905050201851</v>
      </c>
      <c r="F2811" s="18" t="s">
        <v>25</v>
      </c>
      <c r="G2811" s="19">
        <v>40210</v>
      </c>
      <c r="I2811" s="21">
        <v>2690</v>
      </c>
      <c r="J2811" s="22">
        <v>3634.2</v>
      </c>
      <c r="M2811" s="23">
        <v>672.5</v>
      </c>
      <c r="O2811" s="1">
        <v>3818</v>
      </c>
      <c r="P2811" s="24">
        <f t="shared" si="146"/>
        <v>8124.7</v>
      </c>
      <c r="Q2811" s="23">
        <v>295.89999999999998</v>
      </c>
      <c r="R2811" s="23">
        <v>0</v>
      </c>
      <c r="S2811" s="23">
        <v>0</v>
      </c>
      <c r="T2811" s="24">
        <f t="shared" si="144"/>
        <v>295.89999999999998</v>
      </c>
      <c r="U2811" s="25">
        <f t="shared" si="145"/>
        <v>7828.8</v>
      </c>
    </row>
    <row r="2812" spans="1:21" ht="27" customHeight="1" x14ac:dyDescent="0.2">
      <c r="A2812" s="18">
        <v>9391</v>
      </c>
      <c r="B2812" s="18" t="s">
        <v>50</v>
      </c>
      <c r="C2812" s="19">
        <v>40113</v>
      </c>
      <c r="D2812" s="20">
        <v>27904280200652</v>
      </c>
      <c r="F2812" s="18" t="s">
        <v>25</v>
      </c>
      <c r="G2812" s="19">
        <v>40210</v>
      </c>
      <c r="I2812" s="21">
        <v>2980</v>
      </c>
      <c r="J2812" s="22">
        <v>4021.7</v>
      </c>
      <c r="M2812" s="23">
        <v>745</v>
      </c>
      <c r="O2812" s="1">
        <v>3799</v>
      </c>
      <c r="P2812" s="24">
        <f t="shared" si="146"/>
        <v>8565.7000000000007</v>
      </c>
      <c r="Q2812" s="23">
        <v>327.8</v>
      </c>
      <c r="R2812" s="23">
        <v>1200</v>
      </c>
      <c r="S2812" s="23">
        <v>15.39</v>
      </c>
      <c r="T2812" s="24">
        <f t="shared" si="144"/>
        <v>1543.19</v>
      </c>
      <c r="U2812" s="25">
        <f t="shared" si="145"/>
        <v>7022.51</v>
      </c>
    </row>
    <row r="2813" spans="1:21" ht="27" customHeight="1" x14ac:dyDescent="0.2">
      <c r="A2813" s="18">
        <v>9482</v>
      </c>
      <c r="B2813" s="18" t="s">
        <v>51</v>
      </c>
      <c r="C2813" s="19">
        <v>40191</v>
      </c>
      <c r="D2813" s="20">
        <v>28006081802754</v>
      </c>
      <c r="F2813" s="18" t="s">
        <v>25</v>
      </c>
      <c r="G2813" s="19">
        <v>40247</v>
      </c>
      <c r="I2813" s="21">
        <v>1980</v>
      </c>
      <c r="J2813" s="22">
        <v>2901</v>
      </c>
      <c r="M2813" s="23">
        <v>495</v>
      </c>
      <c r="O2813" s="1">
        <v>944</v>
      </c>
      <c r="P2813" s="24">
        <f t="shared" si="146"/>
        <v>4340</v>
      </c>
      <c r="Q2813" s="23">
        <v>217.8</v>
      </c>
      <c r="R2813" s="23">
        <v>0</v>
      </c>
      <c r="S2813" s="23">
        <v>1.1100000000000001</v>
      </c>
      <c r="T2813" s="24">
        <f t="shared" si="144"/>
        <v>218.91000000000003</v>
      </c>
      <c r="U2813" s="25">
        <f t="shared" si="145"/>
        <v>4121.09</v>
      </c>
    </row>
    <row r="2814" spans="1:21" ht="27" customHeight="1" x14ac:dyDescent="0.2">
      <c r="A2814" s="18">
        <v>10154</v>
      </c>
      <c r="B2814" s="18" t="s">
        <v>52</v>
      </c>
      <c r="C2814" s="19">
        <v>40456</v>
      </c>
      <c r="D2814" s="20">
        <v>26908221600975</v>
      </c>
      <c r="F2814" s="18" t="s">
        <v>25</v>
      </c>
      <c r="G2814" s="19">
        <v>40516</v>
      </c>
      <c r="I2814" s="21">
        <v>3450</v>
      </c>
      <c r="J2814" s="22">
        <v>4266.3999999999996</v>
      </c>
      <c r="M2814" s="23">
        <v>862.5</v>
      </c>
      <c r="O2814" s="1">
        <v>5556</v>
      </c>
      <c r="P2814" s="24">
        <f t="shared" si="146"/>
        <v>10684.9</v>
      </c>
      <c r="Q2814" s="23">
        <v>379.5</v>
      </c>
      <c r="R2814" s="23">
        <v>0</v>
      </c>
      <c r="S2814" s="23">
        <v>118.07</v>
      </c>
      <c r="T2814" s="24">
        <f t="shared" si="144"/>
        <v>497.57</v>
      </c>
      <c r="U2814" s="25">
        <f t="shared" si="145"/>
        <v>10187.33</v>
      </c>
    </row>
    <row r="2815" spans="1:21" ht="27" customHeight="1" x14ac:dyDescent="0.2">
      <c r="A2815" s="18">
        <v>10434</v>
      </c>
      <c r="B2815" s="18" t="s">
        <v>53</v>
      </c>
      <c r="C2815" s="19">
        <v>40530</v>
      </c>
      <c r="D2815" s="20">
        <v>26411050201439</v>
      </c>
      <c r="F2815" s="18" t="s">
        <v>25</v>
      </c>
      <c r="G2815" s="19">
        <v>40544</v>
      </c>
      <c r="I2815" s="21">
        <v>3000</v>
      </c>
      <c r="J2815" s="22">
        <v>3695.45</v>
      </c>
      <c r="M2815" s="23">
        <v>750</v>
      </c>
      <c r="O2815" s="1">
        <v>4539</v>
      </c>
      <c r="P2815" s="24">
        <f t="shared" si="146"/>
        <v>8984.4500000000007</v>
      </c>
      <c r="Q2815" s="23">
        <v>330</v>
      </c>
      <c r="R2815" s="23">
        <v>0</v>
      </c>
      <c r="S2815" s="23">
        <v>0.31</v>
      </c>
      <c r="T2815" s="24">
        <f t="shared" si="144"/>
        <v>330.31</v>
      </c>
      <c r="U2815" s="25">
        <f t="shared" si="145"/>
        <v>8654.1400000000012</v>
      </c>
    </row>
    <row r="2816" spans="1:21" ht="27" customHeight="1" x14ac:dyDescent="0.2">
      <c r="A2816" s="18">
        <v>10607</v>
      </c>
      <c r="B2816" s="18" t="s">
        <v>54</v>
      </c>
      <c r="C2816" s="19">
        <v>40615</v>
      </c>
      <c r="D2816" s="20">
        <v>26811091701576</v>
      </c>
      <c r="F2816" s="18" t="s">
        <v>25</v>
      </c>
      <c r="G2816" s="19">
        <v>40640</v>
      </c>
      <c r="I2816" s="21">
        <v>2150</v>
      </c>
      <c r="J2816" s="22">
        <v>2974.2</v>
      </c>
      <c r="M2816" s="23">
        <v>537.5</v>
      </c>
      <c r="O2816" s="1">
        <v>2024</v>
      </c>
      <c r="P2816" s="24">
        <f t="shared" si="146"/>
        <v>5535.7</v>
      </c>
      <c r="Q2816" s="23">
        <v>236.5</v>
      </c>
      <c r="R2816" s="23">
        <v>0</v>
      </c>
      <c r="S2816" s="23">
        <v>0</v>
      </c>
      <c r="T2816" s="24">
        <f t="shared" si="144"/>
        <v>236.5</v>
      </c>
      <c r="U2816" s="25">
        <f t="shared" si="145"/>
        <v>5299.2</v>
      </c>
    </row>
    <row r="2817" spans="1:21" ht="27" customHeight="1" x14ac:dyDescent="0.2">
      <c r="A2817" s="18">
        <v>10944</v>
      </c>
      <c r="B2817" s="18" t="s">
        <v>55</v>
      </c>
      <c r="C2817" s="19">
        <v>40819</v>
      </c>
      <c r="D2817" s="20">
        <v>26311300200358</v>
      </c>
      <c r="F2817" s="18" t="s">
        <v>25</v>
      </c>
      <c r="G2817" s="19">
        <v>40862</v>
      </c>
      <c r="I2817" s="21">
        <v>2120</v>
      </c>
      <c r="J2817" s="22">
        <v>2925.45</v>
      </c>
      <c r="M2817" s="23">
        <v>530</v>
      </c>
      <c r="O2817" s="1">
        <v>2535</v>
      </c>
      <c r="P2817" s="24">
        <f t="shared" si="146"/>
        <v>5990.45</v>
      </c>
      <c r="Q2817" s="23">
        <v>233.2</v>
      </c>
      <c r="R2817" s="23">
        <v>0</v>
      </c>
      <c r="S2817" s="23">
        <v>0.44</v>
      </c>
      <c r="T2817" s="24">
        <f t="shared" si="144"/>
        <v>233.64</v>
      </c>
      <c r="U2817" s="25">
        <f t="shared" si="145"/>
        <v>5756.8099999999995</v>
      </c>
    </row>
    <row r="2818" spans="1:21" ht="27" customHeight="1" x14ac:dyDescent="0.2">
      <c r="A2818" s="18">
        <v>11435</v>
      </c>
      <c r="B2818" s="18" t="s">
        <v>56</v>
      </c>
      <c r="C2818" s="19">
        <v>41189</v>
      </c>
      <c r="D2818" s="20">
        <v>28905011806234</v>
      </c>
      <c r="F2818" s="18" t="s">
        <v>25</v>
      </c>
      <c r="G2818" s="19">
        <v>41248</v>
      </c>
      <c r="I2818" s="21">
        <v>1700</v>
      </c>
      <c r="J2818" s="22">
        <v>2927.35</v>
      </c>
      <c r="M2818" s="23">
        <v>425</v>
      </c>
      <c r="O2818" s="1">
        <v>2391</v>
      </c>
      <c r="P2818" s="24">
        <f t="shared" si="146"/>
        <v>5743.35</v>
      </c>
      <c r="Q2818" s="23">
        <v>187</v>
      </c>
      <c r="R2818" s="23">
        <v>0</v>
      </c>
      <c r="S2818" s="23">
        <v>0.44</v>
      </c>
      <c r="T2818" s="24">
        <f t="shared" si="144"/>
        <v>187.44</v>
      </c>
      <c r="U2818" s="25">
        <f t="shared" si="145"/>
        <v>5555.9100000000008</v>
      </c>
    </row>
    <row r="2819" spans="1:21" ht="27" customHeight="1" x14ac:dyDescent="0.2">
      <c r="A2819" s="18">
        <v>12516</v>
      </c>
      <c r="B2819" s="18" t="s">
        <v>57</v>
      </c>
      <c r="C2819" s="19">
        <v>42157</v>
      </c>
      <c r="D2819" s="20">
        <v>28108201802718</v>
      </c>
      <c r="F2819" s="18" t="s">
        <v>25</v>
      </c>
      <c r="G2819" s="19">
        <v>42186</v>
      </c>
      <c r="I2819" s="21">
        <v>1960</v>
      </c>
      <c r="J2819" s="22">
        <v>2808.35</v>
      </c>
      <c r="M2819" s="23">
        <v>490</v>
      </c>
      <c r="O2819" s="1">
        <v>2214</v>
      </c>
      <c r="P2819" s="24">
        <f t="shared" si="146"/>
        <v>5512.35</v>
      </c>
      <c r="Q2819" s="23">
        <v>215.6</v>
      </c>
      <c r="R2819" s="23">
        <v>0</v>
      </c>
      <c r="S2819" s="23">
        <v>310.8</v>
      </c>
      <c r="T2819" s="24">
        <f t="shared" si="144"/>
        <v>526.4</v>
      </c>
      <c r="U2819" s="25">
        <f t="shared" si="145"/>
        <v>4985.9500000000007</v>
      </c>
    </row>
    <row r="2820" spans="1:21" ht="27" customHeight="1" x14ac:dyDescent="0.2">
      <c r="A2820" s="18">
        <v>13497</v>
      </c>
      <c r="B2820" s="18" t="s">
        <v>58</v>
      </c>
      <c r="C2820" s="19">
        <v>43292</v>
      </c>
      <c r="D2820" s="20">
        <v>29601251800351</v>
      </c>
      <c r="F2820" s="18" t="s">
        <v>25</v>
      </c>
      <c r="G2820" s="19">
        <v>43299</v>
      </c>
      <c r="I2820" s="21">
        <v>1700</v>
      </c>
      <c r="J2820" s="22">
        <v>2562.9</v>
      </c>
      <c r="M2820" s="23">
        <v>425</v>
      </c>
      <c r="O2820" s="1"/>
      <c r="P2820" s="24">
        <f t="shared" si="146"/>
        <v>2987.9</v>
      </c>
      <c r="Q2820" s="23">
        <v>187</v>
      </c>
      <c r="R2820" s="23">
        <v>0</v>
      </c>
      <c r="S2820" s="23">
        <v>4.59</v>
      </c>
      <c r="T2820" s="24">
        <f t="shared" si="144"/>
        <v>191.59</v>
      </c>
      <c r="U2820" s="25">
        <f t="shared" si="145"/>
        <v>2796.31</v>
      </c>
    </row>
    <row r="2821" spans="1:21" ht="27" customHeight="1" x14ac:dyDescent="0.2">
      <c r="A2821" s="18">
        <v>13752</v>
      </c>
      <c r="B2821" s="18" t="s">
        <v>59</v>
      </c>
      <c r="C2821" s="19">
        <v>43507</v>
      </c>
      <c r="D2821" s="20">
        <v>28401080202911</v>
      </c>
      <c r="F2821" s="18" t="s">
        <v>25</v>
      </c>
      <c r="G2821" s="19">
        <v>43617</v>
      </c>
      <c r="I2821" s="21">
        <v>1700</v>
      </c>
      <c r="J2821" s="22">
        <v>2675</v>
      </c>
      <c r="M2821" s="23">
        <v>425</v>
      </c>
      <c r="O2821" s="1">
        <v>1140</v>
      </c>
      <c r="P2821" s="24">
        <f t="shared" si="146"/>
        <v>4240</v>
      </c>
      <c r="Q2821" s="23">
        <v>187</v>
      </c>
      <c r="R2821" s="23">
        <v>0</v>
      </c>
      <c r="S2821" s="23">
        <v>0</v>
      </c>
      <c r="T2821" s="24">
        <f t="shared" si="144"/>
        <v>187</v>
      </c>
      <c r="U2821" s="25">
        <f t="shared" si="145"/>
        <v>4053</v>
      </c>
    </row>
    <row r="2822" spans="1:21" ht="27" customHeight="1" x14ac:dyDescent="0.2">
      <c r="A2822" s="18">
        <v>13762</v>
      </c>
      <c r="B2822" s="18" t="s">
        <v>60</v>
      </c>
      <c r="C2822" s="19">
        <v>43513</v>
      </c>
      <c r="D2822" s="20">
        <v>28811220201311</v>
      </c>
      <c r="F2822" s="18" t="s">
        <v>25</v>
      </c>
      <c r="G2822" s="19">
        <v>43678</v>
      </c>
      <c r="I2822" s="21">
        <v>1700</v>
      </c>
      <c r="J2822" s="22">
        <v>2658</v>
      </c>
      <c r="M2822" s="23">
        <v>425</v>
      </c>
      <c r="O2822" s="1"/>
      <c r="P2822" s="24">
        <f t="shared" si="146"/>
        <v>3083</v>
      </c>
      <c r="Q2822" s="23">
        <v>187</v>
      </c>
      <c r="R2822" s="23">
        <v>0</v>
      </c>
      <c r="S2822" s="23">
        <v>6.46</v>
      </c>
      <c r="T2822" s="24">
        <f t="shared" si="144"/>
        <v>193.46</v>
      </c>
      <c r="U2822" s="25">
        <f t="shared" si="145"/>
        <v>2889.54</v>
      </c>
    </row>
    <row r="2823" spans="1:21" ht="27" customHeight="1" x14ac:dyDescent="0.2">
      <c r="A2823" s="18">
        <v>13778</v>
      </c>
      <c r="B2823" s="18" t="s">
        <v>61</v>
      </c>
      <c r="C2823" s="19">
        <v>44007</v>
      </c>
      <c r="D2823" s="20">
        <v>29311142702431</v>
      </c>
      <c r="F2823" s="18" t="s">
        <v>25</v>
      </c>
      <c r="G2823" s="19">
        <v>44013</v>
      </c>
      <c r="I2823" s="21">
        <v>1700</v>
      </c>
      <c r="J2823" s="22">
        <v>2556.9</v>
      </c>
      <c r="M2823" s="23">
        <v>425</v>
      </c>
      <c r="O2823" s="1">
        <v>1955</v>
      </c>
      <c r="P2823" s="24">
        <f t="shared" si="146"/>
        <v>4936.8999999999996</v>
      </c>
      <c r="Q2823" s="23">
        <v>187</v>
      </c>
      <c r="R2823" s="23">
        <v>0</v>
      </c>
      <c r="S2823" s="23">
        <v>55.25</v>
      </c>
      <c r="T2823" s="24">
        <f t="shared" si="144"/>
        <v>242.25</v>
      </c>
      <c r="U2823" s="25">
        <f t="shared" si="145"/>
        <v>4694.6499999999996</v>
      </c>
    </row>
    <row r="2824" spans="1:21" ht="27" customHeight="1" x14ac:dyDescent="0.2">
      <c r="A2824" s="18">
        <v>181</v>
      </c>
      <c r="B2824" s="18" t="s">
        <v>62</v>
      </c>
      <c r="C2824" s="19">
        <v>34213</v>
      </c>
      <c r="D2824" s="20">
        <v>26710110200876</v>
      </c>
      <c r="F2824" s="18" t="s">
        <v>63</v>
      </c>
      <c r="G2824" s="19">
        <v>34536</v>
      </c>
      <c r="I2824" s="21">
        <v>5780</v>
      </c>
      <c r="J2824" s="22">
        <v>7167</v>
      </c>
      <c r="M2824" s="23">
        <v>1445</v>
      </c>
      <c r="O2824" s="1">
        <v>2933</v>
      </c>
      <c r="P2824" s="24">
        <f t="shared" si="146"/>
        <v>11545</v>
      </c>
      <c r="Q2824" s="23">
        <v>635.79999999999995</v>
      </c>
      <c r="R2824" s="23">
        <v>0</v>
      </c>
      <c r="S2824" s="23">
        <v>18.22</v>
      </c>
      <c r="T2824" s="24">
        <f t="shared" si="144"/>
        <v>654.02</v>
      </c>
      <c r="U2824" s="25">
        <f t="shared" si="145"/>
        <v>10890.98</v>
      </c>
    </row>
    <row r="2825" spans="1:21" ht="27" customHeight="1" x14ac:dyDescent="0.2">
      <c r="A2825" s="18">
        <v>234</v>
      </c>
      <c r="B2825" s="18" t="s">
        <v>64</v>
      </c>
      <c r="C2825" s="19">
        <v>34700</v>
      </c>
      <c r="D2825" s="20">
        <v>26909220200431</v>
      </c>
      <c r="F2825" s="18" t="s">
        <v>63</v>
      </c>
      <c r="G2825" s="19">
        <v>34719</v>
      </c>
      <c r="I2825" s="21">
        <v>4890</v>
      </c>
      <c r="J2825" s="22">
        <v>6068</v>
      </c>
      <c r="M2825" s="23">
        <v>1222.5</v>
      </c>
      <c r="O2825" s="1">
        <v>4744</v>
      </c>
      <c r="P2825" s="24">
        <f t="shared" si="146"/>
        <v>12034.5</v>
      </c>
      <c r="Q2825" s="23">
        <v>537.9</v>
      </c>
      <c r="R2825" s="23">
        <v>0</v>
      </c>
      <c r="S2825" s="23">
        <v>1.98</v>
      </c>
      <c r="T2825" s="24">
        <f t="shared" si="144"/>
        <v>539.88</v>
      </c>
      <c r="U2825" s="25">
        <f t="shared" si="145"/>
        <v>11494.62</v>
      </c>
    </row>
    <row r="2826" spans="1:21" ht="27" customHeight="1" x14ac:dyDescent="0.2">
      <c r="A2826" s="18">
        <v>273</v>
      </c>
      <c r="B2826" s="18" t="s">
        <v>65</v>
      </c>
      <c r="C2826" s="19">
        <v>35745</v>
      </c>
      <c r="D2826" s="20">
        <v>26711290200654</v>
      </c>
      <c r="F2826" s="18" t="s">
        <v>63</v>
      </c>
      <c r="G2826" s="19">
        <v>35770</v>
      </c>
      <c r="I2826" s="21">
        <v>4030</v>
      </c>
      <c r="J2826" s="22">
        <v>5004</v>
      </c>
      <c r="M2826" s="23">
        <v>1007.5</v>
      </c>
      <c r="O2826" s="1">
        <v>3389</v>
      </c>
      <c r="P2826" s="24">
        <f t="shared" si="146"/>
        <v>9400.5</v>
      </c>
      <c r="Q2826" s="23">
        <v>443.3</v>
      </c>
      <c r="R2826" s="23">
        <v>0</v>
      </c>
      <c r="S2826" s="23">
        <v>4.96</v>
      </c>
      <c r="T2826" s="24">
        <f t="shared" si="144"/>
        <v>448.26</v>
      </c>
      <c r="U2826" s="25">
        <f t="shared" si="145"/>
        <v>8952.24</v>
      </c>
    </row>
    <row r="2827" spans="1:21" ht="27" customHeight="1" x14ac:dyDescent="0.2">
      <c r="A2827" s="18">
        <v>4985</v>
      </c>
      <c r="B2827" s="18" t="s">
        <v>66</v>
      </c>
      <c r="C2827" s="19">
        <v>38055</v>
      </c>
      <c r="D2827" s="20">
        <v>27010140200856</v>
      </c>
      <c r="F2827" s="18" t="s">
        <v>63</v>
      </c>
      <c r="G2827" s="19">
        <v>38081</v>
      </c>
      <c r="I2827" s="21">
        <v>4930</v>
      </c>
      <c r="J2827" s="22">
        <v>6083.5</v>
      </c>
      <c r="M2827" s="23">
        <v>1232.5</v>
      </c>
      <c r="O2827" s="1">
        <v>2657</v>
      </c>
      <c r="P2827" s="24">
        <f t="shared" si="146"/>
        <v>9973</v>
      </c>
      <c r="Q2827" s="23">
        <v>542.29999999999995</v>
      </c>
      <c r="R2827" s="23">
        <v>0</v>
      </c>
      <c r="S2827" s="23">
        <v>0</v>
      </c>
      <c r="T2827" s="24">
        <f t="shared" si="144"/>
        <v>542.29999999999995</v>
      </c>
      <c r="U2827" s="25">
        <f t="shared" si="145"/>
        <v>9430.7000000000007</v>
      </c>
    </row>
    <row r="2828" spans="1:21" ht="27" customHeight="1" x14ac:dyDescent="0.2">
      <c r="A2828" s="18">
        <v>7133</v>
      </c>
      <c r="B2828" s="18" t="s">
        <v>67</v>
      </c>
      <c r="C2828" s="19">
        <v>38864</v>
      </c>
      <c r="D2828" s="20">
        <v>28110280200412</v>
      </c>
      <c r="F2828" s="18" t="s">
        <v>63</v>
      </c>
      <c r="G2828" s="19">
        <v>38930</v>
      </c>
      <c r="O2828" s="1"/>
      <c r="P2828" s="24">
        <f t="shared" si="146"/>
        <v>0</v>
      </c>
      <c r="T2828" s="24">
        <f t="shared" si="144"/>
        <v>0</v>
      </c>
      <c r="U2828" s="25">
        <f t="shared" si="145"/>
        <v>0</v>
      </c>
    </row>
    <row r="2829" spans="1:21" ht="27" customHeight="1" x14ac:dyDescent="0.2">
      <c r="A2829" s="18">
        <v>266</v>
      </c>
      <c r="B2829" s="18" t="s">
        <v>68</v>
      </c>
      <c r="C2829" s="19">
        <v>35047</v>
      </c>
      <c r="D2829" s="20">
        <v>27807300200713</v>
      </c>
      <c r="F2829" s="18" t="s">
        <v>25</v>
      </c>
      <c r="G2829" s="19">
        <v>35047</v>
      </c>
      <c r="I2829" s="21">
        <v>4800</v>
      </c>
      <c r="J2829" s="22">
        <v>6527</v>
      </c>
      <c r="M2829" s="23">
        <v>1200</v>
      </c>
      <c r="O2829" s="1">
        <v>2014</v>
      </c>
      <c r="P2829" s="24">
        <f t="shared" si="146"/>
        <v>9741</v>
      </c>
      <c r="Q2829" s="23">
        <v>528</v>
      </c>
      <c r="R2829" s="23">
        <v>0</v>
      </c>
      <c r="S2829" s="23">
        <v>1.62</v>
      </c>
      <c r="T2829" s="24">
        <f t="shared" si="144"/>
        <v>529.62</v>
      </c>
      <c r="U2829" s="25">
        <f t="shared" si="145"/>
        <v>9211.3799999999992</v>
      </c>
    </row>
    <row r="2830" spans="1:21" ht="27" customHeight="1" x14ac:dyDescent="0.2">
      <c r="A2830" s="18">
        <v>276</v>
      </c>
      <c r="B2830" s="18" t="s">
        <v>69</v>
      </c>
      <c r="C2830" s="19">
        <v>35294</v>
      </c>
      <c r="D2830" s="20">
        <v>27011151802137</v>
      </c>
      <c r="F2830" s="18" t="s">
        <v>25</v>
      </c>
      <c r="G2830" s="19">
        <v>35332</v>
      </c>
      <c r="I2830" s="21">
        <v>2740</v>
      </c>
      <c r="J2830" s="22">
        <v>3408.5</v>
      </c>
      <c r="M2830" s="23">
        <v>685</v>
      </c>
      <c r="O2830" s="1">
        <v>2060</v>
      </c>
      <c r="P2830" s="24">
        <f t="shared" si="146"/>
        <v>6153.5</v>
      </c>
      <c r="Q2830" s="23">
        <v>301.39999999999998</v>
      </c>
      <c r="R2830" s="23">
        <v>0</v>
      </c>
      <c r="S2830" s="23">
        <v>3.94</v>
      </c>
      <c r="T2830" s="24">
        <f t="shared" si="144"/>
        <v>305.33999999999997</v>
      </c>
      <c r="U2830" s="25">
        <f t="shared" si="145"/>
        <v>5848.16</v>
      </c>
    </row>
    <row r="2831" spans="1:21" ht="27" customHeight="1" x14ac:dyDescent="0.2">
      <c r="A2831" s="18">
        <v>282</v>
      </c>
      <c r="B2831" s="18" t="s">
        <v>70</v>
      </c>
      <c r="C2831" s="19">
        <v>36500</v>
      </c>
      <c r="D2831" s="20">
        <v>28110250202291</v>
      </c>
      <c r="F2831" s="18" t="s">
        <v>25</v>
      </c>
      <c r="G2831" s="19">
        <v>36548</v>
      </c>
      <c r="I2831" s="21">
        <v>2410</v>
      </c>
      <c r="J2831" s="22">
        <v>3283</v>
      </c>
      <c r="M2831" s="23">
        <v>602.5</v>
      </c>
      <c r="O2831" s="1">
        <v>1149</v>
      </c>
      <c r="P2831" s="24">
        <f t="shared" si="146"/>
        <v>5034.5</v>
      </c>
      <c r="Q2831" s="23">
        <v>265.10000000000002</v>
      </c>
      <c r="R2831" s="23">
        <v>0</v>
      </c>
      <c r="S2831" s="23">
        <v>1.08</v>
      </c>
      <c r="T2831" s="24">
        <f t="shared" si="144"/>
        <v>266.18</v>
      </c>
      <c r="U2831" s="25">
        <f t="shared" si="145"/>
        <v>4768.32</v>
      </c>
    </row>
    <row r="2832" spans="1:21" ht="27" customHeight="1" x14ac:dyDescent="0.2">
      <c r="A2832" s="18">
        <v>5851</v>
      </c>
      <c r="B2832" s="18" t="s">
        <v>71</v>
      </c>
      <c r="C2832" s="19">
        <v>38593</v>
      </c>
      <c r="D2832" s="20">
        <v>26412010202056</v>
      </c>
      <c r="F2832" s="18" t="s">
        <v>25</v>
      </c>
      <c r="G2832" s="19">
        <v>38689</v>
      </c>
      <c r="I2832" s="21">
        <v>2370</v>
      </c>
      <c r="J2832" s="22">
        <v>2950.25</v>
      </c>
      <c r="M2832" s="23">
        <v>592.5</v>
      </c>
      <c r="O2832" s="1">
        <v>1041</v>
      </c>
      <c r="P2832" s="24">
        <f t="shared" si="146"/>
        <v>4583.75</v>
      </c>
      <c r="Q2832" s="23">
        <v>260.7</v>
      </c>
      <c r="R2832" s="23">
        <v>0</v>
      </c>
      <c r="S2832" s="23">
        <v>8.1999999999999993</v>
      </c>
      <c r="T2832" s="24">
        <f t="shared" si="144"/>
        <v>268.89999999999998</v>
      </c>
      <c r="U2832" s="25">
        <f t="shared" si="145"/>
        <v>4314.8500000000004</v>
      </c>
    </row>
    <row r="2833" spans="1:21" ht="27" customHeight="1" x14ac:dyDescent="0.2">
      <c r="A2833" s="18">
        <v>7414</v>
      </c>
      <c r="B2833" s="18" t="s">
        <v>72</v>
      </c>
      <c r="C2833" s="19">
        <v>39022</v>
      </c>
      <c r="D2833" s="20">
        <v>28408201803093</v>
      </c>
      <c r="F2833" s="18" t="s">
        <v>25</v>
      </c>
      <c r="G2833" s="19">
        <v>39040</v>
      </c>
      <c r="I2833" s="21">
        <v>1770</v>
      </c>
      <c r="J2833" s="22">
        <v>2987.4</v>
      </c>
      <c r="M2833" s="23">
        <v>442.5</v>
      </c>
      <c r="O2833" s="1">
        <v>1662</v>
      </c>
      <c r="P2833" s="24">
        <f t="shared" si="146"/>
        <v>5091.8999999999996</v>
      </c>
      <c r="Q2833" s="23">
        <v>194.7</v>
      </c>
      <c r="R2833" s="23">
        <v>0</v>
      </c>
      <c r="S2833" s="23">
        <v>0</v>
      </c>
      <c r="T2833" s="24">
        <f t="shared" si="144"/>
        <v>194.7</v>
      </c>
      <c r="U2833" s="25">
        <f t="shared" si="145"/>
        <v>4897.2</v>
      </c>
    </row>
    <row r="2834" spans="1:21" ht="27" customHeight="1" x14ac:dyDescent="0.2">
      <c r="A2834" s="18">
        <v>12607</v>
      </c>
      <c r="B2834" s="18" t="s">
        <v>73</v>
      </c>
      <c r="C2834" s="19">
        <v>42229</v>
      </c>
      <c r="D2834" s="20">
        <v>28205280200499</v>
      </c>
      <c r="F2834" s="18" t="s">
        <v>25</v>
      </c>
      <c r="G2834" s="19">
        <v>42236</v>
      </c>
      <c r="O2834" s="1"/>
      <c r="P2834" s="24">
        <f t="shared" si="146"/>
        <v>0</v>
      </c>
      <c r="T2834" s="24">
        <f t="shared" si="144"/>
        <v>0</v>
      </c>
      <c r="U2834" s="25">
        <f t="shared" si="145"/>
        <v>0</v>
      </c>
    </row>
    <row r="2835" spans="1:21" ht="27" customHeight="1" x14ac:dyDescent="0.2">
      <c r="A2835" s="18">
        <v>452</v>
      </c>
      <c r="B2835" s="18" t="s">
        <v>74</v>
      </c>
      <c r="C2835" s="19">
        <v>33756</v>
      </c>
      <c r="D2835" s="20">
        <v>27611140200558</v>
      </c>
      <c r="F2835" s="18" t="s">
        <v>75</v>
      </c>
      <c r="G2835" s="19">
        <v>34847</v>
      </c>
      <c r="I2835" s="21">
        <v>5090</v>
      </c>
      <c r="J2835" s="22">
        <v>6907.5</v>
      </c>
      <c r="M2835" s="23">
        <v>1272.5</v>
      </c>
      <c r="O2835" s="1"/>
      <c r="P2835" s="24">
        <f t="shared" si="146"/>
        <v>8180</v>
      </c>
      <c r="Q2835" s="23">
        <v>559.9</v>
      </c>
      <c r="R2835" s="23">
        <v>0</v>
      </c>
      <c r="S2835" s="23">
        <v>22.23</v>
      </c>
      <c r="T2835" s="24">
        <f t="shared" si="144"/>
        <v>582.13</v>
      </c>
      <c r="U2835" s="25">
        <f t="shared" si="145"/>
        <v>7597.87</v>
      </c>
    </row>
    <row r="2836" spans="1:21" ht="27" customHeight="1" x14ac:dyDescent="0.2">
      <c r="A2836" s="18">
        <v>453</v>
      </c>
      <c r="B2836" s="18" t="s">
        <v>76</v>
      </c>
      <c r="C2836" s="19">
        <v>34700</v>
      </c>
      <c r="D2836" s="20">
        <v>26311121801896</v>
      </c>
      <c r="F2836" s="18" t="s">
        <v>75</v>
      </c>
      <c r="G2836" s="19" t="s">
        <v>77</v>
      </c>
      <c r="I2836" s="21">
        <v>0</v>
      </c>
      <c r="J2836" s="22">
        <v>4491</v>
      </c>
      <c r="M2836" s="23">
        <v>0</v>
      </c>
      <c r="O2836" s="1">
        <v>1861</v>
      </c>
      <c r="P2836" s="24">
        <f t="shared" si="146"/>
        <v>6352</v>
      </c>
      <c r="Q2836" s="23">
        <v>0</v>
      </c>
      <c r="R2836" s="23">
        <v>0</v>
      </c>
      <c r="S2836" s="23">
        <v>1.27</v>
      </c>
      <c r="T2836" s="24">
        <f t="shared" si="144"/>
        <v>1.27</v>
      </c>
      <c r="U2836" s="25">
        <f t="shared" si="145"/>
        <v>6350.73</v>
      </c>
    </row>
    <row r="2837" spans="1:21" ht="27" customHeight="1" x14ac:dyDescent="0.2">
      <c r="A2837" s="18">
        <v>454</v>
      </c>
      <c r="B2837" s="18" t="s">
        <v>78</v>
      </c>
      <c r="C2837" s="19">
        <v>34560</v>
      </c>
      <c r="D2837" s="20">
        <v>27611171801053</v>
      </c>
      <c r="F2837" s="18" t="s">
        <v>75</v>
      </c>
      <c r="G2837" s="19">
        <v>34910</v>
      </c>
      <c r="I2837" s="21">
        <v>2900</v>
      </c>
      <c r="J2837" s="22">
        <v>3936.5</v>
      </c>
      <c r="M2837" s="23">
        <v>725</v>
      </c>
      <c r="O2837" s="1">
        <v>1905</v>
      </c>
      <c r="P2837" s="24">
        <f t="shared" si="146"/>
        <v>6566.5</v>
      </c>
      <c r="Q2837" s="23">
        <v>319</v>
      </c>
      <c r="R2837" s="23">
        <v>0</v>
      </c>
      <c r="S2837" s="23">
        <v>0</v>
      </c>
      <c r="T2837" s="24">
        <f t="shared" si="144"/>
        <v>319</v>
      </c>
      <c r="U2837" s="25">
        <f t="shared" si="145"/>
        <v>6247.5</v>
      </c>
    </row>
    <row r="2838" spans="1:21" ht="27" customHeight="1" x14ac:dyDescent="0.2">
      <c r="A2838" s="18">
        <v>4140</v>
      </c>
      <c r="B2838" s="18" t="s">
        <v>79</v>
      </c>
      <c r="C2838" s="19">
        <v>37122</v>
      </c>
      <c r="D2838" s="20">
        <v>27705050200855</v>
      </c>
      <c r="F2838" s="18" t="s">
        <v>75</v>
      </c>
      <c r="G2838" s="19">
        <v>40436</v>
      </c>
      <c r="I2838" s="21">
        <v>3330</v>
      </c>
      <c r="J2838" s="22">
        <v>4517.3500000000004</v>
      </c>
      <c r="M2838" s="23">
        <v>832.5</v>
      </c>
      <c r="O2838" s="1">
        <v>2167</v>
      </c>
      <c r="P2838" s="24">
        <f t="shared" si="146"/>
        <v>7516.85</v>
      </c>
      <c r="Q2838" s="23">
        <v>366.3</v>
      </c>
      <c r="R2838" s="23">
        <v>0</v>
      </c>
      <c r="S2838" s="23">
        <v>0</v>
      </c>
      <c r="T2838" s="24">
        <f t="shared" si="144"/>
        <v>366.3</v>
      </c>
      <c r="U2838" s="25">
        <f t="shared" si="145"/>
        <v>7150.55</v>
      </c>
    </row>
    <row r="2839" spans="1:21" ht="27" customHeight="1" x14ac:dyDescent="0.2">
      <c r="A2839" s="18">
        <v>5731</v>
      </c>
      <c r="B2839" s="18" t="s">
        <v>80</v>
      </c>
      <c r="C2839" s="19">
        <v>38563</v>
      </c>
      <c r="D2839" s="20">
        <v>28301210200695</v>
      </c>
      <c r="F2839" s="18" t="s">
        <v>81</v>
      </c>
      <c r="G2839" s="19">
        <v>38689</v>
      </c>
      <c r="I2839" s="21">
        <v>5950</v>
      </c>
      <c r="J2839" s="22">
        <v>7340</v>
      </c>
      <c r="M2839" s="23">
        <v>1487.5</v>
      </c>
      <c r="O2839" s="1"/>
      <c r="P2839" s="24">
        <f t="shared" si="146"/>
        <v>8827.5</v>
      </c>
      <c r="Q2839" s="23">
        <v>654.5</v>
      </c>
      <c r="R2839" s="23">
        <v>0</v>
      </c>
      <c r="S2839" s="23">
        <v>27.26</v>
      </c>
      <c r="T2839" s="24">
        <f t="shared" si="144"/>
        <v>681.76</v>
      </c>
      <c r="U2839" s="25">
        <f t="shared" si="145"/>
        <v>8145.74</v>
      </c>
    </row>
    <row r="2840" spans="1:21" ht="27" customHeight="1" x14ac:dyDescent="0.2">
      <c r="A2840" s="18">
        <v>7081</v>
      </c>
      <c r="B2840" s="18" t="s">
        <v>82</v>
      </c>
      <c r="C2840" s="19">
        <v>38843</v>
      </c>
      <c r="D2840" s="20">
        <v>27101080200539</v>
      </c>
      <c r="F2840" s="18" t="s">
        <v>75</v>
      </c>
      <c r="G2840" s="19">
        <v>38869</v>
      </c>
      <c r="I2840" s="21">
        <v>2220</v>
      </c>
      <c r="J2840" s="22">
        <v>2743.35</v>
      </c>
      <c r="M2840" s="23">
        <v>555</v>
      </c>
      <c r="O2840" s="1">
        <v>1191</v>
      </c>
      <c r="P2840" s="24">
        <f t="shared" si="146"/>
        <v>4489.3500000000004</v>
      </c>
      <c r="Q2840" s="23">
        <v>244.2</v>
      </c>
      <c r="R2840" s="23">
        <v>0</v>
      </c>
      <c r="S2840" s="23">
        <v>0</v>
      </c>
      <c r="T2840" s="24">
        <f t="shared" si="144"/>
        <v>244.2</v>
      </c>
      <c r="U2840" s="25">
        <f t="shared" si="145"/>
        <v>4245.1500000000005</v>
      </c>
    </row>
    <row r="2841" spans="1:21" ht="27" customHeight="1" x14ac:dyDescent="0.2">
      <c r="A2841" s="18">
        <v>8073</v>
      </c>
      <c r="B2841" s="18" t="s">
        <v>83</v>
      </c>
      <c r="C2841" s="19">
        <v>39288</v>
      </c>
      <c r="D2841" s="20">
        <v>27310061802151</v>
      </c>
      <c r="F2841" s="18" t="s">
        <v>75</v>
      </c>
      <c r="G2841" s="19">
        <v>39352</v>
      </c>
      <c r="I2841" s="21">
        <v>2010</v>
      </c>
      <c r="J2841" s="22">
        <v>2725.85</v>
      </c>
      <c r="M2841" s="23">
        <v>502.5</v>
      </c>
      <c r="O2841" s="1">
        <v>1907</v>
      </c>
      <c r="P2841" s="24">
        <f t="shared" si="146"/>
        <v>5135.3500000000004</v>
      </c>
      <c r="Q2841" s="23">
        <v>221.1</v>
      </c>
      <c r="R2841" s="23">
        <v>0</v>
      </c>
      <c r="S2841" s="23">
        <v>1.1299999999999999</v>
      </c>
      <c r="T2841" s="24">
        <f t="shared" si="144"/>
        <v>222.23</v>
      </c>
      <c r="U2841" s="25">
        <f t="shared" si="145"/>
        <v>4913.1200000000008</v>
      </c>
    </row>
    <row r="2842" spans="1:21" ht="27" customHeight="1" x14ac:dyDescent="0.2">
      <c r="A2842" s="18">
        <v>9306</v>
      </c>
      <c r="B2842" s="18" t="s">
        <v>84</v>
      </c>
      <c r="C2842" s="19">
        <v>39862</v>
      </c>
      <c r="D2842" s="20">
        <v>28409012602431</v>
      </c>
      <c r="F2842" s="18" t="s">
        <v>75</v>
      </c>
      <c r="G2842" s="19">
        <v>39882</v>
      </c>
      <c r="I2842" s="21">
        <v>1700</v>
      </c>
      <c r="J2842" s="22">
        <v>2567.89</v>
      </c>
      <c r="M2842" s="23">
        <v>425</v>
      </c>
      <c r="O2842" s="1">
        <v>1171</v>
      </c>
      <c r="P2842" s="24">
        <f t="shared" si="146"/>
        <v>4163.8899999999994</v>
      </c>
      <c r="Q2842" s="23">
        <v>187</v>
      </c>
      <c r="R2842" s="23">
        <v>0</v>
      </c>
      <c r="S2842" s="23">
        <v>0</v>
      </c>
      <c r="T2842" s="24">
        <f t="shared" si="144"/>
        <v>187</v>
      </c>
      <c r="U2842" s="25">
        <f t="shared" si="145"/>
        <v>3976.8899999999994</v>
      </c>
    </row>
    <row r="2843" spans="1:21" ht="27" customHeight="1" x14ac:dyDescent="0.2">
      <c r="A2843" s="18">
        <v>755</v>
      </c>
      <c r="B2843" s="18" t="s">
        <v>85</v>
      </c>
      <c r="C2843" s="19">
        <v>36486</v>
      </c>
      <c r="D2843" s="20">
        <v>27603130300697</v>
      </c>
      <c r="F2843" s="18" t="s">
        <v>86</v>
      </c>
      <c r="G2843" s="19">
        <v>36501</v>
      </c>
      <c r="I2843" s="21">
        <v>2260</v>
      </c>
      <c r="J2843" s="22">
        <v>3072.2</v>
      </c>
      <c r="M2843" s="23">
        <v>565</v>
      </c>
      <c r="O2843" s="1"/>
      <c r="P2843" s="24">
        <f t="shared" si="146"/>
        <v>3637.2</v>
      </c>
      <c r="Q2843" s="23">
        <v>248.6</v>
      </c>
      <c r="R2843" s="23">
        <v>0</v>
      </c>
      <c r="S2843" s="23">
        <v>5.72</v>
      </c>
      <c r="T2843" s="24">
        <f t="shared" si="144"/>
        <v>254.32</v>
      </c>
      <c r="U2843" s="25">
        <f t="shared" si="145"/>
        <v>3382.8799999999997</v>
      </c>
    </row>
    <row r="2844" spans="1:21" ht="27" customHeight="1" x14ac:dyDescent="0.2">
      <c r="A2844" s="18">
        <v>760</v>
      </c>
      <c r="B2844" s="18" t="s">
        <v>87</v>
      </c>
      <c r="C2844" s="19">
        <v>34683</v>
      </c>
      <c r="D2844" s="20">
        <v>27212160201311</v>
      </c>
      <c r="F2844" s="18" t="s">
        <v>86</v>
      </c>
      <c r="G2844" s="19">
        <v>34911</v>
      </c>
      <c r="I2844" s="21">
        <v>3600</v>
      </c>
      <c r="J2844" s="22">
        <v>4459</v>
      </c>
      <c r="M2844" s="23">
        <v>900</v>
      </c>
      <c r="O2844" s="1">
        <v>529</v>
      </c>
      <c r="P2844" s="24">
        <f t="shared" si="146"/>
        <v>5888</v>
      </c>
      <c r="Q2844" s="23">
        <v>396</v>
      </c>
      <c r="R2844" s="23">
        <v>19.5</v>
      </c>
      <c r="S2844" s="23">
        <v>0.37</v>
      </c>
      <c r="T2844" s="24">
        <f t="shared" si="144"/>
        <v>415.87</v>
      </c>
      <c r="U2844" s="25">
        <f t="shared" si="145"/>
        <v>5472.13</v>
      </c>
    </row>
    <row r="2845" spans="1:21" ht="27" customHeight="1" x14ac:dyDescent="0.2">
      <c r="A2845" s="18">
        <v>775</v>
      </c>
      <c r="B2845" s="18" t="s">
        <v>88</v>
      </c>
      <c r="C2845" s="19">
        <v>35147</v>
      </c>
      <c r="D2845" s="20">
        <v>27204030201694</v>
      </c>
      <c r="F2845" s="18" t="s">
        <v>86</v>
      </c>
      <c r="G2845" s="19">
        <v>35168</v>
      </c>
      <c r="I2845" s="21">
        <v>3430</v>
      </c>
      <c r="J2845" s="22">
        <v>4256</v>
      </c>
      <c r="M2845" s="23">
        <v>857.5</v>
      </c>
      <c r="O2845" s="1">
        <v>504</v>
      </c>
      <c r="P2845" s="24">
        <f t="shared" si="146"/>
        <v>5617.5</v>
      </c>
      <c r="Q2845" s="23">
        <v>377.3</v>
      </c>
      <c r="R2845" s="23">
        <v>0</v>
      </c>
      <c r="S2845" s="23">
        <v>6.41</v>
      </c>
      <c r="T2845" s="24">
        <f t="shared" si="144"/>
        <v>383.71000000000004</v>
      </c>
      <c r="U2845" s="25">
        <f t="shared" si="145"/>
        <v>5233.79</v>
      </c>
    </row>
    <row r="2846" spans="1:21" ht="27" customHeight="1" x14ac:dyDescent="0.2">
      <c r="A2846" s="18">
        <v>4698</v>
      </c>
      <c r="B2846" s="18" t="s">
        <v>89</v>
      </c>
      <c r="C2846" s="19">
        <v>37846</v>
      </c>
      <c r="D2846" s="20">
        <v>27911111803271</v>
      </c>
      <c r="F2846" s="18" t="s">
        <v>86</v>
      </c>
      <c r="G2846" s="19">
        <v>37909</v>
      </c>
      <c r="I2846" s="21">
        <v>2460</v>
      </c>
      <c r="J2846" s="22">
        <v>3327.45</v>
      </c>
      <c r="M2846" s="23">
        <v>615</v>
      </c>
      <c r="O2846" s="1">
        <v>724</v>
      </c>
      <c r="P2846" s="24">
        <f t="shared" si="146"/>
        <v>4666.45</v>
      </c>
      <c r="Q2846" s="23">
        <v>270.60000000000002</v>
      </c>
      <c r="R2846" s="23">
        <v>0</v>
      </c>
      <c r="S2846" s="23">
        <v>3</v>
      </c>
      <c r="T2846" s="24">
        <f t="shared" si="144"/>
        <v>273.60000000000002</v>
      </c>
      <c r="U2846" s="25">
        <f t="shared" si="145"/>
        <v>4392.8499999999995</v>
      </c>
    </row>
    <row r="2847" spans="1:21" ht="27" customHeight="1" x14ac:dyDescent="0.2">
      <c r="A2847" s="18">
        <v>5241</v>
      </c>
      <c r="B2847" s="18" t="s">
        <v>90</v>
      </c>
      <c r="C2847" s="19">
        <v>38176</v>
      </c>
      <c r="D2847" s="20">
        <v>28108050203019</v>
      </c>
      <c r="F2847" s="18" t="s">
        <v>86</v>
      </c>
      <c r="G2847" s="19">
        <v>38231</v>
      </c>
      <c r="I2847" s="21">
        <v>2480</v>
      </c>
      <c r="J2847" s="22">
        <v>3361.45</v>
      </c>
      <c r="M2847" s="23">
        <v>620</v>
      </c>
      <c r="O2847" s="1">
        <v>393</v>
      </c>
      <c r="P2847" s="24">
        <f t="shared" si="146"/>
        <v>4374.45</v>
      </c>
      <c r="Q2847" s="23">
        <v>272.8</v>
      </c>
      <c r="R2847" s="23">
        <v>0</v>
      </c>
      <c r="S2847" s="23">
        <v>3.06</v>
      </c>
      <c r="T2847" s="24">
        <f t="shared" si="144"/>
        <v>275.86</v>
      </c>
      <c r="U2847" s="25">
        <f t="shared" si="145"/>
        <v>4098.59</v>
      </c>
    </row>
    <row r="2848" spans="1:21" ht="27" customHeight="1" x14ac:dyDescent="0.2">
      <c r="A2848" s="18">
        <v>5394</v>
      </c>
      <c r="B2848" s="18" t="s">
        <v>91</v>
      </c>
      <c r="C2848" s="19">
        <v>38038</v>
      </c>
      <c r="D2848" s="20">
        <v>28312011806098</v>
      </c>
      <c r="F2848" s="18" t="s">
        <v>86</v>
      </c>
      <c r="G2848" s="19">
        <v>38448</v>
      </c>
      <c r="I2848" s="21">
        <v>2050</v>
      </c>
      <c r="J2848" s="22">
        <v>3463.3</v>
      </c>
      <c r="M2848" s="23">
        <v>512.5</v>
      </c>
      <c r="O2848" s="1">
        <v>737</v>
      </c>
      <c r="P2848" s="24">
        <f t="shared" si="146"/>
        <v>4712.8</v>
      </c>
      <c r="Q2848" s="23">
        <v>225.5</v>
      </c>
      <c r="R2848" s="23">
        <v>0</v>
      </c>
      <c r="S2848" s="23">
        <v>0</v>
      </c>
      <c r="T2848" s="24">
        <f t="shared" si="144"/>
        <v>225.5</v>
      </c>
      <c r="U2848" s="25">
        <f t="shared" si="145"/>
        <v>4487.3</v>
      </c>
    </row>
    <row r="2849" spans="1:21" ht="27" customHeight="1" x14ac:dyDescent="0.2">
      <c r="A2849" s="18">
        <v>5463</v>
      </c>
      <c r="B2849" s="18" t="s">
        <v>92</v>
      </c>
      <c r="C2849" s="19">
        <v>38459</v>
      </c>
      <c r="D2849" s="20">
        <v>27503171800491</v>
      </c>
      <c r="F2849" s="18" t="s">
        <v>86</v>
      </c>
      <c r="G2849" s="19">
        <v>38507</v>
      </c>
      <c r="I2849" s="21">
        <v>2250</v>
      </c>
      <c r="J2849" s="22">
        <v>3057.2</v>
      </c>
      <c r="M2849" s="23">
        <v>562.5</v>
      </c>
      <c r="O2849" s="1">
        <v>709</v>
      </c>
      <c r="P2849" s="24">
        <f t="shared" si="146"/>
        <v>4328.7</v>
      </c>
      <c r="Q2849" s="23">
        <v>247.5</v>
      </c>
      <c r="R2849" s="23">
        <v>0</v>
      </c>
      <c r="S2849" s="23">
        <v>1.01</v>
      </c>
      <c r="T2849" s="24">
        <f t="shared" si="144"/>
        <v>248.51</v>
      </c>
      <c r="U2849" s="25">
        <f t="shared" si="145"/>
        <v>4080.1899999999996</v>
      </c>
    </row>
    <row r="2850" spans="1:21" ht="27" customHeight="1" x14ac:dyDescent="0.2">
      <c r="A2850" s="18">
        <v>5531</v>
      </c>
      <c r="B2850" s="18" t="s">
        <v>93</v>
      </c>
      <c r="C2850" s="19">
        <v>38504</v>
      </c>
      <c r="D2850" s="20">
        <v>28111030200375</v>
      </c>
      <c r="F2850" s="18" t="s">
        <v>86</v>
      </c>
      <c r="G2850" s="19">
        <v>38544</v>
      </c>
      <c r="I2850" s="21">
        <v>2600</v>
      </c>
      <c r="J2850" s="22">
        <v>3516.7</v>
      </c>
      <c r="M2850" s="23">
        <v>650</v>
      </c>
      <c r="O2850" s="1">
        <v>772</v>
      </c>
      <c r="P2850" s="24">
        <f t="shared" si="146"/>
        <v>4938.7</v>
      </c>
      <c r="Q2850" s="23">
        <v>286</v>
      </c>
      <c r="R2850" s="23">
        <v>0</v>
      </c>
      <c r="S2850" s="23">
        <v>1.46</v>
      </c>
      <c r="T2850" s="24">
        <f t="shared" si="144"/>
        <v>287.45999999999998</v>
      </c>
      <c r="U2850" s="25">
        <f t="shared" si="145"/>
        <v>4651.24</v>
      </c>
    </row>
    <row r="2851" spans="1:21" ht="27" customHeight="1" x14ac:dyDescent="0.2">
      <c r="A2851" s="18">
        <v>5559</v>
      </c>
      <c r="B2851" s="18" t="s">
        <v>94</v>
      </c>
      <c r="C2851" s="19">
        <v>38510</v>
      </c>
      <c r="D2851" s="20">
        <v>28104121802517</v>
      </c>
      <c r="F2851" s="18" t="s">
        <v>86</v>
      </c>
      <c r="G2851" s="19">
        <v>38570</v>
      </c>
      <c r="I2851" s="21">
        <v>2130</v>
      </c>
      <c r="J2851" s="22">
        <v>2897.2</v>
      </c>
      <c r="M2851" s="23">
        <v>532.5</v>
      </c>
      <c r="O2851" s="1">
        <v>338</v>
      </c>
      <c r="P2851" s="24">
        <f t="shared" si="146"/>
        <v>3767.7</v>
      </c>
      <c r="Q2851" s="23">
        <v>234.3</v>
      </c>
      <c r="R2851" s="23">
        <v>0</v>
      </c>
      <c r="S2851" s="23">
        <v>3.83</v>
      </c>
      <c r="T2851" s="24">
        <f t="shared" ref="T2851:T2914" si="147">SUM(Q2851:S2851)</f>
        <v>238.13000000000002</v>
      </c>
      <c r="U2851" s="25">
        <f t="shared" ref="U2851:U2914" si="148">P2851-T2851</f>
        <v>3529.5699999999997</v>
      </c>
    </row>
    <row r="2852" spans="1:21" ht="27" customHeight="1" x14ac:dyDescent="0.2">
      <c r="A2852" s="18">
        <v>5762</v>
      </c>
      <c r="B2852" s="18" t="s">
        <v>95</v>
      </c>
      <c r="C2852" s="19">
        <v>38572</v>
      </c>
      <c r="D2852" s="20">
        <v>28504201804951</v>
      </c>
      <c r="F2852" s="18" t="s">
        <v>86</v>
      </c>
      <c r="G2852" s="19">
        <v>38689</v>
      </c>
      <c r="I2852" s="21">
        <v>2090</v>
      </c>
      <c r="J2852" s="22">
        <v>3520.2</v>
      </c>
      <c r="M2852" s="23">
        <v>522.5</v>
      </c>
      <c r="O2852" s="1">
        <v>962</v>
      </c>
      <c r="P2852" s="24">
        <f t="shared" ref="P2852:P2915" si="149">SUM(J2852:O2852)</f>
        <v>5004.7</v>
      </c>
      <c r="Q2852" s="23">
        <v>229.9</v>
      </c>
      <c r="R2852" s="23">
        <v>0</v>
      </c>
      <c r="S2852" s="23">
        <v>2.2599999999999998</v>
      </c>
      <c r="T2852" s="24">
        <f t="shared" si="147"/>
        <v>232.16</v>
      </c>
      <c r="U2852" s="25">
        <f t="shared" si="148"/>
        <v>4772.54</v>
      </c>
    </row>
    <row r="2853" spans="1:21" ht="27" customHeight="1" x14ac:dyDescent="0.2">
      <c r="A2853" s="18">
        <v>6644</v>
      </c>
      <c r="B2853" s="18" t="s">
        <v>96</v>
      </c>
      <c r="C2853" s="19">
        <v>38705</v>
      </c>
      <c r="D2853" s="20">
        <v>28011231800139</v>
      </c>
      <c r="F2853" s="18" t="s">
        <v>86</v>
      </c>
      <c r="G2853" s="19">
        <v>38762</v>
      </c>
      <c r="I2853" s="21">
        <v>2150</v>
      </c>
      <c r="J2853" s="22">
        <v>2914.2</v>
      </c>
      <c r="M2853" s="23">
        <v>537.5</v>
      </c>
      <c r="O2853" s="1">
        <v>490</v>
      </c>
      <c r="P2853" s="24">
        <f t="shared" si="149"/>
        <v>3941.7</v>
      </c>
      <c r="Q2853" s="23">
        <v>236.5</v>
      </c>
      <c r="R2853" s="23">
        <v>11.5</v>
      </c>
      <c r="S2853" s="23">
        <v>0.96</v>
      </c>
      <c r="T2853" s="24">
        <f t="shared" si="147"/>
        <v>248.96</v>
      </c>
      <c r="U2853" s="25">
        <f t="shared" si="148"/>
        <v>3692.74</v>
      </c>
    </row>
    <row r="2854" spans="1:21" ht="27" customHeight="1" x14ac:dyDescent="0.2">
      <c r="A2854" s="18">
        <v>7344</v>
      </c>
      <c r="B2854" s="18" t="s">
        <v>97</v>
      </c>
      <c r="C2854" s="19">
        <v>38970</v>
      </c>
      <c r="D2854" s="20">
        <v>27310221801637</v>
      </c>
      <c r="F2854" s="18" t="s">
        <v>86</v>
      </c>
      <c r="G2854" s="19">
        <v>39032</v>
      </c>
      <c r="I2854" s="21">
        <v>2150</v>
      </c>
      <c r="J2854" s="22">
        <v>2916.2</v>
      </c>
      <c r="M2854" s="23">
        <v>537.5</v>
      </c>
      <c r="O2854" s="1">
        <v>485</v>
      </c>
      <c r="P2854" s="24">
        <f t="shared" si="149"/>
        <v>3938.7</v>
      </c>
      <c r="Q2854" s="23">
        <v>236.5</v>
      </c>
      <c r="R2854" s="23">
        <v>0</v>
      </c>
      <c r="S2854" s="23">
        <v>3.35</v>
      </c>
      <c r="T2854" s="24">
        <f t="shared" si="147"/>
        <v>239.85</v>
      </c>
      <c r="U2854" s="25">
        <f t="shared" si="148"/>
        <v>3698.85</v>
      </c>
    </row>
    <row r="2855" spans="1:21" ht="27" customHeight="1" x14ac:dyDescent="0.2">
      <c r="A2855" s="18">
        <v>7518</v>
      </c>
      <c r="B2855" s="18" t="s">
        <v>98</v>
      </c>
      <c r="C2855" s="19">
        <v>39051</v>
      </c>
      <c r="D2855" s="20">
        <v>28004121803934</v>
      </c>
      <c r="F2855" s="18" t="s">
        <v>86</v>
      </c>
      <c r="G2855" s="19">
        <v>39090</v>
      </c>
      <c r="I2855" s="21">
        <v>2140</v>
      </c>
      <c r="J2855" s="22">
        <v>2905.05</v>
      </c>
      <c r="M2855" s="23">
        <v>535</v>
      </c>
      <c r="O2855" s="1">
        <v>825</v>
      </c>
      <c r="P2855" s="24">
        <f t="shared" si="149"/>
        <v>4265.05</v>
      </c>
      <c r="Q2855" s="23">
        <v>235.4</v>
      </c>
      <c r="R2855" s="23">
        <v>0</v>
      </c>
      <c r="S2855" s="23">
        <v>0.48</v>
      </c>
      <c r="T2855" s="24">
        <f t="shared" si="147"/>
        <v>235.88</v>
      </c>
      <c r="U2855" s="25">
        <f t="shared" si="148"/>
        <v>4029.17</v>
      </c>
    </row>
    <row r="2856" spans="1:21" ht="27" customHeight="1" x14ac:dyDescent="0.2">
      <c r="A2856" s="18">
        <v>8163</v>
      </c>
      <c r="B2856" s="18" t="s">
        <v>99</v>
      </c>
      <c r="C2856" s="19">
        <v>39307</v>
      </c>
      <c r="D2856" s="20">
        <v>28701031805352</v>
      </c>
      <c r="F2856" s="18" t="s">
        <v>86</v>
      </c>
      <c r="G2856" s="19">
        <v>39349</v>
      </c>
      <c r="I2856" s="21">
        <v>1760</v>
      </c>
      <c r="J2856" s="22">
        <v>2962.75</v>
      </c>
      <c r="M2856" s="23">
        <v>440</v>
      </c>
      <c r="O2856" s="1">
        <v>148</v>
      </c>
      <c r="P2856" s="24">
        <f t="shared" si="149"/>
        <v>3550.75</v>
      </c>
      <c r="Q2856" s="23">
        <v>193.6</v>
      </c>
      <c r="R2856" s="23">
        <v>0</v>
      </c>
      <c r="S2856" s="23">
        <v>3.32</v>
      </c>
      <c r="T2856" s="24">
        <f t="shared" si="147"/>
        <v>196.92</v>
      </c>
      <c r="U2856" s="25">
        <f t="shared" si="148"/>
        <v>3353.83</v>
      </c>
    </row>
    <row r="2857" spans="1:21" ht="27" customHeight="1" x14ac:dyDescent="0.2">
      <c r="A2857" s="18">
        <v>9432</v>
      </c>
      <c r="B2857" s="18" t="s">
        <v>100</v>
      </c>
      <c r="C2857" s="19">
        <v>40148</v>
      </c>
      <c r="D2857" s="20">
        <v>28703011819113</v>
      </c>
      <c r="F2857" s="18" t="s">
        <v>86</v>
      </c>
      <c r="G2857" s="19">
        <v>40180</v>
      </c>
      <c r="I2857" s="21">
        <v>1960</v>
      </c>
      <c r="J2857" s="22">
        <v>3306.05</v>
      </c>
      <c r="M2857" s="23">
        <v>490</v>
      </c>
      <c r="O2857" s="1">
        <v>1445</v>
      </c>
      <c r="P2857" s="24">
        <f t="shared" si="149"/>
        <v>5241.05</v>
      </c>
      <c r="Q2857" s="23">
        <v>215.6</v>
      </c>
      <c r="R2857" s="23">
        <v>0</v>
      </c>
      <c r="S2857" s="23">
        <v>2.38</v>
      </c>
      <c r="T2857" s="24">
        <f t="shared" si="147"/>
        <v>217.98</v>
      </c>
      <c r="U2857" s="25">
        <f t="shared" si="148"/>
        <v>5023.0700000000006</v>
      </c>
    </row>
    <row r="2858" spans="1:21" ht="27" customHeight="1" x14ac:dyDescent="0.2">
      <c r="A2858" s="18">
        <v>12649</v>
      </c>
      <c r="B2858" s="18" t="s">
        <v>101</v>
      </c>
      <c r="C2858" s="19">
        <v>42288</v>
      </c>
      <c r="D2858" s="20">
        <v>28609011821316</v>
      </c>
      <c r="F2858" s="18" t="s">
        <v>86</v>
      </c>
      <c r="G2858" s="19">
        <v>42346</v>
      </c>
      <c r="I2858" s="21">
        <v>1700</v>
      </c>
      <c r="J2858" s="22">
        <v>2259.35</v>
      </c>
      <c r="M2858" s="23">
        <v>425</v>
      </c>
      <c r="O2858" s="1">
        <v>640</v>
      </c>
      <c r="P2858" s="24">
        <f t="shared" si="149"/>
        <v>3324.35</v>
      </c>
      <c r="Q2858" s="23">
        <v>187</v>
      </c>
      <c r="R2858" s="23">
        <v>0</v>
      </c>
      <c r="S2858" s="23">
        <v>1.49</v>
      </c>
      <c r="T2858" s="24">
        <f t="shared" si="147"/>
        <v>188.49</v>
      </c>
      <c r="U2858" s="25">
        <f t="shared" si="148"/>
        <v>3135.8599999999997</v>
      </c>
    </row>
    <row r="2859" spans="1:21" ht="27" customHeight="1" x14ac:dyDescent="0.2">
      <c r="A2859" s="18">
        <v>13005</v>
      </c>
      <c r="B2859" s="18" t="s">
        <v>102</v>
      </c>
      <c r="C2859" s="19">
        <v>42729</v>
      </c>
      <c r="D2859" s="20">
        <v>28510258800137</v>
      </c>
      <c r="F2859" s="18" t="s">
        <v>86</v>
      </c>
      <c r="G2859" s="19">
        <v>42736</v>
      </c>
      <c r="I2859" s="21">
        <v>1700</v>
      </c>
      <c r="J2859" s="22">
        <v>2443.35</v>
      </c>
      <c r="M2859" s="23">
        <v>425</v>
      </c>
      <c r="O2859" s="1">
        <v>777</v>
      </c>
      <c r="P2859" s="24">
        <f t="shared" si="149"/>
        <v>3645.35</v>
      </c>
      <c r="Q2859" s="23">
        <v>187</v>
      </c>
      <c r="R2859" s="23">
        <v>0</v>
      </c>
      <c r="S2859" s="23">
        <v>2.96</v>
      </c>
      <c r="T2859" s="24">
        <f t="shared" si="147"/>
        <v>189.96</v>
      </c>
      <c r="U2859" s="25">
        <f t="shared" si="148"/>
        <v>3455.39</v>
      </c>
    </row>
    <row r="2860" spans="1:21" ht="27" customHeight="1" x14ac:dyDescent="0.2">
      <c r="A2860" s="18">
        <v>13119</v>
      </c>
      <c r="B2860" s="18" t="s">
        <v>103</v>
      </c>
      <c r="C2860" s="19">
        <v>42962</v>
      </c>
      <c r="D2860" s="20">
        <v>28203251800573</v>
      </c>
      <c r="F2860" s="18" t="s">
        <v>86</v>
      </c>
      <c r="G2860" s="19">
        <v>42969</v>
      </c>
      <c r="I2860" s="21">
        <v>1700</v>
      </c>
      <c r="J2860" s="22">
        <v>2274.35</v>
      </c>
      <c r="M2860" s="23">
        <v>425</v>
      </c>
      <c r="O2860" s="1">
        <v>794</v>
      </c>
      <c r="P2860" s="24">
        <f t="shared" si="149"/>
        <v>3493.35</v>
      </c>
      <c r="Q2860" s="23">
        <v>187</v>
      </c>
      <c r="R2860" s="23">
        <v>0</v>
      </c>
      <c r="S2860" s="23">
        <v>0</v>
      </c>
      <c r="T2860" s="24">
        <f t="shared" si="147"/>
        <v>187</v>
      </c>
      <c r="U2860" s="25">
        <f t="shared" si="148"/>
        <v>3306.35</v>
      </c>
    </row>
    <row r="2861" spans="1:21" ht="27" customHeight="1" x14ac:dyDescent="0.2">
      <c r="A2861" s="18">
        <v>13706</v>
      </c>
      <c r="B2861" s="18" t="s">
        <v>104</v>
      </c>
      <c r="C2861" s="19">
        <v>43419</v>
      </c>
      <c r="D2861" s="20">
        <v>29404090202211</v>
      </c>
      <c r="F2861" s="18" t="s">
        <v>86</v>
      </c>
      <c r="G2861" s="19">
        <v>43493</v>
      </c>
      <c r="O2861" s="1"/>
      <c r="P2861" s="24">
        <f t="shared" si="149"/>
        <v>0</v>
      </c>
      <c r="T2861" s="24">
        <f t="shared" si="147"/>
        <v>0</v>
      </c>
      <c r="U2861" s="25">
        <f t="shared" si="148"/>
        <v>0</v>
      </c>
    </row>
    <row r="2862" spans="1:21" ht="27" customHeight="1" x14ac:dyDescent="0.2">
      <c r="A2862" s="18">
        <v>14216</v>
      </c>
      <c r="B2862" s="18" t="s">
        <v>105</v>
      </c>
      <c r="C2862" s="19">
        <v>44184</v>
      </c>
      <c r="D2862" s="20">
        <v>29906091800819</v>
      </c>
      <c r="F2862" s="18" t="s">
        <v>86</v>
      </c>
      <c r="G2862" s="19">
        <v>44198</v>
      </c>
      <c r="O2862" s="1"/>
      <c r="P2862" s="24">
        <f t="shared" si="149"/>
        <v>0</v>
      </c>
      <c r="T2862" s="24">
        <f t="shared" si="147"/>
        <v>0</v>
      </c>
      <c r="U2862" s="25">
        <f t="shared" si="148"/>
        <v>0</v>
      </c>
    </row>
    <row r="2863" spans="1:21" ht="27" customHeight="1" x14ac:dyDescent="0.2">
      <c r="A2863" s="18">
        <v>752</v>
      </c>
      <c r="B2863" s="18" t="s">
        <v>106</v>
      </c>
      <c r="C2863" s="19">
        <v>36474</v>
      </c>
      <c r="D2863" s="20">
        <v>27712161801111</v>
      </c>
      <c r="F2863" s="18" t="s">
        <v>86</v>
      </c>
      <c r="G2863" s="19">
        <v>36514</v>
      </c>
      <c r="I2863" s="21">
        <v>2650</v>
      </c>
      <c r="J2863" s="22">
        <v>3602</v>
      </c>
      <c r="M2863" s="23">
        <v>662.5</v>
      </c>
      <c r="O2863" s="1">
        <v>836</v>
      </c>
      <c r="P2863" s="24">
        <f t="shared" si="149"/>
        <v>5100.5</v>
      </c>
      <c r="Q2863" s="23">
        <v>291.5</v>
      </c>
      <c r="R2863" s="23">
        <v>0</v>
      </c>
      <c r="S2863" s="23">
        <v>4.66</v>
      </c>
      <c r="T2863" s="24">
        <f t="shared" si="147"/>
        <v>296.16000000000003</v>
      </c>
      <c r="U2863" s="25">
        <f t="shared" si="148"/>
        <v>4804.34</v>
      </c>
    </row>
    <row r="2864" spans="1:21" ht="27" customHeight="1" x14ac:dyDescent="0.2">
      <c r="A2864" s="18">
        <v>5502</v>
      </c>
      <c r="B2864" s="18" t="s">
        <v>107</v>
      </c>
      <c r="C2864" s="19">
        <v>38482</v>
      </c>
      <c r="D2864" s="20">
        <v>27804060201831</v>
      </c>
      <c r="F2864" s="18" t="s">
        <v>75</v>
      </c>
      <c r="G2864" s="19">
        <v>38544</v>
      </c>
      <c r="I2864" s="21">
        <v>3760</v>
      </c>
      <c r="J2864" s="22">
        <v>6372.05</v>
      </c>
      <c r="M2864" s="23">
        <v>940</v>
      </c>
      <c r="O2864" s="1"/>
      <c r="P2864" s="24">
        <f t="shared" si="149"/>
        <v>7312.05</v>
      </c>
      <c r="Q2864" s="23">
        <v>413.6</v>
      </c>
      <c r="R2864" s="23">
        <v>0</v>
      </c>
      <c r="S2864" s="23">
        <v>4.12</v>
      </c>
      <c r="T2864" s="24">
        <f t="shared" si="147"/>
        <v>417.72</v>
      </c>
      <c r="U2864" s="25">
        <f t="shared" si="148"/>
        <v>6894.33</v>
      </c>
    </row>
    <row r="2865" spans="1:21" ht="27" customHeight="1" x14ac:dyDescent="0.2">
      <c r="A2865" s="18">
        <v>8149</v>
      </c>
      <c r="B2865" s="18" t="s">
        <v>108</v>
      </c>
      <c r="C2865" s="19">
        <v>39298</v>
      </c>
      <c r="D2865" s="20">
        <v>27911070200419</v>
      </c>
      <c r="F2865" s="18" t="s">
        <v>75</v>
      </c>
      <c r="G2865" s="19">
        <v>39352</v>
      </c>
      <c r="I2865" s="21">
        <v>2370</v>
      </c>
      <c r="J2865" s="22">
        <v>3210.45</v>
      </c>
      <c r="M2865" s="23">
        <v>592.5</v>
      </c>
      <c r="O2865" s="1">
        <v>3395</v>
      </c>
      <c r="P2865" s="24">
        <f t="shared" si="149"/>
        <v>7197.95</v>
      </c>
      <c r="Q2865" s="23">
        <v>260.7</v>
      </c>
      <c r="R2865" s="23">
        <v>0</v>
      </c>
      <c r="S2865" s="23">
        <v>2.08</v>
      </c>
      <c r="T2865" s="24">
        <f t="shared" si="147"/>
        <v>262.77999999999997</v>
      </c>
      <c r="U2865" s="25">
        <f t="shared" si="148"/>
        <v>6935.17</v>
      </c>
    </row>
    <row r="2866" spans="1:21" ht="27" customHeight="1" x14ac:dyDescent="0.2">
      <c r="A2866" s="18">
        <v>8497</v>
      </c>
      <c r="B2866" s="18" t="s">
        <v>109</v>
      </c>
      <c r="C2866" s="19">
        <v>39417</v>
      </c>
      <c r="D2866" s="20">
        <v>28505010201837</v>
      </c>
      <c r="F2866" s="18" t="s">
        <v>75</v>
      </c>
      <c r="G2866" s="19">
        <v>39461</v>
      </c>
      <c r="I2866" s="21">
        <v>1700</v>
      </c>
      <c r="J2866" s="22">
        <v>2673.4</v>
      </c>
      <c r="M2866" s="23">
        <v>425</v>
      </c>
      <c r="O2866" s="1">
        <v>919</v>
      </c>
      <c r="P2866" s="24">
        <f t="shared" si="149"/>
        <v>4017.4</v>
      </c>
      <c r="Q2866" s="23">
        <v>187</v>
      </c>
      <c r="R2866" s="23">
        <v>0</v>
      </c>
      <c r="S2866" s="23">
        <v>0.22</v>
      </c>
      <c r="T2866" s="24">
        <f t="shared" si="147"/>
        <v>187.22</v>
      </c>
      <c r="U2866" s="25">
        <f t="shared" si="148"/>
        <v>3830.1800000000003</v>
      </c>
    </row>
    <row r="2867" spans="1:21" ht="27" customHeight="1" x14ac:dyDescent="0.2">
      <c r="A2867" s="18">
        <v>8500</v>
      </c>
      <c r="B2867" s="18" t="s">
        <v>110</v>
      </c>
      <c r="C2867" s="19">
        <v>39417</v>
      </c>
      <c r="D2867" s="20">
        <v>28502100200938</v>
      </c>
      <c r="F2867" s="18" t="s">
        <v>75</v>
      </c>
      <c r="G2867" s="19">
        <v>39461</v>
      </c>
      <c r="I2867" s="21">
        <v>1700</v>
      </c>
      <c r="J2867" s="22">
        <v>2684.4</v>
      </c>
      <c r="M2867" s="23">
        <v>425</v>
      </c>
      <c r="O2867" s="1">
        <v>920</v>
      </c>
      <c r="P2867" s="24">
        <f t="shared" si="149"/>
        <v>4029.4</v>
      </c>
      <c r="Q2867" s="23">
        <v>187</v>
      </c>
      <c r="R2867" s="23">
        <v>0</v>
      </c>
      <c r="S2867" s="23">
        <v>2.34</v>
      </c>
      <c r="T2867" s="24">
        <f t="shared" si="147"/>
        <v>189.34</v>
      </c>
      <c r="U2867" s="25">
        <f t="shared" si="148"/>
        <v>3840.06</v>
      </c>
    </row>
    <row r="2868" spans="1:21" ht="27" customHeight="1" x14ac:dyDescent="0.2">
      <c r="A2868" s="18">
        <v>13625</v>
      </c>
      <c r="B2868" s="18" t="s">
        <v>111</v>
      </c>
      <c r="C2868" s="19">
        <v>43374</v>
      </c>
      <c r="D2868" s="20">
        <v>28007031802091</v>
      </c>
      <c r="F2868" s="18" t="s">
        <v>75</v>
      </c>
      <c r="G2868" s="19">
        <v>43466</v>
      </c>
      <c r="I2868" s="21">
        <v>1770</v>
      </c>
      <c r="J2868" s="22">
        <v>2393.4</v>
      </c>
      <c r="M2868" s="23">
        <v>442.5</v>
      </c>
      <c r="O2868" s="1">
        <v>843</v>
      </c>
      <c r="P2868" s="24">
        <f t="shared" si="149"/>
        <v>3678.9</v>
      </c>
      <c r="Q2868" s="23">
        <v>194.7</v>
      </c>
      <c r="R2868" s="23">
        <v>0</v>
      </c>
      <c r="S2868" s="23">
        <v>2.73</v>
      </c>
      <c r="T2868" s="24">
        <f t="shared" si="147"/>
        <v>197.42999999999998</v>
      </c>
      <c r="U2868" s="25">
        <f t="shared" si="148"/>
        <v>3481.4700000000003</v>
      </c>
    </row>
    <row r="2869" spans="1:21" ht="27" customHeight="1" x14ac:dyDescent="0.2">
      <c r="A2869" s="18">
        <v>13993</v>
      </c>
      <c r="B2869" s="18" t="s">
        <v>112</v>
      </c>
      <c r="C2869" s="19">
        <v>43741</v>
      </c>
      <c r="D2869" s="20">
        <v>28910101803432</v>
      </c>
      <c r="F2869" s="18" t="s">
        <v>75</v>
      </c>
      <c r="G2869" s="19">
        <v>45097</v>
      </c>
      <c r="I2869" s="21">
        <v>1800</v>
      </c>
      <c r="J2869" s="22">
        <v>1987</v>
      </c>
      <c r="M2869" s="23">
        <v>450</v>
      </c>
      <c r="O2869" s="1">
        <v>740</v>
      </c>
      <c r="P2869" s="24">
        <f t="shared" si="149"/>
        <v>3177</v>
      </c>
      <c r="Q2869" s="23">
        <v>198</v>
      </c>
      <c r="R2869" s="23">
        <v>0</v>
      </c>
      <c r="S2869" s="23">
        <v>1.19</v>
      </c>
      <c r="T2869" s="24">
        <f t="shared" si="147"/>
        <v>199.19</v>
      </c>
      <c r="U2869" s="25">
        <f t="shared" si="148"/>
        <v>2977.81</v>
      </c>
    </row>
    <row r="2870" spans="1:21" ht="27" customHeight="1" x14ac:dyDescent="0.2">
      <c r="A2870" s="18">
        <v>14067</v>
      </c>
      <c r="B2870" s="18" t="s">
        <v>113</v>
      </c>
      <c r="C2870" s="19">
        <v>43859</v>
      </c>
      <c r="D2870" s="20">
        <v>27802272600954</v>
      </c>
      <c r="F2870" s="18" t="s">
        <v>75</v>
      </c>
      <c r="G2870" s="19">
        <v>44013</v>
      </c>
      <c r="I2870" s="21">
        <v>1700</v>
      </c>
      <c r="J2870" s="22">
        <v>2088.9</v>
      </c>
      <c r="M2870" s="23">
        <v>425</v>
      </c>
      <c r="O2870" s="1">
        <v>749</v>
      </c>
      <c r="P2870" s="24">
        <f t="shared" si="149"/>
        <v>3262.9</v>
      </c>
      <c r="Q2870" s="23">
        <v>187</v>
      </c>
      <c r="R2870" s="23">
        <v>0</v>
      </c>
      <c r="S2870" s="23">
        <v>1.23</v>
      </c>
      <c r="T2870" s="24">
        <f t="shared" si="147"/>
        <v>188.23</v>
      </c>
      <c r="U2870" s="25">
        <f t="shared" si="148"/>
        <v>3074.67</v>
      </c>
    </row>
    <row r="2871" spans="1:21" ht="27" customHeight="1" x14ac:dyDescent="0.2">
      <c r="A2871" s="18">
        <v>1050</v>
      </c>
      <c r="B2871" s="18" t="s">
        <v>114</v>
      </c>
      <c r="C2871" s="19">
        <v>34486</v>
      </c>
      <c r="D2871" s="20">
        <v>26504050200759</v>
      </c>
      <c r="F2871" s="18" t="s">
        <v>86</v>
      </c>
      <c r="G2871" s="19">
        <v>35043</v>
      </c>
      <c r="I2871" s="21">
        <v>6710</v>
      </c>
      <c r="J2871" s="22">
        <v>8308.6299999999992</v>
      </c>
      <c r="M2871" s="23">
        <v>1677.5</v>
      </c>
      <c r="O2871" s="1"/>
      <c r="P2871" s="24">
        <f t="shared" si="149"/>
        <v>9986.1299999999992</v>
      </c>
      <c r="Q2871" s="23">
        <v>738.1</v>
      </c>
      <c r="R2871" s="23">
        <v>0</v>
      </c>
      <c r="S2871" s="23">
        <v>0.7</v>
      </c>
      <c r="T2871" s="24">
        <f t="shared" si="147"/>
        <v>738.80000000000007</v>
      </c>
      <c r="U2871" s="25">
        <f t="shared" si="148"/>
        <v>9247.33</v>
      </c>
    </row>
    <row r="2872" spans="1:21" ht="27" customHeight="1" x14ac:dyDescent="0.2">
      <c r="A2872" s="18">
        <v>4103</v>
      </c>
      <c r="B2872" s="18" t="s">
        <v>115</v>
      </c>
      <c r="C2872" s="19">
        <v>37270</v>
      </c>
      <c r="D2872" s="20">
        <v>27203071801373</v>
      </c>
      <c r="F2872" s="18" t="s">
        <v>116</v>
      </c>
      <c r="G2872" s="19">
        <v>37385</v>
      </c>
      <c r="I2872" s="21">
        <v>7250</v>
      </c>
      <c r="J2872" s="22">
        <v>8996</v>
      </c>
      <c r="M2872" s="23">
        <v>1812.5</v>
      </c>
      <c r="O2872" s="1"/>
      <c r="P2872" s="24">
        <f t="shared" si="149"/>
        <v>10808.5</v>
      </c>
      <c r="Q2872" s="23">
        <v>797.5</v>
      </c>
      <c r="R2872" s="23">
        <v>0</v>
      </c>
      <c r="S2872" s="23">
        <v>0</v>
      </c>
      <c r="T2872" s="24">
        <f t="shared" si="147"/>
        <v>797.5</v>
      </c>
      <c r="U2872" s="25">
        <f t="shared" si="148"/>
        <v>10011</v>
      </c>
    </row>
    <row r="2873" spans="1:21" ht="27" customHeight="1" x14ac:dyDescent="0.2">
      <c r="A2873" s="18">
        <v>5898</v>
      </c>
      <c r="B2873" s="18" t="s">
        <v>117</v>
      </c>
      <c r="C2873" s="19">
        <v>38613</v>
      </c>
      <c r="D2873" s="20">
        <v>27308050200732</v>
      </c>
      <c r="F2873" s="18" t="s">
        <v>116</v>
      </c>
      <c r="G2873" s="19">
        <v>38750</v>
      </c>
      <c r="I2873" s="21">
        <v>4800</v>
      </c>
      <c r="J2873" s="22">
        <v>5950</v>
      </c>
      <c r="M2873" s="23">
        <v>1200</v>
      </c>
      <c r="N2873" s="23">
        <v>200</v>
      </c>
      <c r="O2873" s="1"/>
      <c r="P2873" s="24">
        <f t="shared" si="149"/>
        <v>7350</v>
      </c>
      <c r="Q2873" s="23">
        <v>528</v>
      </c>
      <c r="R2873" s="23">
        <v>0</v>
      </c>
      <c r="S2873" s="23">
        <v>2.97</v>
      </c>
      <c r="T2873" s="24">
        <f t="shared" si="147"/>
        <v>530.97</v>
      </c>
      <c r="U2873" s="25">
        <f t="shared" si="148"/>
        <v>6819.03</v>
      </c>
    </row>
    <row r="2874" spans="1:21" ht="27" customHeight="1" x14ac:dyDescent="0.2">
      <c r="A2874" s="18">
        <v>7611</v>
      </c>
      <c r="B2874" s="18" t="s">
        <v>118</v>
      </c>
      <c r="C2874" s="19">
        <v>39089</v>
      </c>
      <c r="D2874" s="20">
        <v>28301011829851</v>
      </c>
      <c r="F2874" s="18" t="s">
        <v>86</v>
      </c>
      <c r="G2874" s="19">
        <v>39127</v>
      </c>
      <c r="I2874" s="21">
        <v>2140</v>
      </c>
      <c r="J2874" s="22">
        <v>2896.05</v>
      </c>
      <c r="M2874" s="23">
        <v>535</v>
      </c>
      <c r="O2874" s="1">
        <v>669</v>
      </c>
      <c r="P2874" s="24">
        <f t="shared" si="149"/>
        <v>4100.05</v>
      </c>
      <c r="Q2874" s="23">
        <v>235.4</v>
      </c>
      <c r="R2874" s="23">
        <v>0</v>
      </c>
      <c r="S2874" s="23">
        <v>0.72</v>
      </c>
      <c r="T2874" s="24">
        <f t="shared" si="147"/>
        <v>236.12</v>
      </c>
      <c r="U2874" s="25">
        <f t="shared" si="148"/>
        <v>3863.9300000000003</v>
      </c>
    </row>
    <row r="2875" spans="1:21" ht="27" customHeight="1" x14ac:dyDescent="0.2">
      <c r="A2875" s="18">
        <v>8232</v>
      </c>
      <c r="B2875" s="18" t="s">
        <v>119</v>
      </c>
      <c r="C2875" s="19">
        <v>39440</v>
      </c>
      <c r="D2875" s="20">
        <v>28509030201596</v>
      </c>
      <c r="F2875" s="18" t="s">
        <v>86</v>
      </c>
      <c r="G2875" s="19">
        <v>40301</v>
      </c>
      <c r="I2875" s="21">
        <v>1840</v>
      </c>
      <c r="J2875" s="22">
        <v>3095.9</v>
      </c>
      <c r="M2875" s="23">
        <v>460</v>
      </c>
      <c r="O2875" s="1"/>
      <c r="P2875" s="24">
        <f t="shared" si="149"/>
        <v>3555.9</v>
      </c>
      <c r="Q2875" s="23">
        <v>202.4</v>
      </c>
      <c r="R2875" s="23">
        <v>0</v>
      </c>
      <c r="S2875" s="23">
        <v>0</v>
      </c>
      <c r="T2875" s="24">
        <f t="shared" si="147"/>
        <v>202.4</v>
      </c>
      <c r="U2875" s="25">
        <f t="shared" si="148"/>
        <v>3353.5</v>
      </c>
    </row>
    <row r="2876" spans="1:21" ht="27" customHeight="1" x14ac:dyDescent="0.2">
      <c r="A2876" s="18">
        <v>12846</v>
      </c>
      <c r="B2876" s="18" t="s">
        <v>120</v>
      </c>
      <c r="C2876" s="19">
        <v>42500</v>
      </c>
      <c r="D2876" s="20">
        <v>29107101803579</v>
      </c>
      <c r="F2876" s="18" t="s">
        <v>116</v>
      </c>
      <c r="G2876" s="19">
        <v>42635</v>
      </c>
      <c r="I2876" s="21">
        <v>3070</v>
      </c>
      <c r="J2876" s="22">
        <v>3795.3500000000004</v>
      </c>
      <c r="M2876" s="23">
        <v>767.5</v>
      </c>
      <c r="N2876" s="23">
        <v>700</v>
      </c>
      <c r="O2876" s="1"/>
      <c r="P2876" s="24">
        <f t="shared" si="149"/>
        <v>5262.85</v>
      </c>
      <c r="Q2876" s="23">
        <v>337.7</v>
      </c>
      <c r="R2876" s="23">
        <v>0</v>
      </c>
      <c r="S2876" s="23">
        <v>0</v>
      </c>
      <c r="T2876" s="24">
        <f t="shared" si="147"/>
        <v>337.7</v>
      </c>
      <c r="U2876" s="25">
        <f t="shared" si="148"/>
        <v>4925.1500000000005</v>
      </c>
    </row>
    <row r="2877" spans="1:21" ht="27" customHeight="1" x14ac:dyDescent="0.2">
      <c r="A2877" s="18">
        <v>13735</v>
      </c>
      <c r="B2877" s="18" t="s">
        <v>121</v>
      </c>
      <c r="C2877" s="19">
        <v>43478</v>
      </c>
      <c r="D2877" s="20">
        <v>29304071802998</v>
      </c>
      <c r="F2877" s="18" t="s">
        <v>116</v>
      </c>
      <c r="G2877" s="19">
        <v>43527</v>
      </c>
      <c r="I2877" s="21">
        <v>2630</v>
      </c>
      <c r="J2877" s="22">
        <v>3391.9</v>
      </c>
      <c r="M2877" s="23">
        <v>657.5</v>
      </c>
      <c r="N2877" s="23">
        <v>560</v>
      </c>
      <c r="O2877" s="1"/>
      <c r="P2877" s="24">
        <f t="shared" si="149"/>
        <v>4609.3999999999996</v>
      </c>
      <c r="Q2877" s="23">
        <v>289.3</v>
      </c>
      <c r="R2877" s="23">
        <v>0</v>
      </c>
      <c r="S2877" s="23">
        <v>3.77</v>
      </c>
      <c r="T2877" s="24">
        <f t="shared" si="147"/>
        <v>293.07</v>
      </c>
      <c r="U2877" s="25">
        <f t="shared" si="148"/>
        <v>4316.33</v>
      </c>
    </row>
    <row r="2878" spans="1:21" ht="27" customHeight="1" x14ac:dyDescent="0.2">
      <c r="A2878" s="18">
        <v>14223</v>
      </c>
      <c r="B2878" s="18" t="s">
        <v>122</v>
      </c>
      <c r="C2878" s="19">
        <v>44206</v>
      </c>
      <c r="D2878" s="20">
        <v>29506011806911</v>
      </c>
      <c r="F2878" s="18" t="s">
        <v>116</v>
      </c>
      <c r="G2878" s="19">
        <v>44228</v>
      </c>
      <c r="O2878" s="1"/>
      <c r="P2878" s="24">
        <f t="shared" si="149"/>
        <v>0</v>
      </c>
      <c r="T2878" s="24">
        <f t="shared" si="147"/>
        <v>0</v>
      </c>
      <c r="U2878" s="25">
        <f t="shared" si="148"/>
        <v>0</v>
      </c>
    </row>
    <row r="2879" spans="1:21" ht="27" customHeight="1" x14ac:dyDescent="0.2">
      <c r="A2879" s="18">
        <v>9591</v>
      </c>
      <c r="B2879" s="18" t="s">
        <v>123</v>
      </c>
      <c r="C2879" s="19">
        <v>40246</v>
      </c>
      <c r="D2879" s="20">
        <v>28503231803235</v>
      </c>
      <c r="F2879" s="18" t="s">
        <v>124</v>
      </c>
      <c r="G2879" s="19">
        <v>40278</v>
      </c>
      <c r="I2879" s="21">
        <v>6260</v>
      </c>
      <c r="J2879" s="22">
        <v>7704.35</v>
      </c>
      <c r="M2879" s="23">
        <v>1565</v>
      </c>
      <c r="O2879" s="1"/>
      <c r="P2879" s="24">
        <f t="shared" si="149"/>
        <v>9269.35</v>
      </c>
      <c r="Q2879" s="23">
        <v>688.6</v>
      </c>
      <c r="R2879" s="23">
        <v>0</v>
      </c>
      <c r="S2879" s="23">
        <v>0</v>
      </c>
      <c r="T2879" s="24">
        <f t="shared" si="147"/>
        <v>688.6</v>
      </c>
      <c r="U2879" s="25">
        <f t="shared" si="148"/>
        <v>8580.75</v>
      </c>
    </row>
    <row r="2880" spans="1:21" ht="27" customHeight="1" x14ac:dyDescent="0.2">
      <c r="A2880" s="18">
        <v>13533</v>
      </c>
      <c r="B2880" s="18" t="s">
        <v>125</v>
      </c>
      <c r="C2880" s="19">
        <v>43318</v>
      </c>
      <c r="D2880" s="20">
        <v>29501011864072</v>
      </c>
      <c r="F2880" s="18" t="s">
        <v>124</v>
      </c>
      <c r="G2880" s="19">
        <v>43466</v>
      </c>
      <c r="O2880" s="1"/>
      <c r="P2880" s="24">
        <f t="shared" si="149"/>
        <v>0</v>
      </c>
      <c r="T2880" s="24">
        <f t="shared" si="147"/>
        <v>0</v>
      </c>
      <c r="U2880" s="25">
        <f t="shared" si="148"/>
        <v>0</v>
      </c>
    </row>
    <row r="2881" spans="1:21" ht="27" customHeight="1" x14ac:dyDescent="0.2">
      <c r="A2881" s="18">
        <v>13628</v>
      </c>
      <c r="B2881" s="18" t="s">
        <v>126</v>
      </c>
      <c r="C2881" s="19">
        <v>43380</v>
      </c>
      <c r="D2881" s="20">
        <v>29308190201116</v>
      </c>
      <c r="F2881" s="18" t="s">
        <v>124</v>
      </c>
      <c r="G2881" s="19">
        <v>43466</v>
      </c>
      <c r="O2881" s="1"/>
      <c r="P2881" s="24">
        <f t="shared" si="149"/>
        <v>0</v>
      </c>
      <c r="T2881" s="24">
        <f t="shared" si="147"/>
        <v>0</v>
      </c>
      <c r="U2881" s="25">
        <f t="shared" si="148"/>
        <v>0</v>
      </c>
    </row>
    <row r="2882" spans="1:21" ht="27" customHeight="1" x14ac:dyDescent="0.2">
      <c r="A2882" s="18">
        <v>13629</v>
      </c>
      <c r="B2882" s="18" t="s">
        <v>127</v>
      </c>
      <c r="C2882" s="19">
        <v>43380</v>
      </c>
      <c r="D2882" s="20">
        <v>29505150201539</v>
      </c>
      <c r="F2882" s="18" t="s">
        <v>124</v>
      </c>
      <c r="G2882" s="19">
        <v>43466</v>
      </c>
      <c r="I2882" s="21">
        <v>2650</v>
      </c>
      <c r="J2882" s="22">
        <v>4589.8999999999996</v>
      </c>
      <c r="M2882" s="23">
        <v>662.5</v>
      </c>
      <c r="O2882" s="1"/>
      <c r="P2882" s="24">
        <f t="shared" si="149"/>
        <v>5252.4</v>
      </c>
      <c r="Q2882" s="23">
        <v>291.5</v>
      </c>
      <c r="R2882" s="23">
        <v>0</v>
      </c>
      <c r="S2882" s="23">
        <v>2.46</v>
      </c>
      <c r="T2882" s="24">
        <f t="shared" si="147"/>
        <v>293.95999999999998</v>
      </c>
      <c r="U2882" s="25">
        <f t="shared" si="148"/>
        <v>4958.4399999999996</v>
      </c>
    </row>
    <row r="2883" spans="1:21" ht="27" customHeight="1" x14ac:dyDescent="0.2">
      <c r="A2883" s="18">
        <v>13733</v>
      </c>
      <c r="B2883" s="18" t="s">
        <v>128</v>
      </c>
      <c r="C2883" s="19">
        <v>43480</v>
      </c>
      <c r="D2883" s="20">
        <v>29304150202653</v>
      </c>
      <c r="F2883" s="18" t="s">
        <v>124</v>
      </c>
      <c r="G2883" s="19">
        <v>43497</v>
      </c>
      <c r="I2883" s="21">
        <v>2650</v>
      </c>
      <c r="J2883" s="22">
        <v>4598.25</v>
      </c>
      <c r="M2883" s="23">
        <v>662.5</v>
      </c>
      <c r="O2883" s="1"/>
      <c r="P2883" s="24">
        <f t="shared" si="149"/>
        <v>5260.75</v>
      </c>
      <c r="Q2883" s="23">
        <v>291.5</v>
      </c>
      <c r="R2883" s="23">
        <v>0</v>
      </c>
      <c r="S2883" s="23">
        <v>0.94</v>
      </c>
      <c r="T2883" s="24">
        <f t="shared" si="147"/>
        <v>292.44</v>
      </c>
      <c r="U2883" s="25">
        <f t="shared" si="148"/>
        <v>4968.3100000000004</v>
      </c>
    </row>
    <row r="2884" spans="1:21" ht="27" customHeight="1" x14ac:dyDescent="0.2">
      <c r="A2884" s="18">
        <v>913</v>
      </c>
      <c r="B2884" s="18" t="s">
        <v>129</v>
      </c>
      <c r="C2884" s="19">
        <v>34912</v>
      </c>
      <c r="D2884" s="20">
        <v>27602030200596</v>
      </c>
      <c r="F2884" s="18" t="s">
        <v>86</v>
      </c>
      <c r="G2884" s="19">
        <v>34937</v>
      </c>
      <c r="I2884" s="21">
        <v>5420</v>
      </c>
      <c r="J2884" s="22">
        <v>7336</v>
      </c>
      <c r="M2884" s="23">
        <v>1355</v>
      </c>
      <c r="O2884" s="1"/>
      <c r="P2884" s="24">
        <f t="shared" si="149"/>
        <v>8691</v>
      </c>
      <c r="Q2884" s="23">
        <v>596.20000000000005</v>
      </c>
      <c r="R2884" s="23">
        <v>0</v>
      </c>
      <c r="S2884" s="23">
        <v>0</v>
      </c>
      <c r="T2884" s="24">
        <f t="shared" si="147"/>
        <v>596.20000000000005</v>
      </c>
      <c r="U2884" s="25">
        <f t="shared" si="148"/>
        <v>8094.8</v>
      </c>
    </row>
    <row r="2885" spans="1:21" ht="27" customHeight="1" x14ac:dyDescent="0.2">
      <c r="A2885" s="18">
        <v>1055</v>
      </c>
      <c r="B2885" s="18" t="s">
        <v>130</v>
      </c>
      <c r="C2885" s="19">
        <v>35423</v>
      </c>
      <c r="D2885" s="20">
        <v>27309010202291</v>
      </c>
      <c r="F2885" s="18" t="s">
        <v>86</v>
      </c>
      <c r="G2885" s="19">
        <v>35431</v>
      </c>
      <c r="I2885" s="21">
        <v>2980</v>
      </c>
      <c r="J2885" s="22">
        <v>4064.5</v>
      </c>
      <c r="M2885" s="23">
        <v>745</v>
      </c>
      <c r="O2885" s="1">
        <v>1416</v>
      </c>
      <c r="P2885" s="24">
        <f t="shared" si="149"/>
        <v>6225.5</v>
      </c>
      <c r="Q2885" s="23">
        <v>327.8</v>
      </c>
      <c r="R2885" s="23">
        <v>0</v>
      </c>
      <c r="S2885" s="23">
        <v>0</v>
      </c>
      <c r="T2885" s="24">
        <f t="shared" si="147"/>
        <v>327.8</v>
      </c>
      <c r="U2885" s="25">
        <f t="shared" si="148"/>
        <v>5897.7</v>
      </c>
    </row>
    <row r="2886" spans="1:21" ht="27" customHeight="1" x14ac:dyDescent="0.2">
      <c r="A2886" s="18">
        <v>6619</v>
      </c>
      <c r="B2886" s="18" t="s">
        <v>131</v>
      </c>
      <c r="C2886" s="19">
        <v>38694</v>
      </c>
      <c r="D2886" s="20">
        <v>28701100201171</v>
      </c>
      <c r="F2886" s="18" t="s">
        <v>86</v>
      </c>
      <c r="G2886" s="19">
        <v>38762</v>
      </c>
      <c r="I2886" s="21">
        <v>1880</v>
      </c>
      <c r="J2886" s="22">
        <v>3172.7</v>
      </c>
      <c r="M2886" s="23">
        <v>470</v>
      </c>
      <c r="O2886" s="1">
        <v>1080</v>
      </c>
      <c r="P2886" s="24">
        <f t="shared" si="149"/>
        <v>4722.7</v>
      </c>
      <c r="Q2886" s="23">
        <v>206.8</v>
      </c>
      <c r="R2886" s="23">
        <v>0</v>
      </c>
      <c r="S2886" s="23">
        <v>0</v>
      </c>
      <c r="T2886" s="24">
        <f t="shared" si="147"/>
        <v>206.8</v>
      </c>
      <c r="U2886" s="25">
        <f t="shared" si="148"/>
        <v>4515.8999999999996</v>
      </c>
    </row>
    <row r="2887" spans="1:21" ht="27" customHeight="1" x14ac:dyDescent="0.2">
      <c r="A2887" s="18">
        <v>9385</v>
      </c>
      <c r="B2887" s="18" t="s">
        <v>132</v>
      </c>
      <c r="C2887" s="19">
        <v>40112</v>
      </c>
      <c r="D2887" s="20">
        <v>27901191500457</v>
      </c>
      <c r="F2887" s="18" t="s">
        <v>86</v>
      </c>
      <c r="G2887" s="19">
        <v>40148</v>
      </c>
      <c r="I2887" s="21">
        <v>2220</v>
      </c>
      <c r="J2887" s="22">
        <v>3009.3</v>
      </c>
      <c r="M2887" s="23">
        <v>555</v>
      </c>
      <c r="O2887" s="1">
        <v>1058</v>
      </c>
      <c r="P2887" s="24">
        <f t="shared" si="149"/>
        <v>4622.3</v>
      </c>
      <c r="Q2887" s="23">
        <v>244.2</v>
      </c>
      <c r="R2887" s="23">
        <v>0</v>
      </c>
      <c r="S2887" s="23">
        <v>0</v>
      </c>
      <c r="T2887" s="24">
        <f t="shared" si="147"/>
        <v>244.2</v>
      </c>
      <c r="U2887" s="25">
        <f t="shared" si="148"/>
        <v>4378.1000000000004</v>
      </c>
    </row>
    <row r="2888" spans="1:21" ht="27" customHeight="1" x14ac:dyDescent="0.2">
      <c r="A2888" s="18">
        <v>12845</v>
      </c>
      <c r="B2888" s="18" t="s">
        <v>133</v>
      </c>
      <c r="C2888" s="19">
        <v>42507</v>
      </c>
      <c r="D2888" s="20">
        <v>28909051803535</v>
      </c>
      <c r="F2888" s="18" t="s">
        <v>116</v>
      </c>
      <c r="G2888" s="19">
        <v>42597</v>
      </c>
      <c r="I2888" s="21">
        <v>3190</v>
      </c>
      <c r="J2888" s="22">
        <v>3933.3500000000004</v>
      </c>
      <c r="M2888" s="23">
        <v>797.5</v>
      </c>
      <c r="O2888" s="1"/>
      <c r="P2888" s="24">
        <f t="shared" si="149"/>
        <v>4730.8500000000004</v>
      </c>
      <c r="Q2888" s="23">
        <v>350.9</v>
      </c>
      <c r="R2888" s="23">
        <v>0</v>
      </c>
      <c r="S2888" s="23">
        <v>0</v>
      </c>
      <c r="T2888" s="24">
        <f t="shared" si="147"/>
        <v>350.9</v>
      </c>
      <c r="U2888" s="25">
        <f t="shared" si="148"/>
        <v>4379.9500000000007</v>
      </c>
    </row>
    <row r="2889" spans="1:21" ht="27" customHeight="1" x14ac:dyDescent="0.2">
      <c r="A2889" s="18">
        <v>14152</v>
      </c>
      <c r="B2889" s="18" t="s">
        <v>134</v>
      </c>
      <c r="C2889" s="19">
        <v>44025</v>
      </c>
      <c r="D2889" s="20">
        <v>28411070201173</v>
      </c>
      <c r="F2889" s="18" t="s">
        <v>86</v>
      </c>
      <c r="G2889" s="19">
        <v>44044</v>
      </c>
      <c r="O2889" s="1"/>
      <c r="P2889" s="24">
        <f t="shared" si="149"/>
        <v>0</v>
      </c>
      <c r="T2889" s="24">
        <f t="shared" si="147"/>
        <v>0</v>
      </c>
      <c r="U2889" s="25">
        <f t="shared" si="148"/>
        <v>0</v>
      </c>
    </row>
    <row r="2890" spans="1:21" ht="27" customHeight="1" x14ac:dyDescent="0.2">
      <c r="A2890" s="18">
        <v>7355</v>
      </c>
      <c r="B2890" s="18" t="s">
        <v>135</v>
      </c>
      <c r="C2890" s="19">
        <v>38981</v>
      </c>
      <c r="D2890" s="20">
        <v>27009050200174</v>
      </c>
      <c r="F2890" s="18" t="s">
        <v>86</v>
      </c>
      <c r="G2890" s="19">
        <v>39032</v>
      </c>
      <c r="I2890" s="21">
        <v>2350</v>
      </c>
      <c r="J2890" s="22">
        <v>2909.2</v>
      </c>
      <c r="M2890" s="23">
        <v>587.5</v>
      </c>
      <c r="O2890" s="1">
        <v>688</v>
      </c>
      <c r="P2890" s="24">
        <f t="shared" si="149"/>
        <v>4184.7</v>
      </c>
      <c r="Q2890" s="23">
        <v>258.5</v>
      </c>
      <c r="R2890" s="23">
        <v>0</v>
      </c>
      <c r="S2890" s="23">
        <v>3.16</v>
      </c>
      <c r="T2890" s="24">
        <f t="shared" si="147"/>
        <v>261.66000000000003</v>
      </c>
      <c r="U2890" s="25">
        <f t="shared" si="148"/>
        <v>3923.04</v>
      </c>
    </row>
    <row r="2891" spans="1:21" ht="27" customHeight="1" x14ac:dyDescent="0.2">
      <c r="A2891" s="18">
        <v>927</v>
      </c>
      <c r="B2891" s="18" t="s">
        <v>136</v>
      </c>
      <c r="C2891" s="19">
        <v>35477</v>
      </c>
      <c r="D2891" s="20">
        <v>26608060202911</v>
      </c>
      <c r="F2891" s="18" t="s">
        <v>86</v>
      </c>
      <c r="G2891" s="19">
        <v>35552</v>
      </c>
      <c r="I2891" s="21">
        <v>3940</v>
      </c>
      <c r="J2891" s="22">
        <v>4890.5</v>
      </c>
      <c r="M2891" s="23">
        <v>985</v>
      </c>
      <c r="O2891" s="1"/>
      <c r="P2891" s="24">
        <f t="shared" si="149"/>
        <v>5875.5</v>
      </c>
      <c r="Q2891" s="23">
        <v>433.4</v>
      </c>
      <c r="R2891" s="23">
        <v>0</v>
      </c>
      <c r="S2891" s="23">
        <v>0</v>
      </c>
      <c r="T2891" s="24">
        <f t="shared" si="147"/>
        <v>433.4</v>
      </c>
      <c r="U2891" s="25">
        <f t="shared" si="148"/>
        <v>5442.1</v>
      </c>
    </row>
    <row r="2892" spans="1:21" ht="27" customHeight="1" x14ac:dyDescent="0.2">
      <c r="A2892" s="18">
        <v>3875</v>
      </c>
      <c r="B2892" s="18" t="s">
        <v>137</v>
      </c>
      <c r="C2892" s="19">
        <v>37172</v>
      </c>
      <c r="D2892" s="20">
        <v>27301190200495</v>
      </c>
      <c r="F2892" s="18" t="s">
        <v>86</v>
      </c>
      <c r="G2892" s="19">
        <v>37196</v>
      </c>
      <c r="I2892" s="21">
        <v>3240</v>
      </c>
      <c r="J2892" s="22">
        <v>4019</v>
      </c>
      <c r="M2892" s="23">
        <v>810</v>
      </c>
      <c r="O2892" s="1">
        <v>1260</v>
      </c>
      <c r="P2892" s="24">
        <f t="shared" si="149"/>
        <v>6089</v>
      </c>
      <c r="Q2892" s="23">
        <v>356.4</v>
      </c>
      <c r="R2892" s="23">
        <v>25.5</v>
      </c>
      <c r="S2892" s="23">
        <v>0</v>
      </c>
      <c r="T2892" s="24">
        <f t="shared" si="147"/>
        <v>381.9</v>
      </c>
      <c r="U2892" s="25">
        <f t="shared" si="148"/>
        <v>5707.1</v>
      </c>
    </row>
    <row r="2893" spans="1:21" ht="27" customHeight="1" x14ac:dyDescent="0.2">
      <c r="A2893" s="18">
        <v>754</v>
      </c>
      <c r="B2893" s="18" t="s">
        <v>138</v>
      </c>
      <c r="C2893" s="19">
        <v>34090</v>
      </c>
      <c r="D2893" s="20">
        <v>26506081801656</v>
      </c>
      <c r="F2893" s="18" t="s">
        <v>86</v>
      </c>
      <c r="G2893" s="19">
        <v>35043</v>
      </c>
      <c r="I2893" s="21">
        <v>5990</v>
      </c>
      <c r="J2893" s="22">
        <v>7428</v>
      </c>
      <c r="M2893" s="23">
        <v>1497.5</v>
      </c>
      <c r="O2893" s="1"/>
      <c r="P2893" s="24">
        <f t="shared" si="149"/>
        <v>8925.5</v>
      </c>
      <c r="Q2893" s="23">
        <v>658.9</v>
      </c>
      <c r="R2893" s="23">
        <v>0</v>
      </c>
      <c r="S2893" s="23">
        <v>0</v>
      </c>
      <c r="T2893" s="24">
        <f t="shared" si="147"/>
        <v>658.9</v>
      </c>
      <c r="U2893" s="25">
        <f t="shared" si="148"/>
        <v>8266.6</v>
      </c>
    </row>
    <row r="2894" spans="1:21" ht="27" customHeight="1" x14ac:dyDescent="0.2">
      <c r="A2894" s="18">
        <v>762</v>
      </c>
      <c r="B2894" s="18" t="s">
        <v>139</v>
      </c>
      <c r="C2894" s="19">
        <v>34578</v>
      </c>
      <c r="D2894" s="20">
        <v>26803100200795</v>
      </c>
      <c r="F2894" s="18" t="s">
        <v>86</v>
      </c>
      <c r="G2894" s="19">
        <v>35043</v>
      </c>
      <c r="I2894" s="21">
        <v>6010</v>
      </c>
      <c r="J2894" s="22">
        <v>7444.5</v>
      </c>
      <c r="M2894" s="23">
        <v>1502.5</v>
      </c>
      <c r="O2894" s="1"/>
      <c r="P2894" s="24">
        <f t="shared" si="149"/>
        <v>8947</v>
      </c>
      <c r="Q2894" s="23">
        <v>661.1</v>
      </c>
      <c r="R2894" s="23">
        <v>0</v>
      </c>
      <c r="S2894" s="23">
        <v>7.98</v>
      </c>
      <c r="T2894" s="24">
        <f t="shared" si="147"/>
        <v>669.08</v>
      </c>
      <c r="U2894" s="25">
        <f t="shared" si="148"/>
        <v>8277.92</v>
      </c>
    </row>
    <row r="2895" spans="1:21" ht="27" customHeight="1" x14ac:dyDescent="0.2">
      <c r="A2895" s="18">
        <v>776</v>
      </c>
      <c r="B2895" s="18" t="s">
        <v>140</v>
      </c>
      <c r="C2895" s="19">
        <v>35203</v>
      </c>
      <c r="D2895" s="20">
        <v>27409020201531</v>
      </c>
      <c r="F2895" s="18" t="s">
        <v>86</v>
      </c>
      <c r="G2895" s="19">
        <v>35217</v>
      </c>
      <c r="I2895" s="21">
        <v>3780</v>
      </c>
      <c r="J2895" s="22">
        <v>6394</v>
      </c>
      <c r="M2895" s="23">
        <v>945</v>
      </c>
      <c r="O2895" s="1"/>
      <c r="P2895" s="24">
        <f t="shared" si="149"/>
        <v>7339</v>
      </c>
      <c r="Q2895" s="23">
        <v>415.8</v>
      </c>
      <c r="R2895" s="23">
        <v>730</v>
      </c>
      <c r="S2895" s="23">
        <v>1.54</v>
      </c>
      <c r="T2895" s="24">
        <f t="shared" si="147"/>
        <v>1147.3399999999999</v>
      </c>
      <c r="U2895" s="25">
        <f t="shared" si="148"/>
        <v>6191.66</v>
      </c>
    </row>
    <row r="2896" spans="1:21" ht="27" customHeight="1" x14ac:dyDescent="0.2">
      <c r="A2896" s="18">
        <v>757</v>
      </c>
      <c r="B2896" s="18" t="s">
        <v>141</v>
      </c>
      <c r="C2896" s="19">
        <v>34881</v>
      </c>
      <c r="D2896" s="20">
        <v>26702142700339</v>
      </c>
      <c r="F2896" s="18" t="s">
        <v>86</v>
      </c>
      <c r="G2896" s="19">
        <v>34911</v>
      </c>
      <c r="I2896" s="21">
        <v>5680</v>
      </c>
      <c r="J2896" s="22">
        <v>7053.5</v>
      </c>
      <c r="M2896" s="23">
        <v>1420</v>
      </c>
      <c r="O2896" s="1"/>
      <c r="P2896" s="24">
        <f t="shared" si="149"/>
        <v>8473.5</v>
      </c>
      <c r="Q2896" s="23">
        <v>624.79999999999995</v>
      </c>
      <c r="R2896" s="23">
        <v>0</v>
      </c>
      <c r="S2896" s="23">
        <v>0</v>
      </c>
      <c r="T2896" s="24">
        <f t="shared" si="147"/>
        <v>624.79999999999995</v>
      </c>
      <c r="U2896" s="25">
        <f t="shared" si="148"/>
        <v>7848.7</v>
      </c>
    </row>
    <row r="2897" spans="1:21" ht="27" customHeight="1" x14ac:dyDescent="0.2">
      <c r="A2897" s="18">
        <v>777</v>
      </c>
      <c r="B2897" s="18" t="s">
        <v>142</v>
      </c>
      <c r="C2897" s="19">
        <v>35225</v>
      </c>
      <c r="D2897" s="20">
        <v>27106020201015</v>
      </c>
      <c r="F2897" s="18" t="s">
        <v>86</v>
      </c>
      <c r="G2897" s="19">
        <v>35247</v>
      </c>
      <c r="I2897" s="21">
        <v>3080</v>
      </c>
      <c r="J2897" s="22">
        <v>3816.5</v>
      </c>
      <c r="M2897" s="23">
        <v>770</v>
      </c>
      <c r="O2897" s="1"/>
      <c r="P2897" s="24">
        <f t="shared" si="149"/>
        <v>4586.5</v>
      </c>
      <c r="Q2897" s="23">
        <v>338.8</v>
      </c>
      <c r="R2897" s="23">
        <v>0</v>
      </c>
      <c r="S2897" s="23">
        <v>0.32</v>
      </c>
      <c r="T2897" s="24">
        <f t="shared" si="147"/>
        <v>339.12</v>
      </c>
      <c r="U2897" s="25">
        <f t="shared" si="148"/>
        <v>4247.38</v>
      </c>
    </row>
    <row r="2898" spans="1:21" ht="27" customHeight="1" x14ac:dyDescent="0.2">
      <c r="A2898" s="18">
        <v>780</v>
      </c>
      <c r="B2898" s="18" t="s">
        <v>143</v>
      </c>
      <c r="C2898" s="19">
        <v>36089</v>
      </c>
      <c r="D2898" s="20">
        <v>26406020201856</v>
      </c>
      <c r="F2898" s="18" t="s">
        <v>86</v>
      </c>
      <c r="G2898" s="19">
        <v>36142</v>
      </c>
      <c r="I2898" s="21">
        <v>2960</v>
      </c>
      <c r="J2898" s="22">
        <v>3733.5</v>
      </c>
      <c r="M2898" s="23">
        <v>740</v>
      </c>
      <c r="O2898" s="1">
        <v>738</v>
      </c>
      <c r="P2898" s="24">
        <f t="shared" si="149"/>
        <v>5211.5</v>
      </c>
      <c r="Q2898" s="23">
        <v>325.60000000000002</v>
      </c>
      <c r="R2898" s="23">
        <v>0</v>
      </c>
      <c r="S2898" s="23">
        <v>7.26</v>
      </c>
      <c r="T2898" s="24">
        <f t="shared" si="147"/>
        <v>332.86</v>
      </c>
      <c r="U2898" s="25">
        <f t="shared" si="148"/>
        <v>4878.6400000000003</v>
      </c>
    </row>
    <row r="2899" spans="1:21" ht="27" customHeight="1" x14ac:dyDescent="0.2">
      <c r="A2899" s="18">
        <v>783</v>
      </c>
      <c r="B2899" s="18" t="s">
        <v>144</v>
      </c>
      <c r="C2899" s="19">
        <v>35294</v>
      </c>
      <c r="D2899" s="20">
        <v>26901190200898</v>
      </c>
      <c r="F2899" s="18" t="s">
        <v>86</v>
      </c>
      <c r="G2899" s="19">
        <v>35735</v>
      </c>
      <c r="I2899" s="21">
        <v>3150</v>
      </c>
      <c r="J2899" s="22">
        <v>3917</v>
      </c>
      <c r="M2899" s="23">
        <v>787.5</v>
      </c>
      <c r="O2899" s="1"/>
      <c r="P2899" s="24">
        <f t="shared" si="149"/>
        <v>4704.5</v>
      </c>
      <c r="Q2899" s="23">
        <v>346.5</v>
      </c>
      <c r="R2899" s="23">
        <v>0</v>
      </c>
      <c r="S2899" s="23">
        <v>0</v>
      </c>
      <c r="T2899" s="24">
        <f t="shared" si="147"/>
        <v>346.5</v>
      </c>
      <c r="U2899" s="25">
        <f t="shared" si="148"/>
        <v>4358</v>
      </c>
    </row>
    <row r="2900" spans="1:21" ht="27" customHeight="1" x14ac:dyDescent="0.2">
      <c r="A2900" s="18">
        <v>5267</v>
      </c>
      <c r="B2900" s="18" t="s">
        <v>145</v>
      </c>
      <c r="C2900" s="19">
        <v>38271</v>
      </c>
      <c r="D2900" s="20">
        <v>26503061802916</v>
      </c>
      <c r="F2900" s="18" t="s">
        <v>86</v>
      </c>
      <c r="G2900" s="19">
        <v>38297</v>
      </c>
      <c r="I2900" s="21">
        <v>2200</v>
      </c>
      <c r="J2900" s="22">
        <v>2725.7</v>
      </c>
      <c r="M2900" s="23">
        <v>550</v>
      </c>
      <c r="O2900" s="1">
        <v>324</v>
      </c>
      <c r="P2900" s="24">
        <f t="shared" si="149"/>
        <v>3599.7</v>
      </c>
      <c r="Q2900" s="23">
        <v>242</v>
      </c>
      <c r="R2900" s="23">
        <v>0</v>
      </c>
      <c r="S2900" s="23">
        <v>0.23</v>
      </c>
      <c r="T2900" s="24">
        <f t="shared" si="147"/>
        <v>242.23</v>
      </c>
      <c r="U2900" s="25">
        <f t="shared" si="148"/>
        <v>3357.47</v>
      </c>
    </row>
    <row r="2901" spans="1:21" ht="27" customHeight="1" x14ac:dyDescent="0.2">
      <c r="A2901" s="18">
        <v>7228</v>
      </c>
      <c r="B2901" s="18" t="s">
        <v>146</v>
      </c>
      <c r="C2901" s="19">
        <v>38924</v>
      </c>
      <c r="D2901" s="20">
        <v>27809070201254</v>
      </c>
      <c r="F2901" s="18" t="s">
        <v>86</v>
      </c>
      <c r="G2901" s="19">
        <v>38962</v>
      </c>
      <c r="I2901" s="21">
        <v>2140</v>
      </c>
      <c r="J2901" s="22">
        <v>2899.7</v>
      </c>
      <c r="M2901" s="23">
        <v>535</v>
      </c>
      <c r="O2901" s="1">
        <v>677</v>
      </c>
      <c r="P2901" s="24">
        <f t="shared" si="149"/>
        <v>4111.7</v>
      </c>
      <c r="Q2901" s="23">
        <v>235.4</v>
      </c>
      <c r="R2901" s="23">
        <v>0</v>
      </c>
      <c r="S2901" s="23">
        <v>2.83</v>
      </c>
      <c r="T2901" s="24">
        <f t="shared" si="147"/>
        <v>238.23000000000002</v>
      </c>
      <c r="U2901" s="25">
        <f t="shared" si="148"/>
        <v>3873.47</v>
      </c>
    </row>
    <row r="2902" spans="1:21" ht="27" customHeight="1" x14ac:dyDescent="0.2">
      <c r="A2902" s="18">
        <v>8018</v>
      </c>
      <c r="B2902" s="18" t="s">
        <v>147</v>
      </c>
      <c r="C2902" s="19">
        <v>39270</v>
      </c>
      <c r="D2902" s="20">
        <v>28702141804316</v>
      </c>
      <c r="F2902" s="18" t="s">
        <v>86</v>
      </c>
      <c r="G2902" s="19">
        <v>39280</v>
      </c>
      <c r="O2902" s="1"/>
      <c r="P2902" s="24">
        <f t="shared" si="149"/>
        <v>0</v>
      </c>
      <c r="T2902" s="24">
        <f t="shared" si="147"/>
        <v>0</v>
      </c>
      <c r="U2902" s="25">
        <f t="shared" si="148"/>
        <v>0</v>
      </c>
    </row>
    <row r="2903" spans="1:21" ht="27" customHeight="1" x14ac:dyDescent="0.2">
      <c r="A2903" s="18">
        <v>8154</v>
      </c>
      <c r="B2903" s="18" t="s">
        <v>148</v>
      </c>
      <c r="C2903" s="19">
        <v>39306</v>
      </c>
      <c r="D2903" s="20">
        <v>28605132601199</v>
      </c>
      <c r="F2903" s="18" t="s">
        <v>86</v>
      </c>
      <c r="G2903" s="19">
        <v>39352</v>
      </c>
      <c r="I2903" s="21">
        <v>1780</v>
      </c>
      <c r="J2903" s="22">
        <v>2999.05</v>
      </c>
      <c r="M2903" s="23">
        <v>445</v>
      </c>
      <c r="O2903" s="1">
        <v>678</v>
      </c>
      <c r="P2903" s="24">
        <f t="shared" si="149"/>
        <v>4122.05</v>
      </c>
      <c r="Q2903" s="23">
        <v>195.8</v>
      </c>
      <c r="R2903" s="23">
        <v>0</v>
      </c>
      <c r="S2903" s="23">
        <v>4.74</v>
      </c>
      <c r="T2903" s="24">
        <f t="shared" si="147"/>
        <v>200.54000000000002</v>
      </c>
      <c r="U2903" s="25">
        <f t="shared" si="148"/>
        <v>3921.51</v>
      </c>
    </row>
    <row r="2904" spans="1:21" ht="27" customHeight="1" x14ac:dyDescent="0.2">
      <c r="A2904" s="18">
        <v>9473</v>
      </c>
      <c r="B2904" s="18" t="s">
        <v>149</v>
      </c>
      <c r="C2904" s="19">
        <v>42274</v>
      </c>
      <c r="D2904" s="20">
        <v>29205161802719</v>
      </c>
      <c r="F2904" s="18" t="s">
        <v>86</v>
      </c>
      <c r="G2904" s="19">
        <v>42290</v>
      </c>
      <c r="I2904" s="21">
        <v>1700</v>
      </c>
      <c r="J2904" s="22">
        <v>2263.35</v>
      </c>
      <c r="M2904" s="23">
        <v>425</v>
      </c>
      <c r="O2904" s="1"/>
      <c r="P2904" s="24">
        <f t="shared" si="149"/>
        <v>2688.35</v>
      </c>
      <c r="Q2904" s="23">
        <v>187</v>
      </c>
      <c r="R2904" s="23">
        <v>0</v>
      </c>
      <c r="S2904" s="23">
        <v>0</v>
      </c>
      <c r="T2904" s="24">
        <f t="shared" si="147"/>
        <v>187</v>
      </c>
      <c r="U2904" s="25">
        <f t="shared" si="148"/>
        <v>2501.35</v>
      </c>
    </row>
    <row r="2905" spans="1:21" ht="27" customHeight="1" x14ac:dyDescent="0.2">
      <c r="A2905" s="18">
        <v>12639</v>
      </c>
      <c r="B2905" s="18" t="s">
        <v>150</v>
      </c>
      <c r="C2905" s="19">
        <v>42266</v>
      </c>
      <c r="D2905" s="20">
        <v>28211221802311</v>
      </c>
      <c r="F2905" s="18" t="s">
        <v>86</v>
      </c>
      <c r="G2905" s="19">
        <v>42561</v>
      </c>
      <c r="I2905" s="21">
        <v>1700</v>
      </c>
      <c r="J2905" s="22">
        <v>2266.35</v>
      </c>
      <c r="M2905" s="23">
        <v>425</v>
      </c>
      <c r="O2905" s="1">
        <v>266</v>
      </c>
      <c r="P2905" s="24">
        <f t="shared" si="149"/>
        <v>2957.35</v>
      </c>
      <c r="Q2905" s="23">
        <v>187</v>
      </c>
      <c r="R2905" s="23">
        <v>0</v>
      </c>
      <c r="S2905" s="23">
        <v>0</v>
      </c>
      <c r="T2905" s="24">
        <f t="shared" si="147"/>
        <v>187</v>
      </c>
      <c r="U2905" s="25">
        <f t="shared" si="148"/>
        <v>2770.35</v>
      </c>
    </row>
    <row r="2906" spans="1:21" ht="27" customHeight="1" x14ac:dyDescent="0.2">
      <c r="A2906" s="18">
        <v>13248</v>
      </c>
      <c r="B2906" s="18" t="s">
        <v>151</v>
      </c>
      <c r="C2906" s="19">
        <v>44007</v>
      </c>
      <c r="D2906" s="20">
        <v>29306051804253</v>
      </c>
      <c r="F2906" s="18" t="s">
        <v>86</v>
      </c>
      <c r="G2906" s="19">
        <v>43497</v>
      </c>
      <c r="O2906" s="1"/>
      <c r="P2906" s="24">
        <f t="shared" si="149"/>
        <v>0</v>
      </c>
      <c r="T2906" s="24">
        <f t="shared" si="147"/>
        <v>0</v>
      </c>
      <c r="U2906" s="25">
        <f t="shared" si="148"/>
        <v>0</v>
      </c>
    </row>
    <row r="2907" spans="1:21" ht="27" customHeight="1" x14ac:dyDescent="0.2">
      <c r="A2907" s="18">
        <v>13742</v>
      </c>
      <c r="B2907" s="18" t="s">
        <v>152</v>
      </c>
      <c r="C2907" s="19">
        <v>43487</v>
      </c>
      <c r="D2907" s="20">
        <v>30101011843919</v>
      </c>
      <c r="F2907" s="18" t="s">
        <v>86</v>
      </c>
      <c r="G2907" s="19">
        <v>43507</v>
      </c>
      <c r="I2907" s="21">
        <v>1700</v>
      </c>
      <c r="J2907" s="22">
        <v>2024.9</v>
      </c>
      <c r="M2907" s="23">
        <v>425</v>
      </c>
      <c r="O2907" s="1"/>
      <c r="P2907" s="24">
        <f t="shared" si="149"/>
        <v>2449.9</v>
      </c>
      <c r="Q2907" s="23">
        <v>187</v>
      </c>
      <c r="R2907" s="23">
        <v>0</v>
      </c>
      <c r="S2907" s="23">
        <v>0.17</v>
      </c>
      <c r="T2907" s="24">
        <f t="shared" si="147"/>
        <v>187.17</v>
      </c>
      <c r="U2907" s="25">
        <f t="shared" si="148"/>
        <v>2262.73</v>
      </c>
    </row>
    <row r="2908" spans="1:21" ht="27" customHeight="1" x14ac:dyDescent="0.2">
      <c r="A2908" s="18">
        <v>14074</v>
      </c>
      <c r="B2908" s="18" t="s">
        <v>153</v>
      </c>
      <c r="C2908" s="19">
        <v>43870</v>
      </c>
      <c r="D2908" s="20">
        <v>29701213300137</v>
      </c>
      <c r="F2908" s="18" t="s">
        <v>86</v>
      </c>
      <c r="G2908" s="19">
        <v>43983</v>
      </c>
      <c r="I2908" s="21">
        <v>1700</v>
      </c>
      <c r="J2908" s="22">
        <v>1919.9</v>
      </c>
      <c r="M2908" s="23">
        <v>425</v>
      </c>
      <c r="O2908" s="1"/>
      <c r="P2908" s="24">
        <f t="shared" si="149"/>
        <v>2344.9</v>
      </c>
      <c r="Q2908" s="23">
        <v>187</v>
      </c>
      <c r="R2908" s="23">
        <v>0</v>
      </c>
      <c r="S2908" s="23">
        <v>7.84</v>
      </c>
      <c r="T2908" s="24">
        <f t="shared" si="147"/>
        <v>194.84</v>
      </c>
      <c r="U2908" s="25">
        <f t="shared" si="148"/>
        <v>2150.06</v>
      </c>
    </row>
    <row r="2909" spans="1:21" ht="27" customHeight="1" x14ac:dyDescent="0.2">
      <c r="A2909" s="18">
        <v>794</v>
      </c>
      <c r="B2909" s="18" t="s">
        <v>154</v>
      </c>
      <c r="C2909" s="19">
        <v>35555</v>
      </c>
      <c r="D2909" s="20">
        <v>27210090201952</v>
      </c>
      <c r="F2909" s="18" t="s">
        <v>86</v>
      </c>
      <c r="G2909" s="19">
        <v>35582</v>
      </c>
      <c r="I2909" s="21">
        <v>3510</v>
      </c>
      <c r="J2909" s="22">
        <v>4339.1000000000004</v>
      </c>
      <c r="M2909" s="23">
        <v>877.5</v>
      </c>
      <c r="O2909" s="1">
        <v>2893</v>
      </c>
      <c r="P2909" s="24">
        <f t="shared" si="149"/>
        <v>8109.6</v>
      </c>
      <c r="Q2909" s="23">
        <v>386.1</v>
      </c>
      <c r="R2909" s="23">
        <v>0</v>
      </c>
      <c r="S2909" s="23">
        <v>11.79</v>
      </c>
      <c r="T2909" s="24">
        <f t="shared" si="147"/>
        <v>397.89000000000004</v>
      </c>
      <c r="U2909" s="25">
        <f t="shared" si="148"/>
        <v>7711.71</v>
      </c>
    </row>
    <row r="2910" spans="1:21" ht="27" customHeight="1" x14ac:dyDescent="0.2">
      <c r="A2910" s="18">
        <v>5820</v>
      </c>
      <c r="B2910" s="18" t="s">
        <v>155</v>
      </c>
      <c r="C2910" s="19">
        <v>38577</v>
      </c>
      <c r="D2910" s="20">
        <v>27704280201315</v>
      </c>
      <c r="F2910" s="18" t="s">
        <v>116</v>
      </c>
      <c r="G2910" s="19">
        <v>38634</v>
      </c>
      <c r="I2910" s="21">
        <v>4950</v>
      </c>
      <c r="J2910" s="22">
        <v>6102</v>
      </c>
      <c r="M2910" s="23">
        <v>1237.5</v>
      </c>
      <c r="O2910" s="1"/>
      <c r="P2910" s="24">
        <f t="shared" si="149"/>
        <v>7339.5</v>
      </c>
      <c r="Q2910" s="23">
        <v>544.5</v>
      </c>
      <c r="R2910" s="23">
        <v>0</v>
      </c>
      <c r="S2910" s="23">
        <v>0</v>
      </c>
      <c r="T2910" s="24">
        <f t="shared" si="147"/>
        <v>544.5</v>
      </c>
      <c r="U2910" s="25">
        <f t="shared" si="148"/>
        <v>6795</v>
      </c>
    </row>
    <row r="2911" spans="1:21" ht="27" customHeight="1" x14ac:dyDescent="0.2">
      <c r="A2911" s="18">
        <v>8223</v>
      </c>
      <c r="B2911" s="18" t="s">
        <v>156</v>
      </c>
      <c r="C2911" s="19">
        <v>39326</v>
      </c>
      <c r="D2911" s="20">
        <v>28502040200534</v>
      </c>
      <c r="F2911" s="18" t="s">
        <v>116</v>
      </c>
      <c r="G2911" s="19">
        <v>39349</v>
      </c>
      <c r="I2911" s="21">
        <v>4480</v>
      </c>
      <c r="J2911" s="22">
        <v>5537.05</v>
      </c>
      <c r="M2911" s="23">
        <v>1120</v>
      </c>
      <c r="O2911" s="1"/>
      <c r="P2911" s="24">
        <f t="shared" si="149"/>
        <v>6657.05</v>
      </c>
      <c r="Q2911" s="23">
        <v>492.8</v>
      </c>
      <c r="R2911" s="23">
        <v>0</v>
      </c>
      <c r="S2911" s="23">
        <v>1.37</v>
      </c>
      <c r="T2911" s="24">
        <f t="shared" si="147"/>
        <v>494.17</v>
      </c>
      <c r="U2911" s="25">
        <f t="shared" si="148"/>
        <v>6162.88</v>
      </c>
    </row>
    <row r="2912" spans="1:21" ht="27" customHeight="1" x14ac:dyDescent="0.2">
      <c r="A2912" s="18">
        <v>8566</v>
      </c>
      <c r="B2912" s="18" t="s">
        <v>157</v>
      </c>
      <c r="C2912" s="19">
        <v>39475</v>
      </c>
      <c r="D2912" s="20">
        <v>28001020200857</v>
      </c>
      <c r="F2912" s="18" t="s">
        <v>86</v>
      </c>
      <c r="G2912" s="19">
        <v>39508</v>
      </c>
      <c r="I2912" s="21">
        <v>4440</v>
      </c>
      <c r="J2912" s="22">
        <v>5486.05</v>
      </c>
      <c r="M2912" s="23">
        <v>1110</v>
      </c>
      <c r="O2912" s="1"/>
      <c r="P2912" s="24">
        <f t="shared" si="149"/>
        <v>6596.05</v>
      </c>
      <c r="Q2912" s="23">
        <v>488.4</v>
      </c>
      <c r="R2912" s="23">
        <v>0</v>
      </c>
      <c r="S2912" s="23">
        <v>0.46</v>
      </c>
      <c r="T2912" s="24">
        <f t="shared" si="147"/>
        <v>488.85999999999996</v>
      </c>
      <c r="U2912" s="25">
        <f t="shared" si="148"/>
        <v>6107.1900000000005</v>
      </c>
    </row>
    <row r="2913" spans="1:21" ht="27" customHeight="1" x14ac:dyDescent="0.2">
      <c r="A2913" s="18">
        <v>283</v>
      </c>
      <c r="B2913" s="18" t="s">
        <v>158</v>
      </c>
      <c r="C2913" s="19">
        <v>35423</v>
      </c>
      <c r="D2913" s="20">
        <v>26903160201256</v>
      </c>
      <c r="F2913" s="18" t="s">
        <v>86</v>
      </c>
      <c r="G2913" s="19">
        <v>35431</v>
      </c>
      <c r="I2913" s="21">
        <v>2930</v>
      </c>
      <c r="J2913" s="22">
        <v>3637</v>
      </c>
      <c r="M2913" s="23">
        <v>732.5</v>
      </c>
      <c r="O2913" s="1">
        <v>858</v>
      </c>
      <c r="P2913" s="24">
        <f t="shared" si="149"/>
        <v>5227.5</v>
      </c>
      <c r="Q2913" s="23">
        <v>322.3</v>
      </c>
      <c r="R2913" s="23">
        <v>0</v>
      </c>
      <c r="S2913" s="23">
        <v>12.12</v>
      </c>
      <c r="T2913" s="24">
        <f t="shared" si="147"/>
        <v>334.42</v>
      </c>
      <c r="U2913" s="25">
        <f t="shared" si="148"/>
        <v>4893.08</v>
      </c>
    </row>
    <row r="2914" spans="1:21" ht="27" customHeight="1" x14ac:dyDescent="0.2">
      <c r="A2914" s="18">
        <v>572</v>
      </c>
      <c r="B2914" s="18" t="s">
        <v>159</v>
      </c>
      <c r="C2914" s="19">
        <v>34121</v>
      </c>
      <c r="D2914" s="20">
        <v>26709241801672</v>
      </c>
      <c r="F2914" s="18" t="s">
        <v>86</v>
      </c>
      <c r="G2914" s="19">
        <v>35049</v>
      </c>
      <c r="I2914" s="21">
        <v>5460</v>
      </c>
      <c r="J2914" s="22">
        <v>6741</v>
      </c>
      <c r="M2914" s="23">
        <v>1365</v>
      </c>
      <c r="O2914" s="1">
        <v>2404</v>
      </c>
      <c r="P2914" s="24">
        <f t="shared" si="149"/>
        <v>10510</v>
      </c>
      <c r="Q2914" s="23">
        <v>600.6</v>
      </c>
      <c r="R2914" s="23">
        <v>0</v>
      </c>
      <c r="S2914" s="23">
        <v>0</v>
      </c>
      <c r="T2914" s="24">
        <f t="shared" si="147"/>
        <v>600.6</v>
      </c>
      <c r="U2914" s="25">
        <f t="shared" si="148"/>
        <v>9909.4</v>
      </c>
    </row>
    <row r="2915" spans="1:21" ht="27" customHeight="1" x14ac:dyDescent="0.2">
      <c r="A2915" s="18">
        <v>756</v>
      </c>
      <c r="B2915" s="18" t="s">
        <v>160</v>
      </c>
      <c r="C2915" s="19">
        <v>34683</v>
      </c>
      <c r="D2915" s="20">
        <v>27205270201574</v>
      </c>
      <c r="F2915" s="18" t="s">
        <v>86</v>
      </c>
      <c r="G2915" s="19">
        <v>34911</v>
      </c>
      <c r="I2915" s="21">
        <v>3870</v>
      </c>
      <c r="J2915" s="22">
        <v>4782</v>
      </c>
      <c r="M2915" s="23">
        <v>967.5</v>
      </c>
      <c r="O2915" s="1">
        <v>1705</v>
      </c>
      <c r="P2915" s="24">
        <f t="shared" si="149"/>
        <v>7454.5</v>
      </c>
      <c r="Q2915" s="23">
        <v>425.7</v>
      </c>
      <c r="R2915" s="23">
        <v>0</v>
      </c>
      <c r="S2915" s="23">
        <v>0</v>
      </c>
      <c r="T2915" s="24">
        <f t="shared" ref="T2915:T2978" si="150">SUM(Q2915:S2915)</f>
        <v>425.7</v>
      </c>
      <c r="U2915" s="25">
        <f t="shared" ref="U2915:U2978" si="151">P2915-T2915</f>
        <v>7028.8</v>
      </c>
    </row>
    <row r="2916" spans="1:21" ht="27" customHeight="1" x14ac:dyDescent="0.2">
      <c r="A2916" s="18">
        <v>761</v>
      </c>
      <c r="B2916" s="18" t="s">
        <v>161</v>
      </c>
      <c r="C2916" s="19">
        <v>34583</v>
      </c>
      <c r="D2916" s="20">
        <v>26601280202217</v>
      </c>
      <c r="F2916" s="18" t="s">
        <v>86</v>
      </c>
      <c r="G2916" s="19">
        <v>35049</v>
      </c>
      <c r="I2916" s="21">
        <v>3600</v>
      </c>
      <c r="J2916" s="22">
        <v>4497</v>
      </c>
      <c r="M2916" s="23">
        <v>900</v>
      </c>
      <c r="O2916" s="1"/>
      <c r="P2916" s="24">
        <f t="shared" ref="P2916:P2979" si="152">SUM(J2916:O2916)</f>
        <v>5397</v>
      </c>
      <c r="Q2916" s="23">
        <v>396</v>
      </c>
      <c r="R2916" s="23">
        <v>0</v>
      </c>
      <c r="S2916" s="23">
        <v>1.48</v>
      </c>
      <c r="T2916" s="24">
        <f t="shared" si="150"/>
        <v>397.48</v>
      </c>
      <c r="U2916" s="25">
        <f t="shared" si="151"/>
        <v>4999.5200000000004</v>
      </c>
    </row>
    <row r="2917" spans="1:21" ht="27" customHeight="1" x14ac:dyDescent="0.2">
      <c r="A2917" s="18">
        <v>906</v>
      </c>
      <c r="B2917" s="18" t="s">
        <v>162</v>
      </c>
      <c r="C2917" s="19">
        <v>34683</v>
      </c>
      <c r="D2917" s="20">
        <v>26711020200873</v>
      </c>
      <c r="F2917" s="18" t="s">
        <v>86</v>
      </c>
      <c r="G2917" s="19">
        <v>34912</v>
      </c>
      <c r="I2917" s="21">
        <v>3530</v>
      </c>
      <c r="J2917" s="22">
        <v>4197.3</v>
      </c>
      <c r="M2917" s="23">
        <v>882.5</v>
      </c>
      <c r="O2917" s="1">
        <v>2072</v>
      </c>
      <c r="P2917" s="24">
        <f t="shared" si="152"/>
        <v>7151.8</v>
      </c>
      <c r="Q2917" s="23">
        <v>388.3</v>
      </c>
      <c r="R2917" s="23">
        <v>0</v>
      </c>
      <c r="S2917" s="23">
        <v>3.28</v>
      </c>
      <c r="T2917" s="24">
        <f t="shared" si="150"/>
        <v>391.58</v>
      </c>
      <c r="U2917" s="25">
        <f t="shared" si="151"/>
        <v>6760.22</v>
      </c>
    </row>
    <row r="2918" spans="1:21" ht="27" customHeight="1" x14ac:dyDescent="0.2">
      <c r="A2918" s="18">
        <v>910</v>
      </c>
      <c r="B2918" s="18" t="s">
        <v>163</v>
      </c>
      <c r="C2918" s="19">
        <v>34881</v>
      </c>
      <c r="D2918" s="20">
        <v>27308270200318</v>
      </c>
      <c r="F2918" s="18" t="s">
        <v>86</v>
      </c>
      <c r="G2918" s="19">
        <v>34911</v>
      </c>
      <c r="I2918" s="21">
        <v>3740</v>
      </c>
      <c r="J2918" s="22">
        <v>5077.5</v>
      </c>
      <c r="M2918" s="23">
        <v>935</v>
      </c>
      <c r="O2918" s="1">
        <v>1186</v>
      </c>
      <c r="P2918" s="24">
        <f t="shared" si="152"/>
        <v>7198.5</v>
      </c>
      <c r="Q2918" s="23">
        <v>411.4</v>
      </c>
      <c r="R2918" s="23">
        <v>17</v>
      </c>
      <c r="S2918" s="23">
        <v>0.84</v>
      </c>
      <c r="T2918" s="24">
        <f t="shared" si="150"/>
        <v>429.23999999999995</v>
      </c>
      <c r="U2918" s="25">
        <f t="shared" si="151"/>
        <v>6769.26</v>
      </c>
    </row>
    <row r="2919" spans="1:21" ht="27" customHeight="1" x14ac:dyDescent="0.2">
      <c r="A2919" s="18">
        <v>922</v>
      </c>
      <c r="B2919" s="18" t="s">
        <v>164</v>
      </c>
      <c r="C2919" s="19">
        <v>35656</v>
      </c>
      <c r="D2919" s="20">
        <v>27210162601799</v>
      </c>
      <c r="F2919" s="18" t="s">
        <v>86</v>
      </c>
      <c r="G2919" s="19">
        <v>35662</v>
      </c>
      <c r="I2919" s="21">
        <v>3040</v>
      </c>
      <c r="J2919" s="22">
        <v>3779.1000000000004</v>
      </c>
      <c r="M2919" s="23">
        <v>760</v>
      </c>
      <c r="O2919" s="1">
        <v>1920</v>
      </c>
      <c r="P2919" s="24">
        <f t="shared" si="152"/>
        <v>6459.1</v>
      </c>
      <c r="Q2919" s="23">
        <v>334.4</v>
      </c>
      <c r="R2919" s="23">
        <v>0</v>
      </c>
      <c r="S2919" s="23">
        <v>3.74</v>
      </c>
      <c r="T2919" s="24">
        <f t="shared" si="150"/>
        <v>338.14</v>
      </c>
      <c r="U2919" s="25">
        <f t="shared" si="151"/>
        <v>6120.96</v>
      </c>
    </row>
    <row r="2920" spans="1:21" ht="27" customHeight="1" x14ac:dyDescent="0.2">
      <c r="A2920" s="18">
        <v>925</v>
      </c>
      <c r="B2920" s="18" t="s">
        <v>165</v>
      </c>
      <c r="C2920" s="19">
        <v>38318</v>
      </c>
      <c r="D2920" s="20">
        <v>27603250201271</v>
      </c>
      <c r="F2920" s="18" t="s">
        <v>86</v>
      </c>
      <c r="G2920" s="19">
        <v>38322</v>
      </c>
      <c r="I2920" s="21">
        <v>3120</v>
      </c>
      <c r="J2920" s="22">
        <v>4213.7</v>
      </c>
      <c r="M2920" s="23">
        <v>780</v>
      </c>
      <c r="O2920" s="1">
        <v>1468</v>
      </c>
      <c r="P2920" s="24">
        <f t="shared" si="152"/>
        <v>6461.7</v>
      </c>
      <c r="Q2920" s="23">
        <v>343.2</v>
      </c>
      <c r="R2920" s="23">
        <v>0</v>
      </c>
      <c r="S2920" s="23">
        <v>0</v>
      </c>
      <c r="T2920" s="24">
        <f t="shared" si="150"/>
        <v>343.2</v>
      </c>
      <c r="U2920" s="25">
        <f t="shared" si="151"/>
        <v>6118.5</v>
      </c>
    </row>
    <row r="2921" spans="1:21" ht="27" customHeight="1" x14ac:dyDescent="0.2">
      <c r="A2921" s="18">
        <v>926</v>
      </c>
      <c r="B2921" s="18" t="s">
        <v>166</v>
      </c>
      <c r="C2921" s="19">
        <v>34430</v>
      </c>
      <c r="D2921" s="20">
        <v>26712231803139</v>
      </c>
      <c r="F2921" s="18" t="s">
        <v>86</v>
      </c>
      <c r="G2921" s="19">
        <v>34839</v>
      </c>
      <c r="I2921" s="21">
        <v>3390</v>
      </c>
      <c r="J2921" s="22">
        <v>4254</v>
      </c>
      <c r="M2921" s="23">
        <v>847.5</v>
      </c>
      <c r="O2921" s="1">
        <v>1496</v>
      </c>
      <c r="P2921" s="24">
        <f t="shared" si="152"/>
        <v>6597.5</v>
      </c>
      <c r="Q2921" s="23">
        <v>372.9</v>
      </c>
      <c r="R2921" s="23">
        <v>0</v>
      </c>
      <c r="S2921" s="23">
        <v>3.82</v>
      </c>
      <c r="T2921" s="24">
        <f t="shared" si="150"/>
        <v>376.71999999999997</v>
      </c>
      <c r="U2921" s="25">
        <f t="shared" si="151"/>
        <v>6220.78</v>
      </c>
    </row>
    <row r="2922" spans="1:21" ht="27" customHeight="1" x14ac:dyDescent="0.2">
      <c r="A2922" s="18">
        <v>931</v>
      </c>
      <c r="B2922" s="18" t="s">
        <v>167</v>
      </c>
      <c r="C2922" s="19">
        <v>35805</v>
      </c>
      <c r="D2922" s="20">
        <v>27403160200714</v>
      </c>
      <c r="F2922" s="18" t="s">
        <v>86</v>
      </c>
      <c r="G2922" s="19">
        <v>35816</v>
      </c>
      <c r="I2922" s="21">
        <v>2810</v>
      </c>
      <c r="J2922" s="22">
        <v>3827</v>
      </c>
      <c r="M2922" s="23">
        <v>702.5</v>
      </c>
      <c r="O2922" s="1"/>
      <c r="P2922" s="24">
        <f t="shared" si="152"/>
        <v>4529.5</v>
      </c>
      <c r="Q2922" s="23">
        <v>309.10000000000002</v>
      </c>
      <c r="R2922" s="23">
        <v>0</v>
      </c>
      <c r="S2922" s="23">
        <v>6.52</v>
      </c>
      <c r="T2922" s="24">
        <f t="shared" si="150"/>
        <v>315.62</v>
      </c>
      <c r="U2922" s="25">
        <f t="shared" si="151"/>
        <v>4213.88</v>
      </c>
    </row>
    <row r="2923" spans="1:21" ht="27" customHeight="1" x14ac:dyDescent="0.2">
      <c r="A2923" s="18">
        <v>932</v>
      </c>
      <c r="B2923" s="18" t="s">
        <v>168</v>
      </c>
      <c r="C2923" s="19">
        <v>36388</v>
      </c>
      <c r="D2923" s="20">
        <v>27608022502239</v>
      </c>
      <c r="F2923" s="18" t="s">
        <v>86</v>
      </c>
      <c r="G2923" s="19">
        <v>36397</v>
      </c>
      <c r="I2923" s="21">
        <v>3000</v>
      </c>
      <c r="J2923" s="22">
        <v>3726.5</v>
      </c>
      <c r="M2923" s="23">
        <v>750</v>
      </c>
      <c r="O2923" s="1">
        <v>878</v>
      </c>
      <c r="P2923" s="24">
        <f t="shared" si="152"/>
        <v>5354.5</v>
      </c>
      <c r="Q2923" s="23">
        <v>330</v>
      </c>
      <c r="R2923" s="23">
        <v>0</v>
      </c>
      <c r="S2923" s="23">
        <v>1.54</v>
      </c>
      <c r="T2923" s="24">
        <f t="shared" si="150"/>
        <v>331.54</v>
      </c>
      <c r="U2923" s="25">
        <f t="shared" si="151"/>
        <v>5022.96</v>
      </c>
    </row>
    <row r="2924" spans="1:21" ht="27" customHeight="1" x14ac:dyDescent="0.2">
      <c r="A2924" s="18">
        <v>938</v>
      </c>
      <c r="B2924" s="18" t="s">
        <v>169</v>
      </c>
      <c r="C2924" s="19">
        <v>36067</v>
      </c>
      <c r="D2924" s="20">
        <v>27102150201615</v>
      </c>
      <c r="F2924" s="18" t="s">
        <v>86</v>
      </c>
      <c r="G2924" s="19">
        <v>36067</v>
      </c>
      <c r="I2924" s="21">
        <v>3280</v>
      </c>
      <c r="J2924" s="22">
        <v>4073.5</v>
      </c>
      <c r="M2924" s="23">
        <v>820</v>
      </c>
      <c r="O2924" s="1">
        <v>1441</v>
      </c>
      <c r="P2924" s="24">
        <f t="shared" si="152"/>
        <v>6334.5</v>
      </c>
      <c r="Q2924" s="23">
        <v>360.8</v>
      </c>
      <c r="R2924" s="23">
        <v>0</v>
      </c>
      <c r="S2924" s="23">
        <v>3.42</v>
      </c>
      <c r="T2924" s="24">
        <f t="shared" si="150"/>
        <v>364.22</v>
      </c>
      <c r="U2924" s="25">
        <f t="shared" si="151"/>
        <v>5970.28</v>
      </c>
    </row>
    <row r="2925" spans="1:21" ht="27" customHeight="1" x14ac:dyDescent="0.2">
      <c r="A2925" s="18">
        <v>1389</v>
      </c>
      <c r="B2925" s="18" t="s">
        <v>170</v>
      </c>
      <c r="C2925" s="19">
        <v>36254</v>
      </c>
      <c r="D2925" s="20">
        <v>27510151800734</v>
      </c>
      <c r="F2925" s="18" t="s">
        <v>86</v>
      </c>
      <c r="G2925" s="19">
        <v>36271</v>
      </c>
      <c r="I2925" s="21">
        <v>3540</v>
      </c>
      <c r="J2925" s="22">
        <v>4799.5</v>
      </c>
      <c r="M2925" s="23">
        <v>885</v>
      </c>
      <c r="O2925" s="1">
        <v>1688</v>
      </c>
      <c r="P2925" s="24">
        <f t="shared" si="152"/>
        <v>7372.5</v>
      </c>
      <c r="Q2925" s="23">
        <v>389.4</v>
      </c>
      <c r="R2925" s="23">
        <v>19.5</v>
      </c>
      <c r="S2925" s="23">
        <v>0.4</v>
      </c>
      <c r="T2925" s="24">
        <f t="shared" si="150"/>
        <v>409.29999999999995</v>
      </c>
      <c r="U2925" s="25">
        <f t="shared" si="151"/>
        <v>6963.2</v>
      </c>
    </row>
    <row r="2926" spans="1:21" ht="27" customHeight="1" x14ac:dyDescent="0.2">
      <c r="A2926" s="18">
        <v>4239</v>
      </c>
      <c r="B2926" s="18" t="s">
        <v>171</v>
      </c>
      <c r="C2926" s="19">
        <v>37441</v>
      </c>
      <c r="D2926" s="20">
        <v>27106200200238</v>
      </c>
      <c r="F2926" s="18" t="s">
        <v>86</v>
      </c>
      <c r="G2926" s="19">
        <v>37501</v>
      </c>
      <c r="I2926" s="21">
        <v>2690</v>
      </c>
      <c r="J2926" s="22">
        <v>3324.2</v>
      </c>
      <c r="M2926" s="23">
        <v>672.5</v>
      </c>
      <c r="O2926" s="1">
        <v>1842</v>
      </c>
      <c r="P2926" s="24">
        <f t="shared" si="152"/>
        <v>5838.7</v>
      </c>
      <c r="Q2926" s="23">
        <v>295.89999999999998</v>
      </c>
      <c r="R2926" s="23">
        <v>0</v>
      </c>
      <c r="S2926" s="23">
        <v>0</v>
      </c>
      <c r="T2926" s="24">
        <f t="shared" si="150"/>
        <v>295.89999999999998</v>
      </c>
      <c r="U2926" s="25">
        <f t="shared" si="151"/>
        <v>5542.8</v>
      </c>
    </row>
    <row r="2927" spans="1:21" ht="27" customHeight="1" x14ac:dyDescent="0.2">
      <c r="A2927" s="18">
        <v>5042</v>
      </c>
      <c r="B2927" s="18" t="s">
        <v>172</v>
      </c>
      <c r="C2927" s="19">
        <v>39495</v>
      </c>
      <c r="D2927" s="20">
        <v>28002160202155</v>
      </c>
      <c r="F2927" s="18" t="s">
        <v>86</v>
      </c>
      <c r="G2927" s="19">
        <v>39539</v>
      </c>
      <c r="I2927" s="21">
        <v>2270</v>
      </c>
      <c r="J2927" s="22">
        <v>3077.55</v>
      </c>
      <c r="M2927" s="23">
        <v>567.5</v>
      </c>
      <c r="O2927" s="1">
        <v>716</v>
      </c>
      <c r="P2927" s="24">
        <f t="shared" si="152"/>
        <v>4361.05</v>
      </c>
      <c r="Q2927" s="23">
        <v>249.7</v>
      </c>
      <c r="R2927" s="23">
        <v>0</v>
      </c>
      <c r="S2927" s="23">
        <v>1.53</v>
      </c>
      <c r="T2927" s="24">
        <f t="shared" si="150"/>
        <v>251.23</v>
      </c>
      <c r="U2927" s="25">
        <f t="shared" si="151"/>
        <v>4109.8200000000006</v>
      </c>
    </row>
    <row r="2928" spans="1:21" ht="27" customHeight="1" x14ac:dyDescent="0.2">
      <c r="A2928" s="18">
        <v>5523</v>
      </c>
      <c r="B2928" s="18" t="s">
        <v>173</v>
      </c>
      <c r="C2928" s="19">
        <v>38493</v>
      </c>
      <c r="D2928" s="20">
        <v>28211160200576</v>
      </c>
      <c r="F2928" s="18" t="s">
        <v>86</v>
      </c>
      <c r="G2928" s="19">
        <v>38544</v>
      </c>
      <c r="I2928" s="21">
        <v>2710</v>
      </c>
      <c r="J2928" s="22">
        <v>3654.55</v>
      </c>
      <c r="M2928" s="23">
        <v>677.5</v>
      </c>
      <c r="O2928" s="1">
        <v>1716</v>
      </c>
      <c r="P2928" s="24">
        <f t="shared" si="152"/>
        <v>6048.05</v>
      </c>
      <c r="Q2928" s="23">
        <v>298.10000000000002</v>
      </c>
      <c r="R2928" s="23">
        <v>0</v>
      </c>
      <c r="S2928" s="23">
        <v>0</v>
      </c>
      <c r="T2928" s="24">
        <f t="shared" si="150"/>
        <v>298.10000000000002</v>
      </c>
      <c r="U2928" s="25">
        <f t="shared" si="151"/>
        <v>5749.95</v>
      </c>
    </row>
    <row r="2929" spans="1:21" ht="27" customHeight="1" x14ac:dyDescent="0.2">
      <c r="A2929" s="18">
        <v>5850</v>
      </c>
      <c r="B2929" s="18" t="s">
        <v>174</v>
      </c>
      <c r="C2929" s="19">
        <v>38593</v>
      </c>
      <c r="D2929" s="20">
        <v>28506201801954</v>
      </c>
      <c r="F2929" s="18" t="s">
        <v>86</v>
      </c>
      <c r="G2929" s="19">
        <v>38634</v>
      </c>
      <c r="I2929" s="21">
        <v>1960</v>
      </c>
      <c r="J2929" s="22">
        <v>3298.05</v>
      </c>
      <c r="M2929" s="23">
        <v>490</v>
      </c>
      <c r="O2929" s="1">
        <v>1123</v>
      </c>
      <c r="P2929" s="24">
        <f t="shared" si="152"/>
        <v>4911.05</v>
      </c>
      <c r="Q2929" s="23">
        <v>215.6</v>
      </c>
      <c r="R2929" s="23">
        <v>0</v>
      </c>
      <c r="S2929" s="23">
        <v>1.86</v>
      </c>
      <c r="T2929" s="24">
        <f t="shared" si="150"/>
        <v>217.46</v>
      </c>
      <c r="U2929" s="25">
        <f t="shared" si="151"/>
        <v>4693.59</v>
      </c>
    </row>
    <row r="2930" spans="1:21" ht="27" customHeight="1" x14ac:dyDescent="0.2">
      <c r="A2930" s="18">
        <v>6937</v>
      </c>
      <c r="B2930" s="18" t="s">
        <v>175</v>
      </c>
      <c r="C2930" s="19">
        <v>38796</v>
      </c>
      <c r="D2930" s="20">
        <v>28311061800337</v>
      </c>
      <c r="F2930" s="18" t="s">
        <v>86</v>
      </c>
      <c r="G2930" s="19">
        <v>38820</v>
      </c>
      <c r="O2930" s="1"/>
      <c r="P2930" s="24">
        <f t="shared" si="152"/>
        <v>0</v>
      </c>
      <c r="T2930" s="24">
        <f t="shared" si="150"/>
        <v>0</v>
      </c>
      <c r="U2930" s="25">
        <f t="shared" si="151"/>
        <v>0</v>
      </c>
    </row>
    <row r="2931" spans="1:21" ht="27" customHeight="1" x14ac:dyDescent="0.2">
      <c r="A2931" s="18">
        <v>7609</v>
      </c>
      <c r="B2931" s="18" t="s">
        <v>176</v>
      </c>
      <c r="C2931" s="19">
        <v>39091</v>
      </c>
      <c r="D2931" s="20">
        <v>28001091804354</v>
      </c>
      <c r="F2931" s="18" t="s">
        <v>86</v>
      </c>
      <c r="G2931" s="19">
        <v>39127</v>
      </c>
      <c r="I2931" s="21">
        <v>2290</v>
      </c>
      <c r="J2931" s="22">
        <v>3102.55</v>
      </c>
      <c r="M2931" s="23">
        <v>572.5</v>
      </c>
      <c r="O2931" s="1">
        <v>1444</v>
      </c>
      <c r="P2931" s="24">
        <f t="shared" si="152"/>
        <v>5119.05</v>
      </c>
      <c r="Q2931" s="23">
        <v>251.9</v>
      </c>
      <c r="R2931" s="23">
        <v>0</v>
      </c>
      <c r="S2931" s="23">
        <v>1.29</v>
      </c>
      <c r="T2931" s="24">
        <f t="shared" si="150"/>
        <v>253.19</v>
      </c>
      <c r="U2931" s="25">
        <f t="shared" si="151"/>
        <v>4865.8600000000006</v>
      </c>
    </row>
    <row r="2932" spans="1:21" ht="27" customHeight="1" x14ac:dyDescent="0.2">
      <c r="A2932" s="18">
        <v>7665</v>
      </c>
      <c r="B2932" s="18" t="s">
        <v>177</v>
      </c>
      <c r="C2932" s="19">
        <v>39098</v>
      </c>
      <c r="D2932" s="20">
        <v>26507161801874</v>
      </c>
      <c r="F2932" s="18" t="s">
        <v>86</v>
      </c>
      <c r="G2932" s="19">
        <v>39133</v>
      </c>
      <c r="I2932" s="21">
        <v>2410</v>
      </c>
      <c r="J2932" s="22">
        <v>3009.45</v>
      </c>
      <c r="M2932" s="23">
        <v>602.5</v>
      </c>
      <c r="O2932" s="1">
        <v>708</v>
      </c>
      <c r="P2932" s="24">
        <f t="shared" si="152"/>
        <v>4319.95</v>
      </c>
      <c r="Q2932" s="23">
        <v>265.10000000000002</v>
      </c>
      <c r="R2932" s="23">
        <v>0</v>
      </c>
      <c r="S2932" s="23">
        <v>1.74</v>
      </c>
      <c r="T2932" s="24">
        <f t="shared" si="150"/>
        <v>266.84000000000003</v>
      </c>
      <c r="U2932" s="25">
        <f t="shared" si="151"/>
        <v>4053.1099999999997</v>
      </c>
    </row>
    <row r="2933" spans="1:21" ht="27" customHeight="1" x14ac:dyDescent="0.2">
      <c r="A2933" s="18">
        <v>8460</v>
      </c>
      <c r="B2933" s="18" t="s">
        <v>178</v>
      </c>
      <c r="C2933" s="19">
        <v>39420</v>
      </c>
      <c r="D2933" s="20">
        <v>28301080201791</v>
      </c>
      <c r="F2933" s="18" t="s">
        <v>86</v>
      </c>
      <c r="G2933" s="19">
        <v>39448</v>
      </c>
      <c r="I2933" s="21">
        <v>2290</v>
      </c>
      <c r="J2933" s="22">
        <v>3096.65</v>
      </c>
      <c r="M2933" s="23">
        <v>572.5</v>
      </c>
      <c r="O2933" s="1">
        <v>1080</v>
      </c>
      <c r="P2933" s="24">
        <f t="shared" si="152"/>
        <v>4749.1499999999996</v>
      </c>
      <c r="Q2933" s="23">
        <v>251.9</v>
      </c>
      <c r="R2933" s="23">
        <v>0</v>
      </c>
      <c r="S2933" s="23">
        <v>0.51</v>
      </c>
      <c r="T2933" s="24">
        <f t="shared" si="150"/>
        <v>252.41</v>
      </c>
      <c r="U2933" s="25">
        <f t="shared" si="151"/>
        <v>4496.74</v>
      </c>
    </row>
    <row r="2934" spans="1:21" ht="27" customHeight="1" x14ac:dyDescent="0.2">
      <c r="A2934" s="18">
        <v>9341</v>
      </c>
      <c r="B2934" s="18" t="s">
        <v>179</v>
      </c>
      <c r="C2934" s="19">
        <v>40089</v>
      </c>
      <c r="D2934" s="20">
        <v>28103211803699</v>
      </c>
      <c r="F2934" s="18" t="s">
        <v>86</v>
      </c>
      <c r="G2934" s="19">
        <v>40104</v>
      </c>
      <c r="I2934" s="21">
        <v>2420</v>
      </c>
      <c r="J2934" s="22">
        <v>3268.7</v>
      </c>
      <c r="M2934" s="23">
        <v>605</v>
      </c>
      <c r="O2934" s="1">
        <v>255</v>
      </c>
      <c r="P2934" s="24">
        <f t="shared" si="152"/>
        <v>4128.7</v>
      </c>
      <c r="Q2934" s="23">
        <v>266.2</v>
      </c>
      <c r="R2934" s="23">
        <v>10</v>
      </c>
      <c r="S2934" s="23">
        <v>0</v>
      </c>
      <c r="T2934" s="24">
        <f t="shared" si="150"/>
        <v>276.2</v>
      </c>
      <c r="U2934" s="25">
        <f t="shared" si="151"/>
        <v>3852.5</v>
      </c>
    </row>
    <row r="2935" spans="1:21" ht="27" customHeight="1" x14ac:dyDescent="0.2">
      <c r="A2935" s="18">
        <v>9405</v>
      </c>
      <c r="B2935" s="18" t="s">
        <v>180</v>
      </c>
      <c r="C2935" s="19">
        <v>40122</v>
      </c>
      <c r="D2935" s="20">
        <v>28401231806598</v>
      </c>
      <c r="F2935" s="18" t="s">
        <v>86</v>
      </c>
      <c r="G2935" s="19">
        <v>40148</v>
      </c>
      <c r="I2935" s="21">
        <v>2240</v>
      </c>
      <c r="J2935" s="22">
        <v>3030.05</v>
      </c>
      <c r="M2935" s="23">
        <v>560</v>
      </c>
      <c r="O2935" s="1">
        <v>1413</v>
      </c>
      <c r="P2935" s="24">
        <f t="shared" si="152"/>
        <v>5003.05</v>
      </c>
      <c r="Q2935" s="23">
        <v>246.4</v>
      </c>
      <c r="R2935" s="23">
        <v>0</v>
      </c>
      <c r="S2935" s="23">
        <v>3.22</v>
      </c>
      <c r="T2935" s="24">
        <f t="shared" si="150"/>
        <v>249.62</v>
      </c>
      <c r="U2935" s="25">
        <f t="shared" si="151"/>
        <v>4753.43</v>
      </c>
    </row>
    <row r="2936" spans="1:21" ht="27" customHeight="1" x14ac:dyDescent="0.2">
      <c r="A2936" s="18">
        <v>9520</v>
      </c>
      <c r="B2936" s="18" t="s">
        <v>181</v>
      </c>
      <c r="C2936" s="19">
        <v>40201</v>
      </c>
      <c r="D2936" s="20">
        <v>28706021802153</v>
      </c>
      <c r="F2936" s="18" t="s">
        <v>86</v>
      </c>
      <c r="G2936" s="19">
        <v>40247</v>
      </c>
      <c r="I2936" s="21">
        <v>1840</v>
      </c>
      <c r="J2936" s="22">
        <v>3108.05</v>
      </c>
      <c r="M2936" s="23">
        <v>460</v>
      </c>
      <c r="O2936" s="1">
        <v>1399</v>
      </c>
      <c r="P2936" s="24">
        <f t="shared" si="152"/>
        <v>4967.05</v>
      </c>
      <c r="Q2936" s="23">
        <v>202.4</v>
      </c>
      <c r="R2936" s="23">
        <v>0</v>
      </c>
      <c r="S2936" s="23">
        <v>10.51</v>
      </c>
      <c r="T2936" s="24">
        <f t="shared" si="150"/>
        <v>212.91</v>
      </c>
      <c r="U2936" s="25">
        <f t="shared" si="151"/>
        <v>4754.1400000000003</v>
      </c>
    </row>
    <row r="2937" spans="1:21" ht="27" customHeight="1" x14ac:dyDescent="0.2">
      <c r="A2937" s="18">
        <v>9590</v>
      </c>
      <c r="B2937" s="18" t="s">
        <v>182</v>
      </c>
      <c r="C2937" s="19">
        <v>40245</v>
      </c>
      <c r="D2937" s="20">
        <v>27401121800752</v>
      </c>
      <c r="F2937" s="18" t="s">
        <v>86</v>
      </c>
      <c r="G2937" s="19">
        <v>40278</v>
      </c>
      <c r="I2937" s="21">
        <v>2350</v>
      </c>
      <c r="J2937" s="22">
        <v>3181.7</v>
      </c>
      <c r="M2937" s="23">
        <v>587.5</v>
      </c>
      <c r="O2937" s="1">
        <v>1483</v>
      </c>
      <c r="P2937" s="24">
        <f t="shared" si="152"/>
        <v>5252.2</v>
      </c>
      <c r="Q2937" s="23">
        <v>258.5</v>
      </c>
      <c r="R2937" s="23">
        <v>0</v>
      </c>
      <c r="S2937" s="23">
        <v>0</v>
      </c>
      <c r="T2937" s="24">
        <f t="shared" si="150"/>
        <v>258.5</v>
      </c>
      <c r="U2937" s="25">
        <f t="shared" si="151"/>
        <v>4993.7</v>
      </c>
    </row>
    <row r="2938" spans="1:21" ht="27" customHeight="1" x14ac:dyDescent="0.2">
      <c r="A2938" s="18">
        <v>9608</v>
      </c>
      <c r="B2938" s="18" t="s">
        <v>183</v>
      </c>
      <c r="C2938" s="19">
        <v>40258</v>
      </c>
      <c r="D2938" s="20">
        <v>28102250200091</v>
      </c>
      <c r="F2938" s="18" t="s">
        <v>86</v>
      </c>
      <c r="G2938" s="19">
        <v>40278</v>
      </c>
      <c r="I2938" s="21">
        <v>1950</v>
      </c>
      <c r="J2938" s="22">
        <v>2649.7</v>
      </c>
      <c r="M2938" s="23">
        <v>487.5</v>
      </c>
      <c r="O2938" s="1"/>
      <c r="P2938" s="24">
        <f t="shared" si="152"/>
        <v>3137.2</v>
      </c>
      <c r="Q2938" s="23">
        <v>214.5</v>
      </c>
      <c r="R2938" s="23">
        <v>0</v>
      </c>
      <c r="S2938" s="23">
        <v>3.45</v>
      </c>
      <c r="T2938" s="24">
        <f t="shared" si="150"/>
        <v>217.95</v>
      </c>
      <c r="U2938" s="25">
        <f t="shared" si="151"/>
        <v>2919.25</v>
      </c>
    </row>
    <row r="2939" spans="1:21" ht="27" customHeight="1" x14ac:dyDescent="0.2">
      <c r="A2939" s="18">
        <v>9987</v>
      </c>
      <c r="B2939" s="18" t="s">
        <v>184</v>
      </c>
      <c r="C2939" s="19">
        <v>40409</v>
      </c>
      <c r="D2939" s="20">
        <v>28912280200276</v>
      </c>
      <c r="F2939" s="18" t="s">
        <v>86</v>
      </c>
      <c r="G2939" s="19">
        <v>40415</v>
      </c>
      <c r="I2939" s="21">
        <v>1880</v>
      </c>
      <c r="J2939" s="22">
        <v>3161.2</v>
      </c>
      <c r="M2939" s="23">
        <v>470</v>
      </c>
      <c r="O2939" s="1">
        <v>361</v>
      </c>
      <c r="P2939" s="24">
        <f t="shared" si="152"/>
        <v>3992.2</v>
      </c>
      <c r="Q2939" s="23">
        <v>206.8</v>
      </c>
      <c r="R2939" s="23">
        <v>0</v>
      </c>
      <c r="S2939" s="23">
        <v>1.02</v>
      </c>
      <c r="T2939" s="24">
        <f t="shared" si="150"/>
        <v>207.82000000000002</v>
      </c>
      <c r="U2939" s="25">
        <f t="shared" si="151"/>
        <v>3784.3799999999997</v>
      </c>
    </row>
    <row r="2940" spans="1:21" ht="27" customHeight="1" x14ac:dyDescent="0.2">
      <c r="A2940" s="18">
        <v>10003</v>
      </c>
      <c r="B2940" s="18" t="s">
        <v>185</v>
      </c>
      <c r="C2940" s="19">
        <v>40414</v>
      </c>
      <c r="D2940" s="20">
        <v>28105180200497</v>
      </c>
      <c r="F2940" s="18" t="s">
        <v>86</v>
      </c>
      <c r="G2940" s="19">
        <v>40415</v>
      </c>
      <c r="I2940" s="21">
        <v>2300</v>
      </c>
      <c r="J2940" s="22">
        <v>3125.75</v>
      </c>
      <c r="M2940" s="23">
        <v>575</v>
      </c>
      <c r="O2940" s="1">
        <v>1828</v>
      </c>
      <c r="P2940" s="24">
        <f t="shared" si="152"/>
        <v>5528.75</v>
      </c>
      <c r="Q2940" s="23">
        <v>253</v>
      </c>
      <c r="R2940" s="23">
        <v>0</v>
      </c>
      <c r="S2940" s="23">
        <v>1.03</v>
      </c>
      <c r="T2940" s="24">
        <f t="shared" si="150"/>
        <v>254.03</v>
      </c>
      <c r="U2940" s="25">
        <f t="shared" si="151"/>
        <v>5274.72</v>
      </c>
    </row>
    <row r="2941" spans="1:21" ht="27" customHeight="1" x14ac:dyDescent="0.2">
      <c r="A2941" s="18">
        <v>10016</v>
      </c>
      <c r="B2941" s="18" t="s">
        <v>186</v>
      </c>
      <c r="C2941" s="19">
        <v>40416</v>
      </c>
      <c r="D2941" s="20">
        <v>28210100200236</v>
      </c>
      <c r="F2941" s="18" t="s">
        <v>86</v>
      </c>
      <c r="G2941" s="19">
        <v>40439</v>
      </c>
      <c r="I2941" s="21">
        <v>1930</v>
      </c>
      <c r="J2941" s="22">
        <v>2616.6999999999998</v>
      </c>
      <c r="M2941" s="23">
        <v>482.5</v>
      </c>
      <c r="O2941" s="1">
        <v>1529</v>
      </c>
      <c r="P2941" s="24">
        <f t="shared" si="152"/>
        <v>4628.2</v>
      </c>
      <c r="Q2941" s="23">
        <v>212.3</v>
      </c>
      <c r="R2941" s="23">
        <v>0</v>
      </c>
      <c r="S2941" s="23">
        <v>2.3199999999999998</v>
      </c>
      <c r="T2941" s="24">
        <f t="shared" si="150"/>
        <v>214.62</v>
      </c>
      <c r="U2941" s="25">
        <f t="shared" si="151"/>
        <v>4413.58</v>
      </c>
    </row>
    <row r="2942" spans="1:21" ht="27" customHeight="1" x14ac:dyDescent="0.2">
      <c r="A2942" s="18">
        <v>10704</v>
      </c>
      <c r="B2942" s="18" t="s">
        <v>187</v>
      </c>
      <c r="C2942" s="19">
        <v>40661</v>
      </c>
      <c r="D2942" s="20">
        <v>27008010201333</v>
      </c>
      <c r="F2942" s="18" t="s">
        <v>86</v>
      </c>
      <c r="G2942" s="19">
        <v>40684</v>
      </c>
      <c r="I2942" s="21">
        <v>2210</v>
      </c>
      <c r="J2942" s="22">
        <v>2519.35</v>
      </c>
      <c r="M2942" s="23">
        <v>552.5</v>
      </c>
      <c r="O2942" s="1">
        <v>1099</v>
      </c>
      <c r="P2942" s="24">
        <f t="shared" si="152"/>
        <v>4170.8500000000004</v>
      </c>
      <c r="Q2942" s="23">
        <v>243.1</v>
      </c>
      <c r="R2942" s="23">
        <v>0</v>
      </c>
      <c r="S2942" s="23">
        <v>2.76</v>
      </c>
      <c r="T2942" s="24">
        <f t="shared" si="150"/>
        <v>245.85999999999999</v>
      </c>
      <c r="U2942" s="25">
        <f t="shared" si="151"/>
        <v>3924.9900000000002</v>
      </c>
    </row>
    <row r="2943" spans="1:21" ht="27" customHeight="1" x14ac:dyDescent="0.2">
      <c r="A2943" s="18">
        <v>10887</v>
      </c>
      <c r="B2943" s="18" t="s">
        <v>188</v>
      </c>
      <c r="C2943" s="19">
        <v>40779</v>
      </c>
      <c r="D2943" s="20">
        <v>26704161800959</v>
      </c>
      <c r="F2943" s="18" t="s">
        <v>86</v>
      </c>
      <c r="G2943" s="19">
        <v>40806</v>
      </c>
      <c r="I2943" s="21">
        <v>2060</v>
      </c>
      <c r="J2943" s="22">
        <v>2546.0500000000002</v>
      </c>
      <c r="M2943" s="23">
        <v>515</v>
      </c>
      <c r="O2943" s="1"/>
      <c r="P2943" s="24">
        <f t="shared" si="152"/>
        <v>3061.05</v>
      </c>
      <c r="Q2943" s="23">
        <v>226.6</v>
      </c>
      <c r="R2943" s="23">
        <v>0</v>
      </c>
      <c r="S2943" s="23">
        <v>3.17</v>
      </c>
      <c r="T2943" s="24">
        <f t="shared" si="150"/>
        <v>229.76999999999998</v>
      </c>
      <c r="U2943" s="25">
        <f t="shared" si="151"/>
        <v>2831.28</v>
      </c>
    </row>
    <row r="2944" spans="1:21" ht="27" customHeight="1" x14ac:dyDescent="0.2">
      <c r="A2944" s="18">
        <v>11419</v>
      </c>
      <c r="B2944" s="18" t="s">
        <v>189</v>
      </c>
      <c r="C2944" s="19">
        <v>41151</v>
      </c>
      <c r="D2944" s="20">
        <v>27911101804318</v>
      </c>
      <c r="F2944" s="18" t="s">
        <v>86</v>
      </c>
      <c r="G2944" s="19">
        <v>41200</v>
      </c>
      <c r="I2944" s="21">
        <v>1870</v>
      </c>
      <c r="J2944" s="22">
        <v>2530.85</v>
      </c>
      <c r="M2944" s="23">
        <v>467.5</v>
      </c>
      <c r="O2944" s="1">
        <v>1180</v>
      </c>
      <c r="P2944" s="24">
        <f t="shared" si="152"/>
        <v>4178.3500000000004</v>
      </c>
      <c r="Q2944" s="23">
        <v>205.7</v>
      </c>
      <c r="R2944" s="23">
        <v>0</v>
      </c>
      <c r="S2944" s="23">
        <v>0</v>
      </c>
      <c r="T2944" s="24">
        <f t="shared" si="150"/>
        <v>205.7</v>
      </c>
      <c r="U2944" s="25">
        <f t="shared" si="151"/>
        <v>3972.6500000000005</v>
      </c>
    </row>
    <row r="2945" spans="1:21" ht="27" customHeight="1" x14ac:dyDescent="0.2">
      <c r="A2945" s="18">
        <v>12805</v>
      </c>
      <c r="B2945" s="18" t="s">
        <v>190</v>
      </c>
      <c r="C2945" s="19">
        <v>43365</v>
      </c>
      <c r="D2945" s="20">
        <v>29103201805239</v>
      </c>
      <c r="F2945" s="18" t="s">
        <v>86</v>
      </c>
      <c r="G2945" s="19">
        <v>43497</v>
      </c>
      <c r="I2945" s="21">
        <v>1700</v>
      </c>
      <c r="J2945" s="22">
        <v>1917.5300000000002</v>
      </c>
      <c r="M2945" s="23">
        <v>425</v>
      </c>
      <c r="O2945" s="1">
        <v>792</v>
      </c>
      <c r="P2945" s="24">
        <f t="shared" si="152"/>
        <v>3134.53</v>
      </c>
      <c r="Q2945" s="23">
        <v>187</v>
      </c>
      <c r="R2945" s="23">
        <v>0</v>
      </c>
      <c r="S2945" s="23">
        <v>3.3</v>
      </c>
      <c r="T2945" s="24">
        <f t="shared" si="150"/>
        <v>190.3</v>
      </c>
      <c r="U2945" s="25">
        <f t="shared" si="151"/>
        <v>2944.23</v>
      </c>
    </row>
    <row r="2946" spans="1:21" ht="27" customHeight="1" x14ac:dyDescent="0.2">
      <c r="A2946" s="18">
        <v>12960</v>
      </c>
      <c r="B2946" s="18" t="s">
        <v>191</v>
      </c>
      <c r="C2946" s="19">
        <v>43209</v>
      </c>
      <c r="D2946" s="20">
        <v>29202241800874</v>
      </c>
      <c r="F2946" s="18" t="s">
        <v>86</v>
      </c>
      <c r="G2946" s="19">
        <v>43299</v>
      </c>
      <c r="O2946" s="1"/>
      <c r="P2946" s="24">
        <f t="shared" si="152"/>
        <v>0</v>
      </c>
      <c r="T2946" s="24">
        <f t="shared" si="150"/>
        <v>0</v>
      </c>
      <c r="U2946" s="25">
        <f t="shared" si="151"/>
        <v>0</v>
      </c>
    </row>
    <row r="2947" spans="1:21" ht="27" customHeight="1" x14ac:dyDescent="0.2">
      <c r="A2947" s="18">
        <v>12986</v>
      </c>
      <c r="B2947" s="18" t="s">
        <v>192</v>
      </c>
      <c r="C2947" s="19">
        <v>42689</v>
      </c>
      <c r="D2947" s="20">
        <v>27901012613457</v>
      </c>
      <c r="F2947" s="18" t="s">
        <v>86</v>
      </c>
      <c r="G2947" s="19">
        <v>42705</v>
      </c>
      <c r="I2947" s="21">
        <v>1700</v>
      </c>
      <c r="J2947" s="22">
        <v>1996.35</v>
      </c>
      <c r="M2947" s="23">
        <v>425</v>
      </c>
      <c r="O2947" s="1">
        <v>264</v>
      </c>
      <c r="P2947" s="24">
        <f t="shared" si="152"/>
        <v>2685.35</v>
      </c>
      <c r="Q2947" s="23">
        <v>187</v>
      </c>
      <c r="R2947" s="23">
        <v>0</v>
      </c>
      <c r="S2947" s="23">
        <v>2.61</v>
      </c>
      <c r="T2947" s="24">
        <f t="shared" si="150"/>
        <v>189.61</v>
      </c>
      <c r="U2947" s="25">
        <f t="shared" si="151"/>
        <v>2495.7399999999998</v>
      </c>
    </row>
    <row r="2948" spans="1:21" ht="27" customHeight="1" x14ac:dyDescent="0.2">
      <c r="A2948" s="18">
        <v>13020</v>
      </c>
      <c r="B2948" s="18" t="s">
        <v>193</v>
      </c>
      <c r="C2948" s="19">
        <v>42775</v>
      </c>
      <c r="D2948" s="20">
        <v>29102181802398</v>
      </c>
      <c r="F2948" s="18" t="s">
        <v>86</v>
      </c>
      <c r="G2948" s="19">
        <v>42781</v>
      </c>
      <c r="I2948" s="21">
        <v>1700</v>
      </c>
      <c r="J2948" s="22">
        <v>2266.35</v>
      </c>
      <c r="M2948" s="23">
        <v>425</v>
      </c>
      <c r="O2948" s="1">
        <v>799</v>
      </c>
      <c r="P2948" s="24">
        <f t="shared" si="152"/>
        <v>3490.35</v>
      </c>
      <c r="Q2948" s="23">
        <v>187</v>
      </c>
      <c r="R2948" s="23">
        <v>0</v>
      </c>
      <c r="S2948" s="23">
        <v>424.22</v>
      </c>
      <c r="T2948" s="24">
        <f t="shared" si="150"/>
        <v>611.22</v>
      </c>
      <c r="U2948" s="25">
        <f t="shared" si="151"/>
        <v>2879.13</v>
      </c>
    </row>
    <row r="2949" spans="1:21" ht="27" customHeight="1" x14ac:dyDescent="0.2">
      <c r="A2949" s="18">
        <v>13184</v>
      </c>
      <c r="B2949" s="18" t="s">
        <v>194</v>
      </c>
      <c r="C2949" s="19">
        <v>43019</v>
      </c>
      <c r="D2949" s="20">
        <v>28401080202415</v>
      </c>
      <c r="F2949" s="18" t="s">
        <v>86</v>
      </c>
      <c r="G2949" s="19">
        <v>43046</v>
      </c>
      <c r="I2949" s="21">
        <v>1700</v>
      </c>
      <c r="J2949" s="22">
        <v>2321.35</v>
      </c>
      <c r="M2949" s="23">
        <v>425</v>
      </c>
      <c r="O2949" s="1">
        <v>1207</v>
      </c>
      <c r="P2949" s="24">
        <f t="shared" si="152"/>
        <v>3953.35</v>
      </c>
      <c r="Q2949" s="23">
        <v>187</v>
      </c>
      <c r="R2949" s="23">
        <v>0</v>
      </c>
      <c r="S2949" s="23">
        <v>6.16</v>
      </c>
      <c r="T2949" s="24">
        <f t="shared" si="150"/>
        <v>193.16</v>
      </c>
      <c r="U2949" s="25">
        <f t="shared" si="151"/>
        <v>3760.19</v>
      </c>
    </row>
    <row r="2950" spans="1:21" ht="27" customHeight="1" x14ac:dyDescent="0.2">
      <c r="A2950" s="18">
        <v>13709</v>
      </c>
      <c r="B2950" s="18" t="s">
        <v>195</v>
      </c>
      <c r="C2950" s="19">
        <v>43424</v>
      </c>
      <c r="D2950" s="20">
        <v>28206191800993</v>
      </c>
      <c r="F2950" s="18" t="s">
        <v>86</v>
      </c>
      <c r="G2950" s="19">
        <v>43497</v>
      </c>
      <c r="I2950" s="21">
        <v>1700</v>
      </c>
      <c r="J2950" s="22">
        <v>2168</v>
      </c>
      <c r="M2950" s="23">
        <v>425</v>
      </c>
      <c r="O2950" s="1">
        <v>519</v>
      </c>
      <c r="P2950" s="24">
        <f t="shared" si="152"/>
        <v>3112</v>
      </c>
      <c r="Q2950" s="23">
        <v>187</v>
      </c>
      <c r="R2950" s="23">
        <v>0</v>
      </c>
      <c r="S2950" s="23">
        <v>2.19</v>
      </c>
      <c r="T2950" s="24">
        <f t="shared" si="150"/>
        <v>189.19</v>
      </c>
      <c r="U2950" s="25">
        <f t="shared" si="151"/>
        <v>2922.81</v>
      </c>
    </row>
    <row r="2951" spans="1:21" ht="27" customHeight="1" x14ac:dyDescent="0.2">
      <c r="A2951" s="18">
        <v>13728</v>
      </c>
      <c r="B2951" s="18" t="s">
        <v>196</v>
      </c>
      <c r="C2951" s="19">
        <v>43433</v>
      </c>
      <c r="D2951" s="20">
        <v>29512251800499</v>
      </c>
      <c r="F2951" s="18" t="s">
        <v>86</v>
      </c>
      <c r="G2951" s="19">
        <v>43497</v>
      </c>
      <c r="I2951" s="21">
        <v>1700</v>
      </c>
      <c r="J2951" s="22">
        <v>1995.13</v>
      </c>
      <c r="M2951" s="23">
        <v>425</v>
      </c>
      <c r="O2951" s="1">
        <v>1297</v>
      </c>
      <c r="P2951" s="24">
        <f t="shared" si="152"/>
        <v>3717.13</v>
      </c>
      <c r="Q2951" s="23">
        <v>187</v>
      </c>
      <c r="R2951" s="23">
        <v>0</v>
      </c>
      <c r="S2951" s="23">
        <v>0.55000000000000004</v>
      </c>
      <c r="T2951" s="24">
        <f t="shared" si="150"/>
        <v>187.55</v>
      </c>
      <c r="U2951" s="25">
        <f t="shared" si="151"/>
        <v>3529.58</v>
      </c>
    </row>
    <row r="2952" spans="1:21" ht="27" customHeight="1" x14ac:dyDescent="0.2">
      <c r="A2952" s="18">
        <v>13776</v>
      </c>
      <c r="B2952" s="18" t="s">
        <v>197</v>
      </c>
      <c r="C2952" s="19">
        <v>43547</v>
      </c>
      <c r="D2952" s="20">
        <v>29610010213357</v>
      </c>
      <c r="F2952" s="18" t="s">
        <v>86</v>
      </c>
      <c r="G2952" s="19">
        <v>43678</v>
      </c>
      <c r="I2952" s="21">
        <v>1700</v>
      </c>
      <c r="J2952" s="22">
        <v>2081.5700000000002</v>
      </c>
      <c r="M2952" s="23">
        <v>425</v>
      </c>
      <c r="O2952" s="1">
        <v>517</v>
      </c>
      <c r="P2952" s="24">
        <f t="shared" si="152"/>
        <v>3023.57</v>
      </c>
      <c r="Q2952" s="23">
        <v>187</v>
      </c>
      <c r="R2952" s="23">
        <v>0</v>
      </c>
      <c r="S2952" s="23">
        <v>10.62</v>
      </c>
      <c r="T2952" s="24">
        <f t="shared" si="150"/>
        <v>197.62</v>
      </c>
      <c r="U2952" s="25">
        <f t="shared" si="151"/>
        <v>2825.9500000000003</v>
      </c>
    </row>
    <row r="2953" spans="1:21" ht="27" customHeight="1" x14ac:dyDescent="0.2">
      <c r="A2953" s="18">
        <v>13936</v>
      </c>
      <c r="B2953" s="18" t="s">
        <v>198</v>
      </c>
      <c r="C2953" s="19">
        <v>43668</v>
      </c>
      <c r="D2953" s="20">
        <v>28407231802311</v>
      </c>
      <c r="F2953" s="18" t="s">
        <v>86</v>
      </c>
      <c r="G2953" s="19">
        <v>43692</v>
      </c>
      <c r="I2953" s="21">
        <v>1700</v>
      </c>
      <c r="J2953" s="22">
        <v>2218</v>
      </c>
      <c r="M2953" s="23">
        <v>425</v>
      </c>
      <c r="O2953" s="1">
        <v>515</v>
      </c>
      <c r="P2953" s="24">
        <f t="shared" si="152"/>
        <v>3158</v>
      </c>
      <c r="Q2953" s="23">
        <v>187</v>
      </c>
      <c r="R2953" s="23">
        <v>0</v>
      </c>
      <c r="S2953" s="23">
        <v>5.91</v>
      </c>
      <c r="T2953" s="24">
        <f t="shared" si="150"/>
        <v>192.91</v>
      </c>
      <c r="U2953" s="25">
        <f t="shared" si="151"/>
        <v>2965.09</v>
      </c>
    </row>
    <row r="2954" spans="1:21" ht="27" customHeight="1" x14ac:dyDescent="0.2">
      <c r="A2954" s="18">
        <v>13989</v>
      </c>
      <c r="B2954" s="18" t="s">
        <v>199</v>
      </c>
      <c r="C2954" s="19">
        <v>43739</v>
      </c>
      <c r="D2954" s="20">
        <v>29609210209835</v>
      </c>
      <c r="F2954" s="18" t="s">
        <v>86</v>
      </c>
      <c r="G2954" s="19">
        <v>43739</v>
      </c>
      <c r="O2954" s="1"/>
      <c r="P2954" s="24">
        <f t="shared" si="152"/>
        <v>0</v>
      </c>
      <c r="T2954" s="24">
        <f t="shared" si="150"/>
        <v>0</v>
      </c>
      <c r="U2954" s="25">
        <f t="shared" si="151"/>
        <v>0</v>
      </c>
    </row>
    <row r="2955" spans="1:21" ht="27" customHeight="1" x14ac:dyDescent="0.2">
      <c r="A2955" s="18">
        <v>13998</v>
      </c>
      <c r="B2955" s="18" t="s">
        <v>200</v>
      </c>
      <c r="C2955" s="19">
        <v>43745</v>
      </c>
      <c r="D2955" s="20">
        <v>2987260200852</v>
      </c>
      <c r="F2955" s="18" t="s">
        <v>86</v>
      </c>
      <c r="G2955" s="19">
        <v>43774</v>
      </c>
      <c r="O2955" s="1"/>
      <c r="P2955" s="24">
        <f t="shared" si="152"/>
        <v>0</v>
      </c>
      <c r="T2955" s="24">
        <f t="shared" si="150"/>
        <v>0</v>
      </c>
      <c r="U2955" s="25">
        <f t="shared" si="151"/>
        <v>0</v>
      </c>
    </row>
    <row r="2956" spans="1:21" ht="27" customHeight="1" x14ac:dyDescent="0.2">
      <c r="A2956" s="18">
        <v>14057</v>
      </c>
      <c r="B2956" s="18" t="s">
        <v>201</v>
      </c>
      <c r="C2956" s="19">
        <v>43838</v>
      </c>
      <c r="D2956" s="20">
        <v>30108150200032</v>
      </c>
      <c r="F2956" s="18" t="s">
        <v>86</v>
      </c>
      <c r="G2956" s="19">
        <v>43983</v>
      </c>
      <c r="I2956" s="21">
        <v>1700</v>
      </c>
      <c r="J2956" s="22">
        <v>2168</v>
      </c>
      <c r="M2956" s="23">
        <v>425</v>
      </c>
      <c r="O2956" s="1">
        <v>518</v>
      </c>
      <c r="P2956" s="24">
        <f t="shared" si="152"/>
        <v>3111</v>
      </c>
      <c r="Q2956" s="23">
        <v>187</v>
      </c>
      <c r="R2956" s="23">
        <v>0</v>
      </c>
      <c r="S2956" s="23">
        <v>7.14</v>
      </c>
      <c r="T2956" s="24">
        <f t="shared" si="150"/>
        <v>194.14</v>
      </c>
      <c r="U2956" s="25">
        <f t="shared" si="151"/>
        <v>2916.86</v>
      </c>
    </row>
    <row r="2957" spans="1:21" ht="27" customHeight="1" x14ac:dyDescent="0.2">
      <c r="A2957" s="18">
        <v>14243</v>
      </c>
      <c r="B2957" s="18" t="s">
        <v>202</v>
      </c>
      <c r="C2957" s="19">
        <v>44245</v>
      </c>
      <c r="D2957" s="20">
        <v>29009091804031</v>
      </c>
      <c r="F2957" s="18" t="s">
        <v>86</v>
      </c>
      <c r="G2957" s="19">
        <v>44245</v>
      </c>
      <c r="O2957" s="1"/>
      <c r="P2957" s="24">
        <f t="shared" si="152"/>
        <v>0</v>
      </c>
      <c r="T2957" s="24">
        <f t="shared" si="150"/>
        <v>0</v>
      </c>
      <c r="U2957" s="25">
        <f t="shared" si="151"/>
        <v>0</v>
      </c>
    </row>
    <row r="2958" spans="1:21" ht="27" customHeight="1" x14ac:dyDescent="0.2">
      <c r="A2958" s="18">
        <v>763</v>
      </c>
      <c r="B2958" s="18" t="s">
        <v>203</v>
      </c>
      <c r="C2958" s="19">
        <v>34608</v>
      </c>
      <c r="D2958" s="20">
        <v>27011231800593</v>
      </c>
      <c r="F2958" s="18" t="s">
        <v>86</v>
      </c>
      <c r="G2958" s="19">
        <v>35217</v>
      </c>
      <c r="I2958" s="21">
        <v>5550</v>
      </c>
      <c r="J2958" s="22">
        <v>6859.5</v>
      </c>
      <c r="M2958" s="23">
        <v>1387.5</v>
      </c>
      <c r="O2958" s="1"/>
      <c r="P2958" s="24">
        <f t="shared" si="152"/>
        <v>8247</v>
      </c>
      <c r="Q2958" s="23">
        <v>610.5</v>
      </c>
      <c r="R2958" s="23">
        <v>0</v>
      </c>
      <c r="S2958" s="23">
        <v>6.76</v>
      </c>
      <c r="T2958" s="24">
        <f t="shared" si="150"/>
        <v>617.26</v>
      </c>
      <c r="U2958" s="25">
        <f t="shared" si="151"/>
        <v>7629.74</v>
      </c>
    </row>
    <row r="2959" spans="1:21" ht="27" customHeight="1" x14ac:dyDescent="0.2">
      <c r="A2959" s="18">
        <v>902</v>
      </c>
      <c r="B2959" s="18" t="s">
        <v>204</v>
      </c>
      <c r="C2959" s="19">
        <v>34121</v>
      </c>
      <c r="D2959" s="20">
        <v>27101010203875</v>
      </c>
      <c r="F2959" s="18" t="s">
        <v>86</v>
      </c>
      <c r="G2959" s="19">
        <v>35049</v>
      </c>
      <c r="I2959" s="21">
        <v>3750</v>
      </c>
      <c r="J2959" s="22">
        <v>4664</v>
      </c>
      <c r="M2959" s="23">
        <v>937.5</v>
      </c>
      <c r="O2959" s="1">
        <v>1102</v>
      </c>
      <c r="P2959" s="24">
        <f t="shared" si="152"/>
        <v>6703.5</v>
      </c>
      <c r="Q2959" s="23">
        <v>412.5</v>
      </c>
      <c r="R2959" s="23">
        <v>0</v>
      </c>
      <c r="S2959" s="23">
        <v>0</v>
      </c>
      <c r="T2959" s="24">
        <f t="shared" si="150"/>
        <v>412.5</v>
      </c>
      <c r="U2959" s="25">
        <f t="shared" si="151"/>
        <v>6291</v>
      </c>
    </row>
    <row r="2960" spans="1:21" ht="27" customHeight="1" x14ac:dyDescent="0.2">
      <c r="A2960" s="18">
        <v>943</v>
      </c>
      <c r="B2960" s="18" t="s">
        <v>207</v>
      </c>
      <c r="C2960" s="19">
        <v>35617</v>
      </c>
      <c r="D2960" s="20">
        <v>26810290202078</v>
      </c>
      <c r="F2960" s="18" t="s">
        <v>86</v>
      </c>
      <c r="G2960" s="19">
        <v>35662</v>
      </c>
      <c r="I2960" s="21">
        <v>6910</v>
      </c>
      <c r="J2960" s="22">
        <v>8540.5</v>
      </c>
      <c r="M2960" s="23">
        <v>1727.5</v>
      </c>
      <c r="O2960" s="1"/>
      <c r="P2960" s="24">
        <f t="shared" si="152"/>
        <v>10268</v>
      </c>
      <c r="Q2960" s="23">
        <v>760.1</v>
      </c>
      <c r="R2960" s="23">
        <v>0</v>
      </c>
      <c r="S2960" s="23">
        <v>7.83</v>
      </c>
      <c r="T2960" s="24">
        <f t="shared" si="150"/>
        <v>767.93000000000006</v>
      </c>
      <c r="U2960" s="25">
        <f t="shared" si="151"/>
        <v>9500.07</v>
      </c>
    </row>
    <row r="2961" spans="1:21" ht="27" customHeight="1" x14ac:dyDescent="0.2">
      <c r="A2961" s="18">
        <v>4961</v>
      </c>
      <c r="B2961" s="18" t="s">
        <v>208</v>
      </c>
      <c r="C2961" s="19">
        <v>38035</v>
      </c>
      <c r="D2961" s="20">
        <v>27209290301252</v>
      </c>
      <c r="F2961" s="18" t="s">
        <v>285</v>
      </c>
      <c r="G2961" s="19">
        <v>38148</v>
      </c>
      <c r="I2961" s="21">
        <v>2510</v>
      </c>
      <c r="J2961" s="22">
        <v>4220.62</v>
      </c>
      <c r="M2961" s="23">
        <v>627.5</v>
      </c>
      <c r="N2961" s="23">
        <v>100</v>
      </c>
      <c r="O2961" s="1"/>
      <c r="P2961" s="24">
        <f t="shared" si="152"/>
        <v>4948.12</v>
      </c>
      <c r="Q2961" s="23">
        <v>276.10000000000002</v>
      </c>
      <c r="R2961" s="23">
        <v>0</v>
      </c>
      <c r="S2961" s="23">
        <v>0</v>
      </c>
      <c r="T2961" s="24">
        <f t="shared" si="150"/>
        <v>276.10000000000002</v>
      </c>
      <c r="U2961" s="25">
        <f t="shared" si="151"/>
        <v>4672.0199999999995</v>
      </c>
    </row>
    <row r="2962" spans="1:21" ht="27" customHeight="1" x14ac:dyDescent="0.2">
      <c r="A2962" s="18">
        <v>8148</v>
      </c>
      <c r="B2962" s="18" t="s">
        <v>212</v>
      </c>
      <c r="C2962" s="19">
        <v>39300</v>
      </c>
      <c r="D2962" s="20">
        <v>27909150200997</v>
      </c>
      <c r="F2962" s="18" t="s">
        <v>211</v>
      </c>
      <c r="G2962" s="19">
        <v>39352</v>
      </c>
      <c r="I2962" s="21">
        <v>2000</v>
      </c>
      <c r="J2962" s="22">
        <v>2983.2</v>
      </c>
      <c r="M2962" s="23">
        <v>500</v>
      </c>
      <c r="O2962" s="1">
        <v>2558</v>
      </c>
      <c r="P2962" s="24">
        <f t="shared" si="152"/>
        <v>6041.2</v>
      </c>
      <c r="Q2962" s="23">
        <v>220</v>
      </c>
      <c r="R2962" s="23">
        <v>0</v>
      </c>
      <c r="S2962" s="23">
        <v>382.04</v>
      </c>
      <c r="T2962" s="24">
        <f t="shared" si="150"/>
        <v>602.04</v>
      </c>
      <c r="U2962" s="25">
        <f t="shared" si="151"/>
        <v>5439.16</v>
      </c>
    </row>
    <row r="2963" spans="1:21" ht="27" customHeight="1" x14ac:dyDescent="0.2">
      <c r="A2963" s="18">
        <v>12613</v>
      </c>
      <c r="B2963" s="18" t="s">
        <v>213</v>
      </c>
      <c r="C2963" s="19">
        <v>42227</v>
      </c>
      <c r="D2963" s="20">
        <v>28003100200311</v>
      </c>
      <c r="F2963" s="18" t="s">
        <v>214</v>
      </c>
      <c r="G2963" s="19">
        <v>42260</v>
      </c>
      <c r="I2963" s="21">
        <v>1700</v>
      </c>
      <c r="J2963" s="22">
        <v>2564.35</v>
      </c>
      <c r="M2963" s="23">
        <v>425</v>
      </c>
      <c r="O2963" s="1">
        <v>2762</v>
      </c>
      <c r="P2963" s="24">
        <f t="shared" si="152"/>
        <v>5751.35</v>
      </c>
      <c r="Q2963" s="23">
        <v>187</v>
      </c>
      <c r="R2963" s="23">
        <v>0</v>
      </c>
      <c r="S2963" s="23">
        <v>0</v>
      </c>
      <c r="T2963" s="24">
        <f t="shared" si="150"/>
        <v>187</v>
      </c>
      <c r="U2963" s="25">
        <f t="shared" si="151"/>
        <v>5564.35</v>
      </c>
    </row>
    <row r="2964" spans="1:21" ht="27" customHeight="1" x14ac:dyDescent="0.2">
      <c r="A2964" s="18">
        <v>9851</v>
      </c>
      <c r="B2964" s="18" t="s">
        <v>215</v>
      </c>
      <c r="C2964" s="19">
        <v>37170</v>
      </c>
      <c r="D2964" s="20">
        <v>28101010209711</v>
      </c>
      <c r="F2964" s="18" t="s">
        <v>206</v>
      </c>
      <c r="G2964" s="19">
        <v>40391</v>
      </c>
      <c r="I2964" s="21">
        <v>3010</v>
      </c>
      <c r="J2964" s="22">
        <v>5086.95</v>
      </c>
      <c r="M2964" s="23">
        <v>752.5</v>
      </c>
      <c r="N2964" s="23">
        <v>400</v>
      </c>
      <c r="O2964" s="1">
        <v>3611</v>
      </c>
      <c r="P2964" s="24">
        <f t="shared" si="152"/>
        <v>9850.4500000000007</v>
      </c>
      <c r="Q2964" s="23">
        <v>331.1</v>
      </c>
      <c r="R2964" s="23">
        <v>0</v>
      </c>
      <c r="S2964" s="23">
        <v>0</v>
      </c>
      <c r="T2964" s="24">
        <f t="shared" si="150"/>
        <v>331.1</v>
      </c>
      <c r="U2964" s="25">
        <f t="shared" si="151"/>
        <v>9519.35</v>
      </c>
    </row>
    <row r="2965" spans="1:21" ht="27" customHeight="1" x14ac:dyDescent="0.2">
      <c r="A2965" s="18">
        <v>9854</v>
      </c>
      <c r="B2965" s="18" t="s">
        <v>216</v>
      </c>
      <c r="C2965" s="19">
        <v>38874</v>
      </c>
      <c r="D2965" s="20">
        <v>28406110201127</v>
      </c>
      <c r="F2965" s="18" t="s">
        <v>206</v>
      </c>
      <c r="G2965" s="19">
        <v>40489</v>
      </c>
      <c r="I2965" s="21">
        <v>2020</v>
      </c>
      <c r="J2965" s="22">
        <v>3690.8999999999996</v>
      </c>
      <c r="M2965" s="23">
        <v>505</v>
      </c>
      <c r="N2965" s="23">
        <v>200</v>
      </c>
      <c r="O2965" s="1">
        <v>2245</v>
      </c>
      <c r="P2965" s="24">
        <f t="shared" si="152"/>
        <v>6640.9</v>
      </c>
      <c r="Q2965" s="23">
        <v>222.2</v>
      </c>
      <c r="R2965" s="23">
        <v>0</v>
      </c>
      <c r="S2965" s="23">
        <v>0</v>
      </c>
      <c r="T2965" s="24">
        <f t="shared" si="150"/>
        <v>222.2</v>
      </c>
      <c r="U2965" s="25">
        <f t="shared" si="151"/>
        <v>6418.7</v>
      </c>
    </row>
    <row r="2966" spans="1:21" ht="27" customHeight="1" x14ac:dyDescent="0.2">
      <c r="A2966" s="18">
        <v>4637</v>
      </c>
      <c r="B2966" s="18" t="s">
        <v>217</v>
      </c>
      <c r="C2966" s="19">
        <v>37257</v>
      </c>
      <c r="D2966" s="20">
        <v>27302031803231</v>
      </c>
      <c r="F2966" s="18" t="s">
        <v>206</v>
      </c>
      <c r="G2966" s="19">
        <v>40453</v>
      </c>
      <c r="I2966" s="21">
        <v>2560</v>
      </c>
      <c r="J2966" s="22">
        <v>3484.5</v>
      </c>
      <c r="M2966" s="23">
        <v>640</v>
      </c>
      <c r="O2966" s="1">
        <v>824</v>
      </c>
      <c r="P2966" s="24">
        <f t="shared" si="152"/>
        <v>4948.5</v>
      </c>
      <c r="Q2966" s="23">
        <v>281.60000000000002</v>
      </c>
      <c r="R2966" s="23">
        <v>0</v>
      </c>
      <c r="S2966" s="23">
        <v>0.28999999999999998</v>
      </c>
      <c r="T2966" s="24">
        <f t="shared" si="150"/>
        <v>281.89000000000004</v>
      </c>
      <c r="U2966" s="25">
        <f t="shared" si="151"/>
        <v>4666.6099999999997</v>
      </c>
    </row>
    <row r="2967" spans="1:21" ht="27" customHeight="1" x14ac:dyDescent="0.2">
      <c r="A2967" s="18">
        <v>10411</v>
      </c>
      <c r="B2967" s="18" t="s">
        <v>218</v>
      </c>
      <c r="C2967" s="19">
        <v>35425</v>
      </c>
      <c r="D2967" s="20">
        <v>26810261600838</v>
      </c>
      <c r="F2967" s="18" t="s">
        <v>211</v>
      </c>
      <c r="G2967" s="19">
        <v>40453</v>
      </c>
      <c r="I2967" s="21">
        <v>4030</v>
      </c>
      <c r="J2967" s="22">
        <v>4966.8</v>
      </c>
      <c r="M2967" s="23">
        <v>1007.5</v>
      </c>
      <c r="O2967" s="1"/>
      <c r="P2967" s="24">
        <f t="shared" si="152"/>
        <v>5974.3</v>
      </c>
      <c r="Q2967" s="23">
        <v>443.3</v>
      </c>
      <c r="R2967" s="23">
        <v>0</v>
      </c>
      <c r="S2967" s="23">
        <v>0</v>
      </c>
      <c r="T2967" s="24">
        <f t="shared" si="150"/>
        <v>443.3</v>
      </c>
      <c r="U2967" s="25">
        <f t="shared" si="151"/>
        <v>5531</v>
      </c>
    </row>
    <row r="2968" spans="1:21" ht="27" customHeight="1" x14ac:dyDescent="0.2">
      <c r="A2968" s="18">
        <v>13724</v>
      </c>
      <c r="B2968" s="18" t="s">
        <v>219</v>
      </c>
      <c r="C2968" s="19">
        <v>43440</v>
      </c>
      <c r="D2968" s="20">
        <v>27709270202439</v>
      </c>
      <c r="F2968" s="18" t="s">
        <v>81</v>
      </c>
      <c r="G2968" s="19">
        <v>43647</v>
      </c>
      <c r="I2968" s="21">
        <v>4880</v>
      </c>
      <c r="J2968" s="22">
        <v>6146.5</v>
      </c>
      <c r="M2968" s="23">
        <v>1220</v>
      </c>
      <c r="N2968" s="23">
        <v>550</v>
      </c>
      <c r="O2968" s="1"/>
      <c r="P2968" s="24">
        <f t="shared" si="152"/>
        <v>7916.5</v>
      </c>
      <c r="Q2968" s="23">
        <v>536.79999999999995</v>
      </c>
      <c r="R2968" s="23">
        <v>0</v>
      </c>
      <c r="S2968" s="23">
        <v>5.98</v>
      </c>
      <c r="T2968" s="24">
        <f t="shared" si="150"/>
        <v>542.78</v>
      </c>
      <c r="U2968" s="25">
        <f t="shared" si="151"/>
        <v>7373.72</v>
      </c>
    </row>
    <row r="2969" spans="1:21" ht="27" customHeight="1" x14ac:dyDescent="0.2">
      <c r="A2969" s="18">
        <v>5371</v>
      </c>
      <c r="B2969" s="18" t="s">
        <v>220</v>
      </c>
      <c r="C2969" s="19">
        <v>38383</v>
      </c>
      <c r="D2969" s="20">
        <v>27711260201617</v>
      </c>
      <c r="F2969" s="18" t="s">
        <v>81</v>
      </c>
      <c r="G2969" s="19">
        <v>38384</v>
      </c>
      <c r="I2969" s="21">
        <v>4770</v>
      </c>
      <c r="J2969" s="22">
        <v>8582.5</v>
      </c>
      <c r="M2969" s="23">
        <v>1192.5</v>
      </c>
      <c r="O2969" s="1"/>
      <c r="P2969" s="24">
        <f t="shared" si="152"/>
        <v>9775</v>
      </c>
      <c r="Q2969" s="23">
        <v>524.70000000000005</v>
      </c>
      <c r="R2969" s="23">
        <v>25.5</v>
      </c>
      <c r="S2969" s="23">
        <v>16.829999999999998</v>
      </c>
      <c r="T2969" s="24">
        <f t="shared" si="150"/>
        <v>567.03000000000009</v>
      </c>
      <c r="U2969" s="25">
        <f t="shared" si="151"/>
        <v>9207.9699999999993</v>
      </c>
    </row>
    <row r="2970" spans="1:21" ht="27" customHeight="1" x14ac:dyDescent="0.2">
      <c r="A2970" s="18">
        <v>207</v>
      </c>
      <c r="B2970" s="18" t="s">
        <v>221</v>
      </c>
      <c r="C2970" s="19">
        <v>42461</v>
      </c>
      <c r="D2970" s="20">
        <v>27109050202295</v>
      </c>
      <c r="F2970" s="18" t="s">
        <v>81</v>
      </c>
      <c r="G2970" s="19">
        <v>43922</v>
      </c>
      <c r="I2970" s="21">
        <v>4310</v>
      </c>
      <c r="J2970" s="22">
        <v>5301.9</v>
      </c>
      <c r="M2970" s="23">
        <v>1077.5</v>
      </c>
      <c r="O2970" s="1"/>
      <c r="P2970" s="24">
        <f t="shared" si="152"/>
        <v>6379.4</v>
      </c>
      <c r="Q2970" s="23">
        <v>474.1</v>
      </c>
      <c r="R2970" s="23">
        <v>0</v>
      </c>
      <c r="S2970" s="23">
        <v>10.24</v>
      </c>
      <c r="T2970" s="24">
        <f t="shared" si="150"/>
        <v>484.34000000000003</v>
      </c>
      <c r="U2970" s="25">
        <f t="shared" si="151"/>
        <v>5895.0599999999995</v>
      </c>
    </row>
    <row r="2971" spans="1:21" ht="27" customHeight="1" x14ac:dyDescent="0.2">
      <c r="A2971" s="18">
        <v>371</v>
      </c>
      <c r="B2971" s="18" t="s">
        <v>222</v>
      </c>
      <c r="C2971" s="19">
        <v>35043</v>
      </c>
      <c r="D2971" s="20">
        <v>26707141801796</v>
      </c>
      <c r="F2971" s="18" t="s">
        <v>81</v>
      </c>
      <c r="G2971" s="19">
        <v>35043</v>
      </c>
      <c r="I2971" s="21">
        <v>5270</v>
      </c>
      <c r="J2971" s="22">
        <v>6531.5</v>
      </c>
      <c r="M2971" s="23">
        <v>1317.5</v>
      </c>
      <c r="O2971" s="1"/>
      <c r="P2971" s="24">
        <f t="shared" si="152"/>
        <v>7849</v>
      </c>
      <c r="Q2971" s="23">
        <v>579.70000000000005</v>
      </c>
      <c r="R2971" s="23">
        <v>0</v>
      </c>
      <c r="S2971" s="23">
        <v>2.19</v>
      </c>
      <c r="T2971" s="24">
        <f t="shared" si="150"/>
        <v>581.8900000000001</v>
      </c>
      <c r="U2971" s="25">
        <f t="shared" si="151"/>
        <v>7267.11</v>
      </c>
    </row>
    <row r="2972" spans="1:21" ht="27" customHeight="1" x14ac:dyDescent="0.2">
      <c r="A2972" s="18">
        <v>4038</v>
      </c>
      <c r="B2972" s="18" t="s">
        <v>223</v>
      </c>
      <c r="C2972" s="19">
        <v>37086</v>
      </c>
      <c r="D2972" s="20">
        <v>27905180200295</v>
      </c>
      <c r="F2972" s="18" t="s">
        <v>81</v>
      </c>
      <c r="G2972" s="19">
        <v>37139</v>
      </c>
      <c r="O2972" s="1"/>
      <c r="P2972" s="24">
        <f t="shared" si="152"/>
        <v>0</v>
      </c>
      <c r="T2972" s="24">
        <f t="shared" si="150"/>
        <v>0</v>
      </c>
      <c r="U2972" s="25">
        <f t="shared" si="151"/>
        <v>0</v>
      </c>
    </row>
    <row r="2973" spans="1:21" ht="27" customHeight="1" x14ac:dyDescent="0.2">
      <c r="A2973" s="18">
        <v>5593</v>
      </c>
      <c r="B2973" s="18" t="s">
        <v>224</v>
      </c>
      <c r="C2973" s="19">
        <v>38517</v>
      </c>
      <c r="D2973" s="20">
        <v>2830521200674</v>
      </c>
      <c r="F2973" s="18" t="s">
        <v>75</v>
      </c>
      <c r="G2973" s="19">
        <v>38544</v>
      </c>
      <c r="I2973" s="21">
        <v>3520</v>
      </c>
      <c r="J2973" s="22">
        <v>4327.7</v>
      </c>
      <c r="M2973" s="23">
        <v>880</v>
      </c>
      <c r="O2973" s="1"/>
      <c r="P2973" s="24">
        <f t="shared" si="152"/>
        <v>5207.7</v>
      </c>
      <c r="Q2973" s="23">
        <v>387.2</v>
      </c>
      <c r="R2973" s="23">
        <v>0</v>
      </c>
      <c r="S2973" s="23">
        <v>11.79</v>
      </c>
      <c r="T2973" s="24">
        <f t="shared" si="150"/>
        <v>398.99</v>
      </c>
      <c r="U2973" s="25">
        <f t="shared" si="151"/>
        <v>4808.71</v>
      </c>
    </row>
    <row r="2974" spans="1:21" ht="27" customHeight="1" x14ac:dyDescent="0.2">
      <c r="A2974" s="18">
        <v>5641</v>
      </c>
      <c r="B2974" s="18" t="s">
        <v>225</v>
      </c>
      <c r="C2974" s="19">
        <v>38530</v>
      </c>
      <c r="D2974" s="20">
        <v>28203011801017</v>
      </c>
      <c r="F2974" s="18" t="s">
        <v>81</v>
      </c>
      <c r="G2974" s="19">
        <v>38574</v>
      </c>
      <c r="I2974" s="21">
        <v>1780</v>
      </c>
      <c r="J2974" s="22">
        <v>3002.05</v>
      </c>
      <c r="M2974" s="23">
        <v>445</v>
      </c>
      <c r="O2974" s="1">
        <v>1715</v>
      </c>
      <c r="P2974" s="24">
        <f t="shared" si="152"/>
        <v>5162.05</v>
      </c>
      <c r="Q2974" s="23">
        <v>195.8</v>
      </c>
      <c r="R2974" s="23">
        <v>0</v>
      </c>
      <c r="S2974" s="23">
        <v>0</v>
      </c>
      <c r="T2974" s="24">
        <f t="shared" si="150"/>
        <v>195.8</v>
      </c>
      <c r="U2974" s="25">
        <f t="shared" si="151"/>
        <v>4966.25</v>
      </c>
    </row>
    <row r="2975" spans="1:21" ht="27" customHeight="1" x14ac:dyDescent="0.2">
      <c r="A2975" s="18">
        <v>13503</v>
      </c>
      <c r="B2975" s="18" t="s">
        <v>226</v>
      </c>
      <c r="C2975" s="19">
        <v>43290</v>
      </c>
      <c r="D2975" s="20">
        <v>28412261803455</v>
      </c>
      <c r="F2975" s="18" t="s">
        <v>81</v>
      </c>
      <c r="G2975" s="19">
        <v>43529</v>
      </c>
      <c r="I2975" s="21">
        <v>3170</v>
      </c>
      <c r="J2975" s="22">
        <v>3917.8999999999996</v>
      </c>
      <c r="M2975" s="23">
        <v>792.5</v>
      </c>
      <c r="O2975" s="1"/>
      <c r="P2975" s="24">
        <f t="shared" si="152"/>
        <v>4710.3999999999996</v>
      </c>
      <c r="Q2975" s="23">
        <v>348.7</v>
      </c>
      <c r="R2975" s="23">
        <v>0</v>
      </c>
      <c r="S2975" s="23">
        <v>0</v>
      </c>
      <c r="T2975" s="24">
        <f t="shared" si="150"/>
        <v>348.7</v>
      </c>
      <c r="U2975" s="25">
        <f t="shared" si="151"/>
        <v>4361.7</v>
      </c>
    </row>
    <row r="2976" spans="1:21" ht="27" customHeight="1" x14ac:dyDescent="0.2">
      <c r="A2976" s="18">
        <v>115</v>
      </c>
      <c r="B2976" s="18" t="s">
        <v>227</v>
      </c>
      <c r="C2976" s="19">
        <v>35065</v>
      </c>
      <c r="D2976" s="20">
        <v>26203010203232</v>
      </c>
      <c r="F2976" s="18" t="s">
        <v>210</v>
      </c>
      <c r="G2976" s="19">
        <v>38293</v>
      </c>
      <c r="I2976" s="21">
        <v>0</v>
      </c>
      <c r="J2976" s="22">
        <v>8925</v>
      </c>
      <c r="M2976" s="23">
        <v>0</v>
      </c>
      <c r="O2976" s="1"/>
      <c r="P2976" s="24">
        <f t="shared" si="152"/>
        <v>8925</v>
      </c>
      <c r="Q2976" s="23">
        <v>0</v>
      </c>
      <c r="R2976" s="23">
        <v>0</v>
      </c>
      <c r="S2976" s="23">
        <v>0</v>
      </c>
      <c r="T2976" s="24">
        <f t="shared" si="150"/>
        <v>0</v>
      </c>
      <c r="U2976" s="25">
        <f t="shared" si="151"/>
        <v>8925</v>
      </c>
    </row>
    <row r="2977" spans="1:21" ht="27" customHeight="1" x14ac:dyDescent="0.2">
      <c r="A2977" s="18">
        <v>9598</v>
      </c>
      <c r="B2977" s="18" t="s">
        <v>228</v>
      </c>
      <c r="C2977" s="19">
        <v>40254</v>
      </c>
      <c r="D2977" s="20">
        <v>28510191802776</v>
      </c>
      <c r="F2977" s="18" t="s">
        <v>229</v>
      </c>
      <c r="G2977" s="19">
        <v>41791</v>
      </c>
      <c r="I2977" s="21">
        <v>2160</v>
      </c>
      <c r="J2977" s="22">
        <v>3663</v>
      </c>
      <c r="M2977" s="23">
        <v>540</v>
      </c>
      <c r="O2977" s="1"/>
      <c r="P2977" s="24">
        <f t="shared" si="152"/>
        <v>4203</v>
      </c>
      <c r="Q2977" s="23">
        <v>237.6</v>
      </c>
      <c r="R2977" s="23">
        <v>0</v>
      </c>
      <c r="S2977" s="23">
        <v>0</v>
      </c>
      <c r="T2977" s="24">
        <f t="shared" si="150"/>
        <v>237.6</v>
      </c>
      <c r="U2977" s="25">
        <f t="shared" si="151"/>
        <v>3965.4</v>
      </c>
    </row>
    <row r="2978" spans="1:21" ht="27" customHeight="1" x14ac:dyDescent="0.2">
      <c r="A2978" s="18">
        <v>9066</v>
      </c>
      <c r="B2978" s="18" t="s">
        <v>230</v>
      </c>
      <c r="C2978" s="19">
        <v>35065</v>
      </c>
      <c r="D2978" s="20">
        <v>25310200200059</v>
      </c>
      <c r="F2978" s="18" t="s">
        <v>231</v>
      </c>
      <c r="G2978" s="19" t="s">
        <v>77</v>
      </c>
      <c r="I2978" s="21">
        <v>0</v>
      </c>
      <c r="J2978" s="22">
        <v>19995</v>
      </c>
      <c r="M2978" s="23">
        <v>0</v>
      </c>
      <c r="O2978" s="1"/>
      <c r="P2978" s="24">
        <f t="shared" si="152"/>
        <v>19995</v>
      </c>
      <c r="Q2978" s="23">
        <v>0</v>
      </c>
      <c r="R2978" s="23">
        <v>0</v>
      </c>
      <c r="S2978" s="23">
        <v>0</v>
      </c>
      <c r="T2978" s="24">
        <f t="shared" si="150"/>
        <v>0</v>
      </c>
      <c r="U2978" s="25">
        <f t="shared" si="151"/>
        <v>19995</v>
      </c>
    </row>
    <row r="2979" spans="1:21" ht="27" customHeight="1" x14ac:dyDescent="0.2">
      <c r="A2979" s="18">
        <v>10260</v>
      </c>
      <c r="B2979" s="18" t="s">
        <v>232</v>
      </c>
      <c r="C2979" s="19">
        <v>40464</v>
      </c>
      <c r="D2979" s="20">
        <v>28311120201418</v>
      </c>
      <c r="F2979" s="18" t="s">
        <v>231</v>
      </c>
      <c r="G2979" s="19">
        <v>40489</v>
      </c>
      <c r="I2979" s="21">
        <v>3970</v>
      </c>
      <c r="J2979" s="22">
        <v>4898.3500000000004</v>
      </c>
      <c r="M2979" s="23">
        <v>992.5</v>
      </c>
      <c r="O2979" s="1"/>
      <c r="P2979" s="24">
        <f t="shared" si="152"/>
        <v>5890.85</v>
      </c>
      <c r="Q2979" s="23">
        <v>436.7</v>
      </c>
      <c r="R2979" s="23">
        <v>0</v>
      </c>
      <c r="S2979" s="23">
        <v>0</v>
      </c>
      <c r="T2979" s="24">
        <f t="shared" ref="T2979:T3042" si="153">SUM(Q2979:S2979)</f>
        <v>436.7</v>
      </c>
      <c r="U2979" s="25">
        <f t="shared" ref="U2979:U3042" si="154">P2979-T2979</f>
        <v>5454.1500000000005</v>
      </c>
    </row>
    <row r="2980" spans="1:21" ht="27" customHeight="1" x14ac:dyDescent="0.2">
      <c r="A2980" s="18">
        <v>5</v>
      </c>
      <c r="B2980" s="18" t="s">
        <v>233</v>
      </c>
      <c r="C2980" s="19">
        <v>35981</v>
      </c>
      <c r="D2980" s="20">
        <v>26912090201236</v>
      </c>
      <c r="F2980" s="18" t="s">
        <v>234</v>
      </c>
      <c r="G2980" s="19">
        <v>36016</v>
      </c>
      <c r="I2980" s="21">
        <v>8610</v>
      </c>
      <c r="J2980" s="22">
        <v>10645</v>
      </c>
      <c r="M2980" s="23">
        <v>2152.5</v>
      </c>
      <c r="O2980" s="1"/>
      <c r="P2980" s="24">
        <f t="shared" ref="P2980:P3043" si="155">SUM(J2980:O2980)</f>
        <v>12797.5</v>
      </c>
      <c r="Q2980" s="23">
        <v>947.1</v>
      </c>
      <c r="R2980" s="23">
        <v>0</v>
      </c>
      <c r="S2980" s="23">
        <v>0</v>
      </c>
      <c r="T2980" s="24">
        <f t="shared" si="153"/>
        <v>947.1</v>
      </c>
      <c r="U2980" s="25">
        <f t="shared" si="154"/>
        <v>11850.4</v>
      </c>
    </row>
    <row r="2981" spans="1:21" ht="27" customHeight="1" x14ac:dyDescent="0.2">
      <c r="A2981" s="18">
        <v>1387</v>
      </c>
      <c r="B2981" s="18" t="s">
        <v>235</v>
      </c>
      <c r="C2981" s="19">
        <v>35658</v>
      </c>
      <c r="D2981" s="20">
        <v>27807290201571</v>
      </c>
      <c r="F2981" s="18" t="s">
        <v>236</v>
      </c>
      <c r="G2981" s="19">
        <v>35658</v>
      </c>
      <c r="I2981" s="21">
        <v>2810</v>
      </c>
      <c r="J2981" s="22">
        <v>3489.6000000000004</v>
      </c>
      <c r="M2981" s="23">
        <v>702.5</v>
      </c>
      <c r="O2981" s="1"/>
      <c r="P2981" s="24">
        <f t="shared" si="155"/>
        <v>4192.1000000000004</v>
      </c>
      <c r="Q2981" s="23">
        <v>309.10000000000002</v>
      </c>
      <c r="R2981" s="23">
        <v>0</v>
      </c>
      <c r="S2981" s="23">
        <v>0</v>
      </c>
      <c r="T2981" s="24">
        <f t="shared" si="153"/>
        <v>309.10000000000002</v>
      </c>
      <c r="U2981" s="25">
        <f t="shared" si="154"/>
        <v>3883.0000000000005</v>
      </c>
    </row>
    <row r="2982" spans="1:21" ht="27" customHeight="1" x14ac:dyDescent="0.2">
      <c r="A2982" s="18">
        <v>4629</v>
      </c>
      <c r="B2982" s="18" t="s">
        <v>237</v>
      </c>
      <c r="C2982" s="19">
        <v>35353</v>
      </c>
      <c r="D2982" s="20">
        <v>27804220201451</v>
      </c>
      <c r="F2982" s="18" t="s">
        <v>236</v>
      </c>
      <c r="G2982" s="19">
        <v>38169</v>
      </c>
      <c r="I2982" s="21">
        <v>4120</v>
      </c>
      <c r="J2982" s="22">
        <v>5135</v>
      </c>
      <c r="M2982" s="23">
        <v>1030</v>
      </c>
      <c r="N2982" s="23">
        <v>500</v>
      </c>
      <c r="O2982" s="1"/>
      <c r="P2982" s="24">
        <f t="shared" si="155"/>
        <v>6665</v>
      </c>
      <c r="Q2982" s="23">
        <v>453.2</v>
      </c>
      <c r="R2982" s="23">
        <v>0</v>
      </c>
      <c r="S2982" s="23">
        <v>5.5</v>
      </c>
      <c r="T2982" s="24">
        <f t="shared" si="153"/>
        <v>458.7</v>
      </c>
      <c r="U2982" s="25">
        <f t="shared" si="154"/>
        <v>6206.3</v>
      </c>
    </row>
    <row r="2983" spans="1:21" ht="27" customHeight="1" x14ac:dyDescent="0.2">
      <c r="A2983" s="18">
        <v>102</v>
      </c>
      <c r="B2983" s="18" t="s">
        <v>238</v>
      </c>
      <c r="C2983" s="19">
        <v>44055</v>
      </c>
      <c r="D2983" s="20">
        <v>27002050200536</v>
      </c>
      <c r="F2983" s="18" t="s">
        <v>239</v>
      </c>
      <c r="G2983" s="19">
        <v>44055</v>
      </c>
      <c r="I2983" s="21">
        <v>10900</v>
      </c>
      <c r="J2983" s="22">
        <v>13746.900000000001</v>
      </c>
      <c r="M2983" s="23">
        <v>2725</v>
      </c>
      <c r="O2983" s="1"/>
      <c r="P2983" s="24">
        <f t="shared" si="155"/>
        <v>16471.900000000001</v>
      </c>
      <c r="Q2983" s="23">
        <v>1199</v>
      </c>
      <c r="R2983" s="23">
        <v>0</v>
      </c>
      <c r="S2983" s="23">
        <v>0</v>
      </c>
      <c r="T2983" s="24">
        <f t="shared" si="153"/>
        <v>1199</v>
      </c>
      <c r="U2983" s="25">
        <f t="shared" si="154"/>
        <v>15272.900000000001</v>
      </c>
    </row>
    <row r="2984" spans="1:21" ht="27" customHeight="1" x14ac:dyDescent="0.2">
      <c r="A2984" s="18">
        <v>114</v>
      </c>
      <c r="B2984" s="18" t="s">
        <v>240</v>
      </c>
      <c r="C2984" s="19">
        <v>36561</v>
      </c>
      <c r="D2984" s="20">
        <v>27710280200475</v>
      </c>
      <c r="F2984" s="18" t="s">
        <v>210</v>
      </c>
      <c r="G2984" s="19">
        <v>36617</v>
      </c>
      <c r="I2984" s="21">
        <v>8300</v>
      </c>
      <c r="J2984" s="22">
        <v>10276.5</v>
      </c>
      <c r="M2984" s="23">
        <v>2075</v>
      </c>
      <c r="O2984" s="1"/>
      <c r="P2984" s="24">
        <f t="shared" si="155"/>
        <v>12351.5</v>
      </c>
      <c r="Q2984" s="23">
        <v>913</v>
      </c>
      <c r="R2984" s="23">
        <v>0</v>
      </c>
      <c r="S2984" s="23">
        <v>1406.22</v>
      </c>
      <c r="T2984" s="24">
        <f t="shared" si="153"/>
        <v>2319.2200000000003</v>
      </c>
      <c r="U2984" s="25">
        <f t="shared" si="154"/>
        <v>10032.279999999999</v>
      </c>
    </row>
    <row r="2985" spans="1:21" ht="27" customHeight="1" x14ac:dyDescent="0.2">
      <c r="A2985" s="18">
        <v>116</v>
      </c>
      <c r="B2985" s="18" t="s">
        <v>241</v>
      </c>
      <c r="C2985" s="19">
        <v>35845</v>
      </c>
      <c r="D2985" s="20">
        <v>27001260200435</v>
      </c>
      <c r="F2985" s="18" t="s">
        <v>210</v>
      </c>
      <c r="G2985" s="19">
        <v>41009</v>
      </c>
      <c r="I2985" s="21">
        <v>5240</v>
      </c>
      <c r="J2985" s="22">
        <v>6520.5</v>
      </c>
      <c r="M2985" s="23">
        <v>1310</v>
      </c>
      <c r="O2985" s="1"/>
      <c r="P2985" s="24">
        <f t="shared" si="155"/>
        <v>7830.5</v>
      </c>
      <c r="Q2985" s="23">
        <v>576.4</v>
      </c>
      <c r="R2985" s="23">
        <v>0</v>
      </c>
      <c r="S2985" s="23">
        <v>0.55000000000000004</v>
      </c>
      <c r="T2985" s="24">
        <f t="shared" si="153"/>
        <v>576.94999999999993</v>
      </c>
      <c r="U2985" s="25">
        <f t="shared" si="154"/>
        <v>7253.55</v>
      </c>
    </row>
    <row r="2986" spans="1:21" ht="27" customHeight="1" x14ac:dyDescent="0.2">
      <c r="A2986" s="18">
        <v>4555</v>
      </c>
      <c r="B2986" s="18" t="s">
        <v>242</v>
      </c>
      <c r="C2986" s="19">
        <v>37248</v>
      </c>
      <c r="D2986" s="20">
        <v>27504270201296</v>
      </c>
      <c r="F2986" s="18" t="s">
        <v>210</v>
      </c>
      <c r="G2986" s="19">
        <v>38261</v>
      </c>
      <c r="I2986" s="21">
        <v>2141.33</v>
      </c>
      <c r="J2986" s="22">
        <v>2212.83</v>
      </c>
      <c r="M2986" s="23">
        <v>0</v>
      </c>
      <c r="O2986" s="1"/>
      <c r="P2986" s="24">
        <f t="shared" si="155"/>
        <v>2212.83</v>
      </c>
      <c r="Q2986" s="23">
        <v>390.5</v>
      </c>
      <c r="R2986" s="23">
        <v>0</v>
      </c>
      <c r="S2986" s="23">
        <v>0</v>
      </c>
      <c r="T2986" s="24">
        <f t="shared" si="153"/>
        <v>390.5</v>
      </c>
      <c r="U2986" s="25">
        <f t="shared" si="154"/>
        <v>1822.33</v>
      </c>
    </row>
    <row r="2987" spans="1:21" ht="27" customHeight="1" x14ac:dyDescent="0.2">
      <c r="A2987" s="18">
        <v>10438</v>
      </c>
      <c r="B2987" s="18" t="s">
        <v>243</v>
      </c>
      <c r="C2987" s="19">
        <v>40516</v>
      </c>
      <c r="D2987" s="20">
        <v>28504030200857</v>
      </c>
      <c r="F2987" s="18" t="s">
        <v>210</v>
      </c>
      <c r="G2987" s="19">
        <v>40594</v>
      </c>
      <c r="I2987" s="21">
        <v>3390</v>
      </c>
      <c r="J2987" s="22">
        <v>4189</v>
      </c>
      <c r="M2987" s="23">
        <v>847.5</v>
      </c>
      <c r="N2987" s="23">
        <v>250</v>
      </c>
      <c r="O2987" s="1"/>
      <c r="P2987" s="24">
        <f t="shared" si="155"/>
        <v>5286.5</v>
      </c>
      <c r="Q2987" s="23">
        <v>372.9</v>
      </c>
      <c r="R2987" s="23">
        <v>0</v>
      </c>
      <c r="S2987" s="23">
        <v>1.72</v>
      </c>
      <c r="T2987" s="24">
        <f t="shared" si="153"/>
        <v>374.62</v>
      </c>
      <c r="U2987" s="25">
        <f t="shared" si="154"/>
        <v>4911.88</v>
      </c>
    </row>
    <row r="2988" spans="1:21" ht="27" customHeight="1" x14ac:dyDescent="0.2">
      <c r="A2988" s="18">
        <v>10628</v>
      </c>
      <c r="B2988" s="18" t="s">
        <v>244</v>
      </c>
      <c r="C2988" s="19">
        <v>40643</v>
      </c>
      <c r="D2988" s="20">
        <v>28510181600512</v>
      </c>
      <c r="F2988" s="18" t="s">
        <v>210</v>
      </c>
      <c r="G2988" s="19">
        <v>40668</v>
      </c>
      <c r="I2988" s="21">
        <v>8900</v>
      </c>
      <c r="J2988" s="22">
        <v>10929.5</v>
      </c>
      <c r="M2988" s="23">
        <v>2225</v>
      </c>
      <c r="N2988" s="23">
        <v>3284</v>
      </c>
      <c r="O2988" s="1"/>
      <c r="P2988" s="24">
        <f t="shared" si="155"/>
        <v>16438.5</v>
      </c>
      <c r="Q2988" s="23">
        <v>979</v>
      </c>
      <c r="R2988" s="23">
        <v>0</v>
      </c>
      <c r="S2988" s="23">
        <v>6.38</v>
      </c>
      <c r="T2988" s="24">
        <f t="shared" si="153"/>
        <v>985.38</v>
      </c>
      <c r="U2988" s="25">
        <f t="shared" si="154"/>
        <v>15453.12</v>
      </c>
    </row>
    <row r="2989" spans="1:21" ht="27" customHeight="1" x14ac:dyDescent="0.2">
      <c r="A2989" s="18">
        <v>14131</v>
      </c>
      <c r="B2989" s="18" t="s">
        <v>245</v>
      </c>
      <c r="C2989" s="19">
        <v>44007</v>
      </c>
      <c r="D2989" s="20">
        <v>29405112701078</v>
      </c>
      <c r="F2989" s="18" t="s">
        <v>210</v>
      </c>
      <c r="G2989" s="19">
        <v>44013</v>
      </c>
      <c r="I2989" s="21">
        <v>3130</v>
      </c>
      <c r="J2989" s="22">
        <v>3817.5</v>
      </c>
      <c r="M2989" s="23">
        <v>782.5</v>
      </c>
      <c r="N2989" s="23">
        <v>750</v>
      </c>
      <c r="O2989" s="1"/>
      <c r="P2989" s="24">
        <f t="shared" si="155"/>
        <v>5350</v>
      </c>
      <c r="Q2989" s="23">
        <v>344.3</v>
      </c>
      <c r="R2989" s="23">
        <v>0</v>
      </c>
      <c r="S2989" s="23">
        <v>0.65</v>
      </c>
      <c r="T2989" s="24">
        <f t="shared" si="153"/>
        <v>344.95</v>
      </c>
      <c r="U2989" s="25">
        <f t="shared" si="154"/>
        <v>5005.05</v>
      </c>
    </row>
    <row r="2990" spans="1:21" ht="27" customHeight="1" x14ac:dyDescent="0.2">
      <c r="A2990" s="18">
        <v>14202</v>
      </c>
      <c r="B2990" s="18" t="s">
        <v>246</v>
      </c>
      <c r="C2990" s="19">
        <v>44152</v>
      </c>
      <c r="D2990" s="20">
        <v>28505210200517</v>
      </c>
      <c r="F2990" s="18" t="s">
        <v>210</v>
      </c>
      <c r="G2990" s="19">
        <v>44166</v>
      </c>
      <c r="H2990" s="19">
        <v>45077</v>
      </c>
      <c r="O2990" s="1"/>
      <c r="P2990" s="24">
        <f t="shared" si="155"/>
        <v>0</v>
      </c>
      <c r="T2990" s="24">
        <f t="shared" si="153"/>
        <v>0</v>
      </c>
      <c r="U2990" s="25">
        <f t="shared" si="154"/>
        <v>0</v>
      </c>
    </row>
    <row r="2991" spans="1:21" ht="27" customHeight="1" x14ac:dyDescent="0.2">
      <c r="A2991" s="18">
        <v>130</v>
      </c>
      <c r="B2991" s="18" t="s">
        <v>247</v>
      </c>
      <c r="C2991" s="19">
        <v>34515</v>
      </c>
      <c r="D2991" s="20">
        <v>26701230202792</v>
      </c>
      <c r="F2991" s="18" t="s">
        <v>210</v>
      </c>
      <c r="G2991" s="19">
        <v>37469</v>
      </c>
      <c r="I2991" s="21">
        <v>10900</v>
      </c>
      <c r="J2991" s="22">
        <v>14846.5</v>
      </c>
      <c r="M2991" s="23">
        <v>2725</v>
      </c>
      <c r="O2991" s="1"/>
      <c r="P2991" s="24">
        <f t="shared" si="155"/>
        <v>17571.5</v>
      </c>
      <c r="Q2991" s="23">
        <v>1199</v>
      </c>
      <c r="R2991" s="23">
        <v>0</v>
      </c>
      <c r="S2991" s="23">
        <v>0</v>
      </c>
      <c r="T2991" s="24">
        <f t="shared" si="153"/>
        <v>1199</v>
      </c>
      <c r="U2991" s="25">
        <f t="shared" si="154"/>
        <v>16372.5</v>
      </c>
    </row>
    <row r="2992" spans="1:21" ht="27" customHeight="1" x14ac:dyDescent="0.2">
      <c r="A2992" s="18">
        <v>1545</v>
      </c>
      <c r="B2992" s="18" t="s">
        <v>248</v>
      </c>
      <c r="C2992" s="19">
        <v>36481</v>
      </c>
      <c r="D2992" s="20">
        <v>27212190200271</v>
      </c>
      <c r="F2992" s="18" t="s">
        <v>210</v>
      </c>
      <c r="G2992" s="19">
        <v>36495</v>
      </c>
      <c r="I2992" s="21">
        <v>3910</v>
      </c>
      <c r="J2992" s="22">
        <v>4858</v>
      </c>
      <c r="M2992" s="23">
        <v>977.5</v>
      </c>
      <c r="O2992" s="1"/>
      <c r="P2992" s="24">
        <f t="shared" si="155"/>
        <v>5835.5</v>
      </c>
      <c r="Q2992" s="23">
        <v>430.1</v>
      </c>
      <c r="R2992" s="23">
        <v>49</v>
      </c>
      <c r="S2992" s="23">
        <v>0</v>
      </c>
      <c r="T2992" s="24">
        <f t="shared" si="153"/>
        <v>479.1</v>
      </c>
      <c r="U2992" s="25">
        <f t="shared" si="154"/>
        <v>5356.4</v>
      </c>
    </row>
    <row r="2993" spans="1:21" ht="27" customHeight="1" x14ac:dyDescent="0.2">
      <c r="A2993" s="18">
        <v>9986</v>
      </c>
      <c r="B2993" s="18" t="s">
        <v>249</v>
      </c>
      <c r="C2993" s="19">
        <v>35074</v>
      </c>
      <c r="D2993" s="20">
        <v>25707100200954</v>
      </c>
      <c r="F2993" s="18" t="s">
        <v>210</v>
      </c>
      <c r="G2993" s="19" t="s">
        <v>77</v>
      </c>
      <c r="I2993" s="21">
        <v>0</v>
      </c>
      <c r="J2993" s="22">
        <v>4808</v>
      </c>
      <c r="M2993" s="23">
        <v>0</v>
      </c>
      <c r="O2993" s="1"/>
      <c r="P2993" s="24">
        <f t="shared" si="155"/>
        <v>4808</v>
      </c>
      <c r="Q2993" s="23">
        <v>0</v>
      </c>
      <c r="R2993" s="23">
        <v>0</v>
      </c>
      <c r="S2993" s="23">
        <v>0</v>
      </c>
      <c r="T2993" s="24">
        <f t="shared" si="153"/>
        <v>0</v>
      </c>
      <c r="U2993" s="25">
        <f t="shared" si="154"/>
        <v>4808</v>
      </c>
    </row>
    <row r="2994" spans="1:21" ht="27" customHeight="1" x14ac:dyDescent="0.2">
      <c r="A2994" s="18">
        <v>750</v>
      </c>
      <c r="B2994" s="18" t="s">
        <v>250</v>
      </c>
      <c r="C2994" s="19">
        <v>33639</v>
      </c>
      <c r="D2994" s="20">
        <v>26508231400551</v>
      </c>
      <c r="F2994" s="18" t="s">
        <v>251</v>
      </c>
      <c r="G2994" s="19">
        <v>35049</v>
      </c>
      <c r="I2994" s="21">
        <v>4950</v>
      </c>
      <c r="J2994" s="22">
        <v>6155</v>
      </c>
      <c r="M2994" s="23">
        <v>1237.5</v>
      </c>
      <c r="N2994" s="23">
        <v>400</v>
      </c>
      <c r="O2994" s="1"/>
      <c r="P2994" s="24">
        <f t="shared" si="155"/>
        <v>7792.5</v>
      </c>
      <c r="Q2994" s="23">
        <v>544.5</v>
      </c>
      <c r="R2994" s="23">
        <v>0</v>
      </c>
      <c r="S2994" s="23">
        <v>0</v>
      </c>
      <c r="T2994" s="24">
        <f t="shared" si="153"/>
        <v>544.5</v>
      </c>
      <c r="U2994" s="25">
        <f t="shared" si="154"/>
        <v>7248</v>
      </c>
    </row>
    <row r="2995" spans="1:21" ht="27" customHeight="1" x14ac:dyDescent="0.2">
      <c r="A2995" s="18">
        <v>9313</v>
      </c>
      <c r="B2995" s="18" t="s">
        <v>252</v>
      </c>
      <c r="C2995" s="19">
        <v>40054</v>
      </c>
      <c r="D2995" s="20">
        <v>28603130200976</v>
      </c>
      <c r="F2995" s="18" t="s">
        <v>253</v>
      </c>
      <c r="G2995" s="19">
        <v>40091</v>
      </c>
      <c r="I2995" s="21">
        <v>5840</v>
      </c>
      <c r="J2995" s="22">
        <v>7687.5</v>
      </c>
      <c r="M2995" s="23">
        <v>1460</v>
      </c>
      <c r="N2995" s="23">
        <v>500</v>
      </c>
      <c r="O2995" s="1"/>
      <c r="P2995" s="24">
        <f t="shared" si="155"/>
        <v>9647.5</v>
      </c>
      <c r="Q2995" s="23">
        <v>642.4</v>
      </c>
      <c r="R2995" s="23">
        <v>0</v>
      </c>
      <c r="S2995" s="23">
        <v>3.18</v>
      </c>
      <c r="T2995" s="24">
        <f t="shared" si="153"/>
        <v>645.57999999999993</v>
      </c>
      <c r="U2995" s="25">
        <f t="shared" si="154"/>
        <v>9001.92</v>
      </c>
    </row>
    <row r="2996" spans="1:21" ht="27" customHeight="1" x14ac:dyDescent="0.2">
      <c r="A2996" s="18">
        <v>14047</v>
      </c>
      <c r="B2996" s="18" t="s">
        <v>254</v>
      </c>
      <c r="C2996" s="19">
        <v>43816</v>
      </c>
      <c r="D2996" s="20">
        <v>29701300200696</v>
      </c>
      <c r="F2996" s="18" t="s">
        <v>251</v>
      </c>
      <c r="G2996" s="19">
        <v>43891</v>
      </c>
      <c r="I2996" s="21">
        <v>2280</v>
      </c>
      <c r="J2996" s="22">
        <v>2780</v>
      </c>
      <c r="M2996" s="23">
        <v>570</v>
      </c>
      <c r="N2996" s="23">
        <v>350</v>
      </c>
      <c r="O2996" s="1"/>
      <c r="P2996" s="24">
        <f t="shared" si="155"/>
        <v>3700</v>
      </c>
      <c r="Q2996" s="23">
        <v>250.8</v>
      </c>
      <c r="R2996" s="23">
        <v>0</v>
      </c>
      <c r="S2996" s="23">
        <v>0.24</v>
      </c>
      <c r="T2996" s="24">
        <f t="shared" si="153"/>
        <v>251.04000000000002</v>
      </c>
      <c r="U2996" s="25">
        <f t="shared" si="154"/>
        <v>3448.96</v>
      </c>
    </row>
    <row r="2997" spans="1:21" ht="27" customHeight="1" x14ac:dyDescent="0.2">
      <c r="A2997" s="18">
        <v>162</v>
      </c>
      <c r="B2997" s="18" t="s">
        <v>255</v>
      </c>
      <c r="C2997" s="19">
        <v>34881</v>
      </c>
      <c r="D2997" s="20">
        <v>26901160200958</v>
      </c>
      <c r="F2997" s="18" t="s">
        <v>210</v>
      </c>
      <c r="G2997" s="19">
        <v>38297</v>
      </c>
      <c r="I2997" s="21">
        <v>7740</v>
      </c>
      <c r="J2997" s="22">
        <v>9573.5</v>
      </c>
      <c r="M2997" s="23">
        <v>1935</v>
      </c>
      <c r="O2997" s="1"/>
      <c r="P2997" s="24">
        <f t="shared" si="155"/>
        <v>11508.5</v>
      </c>
      <c r="Q2997" s="23">
        <v>851.4</v>
      </c>
      <c r="R2997" s="23">
        <v>0</v>
      </c>
      <c r="S2997" s="23">
        <v>0</v>
      </c>
      <c r="T2997" s="24">
        <f t="shared" si="153"/>
        <v>851.4</v>
      </c>
      <c r="U2997" s="25">
        <f t="shared" si="154"/>
        <v>10657.1</v>
      </c>
    </row>
    <row r="2998" spans="1:21" ht="27" customHeight="1" x14ac:dyDescent="0.2">
      <c r="A2998" s="18">
        <v>165</v>
      </c>
      <c r="B2998" s="18" t="s">
        <v>257</v>
      </c>
      <c r="C2998" s="19">
        <v>35987</v>
      </c>
      <c r="D2998" s="20">
        <v>27405310200575</v>
      </c>
      <c r="F2998" s="18" t="s">
        <v>210</v>
      </c>
      <c r="G2998" s="19">
        <v>38261</v>
      </c>
      <c r="I2998" s="21">
        <v>6170</v>
      </c>
      <c r="J2998" s="22">
        <v>7673</v>
      </c>
      <c r="M2998" s="23">
        <v>1542.5</v>
      </c>
      <c r="O2998" s="1"/>
      <c r="P2998" s="24">
        <f t="shared" si="155"/>
        <v>9215.5</v>
      </c>
      <c r="Q2998" s="23">
        <v>678.7</v>
      </c>
      <c r="R2998" s="23">
        <v>0</v>
      </c>
      <c r="S2998" s="23">
        <v>2.5299999999999998</v>
      </c>
      <c r="T2998" s="24">
        <f t="shared" si="153"/>
        <v>681.23</v>
      </c>
      <c r="U2998" s="25">
        <f t="shared" si="154"/>
        <v>8534.27</v>
      </c>
    </row>
    <row r="2999" spans="1:21" ht="27" customHeight="1" x14ac:dyDescent="0.2">
      <c r="A2999" s="18">
        <v>1003</v>
      </c>
      <c r="B2999" s="18" t="s">
        <v>258</v>
      </c>
      <c r="C2999" s="19">
        <v>34702</v>
      </c>
      <c r="D2999" s="20">
        <v>27305120200655</v>
      </c>
      <c r="F2999" s="18" t="s">
        <v>81</v>
      </c>
      <c r="G2999" s="19">
        <v>35808</v>
      </c>
      <c r="I2999" s="21">
        <v>4380</v>
      </c>
      <c r="J2999" s="22">
        <v>7380.5</v>
      </c>
      <c r="M2999" s="23">
        <v>1095</v>
      </c>
      <c r="O2999" s="1"/>
      <c r="P2999" s="24">
        <f t="shared" si="155"/>
        <v>8475.5</v>
      </c>
      <c r="Q2999" s="23">
        <v>481.8</v>
      </c>
      <c r="R2999" s="23">
        <v>0</v>
      </c>
      <c r="S2999" s="23">
        <v>0</v>
      </c>
      <c r="T2999" s="24">
        <f t="shared" si="153"/>
        <v>481.8</v>
      </c>
      <c r="U2999" s="25">
        <f t="shared" si="154"/>
        <v>7993.7</v>
      </c>
    </row>
    <row r="3000" spans="1:21" ht="27" customHeight="1" x14ac:dyDescent="0.2">
      <c r="A3000" s="18">
        <v>9067</v>
      </c>
      <c r="B3000" s="18" t="s">
        <v>259</v>
      </c>
      <c r="C3000" s="19">
        <v>36526</v>
      </c>
      <c r="D3000" s="20">
        <v>25912060200339</v>
      </c>
      <c r="F3000" s="18" t="s">
        <v>260</v>
      </c>
      <c r="G3000" s="19" t="s">
        <v>77</v>
      </c>
      <c r="I3000" s="21">
        <v>0</v>
      </c>
      <c r="J3000" s="22">
        <v>22432</v>
      </c>
      <c r="M3000" s="23">
        <v>0</v>
      </c>
      <c r="O3000" s="1"/>
      <c r="P3000" s="24">
        <f t="shared" si="155"/>
        <v>22432</v>
      </c>
      <c r="Q3000" s="23">
        <v>0</v>
      </c>
      <c r="R3000" s="23">
        <v>0</v>
      </c>
      <c r="S3000" s="23">
        <v>0</v>
      </c>
      <c r="T3000" s="24">
        <f t="shared" si="153"/>
        <v>0</v>
      </c>
      <c r="U3000" s="25">
        <f t="shared" si="154"/>
        <v>22432</v>
      </c>
    </row>
    <row r="3001" spans="1:21" ht="27" customHeight="1" x14ac:dyDescent="0.2">
      <c r="A3001" s="18">
        <v>10972</v>
      </c>
      <c r="B3001" s="18" t="s">
        <v>261</v>
      </c>
      <c r="C3001" s="19">
        <v>40817</v>
      </c>
      <c r="D3001" s="20">
        <v>26908180100229</v>
      </c>
      <c r="F3001" s="18" t="s">
        <v>260</v>
      </c>
      <c r="G3001" s="19">
        <v>40871</v>
      </c>
      <c r="I3001" s="21">
        <v>2920</v>
      </c>
      <c r="J3001" s="22">
        <v>3565</v>
      </c>
      <c r="M3001" s="23">
        <v>730</v>
      </c>
      <c r="O3001" s="1"/>
      <c r="P3001" s="24">
        <f t="shared" si="155"/>
        <v>4295</v>
      </c>
      <c r="Q3001" s="23">
        <v>321.2</v>
      </c>
      <c r="R3001" s="23">
        <v>0</v>
      </c>
      <c r="S3001" s="23">
        <v>0.59</v>
      </c>
      <c r="T3001" s="24">
        <f t="shared" si="153"/>
        <v>321.78999999999996</v>
      </c>
      <c r="U3001" s="25">
        <f t="shared" si="154"/>
        <v>3973.21</v>
      </c>
    </row>
    <row r="3002" spans="1:21" ht="27" customHeight="1" x14ac:dyDescent="0.2">
      <c r="A3002" s="18">
        <v>1300</v>
      </c>
      <c r="B3002" s="18" t="s">
        <v>262</v>
      </c>
      <c r="C3002" s="19">
        <v>39326</v>
      </c>
      <c r="D3002" s="20">
        <v>27001010205156</v>
      </c>
      <c r="F3002" s="18" t="s">
        <v>263</v>
      </c>
      <c r="G3002" s="19">
        <v>39352</v>
      </c>
      <c r="I3002" s="21">
        <v>9870</v>
      </c>
      <c r="J3002" s="22">
        <v>12090</v>
      </c>
      <c r="M3002" s="23">
        <v>2467.5</v>
      </c>
      <c r="O3002" s="1"/>
      <c r="P3002" s="24">
        <f t="shared" si="155"/>
        <v>14557.5</v>
      </c>
      <c r="Q3002" s="23">
        <v>1085.7</v>
      </c>
      <c r="R3002" s="23">
        <v>0</v>
      </c>
      <c r="S3002" s="23">
        <v>0</v>
      </c>
      <c r="T3002" s="24">
        <f t="shared" si="153"/>
        <v>1085.7</v>
      </c>
      <c r="U3002" s="25">
        <f t="shared" si="154"/>
        <v>13471.8</v>
      </c>
    </row>
    <row r="3003" spans="1:21" ht="27" customHeight="1" x14ac:dyDescent="0.2">
      <c r="A3003" s="18">
        <v>1301</v>
      </c>
      <c r="B3003" s="18" t="s">
        <v>264</v>
      </c>
      <c r="C3003" s="19">
        <v>34714</v>
      </c>
      <c r="D3003" s="20">
        <v>27110290200671</v>
      </c>
      <c r="F3003" s="18" t="s">
        <v>263</v>
      </c>
      <c r="G3003" s="19">
        <v>35225</v>
      </c>
      <c r="I3003" s="21">
        <v>5780</v>
      </c>
      <c r="J3003" s="22">
        <v>7161.5</v>
      </c>
      <c r="M3003" s="23">
        <v>1445</v>
      </c>
      <c r="N3003" s="23">
        <v>600</v>
      </c>
      <c r="O3003" s="1"/>
      <c r="P3003" s="24">
        <f t="shared" si="155"/>
        <v>9206.5</v>
      </c>
      <c r="Q3003" s="23">
        <v>635.79999999999995</v>
      </c>
      <c r="R3003" s="23">
        <v>0</v>
      </c>
      <c r="S3003" s="23">
        <v>0</v>
      </c>
      <c r="T3003" s="24">
        <f t="shared" si="153"/>
        <v>635.79999999999995</v>
      </c>
      <c r="U3003" s="25">
        <f t="shared" si="154"/>
        <v>8570.7000000000007</v>
      </c>
    </row>
    <row r="3004" spans="1:21" ht="27" customHeight="1" x14ac:dyDescent="0.2">
      <c r="A3004" s="18">
        <v>1303</v>
      </c>
      <c r="B3004" s="18" t="s">
        <v>265</v>
      </c>
      <c r="C3004" s="19">
        <v>36831</v>
      </c>
      <c r="D3004" s="20">
        <v>27108061800937</v>
      </c>
      <c r="F3004" s="18" t="s">
        <v>263</v>
      </c>
      <c r="G3004" s="19">
        <v>36900</v>
      </c>
      <c r="I3004" s="21">
        <v>7680</v>
      </c>
      <c r="J3004" s="22">
        <v>9511.5</v>
      </c>
      <c r="M3004" s="23">
        <v>1920</v>
      </c>
      <c r="N3004" s="23">
        <v>750</v>
      </c>
      <c r="O3004" s="1"/>
      <c r="P3004" s="24">
        <f t="shared" si="155"/>
        <v>12181.5</v>
      </c>
      <c r="Q3004" s="23">
        <v>844.8</v>
      </c>
      <c r="R3004" s="23">
        <v>0</v>
      </c>
      <c r="S3004" s="23">
        <v>0.8</v>
      </c>
      <c r="T3004" s="24">
        <f t="shared" si="153"/>
        <v>845.59999999999991</v>
      </c>
      <c r="U3004" s="25">
        <f t="shared" si="154"/>
        <v>11335.9</v>
      </c>
    </row>
    <row r="3005" spans="1:21" ht="27" customHeight="1" x14ac:dyDescent="0.2">
      <c r="A3005" s="18">
        <v>1304</v>
      </c>
      <c r="B3005" s="18" t="s">
        <v>266</v>
      </c>
      <c r="C3005" s="19">
        <v>36925</v>
      </c>
      <c r="D3005" s="20">
        <v>26809020202094</v>
      </c>
      <c r="F3005" s="18" t="s">
        <v>263</v>
      </c>
      <c r="G3005" s="19">
        <v>36951</v>
      </c>
      <c r="I3005" s="21">
        <v>10900</v>
      </c>
      <c r="J3005" s="22">
        <v>12792.5</v>
      </c>
      <c r="M3005" s="23">
        <v>2725</v>
      </c>
      <c r="O3005" s="1"/>
      <c r="P3005" s="24">
        <f t="shared" si="155"/>
        <v>15517.5</v>
      </c>
      <c r="Q3005" s="23">
        <v>1199</v>
      </c>
      <c r="R3005" s="23">
        <v>0</v>
      </c>
      <c r="S3005" s="23">
        <v>0</v>
      </c>
      <c r="T3005" s="24">
        <f t="shared" si="153"/>
        <v>1199</v>
      </c>
      <c r="U3005" s="25">
        <f t="shared" si="154"/>
        <v>14318.5</v>
      </c>
    </row>
    <row r="3006" spans="1:21" ht="27" customHeight="1" x14ac:dyDescent="0.2">
      <c r="A3006" s="18">
        <v>11488</v>
      </c>
      <c r="B3006" s="18" t="s">
        <v>267</v>
      </c>
      <c r="C3006" s="19">
        <v>42686</v>
      </c>
      <c r="D3006" s="20">
        <v>28712200202215</v>
      </c>
      <c r="F3006" s="18" t="s">
        <v>263</v>
      </c>
      <c r="G3006" s="19">
        <v>42736</v>
      </c>
      <c r="I3006" s="21">
        <v>6750</v>
      </c>
      <c r="J3006" s="22">
        <v>8321</v>
      </c>
      <c r="M3006" s="23">
        <v>1687.5</v>
      </c>
      <c r="N3006" s="23">
        <v>550</v>
      </c>
      <c r="O3006" s="1"/>
      <c r="P3006" s="24">
        <f t="shared" si="155"/>
        <v>10558.5</v>
      </c>
      <c r="Q3006" s="23">
        <v>742.5</v>
      </c>
      <c r="R3006" s="23">
        <v>0</v>
      </c>
      <c r="S3006" s="23">
        <v>0</v>
      </c>
      <c r="T3006" s="24">
        <f t="shared" si="153"/>
        <v>742.5</v>
      </c>
      <c r="U3006" s="25">
        <f t="shared" si="154"/>
        <v>9816</v>
      </c>
    </row>
    <row r="3007" spans="1:21" ht="27" customHeight="1" x14ac:dyDescent="0.2">
      <c r="A3007" s="18">
        <v>1560</v>
      </c>
      <c r="B3007" s="18" t="s">
        <v>268</v>
      </c>
      <c r="C3007" s="19">
        <v>36142</v>
      </c>
      <c r="D3007" s="20">
        <v>27410190201151</v>
      </c>
      <c r="F3007" s="18" t="s">
        <v>269</v>
      </c>
      <c r="G3007" s="19">
        <v>39218</v>
      </c>
      <c r="I3007" s="21">
        <v>2340</v>
      </c>
      <c r="J3007" s="22">
        <v>2901.45</v>
      </c>
      <c r="M3007" s="23">
        <v>585</v>
      </c>
      <c r="O3007" s="1"/>
      <c r="P3007" s="24">
        <f t="shared" si="155"/>
        <v>3486.45</v>
      </c>
      <c r="Q3007" s="23">
        <v>257.39999999999998</v>
      </c>
      <c r="R3007" s="23">
        <v>0</v>
      </c>
      <c r="S3007" s="23">
        <v>0</v>
      </c>
      <c r="T3007" s="24">
        <f t="shared" si="153"/>
        <v>257.39999999999998</v>
      </c>
      <c r="U3007" s="25">
        <f t="shared" si="154"/>
        <v>3229.0499999999997</v>
      </c>
    </row>
    <row r="3008" spans="1:21" ht="27" customHeight="1" x14ac:dyDescent="0.2">
      <c r="A3008" s="18">
        <v>5858</v>
      </c>
      <c r="B3008" s="18" t="s">
        <v>270</v>
      </c>
      <c r="C3008" s="19">
        <v>38599</v>
      </c>
      <c r="D3008" s="20">
        <v>28001131803453</v>
      </c>
      <c r="F3008" s="18" t="s">
        <v>269</v>
      </c>
      <c r="G3008" s="19">
        <v>38634</v>
      </c>
      <c r="I3008" s="21">
        <v>1870</v>
      </c>
      <c r="J3008" s="22">
        <v>3166.75</v>
      </c>
      <c r="M3008" s="23">
        <v>467.5</v>
      </c>
      <c r="N3008" s="23">
        <v>400</v>
      </c>
      <c r="O3008" s="1">
        <v>1642</v>
      </c>
      <c r="P3008" s="24">
        <f t="shared" si="155"/>
        <v>5676.25</v>
      </c>
      <c r="Q3008" s="23">
        <v>205.7</v>
      </c>
      <c r="R3008" s="23">
        <v>11.5</v>
      </c>
      <c r="S3008" s="23">
        <v>3.51</v>
      </c>
      <c r="T3008" s="24">
        <f t="shared" si="153"/>
        <v>220.70999999999998</v>
      </c>
      <c r="U3008" s="25">
        <f t="shared" si="154"/>
        <v>5455.54</v>
      </c>
    </row>
    <row r="3009" spans="1:21" ht="27" customHeight="1" x14ac:dyDescent="0.2">
      <c r="A3009" s="18">
        <v>6896</v>
      </c>
      <c r="B3009" s="18" t="s">
        <v>271</v>
      </c>
      <c r="C3009" s="19">
        <v>38783</v>
      </c>
      <c r="D3009" s="20">
        <v>27608081802114</v>
      </c>
      <c r="F3009" s="18" t="s">
        <v>692</v>
      </c>
      <c r="G3009" s="19">
        <v>38812</v>
      </c>
      <c r="I3009" s="21">
        <v>3230</v>
      </c>
      <c r="J3009" s="22">
        <v>4035</v>
      </c>
      <c r="M3009" s="23">
        <v>807.5</v>
      </c>
      <c r="N3009" s="23">
        <v>350</v>
      </c>
      <c r="O3009" s="1"/>
      <c r="P3009" s="24">
        <f t="shared" si="155"/>
        <v>5192.5</v>
      </c>
      <c r="Q3009" s="23">
        <v>355.3</v>
      </c>
      <c r="R3009" s="23">
        <v>0</v>
      </c>
      <c r="S3009" s="23">
        <v>0</v>
      </c>
      <c r="T3009" s="24">
        <f t="shared" si="153"/>
        <v>355.3</v>
      </c>
      <c r="U3009" s="25">
        <f t="shared" si="154"/>
        <v>4837.2</v>
      </c>
    </row>
    <row r="3010" spans="1:21" ht="27" customHeight="1" x14ac:dyDescent="0.2">
      <c r="A3010" s="18">
        <v>14183</v>
      </c>
      <c r="B3010" s="18" t="s">
        <v>272</v>
      </c>
      <c r="C3010" s="19">
        <v>44094</v>
      </c>
      <c r="D3010" s="20">
        <v>29604170200961</v>
      </c>
      <c r="F3010" s="18" t="s">
        <v>234</v>
      </c>
      <c r="G3010" s="19">
        <v>44105</v>
      </c>
      <c r="O3010" s="1"/>
      <c r="P3010" s="24">
        <f t="shared" si="155"/>
        <v>0</v>
      </c>
      <c r="T3010" s="24">
        <f t="shared" si="153"/>
        <v>0</v>
      </c>
      <c r="U3010" s="25">
        <f t="shared" si="154"/>
        <v>0</v>
      </c>
    </row>
    <row r="3011" spans="1:21" ht="27" customHeight="1" x14ac:dyDescent="0.2">
      <c r="A3011" s="18">
        <v>375</v>
      </c>
      <c r="B3011" s="18" t="s">
        <v>273</v>
      </c>
      <c r="C3011" s="19">
        <v>35252</v>
      </c>
      <c r="D3011" s="20">
        <v>26909140200952</v>
      </c>
      <c r="F3011" s="18" t="s">
        <v>229</v>
      </c>
      <c r="G3011" s="19">
        <v>35302</v>
      </c>
      <c r="I3011" s="21">
        <v>5420</v>
      </c>
      <c r="J3011" s="22">
        <v>6501.5</v>
      </c>
      <c r="M3011" s="23">
        <v>1355</v>
      </c>
      <c r="O3011" s="1"/>
      <c r="P3011" s="24">
        <f t="shared" si="155"/>
        <v>7856.5</v>
      </c>
      <c r="Q3011" s="23">
        <v>596.20000000000005</v>
      </c>
      <c r="R3011" s="23">
        <v>0</v>
      </c>
      <c r="S3011" s="23">
        <v>8.61</v>
      </c>
      <c r="T3011" s="24">
        <f t="shared" si="153"/>
        <v>604.81000000000006</v>
      </c>
      <c r="U3011" s="25">
        <f t="shared" si="154"/>
        <v>7251.69</v>
      </c>
    </row>
    <row r="3012" spans="1:21" ht="27" customHeight="1" x14ac:dyDescent="0.2">
      <c r="A3012" s="18">
        <v>9793</v>
      </c>
      <c r="B3012" s="18" t="s">
        <v>274</v>
      </c>
      <c r="C3012" s="19">
        <v>40264</v>
      </c>
      <c r="D3012" s="20">
        <v>28801011836451</v>
      </c>
      <c r="F3012" s="18" t="s">
        <v>229</v>
      </c>
      <c r="G3012" s="19">
        <v>40411</v>
      </c>
      <c r="I3012" s="21">
        <v>1850</v>
      </c>
      <c r="J3012" s="22">
        <v>3122.65</v>
      </c>
      <c r="M3012" s="23">
        <v>462.5</v>
      </c>
      <c r="N3012" s="23">
        <v>150</v>
      </c>
      <c r="O3012" s="1">
        <v>1063</v>
      </c>
      <c r="P3012" s="24">
        <f t="shared" si="155"/>
        <v>4798.1499999999996</v>
      </c>
      <c r="Q3012" s="23">
        <v>203.5</v>
      </c>
      <c r="R3012" s="23">
        <v>0</v>
      </c>
      <c r="S3012" s="23">
        <v>0.5</v>
      </c>
      <c r="T3012" s="24">
        <f t="shared" si="153"/>
        <v>204</v>
      </c>
      <c r="U3012" s="25">
        <f t="shared" si="154"/>
        <v>4594.1499999999996</v>
      </c>
    </row>
    <row r="3013" spans="1:21" ht="27" customHeight="1" x14ac:dyDescent="0.2">
      <c r="A3013" s="18">
        <v>9953</v>
      </c>
      <c r="B3013" s="18" t="s">
        <v>275</v>
      </c>
      <c r="C3013" s="19">
        <v>40404</v>
      </c>
      <c r="D3013" s="20">
        <v>28404092701459</v>
      </c>
      <c r="F3013" s="18" t="s">
        <v>229</v>
      </c>
      <c r="G3013" s="19">
        <v>40415</v>
      </c>
      <c r="I3013" s="21">
        <v>1800</v>
      </c>
      <c r="J3013" s="22">
        <v>3041.9</v>
      </c>
      <c r="M3013" s="23">
        <v>450</v>
      </c>
      <c r="O3013" s="1">
        <v>694</v>
      </c>
      <c r="P3013" s="24">
        <f t="shared" si="155"/>
        <v>4185.8999999999996</v>
      </c>
      <c r="Q3013" s="23">
        <v>198</v>
      </c>
      <c r="R3013" s="23">
        <v>0</v>
      </c>
      <c r="S3013" s="23">
        <v>0</v>
      </c>
      <c r="T3013" s="24">
        <f t="shared" si="153"/>
        <v>198</v>
      </c>
      <c r="U3013" s="25">
        <f t="shared" si="154"/>
        <v>3987.8999999999996</v>
      </c>
    </row>
    <row r="3014" spans="1:21" ht="27" customHeight="1" x14ac:dyDescent="0.2">
      <c r="A3014" s="18">
        <v>140</v>
      </c>
      <c r="B3014" s="18" t="s">
        <v>276</v>
      </c>
      <c r="C3014" s="19">
        <v>36640</v>
      </c>
      <c r="D3014" s="20">
        <v>26401300200373</v>
      </c>
      <c r="F3014" s="18" t="s">
        <v>210</v>
      </c>
      <c r="G3014" s="19">
        <v>36673</v>
      </c>
      <c r="I3014" s="21">
        <v>9920</v>
      </c>
      <c r="J3014" s="22">
        <v>10881.5</v>
      </c>
      <c r="M3014" s="23">
        <v>2480</v>
      </c>
      <c r="O3014" s="1"/>
      <c r="P3014" s="24">
        <f t="shared" si="155"/>
        <v>13361.5</v>
      </c>
      <c r="Q3014" s="23">
        <v>1091.2</v>
      </c>
      <c r="R3014" s="23">
        <v>0</v>
      </c>
      <c r="S3014" s="23">
        <v>0</v>
      </c>
      <c r="T3014" s="24">
        <f t="shared" si="153"/>
        <v>1091.2</v>
      </c>
      <c r="U3014" s="25">
        <f t="shared" si="154"/>
        <v>12270.3</v>
      </c>
    </row>
    <row r="3015" spans="1:21" ht="27" customHeight="1" x14ac:dyDescent="0.2">
      <c r="A3015" s="18">
        <v>7677</v>
      </c>
      <c r="B3015" s="18" t="s">
        <v>277</v>
      </c>
      <c r="C3015" s="19">
        <v>39105</v>
      </c>
      <c r="D3015" s="20">
        <v>27503310200518</v>
      </c>
      <c r="F3015" s="18" t="s">
        <v>229</v>
      </c>
      <c r="G3015" s="19">
        <v>40685</v>
      </c>
      <c r="I3015" s="21">
        <v>4390</v>
      </c>
      <c r="J3015" s="22">
        <v>5456.5</v>
      </c>
      <c r="M3015" s="23">
        <v>1097.5</v>
      </c>
      <c r="O3015" s="1"/>
      <c r="P3015" s="24">
        <f t="shared" si="155"/>
        <v>6554</v>
      </c>
      <c r="Q3015" s="23">
        <v>482.9</v>
      </c>
      <c r="R3015" s="23">
        <v>14.55</v>
      </c>
      <c r="S3015" s="23">
        <v>0</v>
      </c>
      <c r="T3015" s="24">
        <f t="shared" si="153"/>
        <v>497.45</v>
      </c>
      <c r="U3015" s="25">
        <f t="shared" si="154"/>
        <v>6056.55</v>
      </c>
    </row>
    <row r="3016" spans="1:21" ht="27" customHeight="1" x14ac:dyDescent="0.2">
      <c r="A3016" s="18">
        <v>9332</v>
      </c>
      <c r="B3016" s="18" t="s">
        <v>278</v>
      </c>
      <c r="C3016" s="19">
        <v>40084</v>
      </c>
      <c r="D3016" s="20">
        <v>28203260201038</v>
      </c>
      <c r="F3016" s="18" t="s">
        <v>229</v>
      </c>
      <c r="G3016" s="19">
        <v>40103</v>
      </c>
      <c r="I3016" s="21">
        <v>1920</v>
      </c>
      <c r="J3016" s="22">
        <v>3601.49</v>
      </c>
      <c r="M3016" s="23">
        <v>480</v>
      </c>
      <c r="O3016" s="1">
        <v>748</v>
      </c>
      <c r="P3016" s="24">
        <f t="shared" si="155"/>
        <v>4829.49</v>
      </c>
      <c r="Q3016" s="23">
        <v>211.2</v>
      </c>
      <c r="R3016" s="23">
        <v>0</v>
      </c>
      <c r="S3016" s="23">
        <v>0.26</v>
      </c>
      <c r="T3016" s="24">
        <f t="shared" si="153"/>
        <v>211.45999999999998</v>
      </c>
      <c r="U3016" s="25">
        <f t="shared" si="154"/>
        <v>4618.03</v>
      </c>
    </row>
    <row r="3017" spans="1:21" ht="27" customHeight="1" x14ac:dyDescent="0.2">
      <c r="A3017" s="18">
        <v>10289</v>
      </c>
      <c r="B3017" s="18" t="s">
        <v>279</v>
      </c>
      <c r="C3017" s="19">
        <v>40478</v>
      </c>
      <c r="D3017" s="20">
        <v>28709140200811</v>
      </c>
      <c r="F3017" s="18" t="s">
        <v>229</v>
      </c>
      <c r="G3017" s="19">
        <v>40594</v>
      </c>
      <c r="I3017" s="21">
        <v>2000</v>
      </c>
      <c r="J3017" s="22">
        <v>2826.15</v>
      </c>
      <c r="M3017" s="23">
        <v>500</v>
      </c>
      <c r="O3017" s="1">
        <v>1332</v>
      </c>
      <c r="P3017" s="24">
        <f t="shared" si="155"/>
        <v>4658.1499999999996</v>
      </c>
      <c r="Q3017" s="23">
        <v>220</v>
      </c>
      <c r="R3017" s="23">
        <v>0</v>
      </c>
      <c r="S3017" s="23">
        <v>0</v>
      </c>
      <c r="T3017" s="24">
        <f t="shared" si="153"/>
        <v>220</v>
      </c>
      <c r="U3017" s="25">
        <f t="shared" si="154"/>
        <v>4438.1499999999996</v>
      </c>
    </row>
    <row r="3018" spans="1:21" ht="27" customHeight="1" x14ac:dyDescent="0.2">
      <c r="A3018" s="18">
        <v>12724</v>
      </c>
      <c r="B3018" s="18" t="s">
        <v>280</v>
      </c>
      <c r="C3018" s="19">
        <v>36333</v>
      </c>
      <c r="D3018" s="20">
        <v>26411260400035</v>
      </c>
      <c r="F3018" s="18" t="s">
        <v>281</v>
      </c>
      <c r="G3018" s="19">
        <v>36411</v>
      </c>
      <c r="I3018" s="21">
        <v>6940</v>
      </c>
      <c r="J3018" s="22">
        <v>7635</v>
      </c>
      <c r="M3018" s="23">
        <v>1735</v>
      </c>
      <c r="O3018" s="1"/>
      <c r="P3018" s="24">
        <f t="shared" si="155"/>
        <v>9370</v>
      </c>
      <c r="Q3018" s="23">
        <v>763.4</v>
      </c>
      <c r="R3018" s="23">
        <v>0</v>
      </c>
      <c r="S3018" s="23">
        <v>0</v>
      </c>
      <c r="T3018" s="24">
        <f t="shared" si="153"/>
        <v>763.4</v>
      </c>
      <c r="U3018" s="25">
        <f t="shared" si="154"/>
        <v>8606.6</v>
      </c>
    </row>
    <row r="3019" spans="1:21" ht="27" customHeight="1" x14ac:dyDescent="0.2">
      <c r="A3019" s="18">
        <v>5791</v>
      </c>
      <c r="B3019" s="18" t="s">
        <v>282</v>
      </c>
      <c r="C3019" s="19">
        <v>38579</v>
      </c>
      <c r="D3019" s="20">
        <v>26504180201862</v>
      </c>
      <c r="F3019" s="18" t="s">
        <v>283</v>
      </c>
      <c r="G3019" s="19">
        <v>38689</v>
      </c>
      <c r="I3019" s="21">
        <v>2670</v>
      </c>
      <c r="J3019" s="22">
        <v>3309.95</v>
      </c>
      <c r="M3019" s="23">
        <v>667.5</v>
      </c>
      <c r="O3019" s="1"/>
      <c r="P3019" s="24">
        <f t="shared" si="155"/>
        <v>3977.45</v>
      </c>
      <c r="Q3019" s="23">
        <v>293.7</v>
      </c>
      <c r="R3019" s="23">
        <v>0</v>
      </c>
      <c r="S3019" s="23">
        <v>0</v>
      </c>
      <c r="T3019" s="24">
        <f t="shared" si="153"/>
        <v>293.7</v>
      </c>
      <c r="U3019" s="25">
        <f t="shared" si="154"/>
        <v>3683.75</v>
      </c>
    </row>
    <row r="3020" spans="1:21" ht="27" customHeight="1" x14ac:dyDescent="0.2">
      <c r="A3020" s="18">
        <v>18</v>
      </c>
      <c r="B3020" s="18" t="s">
        <v>284</v>
      </c>
      <c r="C3020" s="19">
        <v>34876</v>
      </c>
      <c r="D3020" s="20">
        <v>26601100201978</v>
      </c>
      <c r="F3020" s="18" t="s">
        <v>285</v>
      </c>
      <c r="G3020" s="19">
        <v>35043</v>
      </c>
      <c r="I3020" s="21">
        <v>3940</v>
      </c>
      <c r="J3020" s="22">
        <v>5377.5</v>
      </c>
      <c r="M3020" s="23">
        <v>985</v>
      </c>
      <c r="N3020" s="23">
        <v>200</v>
      </c>
      <c r="O3020" s="1"/>
      <c r="P3020" s="24">
        <f t="shared" si="155"/>
        <v>6562.5</v>
      </c>
      <c r="Q3020" s="23">
        <v>433.4</v>
      </c>
      <c r="R3020" s="23">
        <v>0</v>
      </c>
      <c r="S3020" s="23">
        <v>0</v>
      </c>
      <c r="T3020" s="24">
        <f t="shared" si="153"/>
        <v>433.4</v>
      </c>
      <c r="U3020" s="25">
        <f t="shared" si="154"/>
        <v>6129.1</v>
      </c>
    </row>
    <row r="3021" spans="1:21" ht="27" customHeight="1" x14ac:dyDescent="0.2">
      <c r="A3021" s="18">
        <v>6840</v>
      </c>
      <c r="B3021" s="18" t="s">
        <v>286</v>
      </c>
      <c r="C3021" s="19">
        <v>38768</v>
      </c>
      <c r="D3021" s="20">
        <v>27102101701611</v>
      </c>
      <c r="F3021" s="18" t="s">
        <v>285</v>
      </c>
      <c r="G3021" s="19">
        <v>38812</v>
      </c>
      <c r="I3021" s="21">
        <v>2760</v>
      </c>
      <c r="J3021" s="22">
        <v>3407.7</v>
      </c>
      <c r="M3021" s="23">
        <v>690</v>
      </c>
      <c r="N3021" s="23">
        <v>100</v>
      </c>
      <c r="O3021" s="1"/>
      <c r="P3021" s="24">
        <f t="shared" si="155"/>
        <v>4197.7</v>
      </c>
      <c r="Q3021" s="23">
        <v>303.60000000000002</v>
      </c>
      <c r="R3021" s="23">
        <v>0</v>
      </c>
      <c r="S3021" s="23">
        <v>0</v>
      </c>
      <c r="T3021" s="24">
        <f t="shared" si="153"/>
        <v>303.60000000000002</v>
      </c>
      <c r="U3021" s="25">
        <f t="shared" si="154"/>
        <v>3894.1</v>
      </c>
    </row>
    <row r="3022" spans="1:21" ht="27" customHeight="1" x14ac:dyDescent="0.2">
      <c r="A3022" s="18">
        <v>6967</v>
      </c>
      <c r="B3022" s="18" t="s">
        <v>287</v>
      </c>
      <c r="C3022" s="19">
        <v>38808</v>
      </c>
      <c r="D3022" s="20">
        <v>27303050201249</v>
      </c>
      <c r="F3022" s="18" t="s">
        <v>285</v>
      </c>
      <c r="G3022" s="19">
        <v>38820</v>
      </c>
      <c r="I3022" s="21">
        <v>1700</v>
      </c>
      <c r="J3022" s="22">
        <v>2479.4</v>
      </c>
      <c r="M3022" s="23">
        <v>425</v>
      </c>
      <c r="N3022" s="23">
        <v>100</v>
      </c>
      <c r="O3022" s="1"/>
      <c r="P3022" s="24">
        <f t="shared" si="155"/>
        <v>3004.4</v>
      </c>
      <c r="Q3022" s="23">
        <v>187</v>
      </c>
      <c r="R3022" s="23">
        <v>0</v>
      </c>
      <c r="S3022" s="23">
        <v>0</v>
      </c>
      <c r="T3022" s="24">
        <f t="shared" si="153"/>
        <v>187</v>
      </c>
      <c r="U3022" s="25">
        <f t="shared" si="154"/>
        <v>2817.4</v>
      </c>
    </row>
    <row r="3023" spans="1:21" ht="27" customHeight="1" x14ac:dyDescent="0.2">
      <c r="A3023" s="18">
        <v>7204</v>
      </c>
      <c r="B3023" s="18" t="s">
        <v>288</v>
      </c>
      <c r="C3023" s="19">
        <v>38914</v>
      </c>
      <c r="D3023" s="20">
        <v>27712012503654</v>
      </c>
      <c r="F3023" s="18" t="s">
        <v>285</v>
      </c>
      <c r="G3023" s="19">
        <v>38962</v>
      </c>
      <c r="I3023" s="21">
        <v>2100</v>
      </c>
      <c r="J3023" s="22">
        <v>3540.3</v>
      </c>
      <c r="M3023" s="23">
        <v>525</v>
      </c>
      <c r="N3023" s="23">
        <v>100</v>
      </c>
      <c r="O3023" s="1"/>
      <c r="P3023" s="24">
        <f t="shared" si="155"/>
        <v>4165.3</v>
      </c>
      <c r="Q3023" s="23">
        <v>231</v>
      </c>
      <c r="R3023" s="23">
        <v>0</v>
      </c>
      <c r="S3023" s="23">
        <v>0</v>
      </c>
      <c r="T3023" s="24">
        <f t="shared" si="153"/>
        <v>231</v>
      </c>
      <c r="U3023" s="25">
        <f t="shared" si="154"/>
        <v>3934.3</v>
      </c>
    </row>
    <row r="3024" spans="1:21" ht="27" customHeight="1" x14ac:dyDescent="0.2">
      <c r="A3024" s="18">
        <v>7214</v>
      </c>
      <c r="B3024" s="18" t="s">
        <v>289</v>
      </c>
      <c r="C3024" s="19">
        <v>38912</v>
      </c>
      <c r="D3024" s="20">
        <v>27012222501539</v>
      </c>
      <c r="F3024" s="18" t="s">
        <v>285</v>
      </c>
      <c r="G3024" s="19">
        <v>38962</v>
      </c>
      <c r="I3024" s="21">
        <v>2740</v>
      </c>
      <c r="J3024" s="22">
        <v>3380.3</v>
      </c>
      <c r="M3024" s="23">
        <v>685</v>
      </c>
      <c r="N3024" s="23">
        <v>100</v>
      </c>
      <c r="O3024" s="1"/>
      <c r="P3024" s="24">
        <f t="shared" si="155"/>
        <v>4165.3</v>
      </c>
      <c r="Q3024" s="23">
        <v>301.39999999999998</v>
      </c>
      <c r="R3024" s="23">
        <v>0</v>
      </c>
      <c r="S3024" s="23">
        <v>0</v>
      </c>
      <c r="T3024" s="24">
        <f t="shared" si="153"/>
        <v>301.39999999999998</v>
      </c>
      <c r="U3024" s="25">
        <f t="shared" si="154"/>
        <v>3863.9</v>
      </c>
    </row>
    <row r="3025" spans="1:21" ht="27" customHeight="1" x14ac:dyDescent="0.2">
      <c r="A3025" s="18">
        <v>7233</v>
      </c>
      <c r="B3025" s="18" t="s">
        <v>290</v>
      </c>
      <c r="C3025" s="19">
        <v>38931</v>
      </c>
      <c r="D3025" s="20">
        <v>28609010211778</v>
      </c>
      <c r="F3025" s="18" t="s">
        <v>285</v>
      </c>
      <c r="G3025" s="19">
        <v>38962</v>
      </c>
      <c r="I3025" s="21">
        <v>2170</v>
      </c>
      <c r="J3025" s="22">
        <v>3660.1000000000004</v>
      </c>
      <c r="M3025" s="23">
        <v>542.5</v>
      </c>
      <c r="N3025" s="23">
        <v>150</v>
      </c>
      <c r="O3025" s="1"/>
      <c r="P3025" s="24">
        <f t="shared" si="155"/>
        <v>4352.6000000000004</v>
      </c>
      <c r="Q3025" s="23">
        <v>238.7</v>
      </c>
      <c r="R3025" s="23">
        <v>0</v>
      </c>
      <c r="S3025" s="23">
        <v>0</v>
      </c>
      <c r="T3025" s="24">
        <f t="shared" si="153"/>
        <v>238.7</v>
      </c>
      <c r="U3025" s="25">
        <f t="shared" si="154"/>
        <v>4113.9000000000005</v>
      </c>
    </row>
    <row r="3026" spans="1:21" ht="27" customHeight="1" x14ac:dyDescent="0.2">
      <c r="A3026" s="18">
        <v>7653</v>
      </c>
      <c r="B3026" s="18" t="s">
        <v>291</v>
      </c>
      <c r="C3026" s="19">
        <v>39095</v>
      </c>
      <c r="D3026" s="20">
        <v>28304181801993</v>
      </c>
      <c r="F3026" s="18" t="s">
        <v>285</v>
      </c>
      <c r="G3026" s="19">
        <v>39127</v>
      </c>
      <c r="I3026" s="21">
        <v>1950</v>
      </c>
      <c r="J3026" s="22">
        <v>3307.2</v>
      </c>
      <c r="M3026" s="23">
        <v>487.5</v>
      </c>
      <c r="N3026" s="23">
        <v>100</v>
      </c>
      <c r="O3026" s="1"/>
      <c r="P3026" s="24">
        <f t="shared" si="155"/>
        <v>3894.7</v>
      </c>
      <c r="Q3026" s="23">
        <v>214.5</v>
      </c>
      <c r="R3026" s="23">
        <v>0</v>
      </c>
      <c r="S3026" s="23">
        <v>0</v>
      </c>
      <c r="T3026" s="24">
        <f t="shared" si="153"/>
        <v>214.5</v>
      </c>
      <c r="U3026" s="25">
        <f t="shared" si="154"/>
        <v>3680.2</v>
      </c>
    </row>
    <row r="3027" spans="1:21" ht="27" customHeight="1" x14ac:dyDescent="0.2">
      <c r="A3027" s="18">
        <v>7924</v>
      </c>
      <c r="B3027" s="18" t="s">
        <v>292</v>
      </c>
      <c r="C3027" s="19">
        <v>39209</v>
      </c>
      <c r="D3027" s="20">
        <v>28204011808174</v>
      </c>
      <c r="F3027" s="18" t="s">
        <v>285</v>
      </c>
      <c r="G3027" s="19">
        <v>39238</v>
      </c>
      <c r="I3027" s="21">
        <v>2110</v>
      </c>
      <c r="J3027" s="22">
        <v>3558.2</v>
      </c>
      <c r="M3027" s="23">
        <v>527.5</v>
      </c>
      <c r="N3027" s="23">
        <v>150</v>
      </c>
      <c r="O3027" s="1"/>
      <c r="P3027" s="24">
        <f t="shared" si="155"/>
        <v>4235.7</v>
      </c>
      <c r="Q3027" s="23">
        <v>232.1</v>
      </c>
      <c r="R3027" s="23">
        <v>0</v>
      </c>
      <c r="S3027" s="23">
        <v>0</v>
      </c>
      <c r="T3027" s="24">
        <f t="shared" si="153"/>
        <v>232.1</v>
      </c>
      <c r="U3027" s="25">
        <f t="shared" si="154"/>
        <v>4003.6</v>
      </c>
    </row>
    <row r="3028" spans="1:21" ht="27" customHeight="1" x14ac:dyDescent="0.2">
      <c r="A3028" s="18">
        <v>8002</v>
      </c>
      <c r="B3028" s="18" t="s">
        <v>293</v>
      </c>
      <c r="C3028" s="19">
        <v>42690</v>
      </c>
      <c r="D3028" s="20">
        <v>27304010200815</v>
      </c>
      <c r="F3028" s="18" t="s">
        <v>285</v>
      </c>
      <c r="G3028" s="19">
        <v>42705</v>
      </c>
      <c r="I3028" s="21">
        <v>1860</v>
      </c>
      <c r="J3028" s="22">
        <v>3126.15</v>
      </c>
      <c r="M3028" s="23">
        <v>465</v>
      </c>
      <c r="N3028" s="23">
        <v>300</v>
      </c>
      <c r="O3028" s="1"/>
      <c r="P3028" s="24">
        <f t="shared" si="155"/>
        <v>3891.15</v>
      </c>
      <c r="Q3028" s="23">
        <v>204.6</v>
      </c>
      <c r="R3028" s="23">
        <v>0</v>
      </c>
      <c r="S3028" s="23">
        <v>0.25</v>
      </c>
      <c r="T3028" s="24">
        <f t="shared" si="153"/>
        <v>204.85</v>
      </c>
      <c r="U3028" s="25">
        <f t="shared" si="154"/>
        <v>3686.3</v>
      </c>
    </row>
    <row r="3029" spans="1:21" ht="27" customHeight="1" x14ac:dyDescent="0.2">
      <c r="A3029" s="18">
        <v>8635</v>
      </c>
      <c r="B3029" s="18" t="s">
        <v>294</v>
      </c>
      <c r="C3029" s="19">
        <v>43022</v>
      </c>
      <c r="D3029" s="20">
        <v>26901200200077</v>
      </c>
      <c r="F3029" s="18" t="s">
        <v>285</v>
      </c>
      <c r="G3029" s="19">
        <v>43046</v>
      </c>
      <c r="I3029" s="21">
        <v>1880</v>
      </c>
      <c r="J3029" s="22">
        <v>2332.35</v>
      </c>
      <c r="M3029" s="23">
        <v>470</v>
      </c>
      <c r="N3029" s="23">
        <v>100</v>
      </c>
      <c r="O3029" s="1"/>
      <c r="P3029" s="24">
        <f t="shared" si="155"/>
        <v>2902.35</v>
      </c>
      <c r="Q3029" s="23">
        <v>206.8</v>
      </c>
      <c r="R3029" s="23">
        <v>0</v>
      </c>
      <c r="S3029" s="23">
        <v>0</v>
      </c>
      <c r="T3029" s="24">
        <f t="shared" si="153"/>
        <v>206.8</v>
      </c>
      <c r="U3029" s="25">
        <f t="shared" si="154"/>
        <v>2695.5499999999997</v>
      </c>
    </row>
    <row r="3030" spans="1:21" ht="27" customHeight="1" x14ac:dyDescent="0.2">
      <c r="A3030" s="18">
        <v>8743</v>
      </c>
      <c r="B3030" s="18" t="s">
        <v>295</v>
      </c>
      <c r="C3030" s="19">
        <v>39578</v>
      </c>
      <c r="D3030" s="20">
        <v>28106282501854</v>
      </c>
      <c r="F3030" s="18" t="s">
        <v>285</v>
      </c>
      <c r="G3030" s="19">
        <v>39607</v>
      </c>
      <c r="I3030" s="21">
        <v>1910</v>
      </c>
      <c r="J3030" s="22">
        <v>3211.3</v>
      </c>
      <c r="M3030" s="23">
        <v>477.5</v>
      </c>
      <c r="N3030" s="23">
        <v>100</v>
      </c>
      <c r="O3030" s="1"/>
      <c r="P3030" s="24">
        <f t="shared" si="155"/>
        <v>3788.8</v>
      </c>
      <c r="Q3030" s="23">
        <v>210.1</v>
      </c>
      <c r="R3030" s="23">
        <v>0</v>
      </c>
      <c r="S3030" s="23">
        <v>0</v>
      </c>
      <c r="T3030" s="24">
        <f t="shared" si="153"/>
        <v>210.1</v>
      </c>
      <c r="U3030" s="25">
        <f t="shared" si="154"/>
        <v>3578.7000000000003</v>
      </c>
    </row>
    <row r="3031" spans="1:21" ht="27" customHeight="1" x14ac:dyDescent="0.2">
      <c r="A3031" s="18">
        <v>10166</v>
      </c>
      <c r="B3031" s="18" t="s">
        <v>296</v>
      </c>
      <c r="C3031" s="19">
        <v>40456</v>
      </c>
      <c r="D3031" s="20">
        <v>27302171803631</v>
      </c>
      <c r="F3031" s="18" t="s">
        <v>285</v>
      </c>
      <c r="G3031" s="19">
        <v>40468</v>
      </c>
      <c r="I3031" s="21">
        <v>1890</v>
      </c>
      <c r="J3031" s="22">
        <v>2562.4</v>
      </c>
      <c r="M3031" s="23">
        <v>472.5</v>
      </c>
      <c r="N3031" s="23">
        <v>100</v>
      </c>
      <c r="O3031" s="1"/>
      <c r="P3031" s="24">
        <f t="shared" si="155"/>
        <v>3134.9</v>
      </c>
      <c r="Q3031" s="23">
        <v>207.9</v>
      </c>
      <c r="R3031" s="23">
        <v>0</v>
      </c>
      <c r="S3031" s="23">
        <v>0</v>
      </c>
      <c r="T3031" s="24">
        <f t="shared" si="153"/>
        <v>207.9</v>
      </c>
      <c r="U3031" s="25">
        <f t="shared" si="154"/>
        <v>2927</v>
      </c>
    </row>
    <row r="3032" spans="1:21" ht="27" customHeight="1" x14ac:dyDescent="0.2">
      <c r="A3032" s="18">
        <v>10414</v>
      </c>
      <c r="B3032" s="18" t="s">
        <v>297</v>
      </c>
      <c r="C3032" s="19">
        <v>40518</v>
      </c>
      <c r="D3032" s="20">
        <v>27205010201872</v>
      </c>
      <c r="F3032" s="18" t="s">
        <v>285</v>
      </c>
      <c r="G3032" s="19">
        <v>40544</v>
      </c>
      <c r="I3032" s="21">
        <v>2690</v>
      </c>
      <c r="J3032" s="22">
        <v>3638.3999999999996</v>
      </c>
      <c r="M3032" s="23">
        <v>672.5</v>
      </c>
      <c r="N3032" s="23">
        <v>100</v>
      </c>
      <c r="O3032" s="1"/>
      <c r="P3032" s="24">
        <f t="shared" si="155"/>
        <v>4410.8999999999996</v>
      </c>
      <c r="Q3032" s="23">
        <v>295.89999999999998</v>
      </c>
      <c r="R3032" s="23">
        <v>0</v>
      </c>
      <c r="S3032" s="23">
        <v>0</v>
      </c>
      <c r="T3032" s="24">
        <f t="shared" si="153"/>
        <v>295.89999999999998</v>
      </c>
      <c r="U3032" s="25">
        <f t="shared" si="154"/>
        <v>4115</v>
      </c>
    </row>
    <row r="3033" spans="1:21" ht="27" customHeight="1" x14ac:dyDescent="0.2">
      <c r="A3033" s="18">
        <v>11010</v>
      </c>
      <c r="B3033" s="18" t="s">
        <v>298</v>
      </c>
      <c r="C3033" s="19">
        <v>40867</v>
      </c>
      <c r="D3033" s="20">
        <v>29008261801434</v>
      </c>
      <c r="F3033" s="18" t="s">
        <v>285</v>
      </c>
      <c r="G3033" s="19">
        <v>40950</v>
      </c>
      <c r="I3033" s="21">
        <v>1700</v>
      </c>
      <c r="J3033" s="22">
        <v>2273.35</v>
      </c>
      <c r="M3033" s="23">
        <v>425</v>
      </c>
      <c r="N3033" s="23">
        <v>100</v>
      </c>
      <c r="O3033" s="1"/>
      <c r="P3033" s="24">
        <f t="shared" si="155"/>
        <v>2798.35</v>
      </c>
      <c r="Q3033" s="23">
        <v>187</v>
      </c>
      <c r="R3033" s="23">
        <v>0</v>
      </c>
      <c r="S3033" s="23">
        <v>0</v>
      </c>
      <c r="T3033" s="24">
        <f t="shared" si="153"/>
        <v>187</v>
      </c>
      <c r="U3033" s="25">
        <f t="shared" si="154"/>
        <v>2611.35</v>
      </c>
    </row>
    <row r="3034" spans="1:21" ht="27" customHeight="1" x14ac:dyDescent="0.2">
      <c r="A3034" s="18">
        <v>11049</v>
      </c>
      <c r="B3034" s="18" t="s">
        <v>299</v>
      </c>
      <c r="C3034" s="19">
        <v>40891</v>
      </c>
      <c r="D3034" s="20">
        <v>28408030201234</v>
      </c>
      <c r="F3034" s="18" t="s">
        <v>285</v>
      </c>
      <c r="G3034" s="19">
        <v>40923</v>
      </c>
      <c r="I3034" s="21">
        <v>1700</v>
      </c>
      <c r="J3034" s="22">
        <v>2441.35</v>
      </c>
      <c r="M3034" s="23">
        <v>425</v>
      </c>
      <c r="N3034" s="23">
        <v>100</v>
      </c>
      <c r="O3034" s="1"/>
      <c r="P3034" s="24">
        <f t="shared" si="155"/>
        <v>2966.35</v>
      </c>
      <c r="Q3034" s="23">
        <v>187</v>
      </c>
      <c r="R3034" s="23">
        <v>0</v>
      </c>
      <c r="S3034" s="23">
        <v>0</v>
      </c>
      <c r="T3034" s="24">
        <f t="shared" si="153"/>
        <v>187</v>
      </c>
      <c r="U3034" s="25">
        <f t="shared" si="154"/>
        <v>2779.35</v>
      </c>
    </row>
    <row r="3035" spans="1:21" ht="27" customHeight="1" x14ac:dyDescent="0.2">
      <c r="A3035" s="18">
        <v>11360</v>
      </c>
      <c r="B3035" s="18" t="s">
        <v>300</v>
      </c>
      <c r="C3035" s="19">
        <v>41130</v>
      </c>
      <c r="D3035" s="20">
        <v>27903251803252</v>
      </c>
      <c r="F3035" s="18" t="s">
        <v>285</v>
      </c>
      <c r="G3035" s="19">
        <v>41186</v>
      </c>
      <c r="I3035" s="21">
        <v>1700</v>
      </c>
      <c r="J3035" s="22">
        <v>2270.35</v>
      </c>
      <c r="M3035" s="23">
        <v>425</v>
      </c>
      <c r="N3035" s="23">
        <v>100</v>
      </c>
      <c r="O3035" s="1"/>
      <c r="P3035" s="24">
        <f t="shared" si="155"/>
        <v>2795.35</v>
      </c>
      <c r="Q3035" s="23">
        <v>187</v>
      </c>
      <c r="R3035" s="23">
        <v>0</v>
      </c>
      <c r="S3035" s="23">
        <v>0</v>
      </c>
      <c r="T3035" s="24">
        <f t="shared" si="153"/>
        <v>187</v>
      </c>
      <c r="U3035" s="25">
        <f t="shared" si="154"/>
        <v>2608.35</v>
      </c>
    </row>
    <row r="3036" spans="1:21" ht="27" customHeight="1" x14ac:dyDescent="0.2">
      <c r="A3036" s="18">
        <v>12078</v>
      </c>
      <c r="B3036" s="18" t="s">
        <v>301</v>
      </c>
      <c r="C3036" s="19">
        <v>41610</v>
      </c>
      <c r="D3036" s="20">
        <v>27507011800793</v>
      </c>
      <c r="F3036" s="18" t="s">
        <v>285</v>
      </c>
      <c r="G3036" s="19">
        <v>41654</v>
      </c>
      <c r="I3036" s="21">
        <v>1700</v>
      </c>
      <c r="J3036" s="22">
        <v>2270.35</v>
      </c>
      <c r="M3036" s="23">
        <v>425</v>
      </c>
      <c r="N3036" s="23">
        <v>100</v>
      </c>
      <c r="O3036" s="1"/>
      <c r="P3036" s="24">
        <f t="shared" si="155"/>
        <v>2795.35</v>
      </c>
      <c r="Q3036" s="23">
        <v>187</v>
      </c>
      <c r="R3036" s="23">
        <v>0</v>
      </c>
      <c r="S3036" s="23">
        <v>0</v>
      </c>
      <c r="T3036" s="24">
        <f t="shared" si="153"/>
        <v>187</v>
      </c>
      <c r="U3036" s="25">
        <f t="shared" si="154"/>
        <v>2608.35</v>
      </c>
    </row>
    <row r="3037" spans="1:21" ht="27" customHeight="1" x14ac:dyDescent="0.2">
      <c r="A3037" s="18">
        <v>14075</v>
      </c>
      <c r="B3037" s="18" t="s">
        <v>302</v>
      </c>
      <c r="C3037" s="19">
        <v>43870</v>
      </c>
      <c r="D3037" s="20">
        <v>28110020201831</v>
      </c>
      <c r="F3037" s="18" t="s">
        <v>285</v>
      </c>
      <c r="G3037" s="19">
        <v>43983</v>
      </c>
      <c r="O3037" s="1"/>
      <c r="P3037" s="24">
        <f t="shared" si="155"/>
        <v>0</v>
      </c>
      <c r="T3037" s="24">
        <f t="shared" si="153"/>
        <v>0</v>
      </c>
      <c r="U3037" s="25">
        <f t="shared" si="154"/>
        <v>0</v>
      </c>
    </row>
    <row r="3038" spans="1:21" ht="27" customHeight="1" x14ac:dyDescent="0.2">
      <c r="A3038" s="18">
        <v>14100</v>
      </c>
      <c r="B3038" s="18" t="s">
        <v>303</v>
      </c>
      <c r="C3038" s="19">
        <v>43900</v>
      </c>
      <c r="D3038" s="20">
        <v>28507010206556</v>
      </c>
      <c r="F3038" s="18" t="s">
        <v>285</v>
      </c>
      <c r="G3038" s="19">
        <v>44013</v>
      </c>
      <c r="I3038" s="21">
        <v>1700</v>
      </c>
      <c r="J3038" s="22">
        <v>1923.9</v>
      </c>
      <c r="M3038" s="23">
        <v>425</v>
      </c>
      <c r="N3038" s="23">
        <v>100</v>
      </c>
      <c r="O3038" s="1"/>
      <c r="P3038" s="24">
        <f t="shared" si="155"/>
        <v>2448.9</v>
      </c>
      <c r="Q3038" s="23">
        <v>187</v>
      </c>
      <c r="R3038" s="23">
        <v>0</v>
      </c>
      <c r="S3038" s="23">
        <v>0</v>
      </c>
      <c r="T3038" s="24">
        <f t="shared" si="153"/>
        <v>187</v>
      </c>
      <c r="U3038" s="25">
        <f t="shared" si="154"/>
        <v>2261.9</v>
      </c>
    </row>
    <row r="3039" spans="1:21" ht="27" customHeight="1" x14ac:dyDescent="0.2">
      <c r="A3039" s="18">
        <v>14157</v>
      </c>
      <c r="B3039" s="18" t="s">
        <v>304</v>
      </c>
      <c r="C3039" s="19">
        <v>44027</v>
      </c>
      <c r="D3039" s="20">
        <v>27809070200673</v>
      </c>
      <c r="F3039" s="18" t="s">
        <v>285</v>
      </c>
      <c r="G3039" s="19">
        <v>44044</v>
      </c>
      <c r="O3039" s="1"/>
      <c r="P3039" s="24">
        <f t="shared" si="155"/>
        <v>0</v>
      </c>
      <c r="T3039" s="24">
        <f t="shared" si="153"/>
        <v>0</v>
      </c>
      <c r="U3039" s="25">
        <f t="shared" si="154"/>
        <v>0</v>
      </c>
    </row>
    <row r="3040" spans="1:21" ht="27" customHeight="1" x14ac:dyDescent="0.2">
      <c r="A3040" s="18">
        <v>38</v>
      </c>
      <c r="B3040" s="18" t="s">
        <v>305</v>
      </c>
      <c r="C3040" s="19">
        <v>35431</v>
      </c>
      <c r="D3040" s="20">
        <v>26603140200632</v>
      </c>
      <c r="F3040" s="18" t="s">
        <v>306</v>
      </c>
      <c r="G3040" s="19">
        <v>35521</v>
      </c>
      <c r="I3040" s="21">
        <v>6000</v>
      </c>
      <c r="J3040" s="22">
        <v>7426</v>
      </c>
      <c r="M3040" s="23">
        <v>1500</v>
      </c>
      <c r="O3040" s="1">
        <v>224</v>
      </c>
      <c r="P3040" s="24">
        <f t="shared" si="155"/>
        <v>9150</v>
      </c>
      <c r="Q3040" s="23">
        <v>660</v>
      </c>
      <c r="R3040" s="23">
        <v>0</v>
      </c>
      <c r="S3040" s="23">
        <v>0</v>
      </c>
      <c r="T3040" s="24">
        <f t="shared" si="153"/>
        <v>660</v>
      </c>
      <c r="U3040" s="25">
        <f t="shared" si="154"/>
        <v>8490</v>
      </c>
    </row>
    <row r="3041" spans="1:21" ht="27" customHeight="1" x14ac:dyDescent="0.2">
      <c r="A3041" s="18">
        <v>9586</v>
      </c>
      <c r="B3041" s="18" t="s">
        <v>307</v>
      </c>
      <c r="C3041" s="19">
        <v>35595</v>
      </c>
      <c r="D3041" s="20">
        <v>26901010206231</v>
      </c>
      <c r="F3041" s="18" t="s">
        <v>306</v>
      </c>
      <c r="G3041" s="19">
        <v>40436</v>
      </c>
      <c r="I3041" s="21">
        <v>5970</v>
      </c>
      <c r="J3041" s="22">
        <v>7391.5</v>
      </c>
      <c r="M3041" s="23">
        <v>1492.5</v>
      </c>
      <c r="O3041" s="1">
        <v>2883</v>
      </c>
      <c r="P3041" s="24">
        <f t="shared" si="155"/>
        <v>11767</v>
      </c>
      <c r="Q3041" s="23">
        <v>656.7</v>
      </c>
      <c r="R3041" s="23">
        <v>0</v>
      </c>
      <c r="S3041" s="23">
        <v>0</v>
      </c>
      <c r="T3041" s="24">
        <f t="shared" si="153"/>
        <v>656.7</v>
      </c>
      <c r="U3041" s="25">
        <f t="shared" si="154"/>
        <v>11110.3</v>
      </c>
    </row>
    <row r="3042" spans="1:21" ht="27" customHeight="1" x14ac:dyDescent="0.2">
      <c r="A3042" s="18">
        <v>12755</v>
      </c>
      <c r="B3042" s="18" t="s">
        <v>308</v>
      </c>
      <c r="C3042" s="19">
        <v>42389</v>
      </c>
      <c r="D3042" s="20">
        <v>29002012503654</v>
      </c>
      <c r="F3042" s="18" t="s">
        <v>306</v>
      </c>
      <c r="G3042" s="19">
        <v>42389</v>
      </c>
      <c r="I3042" s="21">
        <v>2520</v>
      </c>
      <c r="J3042" s="22">
        <v>4252.95</v>
      </c>
      <c r="M3042" s="23">
        <v>630</v>
      </c>
      <c r="O3042" s="1">
        <v>2624</v>
      </c>
      <c r="P3042" s="24">
        <f t="shared" si="155"/>
        <v>7506.95</v>
      </c>
      <c r="Q3042" s="23">
        <v>277.2</v>
      </c>
      <c r="R3042" s="23">
        <v>0</v>
      </c>
      <c r="S3042" s="23">
        <v>1.35</v>
      </c>
      <c r="T3042" s="24">
        <f t="shared" si="153"/>
        <v>278.55</v>
      </c>
      <c r="U3042" s="25">
        <f t="shared" si="154"/>
        <v>7228.4</v>
      </c>
    </row>
    <row r="3043" spans="1:21" ht="27" customHeight="1" x14ac:dyDescent="0.2">
      <c r="A3043" s="18">
        <v>12828</v>
      </c>
      <c r="B3043" s="18" t="s">
        <v>309</v>
      </c>
      <c r="C3043" s="19">
        <v>42400</v>
      </c>
      <c r="D3043" s="20">
        <v>28104162602077</v>
      </c>
      <c r="F3043" s="18" t="s">
        <v>306</v>
      </c>
      <c r="G3043" s="19">
        <v>42400</v>
      </c>
      <c r="I3043" s="21">
        <v>2500</v>
      </c>
      <c r="J3043" s="22">
        <v>4218.95</v>
      </c>
      <c r="M3043" s="23">
        <v>625</v>
      </c>
      <c r="O3043" s="1">
        <v>2549</v>
      </c>
      <c r="P3043" s="24">
        <f t="shared" si="155"/>
        <v>7392.95</v>
      </c>
      <c r="Q3043" s="23">
        <v>275</v>
      </c>
      <c r="R3043" s="23">
        <v>0</v>
      </c>
      <c r="S3043" s="23">
        <v>0</v>
      </c>
      <c r="T3043" s="24">
        <f t="shared" ref="T3043:T3106" si="156">SUM(Q3043:S3043)</f>
        <v>275</v>
      </c>
      <c r="U3043" s="25">
        <f t="shared" ref="U3043:U3106" si="157">P3043-T3043</f>
        <v>7117.95</v>
      </c>
    </row>
    <row r="3044" spans="1:21" ht="27" customHeight="1" x14ac:dyDescent="0.2">
      <c r="A3044" s="18">
        <v>13029</v>
      </c>
      <c r="B3044" s="18" t="s">
        <v>310</v>
      </c>
      <c r="C3044" s="19">
        <v>42814</v>
      </c>
      <c r="D3044" s="20">
        <v>28509012309878</v>
      </c>
      <c r="F3044" s="18" t="s">
        <v>306</v>
      </c>
      <c r="G3044" s="19">
        <v>42814</v>
      </c>
      <c r="I3044" s="21">
        <v>2060</v>
      </c>
      <c r="J3044" s="22">
        <v>3473.2</v>
      </c>
      <c r="M3044" s="23">
        <v>515</v>
      </c>
      <c r="O3044" s="1">
        <v>1265</v>
      </c>
      <c r="P3044" s="24">
        <f t="shared" ref="P3044:P3107" si="158">SUM(J3044:O3044)</f>
        <v>5253.2</v>
      </c>
      <c r="Q3044" s="23">
        <v>226.6</v>
      </c>
      <c r="R3044" s="23">
        <v>0</v>
      </c>
      <c r="S3044" s="23">
        <v>0.28000000000000003</v>
      </c>
      <c r="T3044" s="24">
        <f t="shared" si="156"/>
        <v>226.88</v>
      </c>
      <c r="U3044" s="25">
        <f t="shared" si="157"/>
        <v>5026.32</v>
      </c>
    </row>
    <row r="3045" spans="1:21" ht="27" customHeight="1" x14ac:dyDescent="0.2">
      <c r="A3045" s="18">
        <v>13624</v>
      </c>
      <c r="B3045" s="18" t="s">
        <v>311</v>
      </c>
      <c r="C3045" s="19">
        <v>43382</v>
      </c>
      <c r="D3045" s="20">
        <v>28710011249054</v>
      </c>
      <c r="F3045" s="18" t="s">
        <v>306</v>
      </c>
      <c r="G3045" s="19">
        <v>43497</v>
      </c>
      <c r="I3045" s="21">
        <v>1900</v>
      </c>
      <c r="J3045" s="22">
        <v>3203.8</v>
      </c>
      <c r="M3045" s="23">
        <v>475</v>
      </c>
      <c r="O3045" s="1">
        <v>938</v>
      </c>
      <c r="P3045" s="24">
        <f t="shared" si="158"/>
        <v>4616.8</v>
      </c>
      <c r="Q3045" s="23">
        <v>209</v>
      </c>
      <c r="R3045" s="23">
        <v>0</v>
      </c>
      <c r="S3045" s="23">
        <v>0</v>
      </c>
      <c r="T3045" s="24">
        <f t="shared" si="156"/>
        <v>209</v>
      </c>
      <c r="U3045" s="25">
        <f t="shared" si="157"/>
        <v>4407.8</v>
      </c>
    </row>
    <row r="3046" spans="1:21" ht="27" customHeight="1" x14ac:dyDescent="0.2">
      <c r="A3046" s="18">
        <v>1670</v>
      </c>
      <c r="B3046" s="18" t="s">
        <v>312</v>
      </c>
      <c r="C3046" s="19">
        <v>35431</v>
      </c>
      <c r="D3046" s="20">
        <v>27810150201431</v>
      </c>
      <c r="F3046" s="18" t="s">
        <v>206</v>
      </c>
      <c r="G3046" s="19">
        <v>37047</v>
      </c>
      <c r="I3046" s="21">
        <v>3520</v>
      </c>
      <c r="J3046" s="22">
        <v>4380.5</v>
      </c>
      <c r="M3046" s="23">
        <v>880</v>
      </c>
      <c r="O3046" s="1"/>
      <c r="P3046" s="24">
        <f t="shared" si="158"/>
        <v>5260.5</v>
      </c>
      <c r="Q3046" s="23">
        <v>387.2</v>
      </c>
      <c r="R3046" s="23">
        <v>0</v>
      </c>
      <c r="S3046" s="23">
        <v>0</v>
      </c>
      <c r="T3046" s="24">
        <f t="shared" si="156"/>
        <v>387.2</v>
      </c>
      <c r="U3046" s="25">
        <f t="shared" si="157"/>
        <v>4873.3</v>
      </c>
    </row>
    <row r="3047" spans="1:21" ht="27" customHeight="1" x14ac:dyDescent="0.2">
      <c r="A3047" s="18">
        <v>4043</v>
      </c>
      <c r="B3047" s="18" t="s">
        <v>313</v>
      </c>
      <c r="C3047" s="19">
        <v>38587</v>
      </c>
      <c r="D3047" s="20">
        <v>27401010202091</v>
      </c>
      <c r="F3047" s="18" t="s">
        <v>206</v>
      </c>
      <c r="G3047" s="19">
        <v>40436</v>
      </c>
      <c r="I3047" s="21">
        <v>1850</v>
      </c>
      <c r="J3047" s="22">
        <v>3122.55</v>
      </c>
      <c r="M3047" s="23">
        <v>462.5</v>
      </c>
      <c r="O3047" s="1">
        <v>1522</v>
      </c>
      <c r="P3047" s="24">
        <f t="shared" si="158"/>
        <v>5107.05</v>
      </c>
      <c r="Q3047" s="23">
        <v>203.5</v>
      </c>
      <c r="R3047" s="23">
        <v>0</v>
      </c>
      <c r="S3047" s="23">
        <v>0</v>
      </c>
      <c r="T3047" s="24">
        <f t="shared" si="156"/>
        <v>203.5</v>
      </c>
      <c r="U3047" s="25">
        <f t="shared" si="157"/>
        <v>4903.55</v>
      </c>
    </row>
    <row r="3048" spans="1:21" ht="27" customHeight="1" x14ac:dyDescent="0.2">
      <c r="A3048" s="18">
        <v>4502</v>
      </c>
      <c r="B3048" s="18" t="s">
        <v>314</v>
      </c>
      <c r="C3048" s="19">
        <v>37635</v>
      </c>
      <c r="D3048" s="20">
        <v>26306161501051</v>
      </c>
      <c r="F3048" s="18" t="s">
        <v>206</v>
      </c>
      <c r="G3048" s="19">
        <v>37695</v>
      </c>
      <c r="I3048" s="21">
        <v>2090</v>
      </c>
      <c r="J3048" s="22">
        <v>2863</v>
      </c>
      <c r="M3048" s="23">
        <v>522.5</v>
      </c>
      <c r="O3048" s="1">
        <v>2672</v>
      </c>
      <c r="P3048" s="24">
        <f t="shared" si="158"/>
        <v>6057.5</v>
      </c>
      <c r="Q3048" s="23">
        <v>229.9</v>
      </c>
      <c r="R3048" s="23">
        <v>0</v>
      </c>
      <c r="S3048" s="23">
        <v>0</v>
      </c>
      <c r="T3048" s="24">
        <f t="shared" si="156"/>
        <v>229.9</v>
      </c>
      <c r="U3048" s="25">
        <f t="shared" si="157"/>
        <v>5827.6</v>
      </c>
    </row>
    <row r="3049" spans="1:21" ht="27" customHeight="1" x14ac:dyDescent="0.2">
      <c r="A3049" s="18">
        <v>5261</v>
      </c>
      <c r="B3049" s="18" t="s">
        <v>315</v>
      </c>
      <c r="C3049" s="19">
        <v>37849</v>
      </c>
      <c r="D3049" s="20">
        <v>28308010201993</v>
      </c>
      <c r="F3049" s="18" t="s">
        <v>206</v>
      </c>
      <c r="G3049" s="19">
        <v>40411</v>
      </c>
      <c r="I3049" s="21">
        <v>2160</v>
      </c>
      <c r="J3049" s="22">
        <v>3653.95</v>
      </c>
      <c r="M3049" s="23">
        <v>540</v>
      </c>
      <c r="N3049" s="23">
        <v>300</v>
      </c>
      <c r="O3049" s="1">
        <v>827</v>
      </c>
      <c r="P3049" s="24">
        <f t="shared" si="158"/>
        <v>5320.95</v>
      </c>
      <c r="Q3049" s="23">
        <v>237.6</v>
      </c>
      <c r="R3049" s="23">
        <v>0</v>
      </c>
      <c r="S3049" s="23">
        <v>0</v>
      </c>
      <c r="T3049" s="24">
        <f t="shared" si="156"/>
        <v>237.6</v>
      </c>
      <c r="U3049" s="25">
        <f t="shared" si="157"/>
        <v>5083.3499999999995</v>
      </c>
    </row>
    <row r="3050" spans="1:21" ht="27" customHeight="1" x14ac:dyDescent="0.2">
      <c r="A3050" s="18">
        <v>1360</v>
      </c>
      <c r="B3050" s="18" t="s">
        <v>316</v>
      </c>
      <c r="C3050" s="19">
        <v>41011</v>
      </c>
      <c r="D3050" s="20">
        <v>25201250200439</v>
      </c>
      <c r="F3050" s="18" t="s">
        <v>269</v>
      </c>
      <c r="G3050" s="19" t="s">
        <v>77</v>
      </c>
      <c r="I3050" s="21">
        <v>0</v>
      </c>
      <c r="J3050" s="22">
        <v>6383</v>
      </c>
      <c r="M3050" s="23">
        <v>0</v>
      </c>
      <c r="N3050" s="23">
        <v>250</v>
      </c>
      <c r="O3050" s="1"/>
      <c r="P3050" s="24">
        <f t="shared" si="158"/>
        <v>6633</v>
      </c>
      <c r="Q3050" s="23">
        <v>0</v>
      </c>
      <c r="R3050" s="23">
        <v>0</v>
      </c>
      <c r="S3050" s="23">
        <v>0</v>
      </c>
      <c r="T3050" s="24">
        <f t="shared" si="156"/>
        <v>0</v>
      </c>
      <c r="U3050" s="25">
        <f t="shared" si="157"/>
        <v>6633</v>
      </c>
    </row>
    <row r="3051" spans="1:21" ht="27" customHeight="1" x14ac:dyDescent="0.2">
      <c r="A3051" s="18">
        <v>7015</v>
      </c>
      <c r="B3051" s="18" t="s">
        <v>317</v>
      </c>
      <c r="C3051" s="19">
        <v>38829</v>
      </c>
      <c r="D3051" s="20">
        <v>28601111805074</v>
      </c>
      <c r="F3051" s="18" t="s">
        <v>269</v>
      </c>
      <c r="G3051" s="19">
        <v>38869</v>
      </c>
      <c r="I3051" s="21">
        <v>1700</v>
      </c>
      <c r="J3051" s="22">
        <v>2871.9</v>
      </c>
      <c r="M3051" s="23">
        <v>425</v>
      </c>
      <c r="N3051" s="23">
        <v>150</v>
      </c>
      <c r="O3051" s="1">
        <v>569</v>
      </c>
      <c r="P3051" s="24">
        <f t="shared" si="158"/>
        <v>4015.9</v>
      </c>
      <c r="Q3051" s="23">
        <v>187</v>
      </c>
      <c r="R3051" s="23">
        <v>0</v>
      </c>
      <c r="S3051" s="23">
        <v>4.38</v>
      </c>
      <c r="T3051" s="24">
        <f t="shared" si="156"/>
        <v>191.38</v>
      </c>
      <c r="U3051" s="25">
        <f t="shared" si="157"/>
        <v>3824.52</v>
      </c>
    </row>
    <row r="3052" spans="1:21" ht="27" customHeight="1" x14ac:dyDescent="0.2">
      <c r="A3052" s="18">
        <v>8412</v>
      </c>
      <c r="B3052" s="18" t="s">
        <v>318</v>
      </c>
      <c r="C3052" s="19">
        <v>39393</v>
      </c>
      <c r="D3052" s="20">
        <v>29001011845491</v>
      </c>
      <c r="F3052" s="18" t="s">
        <v>269</v>
      </c>
      <c r="G3052" s="19">
        <v>39406</v>
      </c>
      <c r="I3052" s="21">
        <v>1700</v>
      </c>
      <c r="J3052" s="22">
        <v>2360.75</v>
      </c>
      <c r="M3052" s="23">
        <v>425</v>
      </c>
      <c r="N3052" s="23">
        <v>150</v>
      </c>
      <c r="O3052" s="1">
        <v>935</v>
      </c>
      <c r="P3052" s="24">
        <f t="shared" si="158"/>
        <v>3870.75</v>
      </c>
      <c r="Q3052" s="23">
        <v>187</v>
      </c>
      <c r="R3052" s="23">
        <v>0</v>
      </c>
      <c r="S3052" s="23">
        <v>2.72</v>
      </c>
      <c r="T3052" s="24">
        <f t="shared" si="156"/>
        <v>189.72</v>
      </c>
      <c r="U3052" s="25">
        <f t="shared" si="157"/>
        <v>3681.03</v>
      </c>
    </row>
    <row r="3053" spans="1:21" ht="27" customHeight="1" x14ac:dyDescent="0.2">
      <c r="A3053" s="18">
        <v>4548</v>
      </c>
      <c r="B3053" s="18" t="s">
        <v>319</v>
      </c>
      <c r="C3053" s="19">
        <v>36397</v>
      </c>
      <c r="D3053" s="20">
        <v>26409172602359</v>
      </c>
      <c r="F3053" s="18" t="s">
        <v>211</v>
      </c>
      <c r="G3053" s="19">
        <v>36397</v>
      </c>
      <c r="I3053" s="21">
        <v>1700</v>
      </c>
      <c r="J3053" s="22">
        <v>1700</v>
      </c>
      <c r="M3053" s="23">
        <v>0</v>
      </c>
      <c r="O3053" s="1"/>
      <c r="P3053" s="24">
        <f t="shared" si="158"/>
        <v>1700</v>
      </c>
      <c r="Q3053" s="23">
        <v>187</v>
      </c>
      <c r="R3053" s="23">
        <v>0</v>
      </c>
      <c r="S3053" s="23">
        <v>0</v>
      </c>
      <c r="T3053" s="24">
        <f t="shared" si="156"/>
        <v>187</v>
      </c>
      <c r="U3053" s="25">
        <f t="shared" si="157"/>
        <v>1513</v>
      </c>
    </row>
    <row r="3054" spans="1:21" ht="27" customHeight="1" x14ac:dyDescent="0.2">
      <c r="A3054" s="18">
        <v>4550</v>
      </c>
      <c r="B3054" s="18" t="s">
        <v>320</v>
      </c>
      <c r="C3054" s="19">
        <v>36090</v>
      </c>
      <c r="D3054" s="20">
        <v>27810282300871</v>
      </c>
      <c r="F3054" s="18" t="s">
        <v>211</v>
      </c>
      <c r="G3054" s="19">
        <v>36090</v>
      </c>
      <c r="I3054" s="21">
        <v>1700</v>
      </c>
      <c r="J3054" s="22">
        <v>1700</v>
      </c>
      <c r="M3054" s="23">
        <v>0</v>
      </c>
      <c r="O3054" s="1"/>
      <c r="P3054" s="24">
        <f t="shared" si="158"/>
        <v>1700</v>
      </c>
      <c r="Q3054" s="23">
        <v>187</v>
      </c>
      <c r="R3054" s="23">
        <v>0</v>
      </c>
      <c r="S3054" s="23">
        <v>0</v>
      </c>
      <c r="T3054" s="24">
        <f t="shared" si="156"/>
        <v>187</v>
      </c>
      <c r="U3054" s="25">
        <f t="shared" si="157"/>
        <v>1513</v>
      </c>
    </row>
    <row r="3055" spans="1:21" ht="27" customHeight="1" x14ac:dyDescent="0.2">
      <c r="A3055" s="18">
        <v>8517</v>
      </c>
      <c r="B3055" s="18" t="s">
        <v>321</v>
      </c>
      <c r="C3055" s="19">
        <v>39459</v>
      </c>
      <c r="D3055" s="20">
        <v>29005051803991</v>
      </c>
      <c r="F3055" s="18" t="s">
        <v>211</v>
      </c>
      <c r="G3055" s="19">
        <v>39483</v>
      </c>
      <c r="I3055" s="21">
        <v>1700</v>
      </c>
      <c r="J3055" s="22">
        <v>2286.0500000000002</v>
      </c>
      <c r="M3055" s="23">
        <v>425</v>
      </c>
      <c r="O3055" s="1">
        <v>1338</v>
      </c>
      <c r="P3055" s="24">
        <f t="shared" si="158"/>
        <v>4049.05</v>
      </c>
      <c r="Q3055" s="23">
        <v>187</v>
      </c>
      <c r="R3055" s="23">
        <v>0</v>
      </c>
      <c r="S3055" s="23">
        <v>0</v>
      </c>
      <c r="T3055" s="24">
        <f t="shared" si="156"/>
        <v>187</v>
      </c>
      <c r="U3055" s="25">
        <f t="shared" si="157"/>
        <v>3862.05</v>
      </c>
    </row>
    <row r="3056" spans="1:21" ht="27" customHeight="1" x14ac:dyDescent="0.2">
      <c r="A3056" s="18">
        <v>13158</v>
      </c>
      <c r="B3056" s="18" t="s">
        <v>322</v>
      </c>
      <c r="C3056" s="19">
        <v>43008</v>
      </c>
      <c r="D3056" s="20">
        <v>28911191800476</v>
      </c>
      <c r="F3056" s="18" t="s">
        <v>211</v>
      </c>
      <c r="G3056" s="19">
        <v>43023</v>
      </c>
      <c r="I3056" s="21">
        <v>1700</v>
      </c>
      <c r="J3056" s="22">
        <v>2182.35</v>
      </c>
      <c r="M3056" s="23">
        <v>425</v>
      </c>
      <c r="N3056" s="23">
        <v>150</v>
      </c>
      <c r="O3056" s="1">
        <v>375</v>
      </c>
      <c r="P3056" s="24">
        <f t="shared" si="158"/>
        <v>3132.35</v>
      </c>
      <c r="Q3056" s="23">
        <v>187</v>
      </c>
      <c r="R3056" s="23">
        <v>0</v>
      </c>
      <c r="S3056" s="23">
        <v>4.97</v>
      </c>
      <c r="T3056" s="24">
        <f t="shared" si="156"/>
        <v>191.97</v>
      </c>
      <c r="U3056" s="25">
        <f t="shared" si="157"/>
        <v>2940.38</v>
      </c>
    </row>
    <row r="3057" spans="1:21" ht="27" customHeight="1" x14ac:dyDescent="0.2">
      <c r="A3057" s="18">
        <v>13268</v>
      </c>
      <c r="B3057" s="18" t="s">
        <v>323</v>
      </c>
      <c r="C3057" s="19">
        <v>43116</v>
      </c>
      <c r="D3057" s="20">
        <v>27709141800656</v>
      </c>
      <c r="F3057" s="18" t="s">
        <v>214</v>
      </c>
      <c r="G3057" s="19">
        <v>43138</v>
      </c>
      <c r="I3057" s="21">
        <v>1700</v>
      </c>
      <c r="J3057" s="22">
        <v>2035.9</v>
      </c>
      <c r="M3057" s="23">
        <v>425</v>
      </c>
      <c r="O3057" s="1">
        <v>1262</v>
      </c>
      <c r="P3057" s="24">
        <f t="shared" si="158"/>
        <v>3722.9</v>
      </c>
      <c r="Q3057" s="23">
        <v>187</v>
      </c>
      <c r="R3057" s="23">
        <v>0</v>
      </c>
      <c r="S3057" s="23">
        <v>0</v>
      </c>
      <c r="T3057" s="24">
        <f t="shared" si="156"/>
        <v>187</v>
      </c>
      <c r="U3057" s="25">
        <f t="shared" si="157"/>
        <v>3535.9</v>
      </c>
    </row>
    <row r="3058" spans="1:21" ht="27" customHeight="1" x14ac:dyDescent="0.2">
      <c r="A3058" s="18">
        <v>253</v>
      </c>
      <c r="B3058" s="18" t="s">
        <v>324</v>
      </c>
      <c r="C3058" s="19">
        <v>34820</v>
      </c>
      <c r="D3058" s="20">
        <v>27010050200938</v>
      </c>
      <c r="F3058" s="18" t="s">
        <v>211</v>
      </c>
      <c r="G3058" s="19">
        <v>34839</v>
      </c>
      <c r="I3058" s="21">
        <v>4290</v>
      </c>
      <c r="J3058" s="22">
        <v>5331.5</v>
      </c>
      <c r="M3058" s="23">
        <v>1072.5</v>
      </c>
      <c r="N3058" s="23">
        <v>450</v>
      </c>
      <c r="O3058" s="1"/>
      <c r="P3058" s="24">
        <f t="shared" si="158"/>
        <v>6854</v>
      </c>
      <c r="Q3058" s="23">
        <v>471.9</v>
      </c>
      <c r="R3058" s="23">
        <v>0</v>
      </c>
      <c r="S3058" s="23">
        <v>0</v>
      </c>
      <c r="T3058" s="24">
        <f t="shared" si="156"/>
        <v>471.9</v>
      </c>
      <c r="U3058" s="25">
        <f t="shared" si="157"/>
        <v>6382.1</v>
      </c>
    </row>
    <row r="3059" spans="1:21" ht="27" customHeight="1" x14ac:dyDescent="0.2">
      <c r="A3059" s="18">
        <v>7197</v>
      </c>
      <c r="B3059" s="18" t="s">
        <v>325</v>
      </c>
      <c r="C3059" s="19">
        <v>43065</v>
      </c>
      <c r="D3059" s="20">
        <v>28509071803495</v>
      </c>
      <c r="F3059" s="18" t="s">
        <v>211</v>
      </c>
      <c r="G3059" s="19">
        <v>43082</v>
      </c>
      <c r="I3059" s="21">
        <v>1700</v>
      </c>
      <c r="J3059" s="22">
        <v>2150.35</v>
      </c>
      <c r="M3059" s="23">
        <v>425</v>
      </c>
      <c r="N3059" s="23">
        <v>100</v>
      </c>
      <c r="O3059" s="1"/>
      <c r="P3059" s="24">
        <f t="shared" si="158"/>
        <v>2675.35</v>
      </c>
      <c r="Q3059" s="23">
        <v>187</v>
      </c>
      <c r="R3059" s="23">
        <v>0</v>
      </c>
      <c r="S3059" s="23">
        <v>3.21</v>
      </c>
      <c r="T3059" s="24">
        <f t="shared" si="156"/>
        <v>190.21</v>
      </c>
      <c r="U3059" s="25">
        <f t="shared" si="157"/>
        <v>2485.14</v>
      </c>
    </row>
    <row r="3060" spans="1:21" ht="27" customHeight="1" x14ac:dyDescent="0.2">
      <c r="A3060" s="18">
        <v>7987</v>
      </c>
      <c r="B3060" s="18" t="s">
        <v>326</v>
      </c>
      <c r="C3060" s="19">
        <v>39259</v>
      </c>
      <c r="D3060" s="20">
        <v>27611041802511</v>
      </c>
      <c r="F3060" s="18" t="s">
        <v>211</v>
      </c>
      <c r="G3060" s="19">
        <v>39267</v>
      </c>
      <c r="I3060" s="21">
        <v>1700</v>
      </c>
      <c r="J3060" s="22">
        <v>2289.75</v>
      </c>
      <c r="M3060" s="23">
        <v>425</v>
      </c>
      <c r="N3060" s="23">
        <v>200</v>
      </c>
      <c r="O3060" s="1">
        <v>268</v>
      </c>
      <c r="P3060" s="24">
        <f t="shared" si="158"/>
        <v>3182.75</v>
      </c>
      <c r="Q3060" s="23">
        <v>187</v>
      </c>
      <c r="R3060" s="23">
        <v>0</v>
      </c>
      <c r="S3060" s="23">
        <v>0</v>
      </c>
      <c r="T3060" s="24">
        <f t="shared" si="156"/>
        <v>187</v>
      </c>
      <c r="U3060" s="25">
        <f t="shared" si="157"/>
        <v>2995.75</v>
      </c>
    </row>
    <row r="3061" spans="1:21" ht="27" customHeight="1" x14ac:dyDescent="0.2">
      <c r="A3061" s="18">
        <v>7988</v>
      </c>
      <c r="B3061" s="18" t="s">
        <v>327</v>
      </c>
      <c r="C3061" s="19">
        <v>39245</v>
      </c>
      <c r="D3061" s="20">
        <v>27502181803212</v>
      </c>
      <c r="F3061" s="18" t="s">
        <v>211</v>
      </c>
      <c r="G3061" s="19">
        <v>39306</v>
      </c>
      <c r="I3061" s="21">
        <v>1700</v>
      </c>
      <c r="J3061" s="22">
        <v>2702.75</v>
      </c>
      <c r="M3061" s="23">
        <v>425</v>
      </c>
      <c r="O3061" s="1">
        <v>1427</v>
      </c>
      <c r="P3061" s="24">
        <f t="shared" si="158"/>
        <v>4554.75</v>
      </c>
      <c r="Q3061" s="23">
        <v>187</v>
      </c>
      <c r="R3061" s="23">
        <v>0</v>
      </c>
      <c r="S3061" s="23">
        <v>0</v>
      </c>
      <c r="T3061" s="24">
        <f t="shared" si="156"/>
        <v>187</v>
      </c>
      <c r="U3061" s="25">
        <f t="shared" si="157"/>
        <v>4367.75</v>
      </c>
    </row>
    <row r="3062" spans="1:21" ht="27" customHeight="1" x14ac:dyDescent="0.2">
      <c r="A3062" s="18">
        <v>8174</v>
      </c>
      <c r="B3062" s="18" t="s">
        <v>328</v>
      </c>
      <c r="C3062" s="19">
        <v>39310</v>
      </c>
      <c r="D3062" s="20">
        <v>28402221801918</v>
      </c>
      <c r="F3062" s="18" t="s">
        <v>211</v>
      </c>
      <c r="G3062" s="19">
        <v>39349</v>
      </c>
      <c r="I3062" s="21">
        <v>1700</v>
      </c>
      <c r="J3062" s="22">
        <v>2267.75</v>
      </c>
      <c r="M3062" s="23">
        <v>425</v>
      </c>
      <c r="O3062" s="1"/>
      <c r="P3062" s="24">
        <f t="shared" si="158"/>
        <v>2692.75</v>
      </c>
      <c r="Q3062" s="23">
        <v>187</v>
      </c>
      <c r="R3062" s="23">
        <v>0</v>
      </c>
      <c r="S3062" s="23">
        <v>3.31</v>
      </c>
      <c r="T3062" s="24">
        <f t="shared" si="156"/>
        <v>190.31</v>
      </c>
      <c r="U3062" s="25">
        <f t="shared" si="157"/>
        <v>2502.44</v>
      </c>
    </row>
    <row r="3063" spans="1:21" ht="27" customHeight="1" x14ac:dyDescent="0.2">
      <c r="A3063" s="18">
        <v>9240</v>
      </c>
      <c r="B3063" s="18" t="s">
        <v>329</v>
      </c>
      <c r="C3063" s="19">
        <v>42669</v>
      </c>
      <c r="D3063" s="20">
        <v>27801011820675</v>
      </c>
      <c r="F3063" s="18" t="s">
        <v>211</v>
      </c>
      <c r="G3063" s="19">
        <v>42736</v>
      </c>
      <c r="I3063" s="21">
        <v>1700</v>
      </c>
      <c r="J3063" s="22">
        <v>2127.35</v>
      </c>
      <c r="M3063" s="23">
        <v>425</v>
      </c>
      <c r="N3063" s="23">
        <v>100</v>
      </c>
      <c r="O3063" s="1">
        <v>252</v>
      </c>
      <c r="P3063" s="24">
        <f t="shared" si="158"/>
        <v>2904.35</v>
      </c>
      <c r="Q3063" s="23">
        <v>187</v>
      </c>
      <c r="R3063" s="23">
        <v>0</v>
      </c>
      <c r="S3063" s="23">
        <v>2.81</v>
      </c>
      <c r="T3063" s="24">
        <f t="shared" si="156"/>
        <v>189.81</v>
      </c>
      <c r="U3063" s="25">
        <f t="shared" si="157"/>
        <v>2714.54</v>
      </c>
    </row>
    <row r="3064" spans="1:21" ht="27" customHeight="1" x14ac:dyDescent="0.2">
      <c r="A3064" s="18">
        <v>13528</v>
      </c>
      <c r="B3064" s="18" t="s">
        <v>330</v>
      </c>
      <c r="C3064" s="19">
        <v>43310</v>
      </c>
      <c r="D3064" s="20">
        <v>27210291800251</v>
      </c>
      <c r="F3064" s="18" t="s">
        <v>211</v>
      </c>
      <c r="G3064" s="19">
        <v>43444</v>
      </c>
      <c r="H3064" s="19">
        <v>45072</v>
      </c>
      <c r="O3064" s="1"/>
      <c r="P3064" s="24">
        <f t="shared" si="158"/>
        <v>0</v>
      </c>
      <c r="T3064" s="24">
        <f t="shared" si="156"/>
        <v>0</v>
      </c>
      <c r="U3064" s="25">
        <f t="shared" si="157"/>
        <v>0</v>
      </c>
    </row>
    <row r="3065" spans="1:21" ht="27" customHeight="1" x14ac:dyDescent="0.2">
      <c r="A3065" s="18">
        <v>28</v>
      </c>
      <c r="B3065" s="18" t="s">
        <v>331</v>
      </c>
      <c r="C3065" s="19">
        <v>36093</v>
      </c>
      <c r="D3065" s="20">
        <v>27008150201813</v>
      </c>
      <c r="F3065" s="18" t="s">
        <v>285</v>
      </c>
      <c r="G3065" s="19">
        <v>36142</v>
      </c>
      <c r="I3065" s="21">
        <v>4990</v>
      </c>
      <c r="J3065" s="22">
        <v>6193</v>
      </c>
      <c r="M3065" s="23">
        <v>1247.5</v>
      </c>
      <c r="N3065" s="23">
        <v>400</v>
      </c>
      <c r="O3065" s="1"/>
      <c r="P3065" s="24">
        <f t="shared" si="158"/>
        <v>7840.5</v>
      </c>
      <c r="Q3065" s="23">
        <v>548.9</v>
      </c>
      <c r="R3065" s="23">
        <v>0</v>
      </c>
      <c r="S3065" s="23">
        <v>0</v>
      </c>
      <c r="T3065" s="24">
        <f t="shared" si="156"/>
        <v>548.9</v>
      </c>
      <c r="U3065" s="25">
        <f t="shared" si="157"/>
        <v>7291.6</v>
      </c>
    </row>
    <row r="3066" spans="1:21" ht="27" customHeight="1" x14ac:dyDescent="0.2">
      <c r="A3066" s="18">
        <v>7925</v>
      </c>
      <c r="B3066" s="18" t="s">
        <v>332</v>
      </c>
      <c r="C3066" s="19">
        <v>40554</v>
      </c>
      <c r="D3066" s="20">
        <v>26906240201191</v>
      </c>
      <c r="F3066" s="18" t="s">
        <v>285</v>
      </c>
      <c r="G3066" s="19">
        <v>40594</v>
      </c>
      <c r="I3066" s="21">
        <v>2010</v>
      </c>
      <c r="J3066" s="22">
        <v>2489.12</v>
      </c>
      <c r="M3066" s="23">
        <v>502.5</v>
      </c>
      <c r="N3066" s="23">
        <v>150</v>
      </c>
      <c r="O3066" s="1"/>
      <c r="P3066" s="24">
        <f t="shared" si="158"/>
        <v>3141.62</v>
      </c>
      <c r="Q3066" s="23">
        <v>221.1</v>
      </c>
      <c r="R3066" s="23">
        <v>0</v>
      </c>
      <c r="S3066" s="23">
        <v>0</v>
      </c>
      <c r="T3066" s="24">
        <f t="shared" si="156"/>
        <v>221.1</v>
      </c>
      <c r="U3066" s="25">
        <f t="shared" si="157"/>
        <v>2920.52</v>
      </c>
    </row>
    <row r="3067" spans="1:21" ht="27" customHeight="1" x14ac:dyDescent="0.2">
      <c r="A3067" s="18">
        <v>8734</v>
      </c>
      <c r="B3067" s="18" t="s">
        <v>333</v>
      </c>
      <c r="C3067" s="19">
        <v>39574</v>
      </c>
      <c r="D3067" s="20">
        <v>26610241801757</v>
      </c>
      <c r="F3067" s="18" t="s">
        <v>285</v>
      </c>
      <c r="G3067" s="19">
        <v>39574</v>
      </c>
      <c r="I3067" s="21">
        <v>2380</v>
      </c>
      <c r="J3067" s="22">
        <v>2935.01</v>
      </c>
      <c r="M3067" s="23">
        <v>595</v>
      </c>
      <c r="N3067" s="23">
        <v>150</v>
      </c>
      <c r="O3067" s="1"/>
      <c r="P3067" s="24">
        <f t="shared" si="158"/>
        <v>3680.01</v>
      </c>
      <c r="Q3067" s="23">
        <v>261.8</v>
      </c>
      <c r="R3067" s="23">
        <v>0</v>
      </c>
      <c r="S3067" s="23">
        <v>0</v>
      </c>
      <c r="T3067" s="24">
        <f t="shared" si="156"/>
        <v>261.8</v>
      </c>
      <c r="U3067" s="25">
        <f t="shared" si="157"/>
        <v>3418.21</v>
      </c>
    </row>
    <row r="3068" spans="1:21" ht="27" customHeight="1" x14ac:dyDescent="0.2">
      <c r="A3068" s="18">
        <v>9095</v>
      </c>
      <c r="B3068" s="18" t="s">
        <v>334</v>
      </c>
      <c r="C3068" s="19">
        <v>39894</v>
      </c>
      <c r="D3068" s="20">
        <v>27311250200878</v>
      </c>
      <c r="F3068" s="18" t="s">
        <v>285</v>
      </c>
      <c r="G3068" s="19">
        <v>39904</v>
      </c>
      <c r="I3068" s="21">
        <v>1700</v>
      </c>
      <c r="J3068" s="22">
        <v>2839.63</v>
      </c>
      <c r="M3068" s="23">
        <v>425</v>
      </c>
      <c r="N3068" s="23">
        <v>100</v>
      </c>
      <c r="O3068" s="1"/>
      <c r="P3068" s="24">
        <f t="shared" si="158"/>
        <v>3364.63</v>
      </c>
      <c r="Q3068" s="23">
        <v>187</v>
      </c>
      <c r="R3068" s="23">
        <v>0</v>
      </c>
      <c r="S3068" s="23">
        <v>0</v>
      </c>
      <c r="T3068" s="24">
        <f t="shared" si="156"/>
        <v>187</v>
      </c>
      <c r="U3068" s="25">
        <f t="shared" si="157"/>
        <v>3177.63</v>
      </c>
    </row>
    <row r="3069" spans="1:21" ht="27" customHeight="1" x14ac:dyDescent="0.2">
      <c r="A3069" s="18">
        <v>4034</v>
      </c>
      <c r="B3069" s="18" t="s">
        <v>335</v>
      </c>
      <c r="C3069" s="19">
        <v>37086</v>
      </c>
      <c r="D3069" s="20">
        <v>27408101802532</v>
      </c>
      <c r="F3069" s="18" t="s">
        <v>211</v>
      </c>
      <c r="G3069" s="19">
        <v>37296</v>
      </c>
      <c r="I3069" s="21">
        <v>1700</v>
      </c>
      <c r="J3069" s="22">
        <v>2271.0700000000002</v>
      </c>
      <c r="M3069" s="23">
        <v>425</v>
      </c>
      <c r="N3069" s="23">
        <v>150</v>
      </c>
      <c r="O3069" s="1">
        <v>263</v>
      </c>
      <c r="P3069" s="24">
        <f t="shared" si="158"/>
        <v>3109.07</v>
      </c>
      <c r="Q3069" s="23">
        <v>187</v>
      </c>
      <c r="R3069" s="23">
        <v>0</v>
      </c>
      <c r="S3069" s="23">
        <v>0.38</v>
      </c>
      <c r="T3069" s="24">
        <f t="shared" si="156"/>
        <v>187.38</v>
      </c>
      <c r="U3069" s="25">
        <f t="shared" si="157"/>
        <v>2921.69</v>
      </c>
    </row>
    <row r="3070" spans="1:21" ht="27" customHeight="1" x14ac:dyDescent="0.2">
      <c r="A3070" s="18">
        <v>6760</v>
      </c>
      <c r="B3070" s="18" t="s">
        <v>336</v>
      </c>
      <c r="C3070" s="19">
        <v>38879</v>
      </c>
      <c r="D3070" s="20">
        <v>27311151803196</v>
      </c>
      <c r="F3070" s="18" t="s">
        <v>211</v>
      </c>
      <c r="G3070" s="19">
        <v>38930</v>
      </c>
      <c r="I3070" s="21">
        <v>1700</v>
      </c>
      <c r="J3070" s="22">
        <v>2275.1</v>
      </c>
      <c r="M3070" s="23">
        <v>425</v>
      </c>
      <c r="O3070" s="1">
        <v>1330</v>
      </c>
      <c r="P3070" s="24">
        <f t="shared" si="158"/>
        <v>4030.1</v>
      </c>
      <c r="Q3070" s="23">
        <v>187</v>
      </c>
      <c r="R3070" s="23">
        <v>0</v>
      </c>
      <c r="S3070" s="23">
        <v>0</v>
      </c>
      <c r="T3070" s="24">
        <f t="shared" si="156"/>
        <v>187</v>
      </c>
      <c r="U3070" s="25">
        <f t="shared" si="157"/>
        <v>3843.1</v>
      </c>
    </row>
    <row r="3071" spans="1:21" ht="27" customHeight="1" x14ac:dyDescent="0.2">
      <c r="A3071" s="18">
        <v>258</v>
      </c>
      <c r="B3071" s="18" t="s">
        <v>337</v>
      </c>
      <c r="C3071" s="19">
        <v>35715</v>
      </c>
      <c r="D3071" s="20">
        <v>26903290200731</v>
      </c>
      <c r="F3071" s="18" t="s">
        <v>214</v>
      </c>
      <c r="G3071" s="19">
        <v>35718</v>
      </c>
      <c r="I3071" s="21">
        <v>3880</v>
      </c>
      <c r="J3071" s="22">
        <v>3957</v>
      </c>
      <c r="M3071" s="23">
        <v>181.2</v>
      </c>
      <c r="O3071" s="1"/>
      <c r="P3071" s="24">
        <f t="shared" si="158"/>
        <v>4138.2</v>
      </c>
      <c r="Q3071" s="23">
        <v>426.8</v>
      </c>
      <c r="R3071" s="23">
        <v>0</v>
      </c>
      <c r="S3071" s="23">
        <v>103.84</v>
      </c>
      <c r="T3071" s="24">
        <f t="shared" si="156"/>
        <v>530.64</v>
      </c>
      <c r="U3071" s="25">
        <f t="shared" si="157"/>
        <v>3607.56</v>
      </c>
    </row>
    <row r="3072" spans="1:21" ht="27" customHeight="1" x14ac:dyDescent="0.2">
      <c r="A3072" s="18">
        <v>525</v>
      </c>
      <c r="B3072" s="18" t="s">
        <v>338</v>
      </c>
      <c r="C3072" s="19">
        <v>34881</v>
      </c>
      <c r="D3072" s="20">
        <v>26208252501779</v>
      </c>
      <c r="F3072" s="18" t="s">
        <v>256</v>
      </c>
      <c r="G3072" s="19">
        <v>34911</v>
      </c>
      <c r="I3072" s="21">
        <v>0</v>
      </c>
      <c r="J3072" s="22">
        <v>4725</v>
      </c>
      <c r="M3072" s="23">
        <v>0</v>
      </c>
      <c r="N3072" s="23">
        <v>2000</v>
      </c>
      <c r="O3072" s="1"/>
      <c r="P3072" s="24">
        <f t="shared" si="158"/>
        <v>6725</v>
      </c>
      <c r="Q3072" s="23">
        <v>0</v>
      </c>
      <c r="R3072" s="23">
        <v>0</v>
      </c>
      <c r="S3072" s="23">
        <v>5.91</v>
      </c>
      <c r="T3072" s="24">
        <f t="shared" si="156"/>
        <v>5.91</v>
      </c>
      <c r="U3072" s="25">
        <f t="shared" si="157"/>
        <v>6719.09</v>
      </c>
    </row>
    <row r="3073" spans="1:21" ht="27" customHeight="1" x14ac:dyDescent="0.2">
      <c r="A3073" s="18">
        <v>527</v>
      </c>
      <c r="B3073" s="18" t="s">
        <v>339</v>
      </c>
      <c r="C3073" s="19">
        <v>36093</v>
      </c>
      <c r="D3073" s="20">
        <v>27210051801691</v>
      </c>
      <c r="F3073" s="18" t="s">
        <v>214</v>
      </c>
      <c r="G3073" s="19">
        <v>36100</v>
      </c>
      <c r="I3073" s="21">
        <v>2460</v>
      </c>
      <c r="J3073" s="22">
        <v>3344.5</v>
      </c>
      <c r="M3073" s="23">
        <v>615</v>
      </c>
      <c r="O3073" s="1">
        <v>1557</v>
      </c>
      <c r="P3073" s="24">
        <f t="shared" si="158"/>
        <v>5516.5</v>
      </c>
      <c r="Q3073" s="23">
        <v>270.60000000000002</v>
      </c>
      <c r="R3073" s="23">
        <v>0</v>
      </c>
      <c r="S3073" s="23">
        <v>0</v>
      </c>
      <c r="T3073" s="24">
        <f t="shared" si="156"/>
        <v>270.60000000000002</v>
      </c>
      <c r="U3073" s="25">
        <f t="shared" si="157"/>
        <v>5245.9</v>
      </c>
    </row>
    <row r="3074" spans="1:21" ht="27" customHeight="1" x14ac:dyDescent="0.2">
      <c r="A3074" s="18">
        <v>1116</v>
      </c>
      <c r="B3074" s="18" t="s">
        <v>340</v>
      </c>
      <c r="C3074" s="19">
        <v>35557</v>
      </c>
      <c r="D3074" s="20">
        <v>27702041801413</v>
      </c>
      <c r="F3074" s="18" t="s">
        <v>214</v>
      </c>
      <c r="G3074" s="19">
        <v>35582</v>
      </c>
      <c r="I3074" s="21">
        <v>1910</v>
      </c>
      <c r="J3074" s="22">
        <v>3232.95</v>
      </c>
      <c r="M3074" s="23">
        <v>477.5</v>
      </c>
      <c r="O3074" s="1">
        <v>1575</v>
      </c>
      <c r="P3074" s="24">
        <f t="shared" si="158"/>
        <v>5285.45</v>
      </c>
      <c r="Q3074" s="23">
        <v>210.1</v>
      </c>
      <c r="R3074" s="23">
        <v>0</v>
      </c>
      <c r="S3074" s="23">
        <v>0.5</v>
      </c>
      <c r="T3074" s="24">
        <f t="shared" si="156"/>
        <v>210.6</v>
      </c>
      <c r="U3074" s="25">
        <f t="shared" si="157"/>
        <v>5074.8499999999995</v>
      </c>
    </row>
    <row r="3075" spans="1:21" ht="27" customHeight="1" x14ac:dyDescent="0.2">
      <c r="A3075" s="18">
        <v>4041</v>
      </c>
      <c r="B3075" s="18" t="s">
        <v>341</v>
      </c>
      <c r="C3075" s="19">
        <v>38788</v>
      </c>
      <c r="D3075" s="20">
        <v>27712101805699</v>
      </c>
      <c r="F3075" s="18" t="s">
        <v>211</v>
      </c>
      <c r="G3075" s="19">
        <v>38820</v>
      </c>
      <c r="I3075" s="21">
        <v>1730</v>
      </c>
      <c r="J3075" s="22">
        <v>2908.9</v>
      </c>
      <c r="M3075" s="23">
        <v>432.5</v>
      </c>
      <c r="O3075" s="1"/>
      <c r="P3075" s="24">
        <f t="shared" si="158"/>
        <v>3341.4</v>
      </c>
      <c r="Q3075" s="23">
        <v>190.3</v>
      </c>
      <c r="R3075" s="23">
        <v>0</v>
      </c>
      <c r="S3075" s="23">
        <v>0</v>
      </c>
      <c r="T3075" s="24">
        <f t="shared" si="156"/>
        <v>190.3</v>
      </c>
      <c r="U3075" s="25">
        <f t="shared" si="157"/>
        <v>3151.1</v>
      </c>
    </row>
    <row r="3076" spans="1:21" ht="27" customHeight="1" x14ac:dyDescent="0.2">
      <c r="A3076" s="18">
        <v>7100</v>
      </c>
      <c r="B3076" s="18" t="s">
        <v>342</v>
      </c>
      <c r="C3076" s="19">
        <v>38845</v>
      </c>
      <c r="D3076" s="20">
        <v>27210191801853</v>
      </c>
      <c r="F3076" s="18" t="s">
        <v>214</v>
      </c>
      <c r="G3076" s="19">
        <v>38869</v>
      </c>
      <c r="I3076" s="21">
        <v>2030</v>
      </c>
      <c r="J3076" s="22">
        <v>2753.05</v>
      </c>
      <c r="M3076" s="23">
        <v>507.5</v>
      </c>
      <c r="O3076" s="1"/>
      <c r="P3076" s="24">
        <f t="shared" si="158"/>
        <v>3260.55</v>
      </c>
      <c r="Q3076" s="23">
        <v>223.3</v>
      </c>
      <c r="R3076" s="23">
        <v>0</v>
      </c>
      <c r="S3076" s="23">
        <v>1.37</v>
      </c>
      <c r="T3076" s="24">
        <f t="shared" si="156"/>
        <v>224.67000000000002</v>
      </c>
      <c r="U3076" s="25">
        <f t="shared" si="157"/>
        <v>3035.88</v>
      </c>
    </row>
    <row r="3077" spans="1:21" ht="27" customHeight="1" x14ac:dyDescent="0.2">
      <c r="A3077" s="18">
        <v>14233</v>
      </c>
      <c r="B3077" s="18" t="s">
        <v>343</v>
      </c>
      <c r="C3077" s="19">
        <v>44219</v>
      </c>
      <c r="D3077" s="20">
        <v>30102111800717</v>
      </c>
      <c r="F3077" s="18" t="s">
        <v>211</v>
      </c>
      <c r="G3077" s="19">
        <v>44409</v>
      </c>
      <c r="I3077" s="21">
        <v>1700</v>
      </c>
      <c r="J3077" s="22">
        <v>1840</v>
      </c>
      <c r="M3077" s="23">
        <v>425</v>
      </c>
      <c r="N3077" s="23">
        <v>200</v>
      </c>
      <c r="O3077" s="1"/>
      <c r="P3077" s="24">
        <f t="shared" si="158"/>
        <v>2465</v>
      </c>
      <c r="Q3077" s="23">
        <v>187</v>
      </c>
      <c r="R3077" s="23">
        <v>0</v>
      </c>
      <c r="S3077" s="23">
        <v>2.69</v>
      </c>
      <c r="T3077" s="24">
        <f t="shared" si="156"/>
        <v>189.69</v>
      </c>
      <c r="U3077" s="25">
        <f t="shared" si="157"/>
        <v>2275.31</v>
      </c>
    </row>
    <row r="3078" spans="1:21" ht="27" customHeight="1" x14ac:dyDescent="0.2">
      <c r="A3078" s="18">
        <v>531</v>
      </c>
      <c r="B3078" s="18" t="s">
        <v>344</v>
      </c>
      <c r="C3078" s="19">
        <v>36255</v>
      </c>
      <c r="D3078" s="20">
        <v>28103300201813</v>
      </c>
      <c r="F3078" s="18" t="s">
        <v>256</v>
      </c>
      <c r="G3078" s="19">
        <v>36271</v>
      </c>
      <c r="I3078" s="21">
        <v>2610</v>
      </c>
      <c r="J3078" s="22">
        <v>4401.1499999999996</v>
      </c>
      <c r="M3078" s="23">
        <v>652.5</v>
      </c>
      <c r="O3078" s="1">
        <v>1332</v>
      </c>
      <c r="P3078" s="24">
        <f t="shared" si="158"/>
        <v>6385.65</v>
      </c>
      <c r="Q3078" s="23">
        <v>287.10000000000002</v>
      </c>
      <c r="R3078" s="23">
        <v>0</v>
      </c>
      <c r="S3078" s="23">
        <v>0.71</v>
      </c>
      <c r="T3078" s="24">
        <f t="shared" si="156"/>
        <v>287.81</v>
      </c>
      <c r="U3078" s="25">
        <f t="shared" si="157"/>
        <v>6097.8399999999992</v>
      </c>
    </row>
    <row r="3079" spans="1:21" ht="27" customHeight="1" x14ac:dyDescent="0.2">
      <c r="A3079" s="18">
        <v>1548</v>
      </c>
      <c r="B3079" s="18" t="s">
        <v>345</v>
      </c>
      <c r="C3079" s="19">
        <v>36549</v>
      </c>
      <c r="D3079" s="20">
        <v>27812200200892</v>
      </c>
      <c r="F3079" s="18" t="s">
        <v>285</v>
      </c>
      <c r="G3079" s="19">
        <v>36564</v>
      </c>
      <c r="I3079" s="21">
        <v>2110</v>
      </c>
      <c r="J3079" s="22">
        <v>3566.75</v>
      </c>
      <c r="M3079" s="23">
        <v>527.5</v>
      </c>
      <c r="N3079" s="23">
        <v>100</v>
      </c>
      <c r="O3079" s="1"/>
      <c r="P3079" s="24">
        <f t="shared" si="158"/>
        <v>4194.25</v>
      </c>
      <c r="Q3079" s="23">
        <v>232.1</v>
      </c>
      <c r="R3079" s="23">
        <v>0</v>
      </c>
      <c r="S3079" s="23">
        <v>0</v>
      </c>
      <c r="T3079" s="24">
        <f t="shared" si="156"/>
        <v>232.1</v>
      </c>
      <c r="U3079" s="25">
        <f t="shared" si="157"/>
        <v>3962.15</v>
      </c>
    </row>
    <row r="3080" spans="1:21" ht="27" customHeight="1" x14ac:dyDescent="0.2">
      <c r="A3080" s="18">
        <v>3920</v>
      </c>
      <c r="B3080" s="18" t="s">
        <v>346</v>
      </c>
      <c r="C3080" s="19">
        <v>37133</v>
      </c>
      <c r="D3080" s="20">
        <v>26103031800716</v>
      </c>
      <c r="F3080" s="18" t="s">
        <v>211</v>
      </c>
      <c r="G3080" s="19">
        <v>37137</v>
      </c>
      <c r="I3080" s="21">
        <v>0</v>
      </c>
      <c r="J3080" s="22">
        <v>840</v>
      </c>
      <c r="M3080" s="23">
        <v>0</v>
      </c>
      <c r="O3080" s="1"/>
      <c r="P3080" s="24">
        <f t="shared" si="158"/>
        <v>840</v>
      </c>
      <c r="Q3080" s="23">
        <v>0</v>
      </c>
      <c r="R3080" s="23">
        <v>0</v>
      </c>
      <c r="S3080" s="23">
        <v>0</v>
      </c>
      <c r="T3080" s="24">
        <f t="shared" si="156"/>
        <v>0</v>
      </c>
      <c r="U3080" s="25">
        <f t="shared" si="157"/>
        <v>840</v>
      </c>
    </row>
    <row r="3081" spans="1:21" ht="27" customHeight="1" x14ac:dyDescent="0.2">
      <c r="A3081" s="18">
        <v>10278</v>
      </c>
      <c r="B3081" s="18" t="s">
        <v>347</v>
      </c>
      <c r="C3081" s="19">
        <v>40471</v>
      </c>
      <c r="D3081" s="20">
        <v>27907200201022</v>
      </c>
      <c r="F3081" s="18" t="s">
        <v>214</v>
      </c>
      <c r="G3081" s="19">
        <v>40489</v>
      </c>
      <c r="O3081" s="1"/>
      <c r="P3081" s="24">
        <f t="shared" si="158"/>
        <v>0</v>
      </c>
      <c r="T3081" s="24">
        <f t="shared" si="156"/>
        <v>0</v>
      </c>
      <c r="U3081" s="25">
        <f t="shared" si="157"/>
        <v>0</v>
      </c>
    </row>
    <row r="3082" spans="1:21" ht="27" customHeight="1" x14ac:dyDescent="0.2">
      <c r="A3082" s="18">
        <v>571</v>
      </c>
      <c r="B3082" s="18" t="s">
        <v>348</v>
      </c>
      <c r="C3082" s="19">
        <v>35105</v>
      </c>
      <c r="D3082" s="20">
        <v>27201011802874</v>
      </c>
      <c r="F3082" s="18" t="s">
        <v>214</v>
      </c>
      <c r="G3082" s="19">
        <v>35139</v>
      </c>
      <c r="I3082" s="21">
        <v>2970</v>
      </c>
      <c r="J3082" s="22">
        <v>3693.6000000000004</v>
      </c>
      <c r="M3082" s="23">
        <v>742.5</v>
      </c>
      <c r="O3082" s="1">
        <v>1401</v>
      </c>
      <c r="P3082" s="24">
        <f t="shared" si="158"/>
        <v>5837.1</v>
      </c>
      <c r="Q3082" s="23">
        <v>326.7</v>
      </c>
      <c r="R3082" s="23">
        <v>0</v>
      </c>
      <c r="S3082" s="23">
        <v>2.15</v>
      </c>
      <c r="T3082" s="24">
        <f t="shared" si="156"/>
        <v>328.84999999999997</v>
      </c>
      <c r="U3082" s="25">
        <f t="shared" si="157"/>
        <v>5508.25</v>
      </c>
    </row>
    <row r="3083" spans="1:21" ht="27" customHeight="1" x14ac:dyDescent="0.2">
      <c r="A3083" s="18">
        <v>1053</v>
      </c>
      <c r="B3083" s="18" t="s">
        <v>349</v>
      </c>
      <c r="C3083" s="19">
        <v>34912</v>
      </c>
      <c r="D3083" s="20">
        <v>26503080200633</v>
      </c>
      <c r="F3083" s="18" t="s">
        <v>256</v>
      </c>
      <c r="G3083" s="19">
        <v>34912</v>
      </c>
      <c r="I3083" s="21">
        <v>5900</v>
      </c>
      <c r="J3083" s="22">
        <v>7322</v>
      </c>
      <c r="M3083" s="23">
        <v>1475</v>
      </c>
      <c r="O3083" s="1"/>
      <c r="P3083" s="24">
        <f t="shared" si="158"/>
        <v>8797</v>
      </c>
      <c r="Q3083" s="23">
        <v>649</v>
      </c>
      <c r="R3083" s="23">
        <v>0</v>
      </c>
      <c r="S3083" s="23">
        <v>7.3</v>
      </c>
      <c r="T3083" s="24">
        <f t="shared" si="156"/>
        <v>656.3</v>
      </c>
      <c r="U3083" s="25">
        <f t="shared" si="157"/>
        <v>8140.7</v>
      </c>
    </row>
    <row r="3084" spans="1:21" ht="27" customHeight="1" x14ac:dyDescent="0.2">
      <c r="A3084" s="18">
        <v>1553</v>
      </c>
      <c r="B3084" s="18" t="s">
        <v>350</v>
      </c>
      <c r="C3084" s="19">
        <v>40969</v>
      </c>
      <c r="D3084" s="20">
        <v>27404081803752</v>
      </c>
      <c r="F3084" s="18" t="s">
        <v>256</v>
      </c>
      <c r="G3084" s="19">
        <v>40973</v>
      </c>
      <c r="I3084" s="21">
        <v>2820</v>
      </c>
      <c r="J3084" s="22">
        <v>4749.7</v>
      </c>
      <c r="M3084" s="23">
        <v>705</v>
      </c>
      <c r="O3084" s="1">
        <v>4584</v>
      </c>
      <c r="P3084" s="24">
        <f t="shared" si="158"/>
        <v>10038.700000000001</v>
      </c>
      <c r="Q3084" s="23">
        <v>310.2</v>
      </c>
      <c r="R3084" s="23">
        <v>0</v>
      </c>
      <c r="S3084" s="23">
        <v>3.01</v>
      </c>
      <c r="T3084" s="24">
        <f t="shared" si="156"/>
        <v>313.20999999999998</v>
      </c>
      <c r="U3084" s="25">
        <f t="shared" si="157"/>
        <v>9725.4900000000016</v>
      </c>
    </row>
    <row r="3085" spans="1:21" ht="27" customHeight="1" x14ac:dyDescent="0.2">
      <c r="A3085" s="18">
        <v>4795</v>
      </c>
      <c r="B3085" s="18" t="s">
        <v>351</v>
      </c>
      <c r="C3085" s="19">
        <v>37969</v>
      </c>
      <c r="D3085" s="20">
        <v>27912241805019</v>
      </c>
      <c r="F3085" s="18" t="s">
        <v>214</v>
      </c>
      <c r="G3085" s="19">
        <v>38022</v>
      </c>
      <c r="I3085" s="21">
        <v>1730</v>
      </c>
      <c r="J3085" s="22">
        <v>2914.25</v>
      </c>
      <c r="M3085" s="23">
        <v>432.5</v>
      </c>
      <c r="O3085" s="1">
        <v>994</v>
      </c>
      <c r="P3085" s="24">
        <f t="shared" si="158"/>
        <v>4340.75</v>
      </c>
      <c r="Q3085" s="23">
        <v>190.3</v>
      </c>
      <c r="R3085" s="23">
        <v>0</v>
      </c>
      <c r="S3085" s="23">
        <v>0</v>
      </c>
      <c r="T3085" s="24">
        <f t="shared" si="156"/>
        <v>190.3</v>
      </c>
      <c r="U3085" s="25">
        <f t="shared" si="157"/>
        <v>4150.45</v>
      </c>
    </row>
    <row r="3086" spans="1:21" ht="27" customHeight="1" x14ac:dyDescent="0.2">
      <c r="A3086" s="18">
        <v>7542</v>
      </c>
      <c r="B3086" s="18" t="s">
        <v>352</v>
      </c>
      <c r="C3086" s="19">
        <v>39052</v>
      </c>
      <c r="D3086" s="20">
        <v>27811011806538</v>
      </c>
      <c r="F3086" s="18" t="s">
        <v>214</v>
      </c>
      <c r="G3086" s="19">
        <v>39090</v>
      </c>
      <c r="I3086" s="21">
        <v>1700</v>
      </c>
      <c r="J3086" s="22">
        <v>2696.75</v>
      </c>
      <c r="M3086" s="23">
        <v>425</v>
      </c>
      <c r="O3086" s="1">
        <v>1019</v>
      </c>
      <c r="P3086" s="24">
        <f t="shared" si="158"/>
        <v>4140.75</v>
      </c>
      <c r="Q3086" s="23">
        <v>187</v>
      </c>
      <c r="R3086" s="23">
        <v>0</v>
      </c>
      <c r="S3086" s="23">
        <v>0</v>
      </c>
      <c r="T3086" s="24">
        <f t="shared" si="156"/>
        <v>187</v>
      </c>
      <c r="U3086" s="25">
        <f t="shared" si="157"/>
        <v>3953.75</v>
      </c>
    </row>
    <row r="3087" spans="1:21" ht="27" customHeight="1" x14ac:dyDescent="0.2">
      <c r="A3087" s="18">
        <v>13710</v>
      </c>
      <c r="B3087" s="18" t="s">
        <v>353</v>
      </c>
      <c r="C3087" s="19">
        <v>43409</v>
      </c>
      <c r="D3087" s="20">
        <v>28901010207251</v>
      </c>
      <c r="F3087" s="18" t="s">
        <v>214</v>
      </c>
      <c r="G3087" s="19">
        <v>43485</v>
      </c>
      <c r="O3087" s="1"/>
      <c r="P3087" s="24">
        <f t="shared" si="158"/>
        <v>0</v>
      </c>
      <c r="T3087" s="24">
        <f t="shared" si="156"/>
        <v>0</v>
      </c>
      <c r="U3087" s="25">
        <f t="shared" si="157"/>
        <v>0</v>
      </c>
    </row>
    <row r="3088" spans="1:21" ht="27" customHeight="1" x14ac:dyDescent="0.2">
      <c r="A3088" s="18">
        <v>13732</v>
      </c>
      <c r="B3088" s="18" t="s">
        <v>354</v>
      </c>
      <c r="C3088" s="19">
        <v>43459</v>
      </c>
      <c r="D3088" s="20">
        <v>27704151801438</v>
      </c>
      <c r="F3088" s="18" t="s">
        <v>214</v>
      </c>
      <c r="G3088" s="19">
        <v>43525</v>
      </c>
      <c r="O3088" s="1"/>
      <c r="P3088" s="24">
        <f t="shared" si="158"/>
        <v>0</v>
      </c>
      <c r="T3088" s="24">
        <f t="shared" si="156"/>
        <v>0</v>
      </c>
      <c r="U3088" s="25">
        <f t="shared" si="157"/>
        <v>0</v>
      </c>
    </row>
    <row r="3089" spans="1:21" ht="27" customHeight="1" x14ac:dyDescent="0.2">
      <c r="A3089" s="18">
        <v>13766</v>
      </c>
      <c r="B3089" s="18" t="s">
        <v>355</v>
      </c>
      <c r="C3089" s="19">
        <v>43522</v>
      </c>
      <c r="D3089" s="20">
        <v>29201011807792</v>
      </c>
      <c r="F3089" s="18" t="s">
        <v>214</v>
      </c>
      <c r="G3089" s="19">
        <v>43527</v>
      </c>
      <c r="I3089" s="21">
        <v>1700</v>
      </c>
      <c r="J3089" s="22">
        <v>2039.9</v>
      </c>
      <c r="M3089" s="23">
        <v>425</v>
      </c>
      <c r="O3089" s="1">
        <v>115</v>
      </c>
      <c r="P3089" s="24">
        <f t="shared" si="158"/>
        <v>2579.9</v>
      </c>
      <c r="Q3089" s="23">
        <v>187</v>
      </c>
      <c r="R3089" s="23">
        <v>0</v>
      </c>
      <c r="S3089" s="23">
        <v>0.34</v>
      </c>
      <c r="T3089" s="24">
        <f t="shared" si="156"/>
        <v>187.34</v>
      </c>
      <c r="U3089" s="25">
        <f t="shared" si="157"/>
        <v>2392.56</v>
      </c>
    </row>
    <row r="3090" spans="1:21" ht="27" customHeight="1" x14ac:dyDescent="0.2">
      <c r="A3090" s="18">
        <v>13969</v>
      </c>
      <c r="B3090" s="18" t="s">
        <v>356</v>
      </c>
      <c r="C3090" s="19">
        <v>43712</v>
      </c>
      <c r="D3090" s="20">
        <v>29201011807776</v>
      </c>
      <c r="F3090" s="18" t="s">
        <v>214</v>
      </c>
      <c r="G3090" s="19">
        <v>43773</v>
      </c>
      <c r="I3090" s="21">
        <v>1700</v>
      </c>
      <c r="J3090" s="22">
        <v>2007</v>
      </c>
      <c r="M3090" s="23">
        <v>425</v>
      </c>
      <c r="O3090" s="1"/>
      <c r="P3090" s="24">
        <f t="shared" si="158"/>
        <v>2432</v>
      </c>
      <c r="Q3090" s="23">
        <v>187</v>
      </c>
      <c r="R3090" s="23">
        <v>0</v>
      </c>
      <c r="S3090" s="23">
        <v>1.68</v>
      </c>
      <c r="T3090" s="24">
        <f t="shared" si="156"/>
        <v>188.68</v>
      </c>
      <c r="U3090" s="25">
        <f t="shared" si="157"/>
        <v>2243.3200000000002</v>
      </c>
    </row>
    <row r="3091" spans="1:21" ht="27" customHeight="1" x14ac:dyDescent="0.2">
      <c r="A3091" s="18">
        <v>14217</v>
      </c>
      <c r="B3091" s="18" t="s">
        <v>357</v>
      </c>
      <c r="C3091" s="19">
        <v>44186</v>
      </c>
      <c r="D3091" s="20">
        <v>28501011846097</v>
      </c>
      <c r="F3091" s="18" t="s">
        <v>214</v>
      </c>
      <c r="G3091" s="19">
        <v>44228</v>
      </c>
      <c r="O3091" s="1"/>
      <c r="P3091" s="24">
        <f t="shared" si="158"/>
        <v>0</v>
      </c>
      <c r="T3091" s="24">
        <f t="shared" si="156"/>
        <v>0</v>
      </c>
      <c r="U3091" s="25">
        <f t="shared" si="157"/>
        <v>0</v>
      </c>
    </row>
    <row r="3092" spans="1:21" ht="27" customHeight="1" x14ac:dyDescent="0.2">
      <c r="A3092" s="18">
        <v>530</v>
      </c>
      <c r="B3092" s="18" t="s">
        <v>358</v>
      </c>
      <c r="C3092" s="19">
        <v>36479</v>
      </c>
      <c r="D3092" s="20">
        <v>27709241800955</v>
      </c>
      <c r="F3092" s="18" t="s">
        <v>214</v>
      </c>
      <c r="G3092" s="19">
        <v>36495</v>
      </c>
      <c r="I3092" s="21">
        <v>2610</v>
      </c>
      <c r="J3092" s="22">
        <v>4399.3999999999996</v>
      </c>
      <c r="M3092" s="23">
        <v>652.5</v>
      </c>
      <c r="O3092" s="1">
        <v>666</v>
      </c>
      <c r="P3092" s="24">
        <f t="shared" si="158"/>
        <v>5717.9</v>
      </c>
      <c r="Q3092" s="23">
        <v>287.10000000000002</v>
      </c>
      <c r="R3092" s="23">
        <v>0</v>
      </c>
      <c r="S3092" s="23">
        <v>1.42</v>
      </c>
      <c r="T3092" s="24">
        <f t="shared" si="156"/>
        <v>288.52000000000004</v>
      </c>
      <c r="U3092" s="25">
        <f t="shared" si="157"/>
        <v>5429.3799999999992</v>
      </c>
    </row>
    <row r="3093" spans="1:21" ht="27" customHeight="1" x14ac:dyDescent="0.2">
      <c r="A3093" s="18">
        <v>550</v>
      </c>
      <c r="B3093" s="18" t="s">
        <v>359</v>
      </c>
      <c r="C3093" s="19">
        <v>34462</v>
      </c>
      <c r="D3093" s="20">
        <v>26508210201396</v>
      </c>
      <c r="F3093" s="18" t="s">
        <v>256</v>
      </c>
      <c r="G3093" s="19">
        <v>36281</v>
      </c>
      <c r="I3093" s="21">
        <v>5500</v>
      </c>
      <c r="J3093" s="22">
        <v>6592.5</v>
      </c>
      <c r="M3093" s="23">
        <v>1375</v>
      </c>
      <c r="O3093" s="1"/>
      <c r="P3093" s="24">
        <f t="shared" si="158"/>
        <v>7967.5</v>
      </c>
      <c r="Q3093" s="23">
        <v>605</v>
      </c>
      <c r="R3093" s="23">
        <v>0</v>
      </c>
      <c r="S3093" s="23">
        <v>0</v>
      </c>
      <c r="T3093" s="24">
        <f t="shared" si="156"/>
        <v>605</v>
      </c>
      <c r="U3093" s="25">
        <f t="shared" si="157"/>
        <v>7362.5</v>
      </c>
    </row>
    <row r="3094" spans="1:21" ht="27" customHeight="1" x14ac:dyDescent="0.2">
      <c r="A3094" s="18">
        <v>582</v>
      </c>
      <c r="B3094" s="18" t="s">
        <v>360</v>
      </c>
      <c r="C3094" s="19">
        <v>36516</v>
      </c>
      <c r="D3094" s="20">
        <v>27503271802335</v>
      </c>
      <c r="F3094" s="18" t="s">
        <v>214</v>
      </c>
      <c r="G3094" s="19">
        <v>36548</v>
      </c>
      <c r="I3094" s="21">
        <v>2010</v>
      </c>
      <c r="J3094" s="22">
        <v>3376.45</v>
      </c>
      <c r="M3094" s="23">
        <v>502.5</v>
      </c>
      <c r="O3094" s="1"/>
      <c r="P3094" s="24">
        <f t="shared" si="158"/>
        <v>3878.95</v>
      </c>
      <c r="Q3094" s="23">
        <v>221.1</v>
      </c>
      <c r="R3094" s="23">
        <v>0</v>
      </c>
      <c r="S3094" s="23">
        <v>0</v>
      </c>
      <c r="T3094" s="24">
        <f t="shared" si="156"/>
        <v>221.1</v>
      </c>
      <c r="U3094" s="25">
        <f t="shared" si="157"/>
        <v>3657.85</v>
      </c>
    </row>
    <row r="3095" spans="1:21" ht="27" customHeight="1" x14ac:dyDescent="0.2">
      <c r="A3095" s="18">
        <v>641</v>
      </c>
      <c r="B3095" s="18" t="s">
        <v>361</v>
      </c>
      <c r="C3095" s="19">
        <v>36607</v>
      </c>
      <c r="D3095" s="20">
        <v>27611161802752</v>
      </c>
      <c r="F3095" s="18" t="s">
        <v>214</v>
      </c>
      <c r="G3095" s="19">
        <v>36618</v>
      </c>
      <c r="I3095" s="21">
        <v>1740</v>
      </c>
      <c r="J3095" s="22">
        <v>2938.8</v>
      </c>
      <c r="M3095" s="23">
        <v>435</v>
      </c>
      <c r="O3095" s="1">
        <v>1539</v>
      </c>
      <c r="P3095" s="24">
        <f t="shared" si="158"/>
        <v>4912.8</v>
      </c>
      <c r="Q3095" s="23">
        <v>191.4</v>
      </c>
      <c r="R3095" s="23">
        <v>0</v>
      </c>
      <c r="S3095" s="23">
        <v>0</v>
      </c>
      <c r="T3095" s="24">
        <f t="shared" si="156"/>
        <v>191.4</v>
      </c>
      <c r="U3095" s="25">
        <f t="shared" si="157"/>
        <v>4721.4000000000005</v>
      </c>
    </row>
    <row r="3096" spans="1:21" ht="27" customHeight="1" x14ac:dyDescent="0.2">
      <c r="A3096" s="18">
        <v>787</v>
      </c>
      <c r="B3096" s="18" t="s">
        <v>362</v>
      </c>
      <c r="C3096" s="19">
        <v>36809</v>
      </c>
      <c r="D3096" s="20">
        <v>27401071804212</v>
      </c>
      <c r="F3096" s="18" t="s">
        <v>214</v>
      </c>
      <c r="G3096" s="19">
        <v>36837</v>
      </c>
      <c r="I3096" s="21">
        <v>2260</v>
      </c>
      <c r="J3096" s="22">
        <v>3807.6499999999996</v>
      </c>
      <c r="M3096" s="23">
        <v>565</v>
      </c>
      <c r="O3096" s="1"/>
      <c r="P3096" s="24">
        <f t="shared" si="158"/>
        <v>4372.6499999999996</v>
      </c>
      <c r="Q3096" s="23">
        <v>248.6</v>
      </c>
      <c r="R3096" s="23">
        <v>0</v>
      </c>
      <c r="S3096" s="23">
        <v>0.9</v>
      </c>
      <c r="T3096" s="24">
        <f t="shared" si="156"/>
        <v>249.5</v>
      </c>
      <c r="U3096" s="25">
        <f t="shared" si="157"/>
        <v>4123.1499999999996</v>
      </c>
    </row>
    <row r="3097" spans="1:21" ht="27" customHeight="1" x14ac:dyDescent="0.2">
      <c r="A3097" s="18">
        <v>9358</v>
      </c>
      <c r="B3097" s="18" t="s">
        <v>363</v>
      </c>
      <c r="C3097" s="19">
        <v>40068</v>
      </c>
      <c r="D3097" s="20">
        <v>27405081802116</v>
      </c>
      <c r="F3097" s="18" t="s">
        <v>256</v>
      </c>
      <c r="G3097" s="19">
        <v>40104</v>
      </c>
      <c r="I3097" s="21">
        <v>2460</v>
      </c>
      <c r="J3097" s="22">
        <v>4159.3500000000004</v>
      </c>
      <c r="M3097" s="23">
        <v>615</v>
      </c>
      <c r="O3097" s="1">
        <v>2379</v>
      </c>
      <c r="P3097" s="24">
        <f t="shared" si="158"/>
        <v>7153.35</v>
      </c>
      <c r="Q3097" s="23">
        <v>270.60000000000002</v>
      </c>
      <c r="R3097" s="23">
        <v>0</v>
      </c>
      <c r="S3097" s="23">
        <v>1.32</v>
      </c>
      <c r="T3097" s="24">
        <f t="shared" si="156"/>
        <v>271.92</v>
      </c>
      <c r="U3097" s="25">
        <f t="shared" si="157"/>
        <v>6881.43</v>
      </c>
    </row>
    <row r="3098" spans="1:21" ht="27" customHeight="1" x14ac:dyDescent="0.2">
      <c r="A3098" s="18">
        <v>10151</v>
      </c>
      <c r="B3098" s="18" t="s">
        <v>364</v>
      </c>
      <c r="C3098" s="19">
        <v>40457</v>
      </c>
      <c r="D3098" s="20">
        <v>27610060202154</v>
      </c>
      <c r="F3098" s="18" t="s">
        <v>214</v>
      </c>
      <c r="G3098" s="19">
        <v>40633</v>
      </c>
      <c r="I3098" s="21">
        <v>1870</v>
      </c>
      <c r="J3098" s="22">
        <v>3148.55</v>
      </c>
      <c r="M3098" s="23">
        <v>467.5</v>
      </c>
      <c r="O3098" s="1"/>
      <c r="P3098" s="24">
        <f t="shared" si="158"/>
        <v>3616.05</v>
      </c>
      <c r="Q3098" s="23">
        <v>205.7</v>
      </c>
      <c r="R3098" s="23">
        <v>0</v>
      </c>
      <c r="S3098" s="23">
        <v>0</v>
      </c>
      <c r="T3098" s="24">
        <f t="shared" si="156"/>
        <v>205.7</v>
      </c>
      <c r="U3098" s="25">
        <f t="shared" si="157"/>
        <v>3410.3500000000004</v>
      </c>
    </row>
    <row r="3099" spans="1:21" ht="27" customHeight="1" x14ac:dyDescent="0.2">
      <c r="A3099" s="18">
        <v>10364</v>
      </c>
      <c r="B3099" s="18" t="s">
        <v>365</v>
      </c>
      <c r="C3099" s="19">
        <v>40504</v>
      </c>
      <c r="D3099" s="20">
        <v>27411191800178</v>
      </c>
      <c r="F3099" s="18" t="s">
        <v>214</v>
      </c>
      <c r="G3099" s="19">
        <v>40516</v>
      </c>
      <c r="I3099" s="21">
        <v>1700</v>
      </c>
      <c r="J3099" s="22">
        <v>2595.35</v>
      </c>
      <c r="M3099" s="23">
        <v>425</v>
      </c>
      <c r="O3099" s="1">
        <v>1253</v>
      </c>
      <c r="P3099" s="24">
        <f t="shared" si="158"/>
        <v>4273.3500000000004</v>
      </c>
      <c r="Q3099" s="23">
        <v>187</v>
      </c>
      <c r="R3099" s="23">
        <v>0</v>
      </c>
      <c r="S3099" s="23">
        <v>0.21</v>
      </c>
      <c r="T3099" s="24">
        <f t="shared" si="156"/>
        <v>187.21</v>
      </c>
      <c r="U3099" s="25">
        <f t="shared" si="157"/>
        <v>4086.1400000000003</v>
      </c>
    </row>
    <row r="3100" spans="1:21" ht="27" customHeight="1" x14ac:dyDescent="0.2">
      <c r="A3100" s="18">
        <v>10460</v>
      </c>
      <c r="B3100" s="18" t="s">
        <v>366</v>
      </c>
      <c r="C3100" s="19">
        <v>40552</v>
      </c>
      <c r="D3100" s="20">
        <v>28503101800714</v>
      </c>
      <c r="F3100" s="18" t="s">
        <v>214</v>
      </c>
      <c r="G3100" s="19">
        <v>40594</v>
      </c>
      <c r="O3100" s="1"/>
      <c r="P3100" s="24">
        <f t="shared" si="158"/>
        <v>0</v>
      </c>
      <c r="T3100" s="24">
        <f t="shared" si="156"/>
        <v>0</v>
      </c>
      <c r="U3100" s="25">
        <f t="shared" si="157"/>
        <v>0</v>
      </c>
    </row>
    <row r="3101" spans="1:21" ht="27" customHeight="1" x14ac:dyDescent="0.2">
      <c r="A3101" s="18">
        <v>10501</v>
      </c>
      <c r="B3101" s="18" t="s">
        <v>367</v>
      </c>
      <c r="C3101" s="19">
        <v>40581</v>
      </c>
      <c r="D3101" s="20">
        <v>28708011808938</v>
      </c>
      <c r="F3101" s="18" t="s">
        <v>214</v>
      </c>
      <c r="G3101" s="19">
        <v>40594</v>
      </c>
      <c r="I3101" s="21">
        <v>1700</v>
      </c>
      <c r="J3101" s="22">
        <v>2581.85</v>
      </c>
      <c r="M3101" s="23">
        <v>425</v>
      </c>
      <c r="O3101" s="1">
        <v>754</v>
      </c>
      <c r="P3101" s="24">
        <f t="shared" si="158"/>
        <v>3760.85</v>
      </c>
      <c r="Q3101" s="23">
        <v>187</v>
      </c>
      <c r="R3101" s="23">
        <v>0</v>
      </c>
      <c r="S3101" s="23">
        <v>0.2</v>
      </c>
      <c r="T3101" s="24">
        <f t="shared" si="156"/>
        <v>187.2</v>
      </c>
      <c r="U3101" s="25">
        <f t="shared" si="157"/>
        <v>3573.65</v>
      </c>
    </row>
    <row r="3102" spans="1:21" ht="27" customHeight="1" x14ac:dyDescent="0.2">
      <c r="A3102" s="18">
        <v>13405</v>
      </c>
      <c r="B3102" s="18" t="s">
        <v>368</v>
      </c>
      <c r="C3102" s="19">
        <v>43272</v>
      </c>
      <c r="D3102" s="20">
        <v>29304250201557</v>
      </c>
      <c r="F3102" s="18" t="s">
        <v>214</v>
      </c>
      <c r="G3102" s="19">
        <v>43299</v>
      </c>
      <c r="O3102" s="1"/>
      <c r="P3102" s="24">
        <f t="shared" si="158"/>
        <v>0</v>
      </c>
      <c r="T3102" s="24">
        <f t="shared" si="156"/>
        <v>0</v>
      </c>
      <c r="U3102" s="25">
        <f t="shared" si="157"/>
        <v>0</v>
      </c>
    </row>
    <row r="3103" spans="1:21" ht="27" customHeight="1" x14ac:dyDescent="0.2">
      <c r="A3103" s="18">
        <v>13615</v>
      </c>
      <c r="B3103" s="18" t="s">
        <v>369</v>
      </c>
      <c r="C3103" s="19">
        <v>43376</v>
      </c>
      <c r="D3103" s="20">
        <v>30006100202436</v>
      </c>
      <c r="F3103" s="18" t="s">
        <v>214</v>
      </c>
      <c r="G3103" s="19">
        <v>43678</v>
      </c>
      <c r="I3103" s="21">
        <v>1700</v>
      </c>
      <c r="J3103" s="22">
        <v>2067</v>
      </c>
      <c r="M3103" s="23">
        <v>425</v>
      </c>
      <c r="O3103" s="1"/>
      <c r="P3103" s="24">
        <f t="shared" si="158"/>
        <v>2492</v>
      </c>
      <c r="Q3103" s="23">
        <v>187</v>
      </c>
      <c r="R3103" s="23">
        <v>0</v>
      </c>
      <c r="S3103" s="23">
        <v>1.71</v>
      </c>
      <c r="T3103" s="24">
        <f t="shared" si="156"/>
        <v>188.71</v>
      </c>
      <c r="U3103" s="25">
        <f t="shared" si="157"/>
        <v>2303.29</v>
      </c>
    </row>
    <row r="3104" spans="1:21" ht="27" customHeight="1" x14ac:dyDescent="0.2">
      <c r="A3104" s="18">
        <v>13616</v>
      </c>
      <c r="B3104" s="18" t="s">
        <v>370</v>
      </c>
      <c r="C3104" s="19">
        <v>43369</v>
      </c>
      <c r="D3104" s="20">
        <v>28712201806777</v>
      </c>
      <c r="F3104" s="18" t="s">
        <v>214</v>
      </c>
      <c r="G3104" s="19">
        <v>43497</v>
      </c>
      <c r="I3104" s="21">
        <v>1700</v>
      </c>
      <c r="J3104" s="22">
        <v>2045.9</v>
      </c>
      <c r="M3104" s="23">
        <v>425</v>
      </c>
      <c r="O3104" s="1">
        <v>649</v>
      </c>
      <c r="P3104" s="24">
        <f t="shared" si="158"/>
        <v>3119.9</v>
      </c>
      <c r="Q3104" s="23">
        <v>187</v>
      </c>
      <c r="R3104" s="23">
        <v>0</v>
      </c>
      <c r="S3104" s="23">
        <v>0</v>
      </c>
      <c r="T3104" s="24">
        <f t="shared" si="156"/>
        <v>187</v>
      </c>
      <c r="U3104" s="25">
        <f t="shared" si="157"/>
        <v>2932.9</v>
      </c>
    </row>
    <row r="3105" spans="1:21" ht="27" customHeight="1" x14ac:dyDescent="0.2">
      <c r="A3105" s="18">
        <v>13894</v>
      </c>
      <c r="B3105" s="18" t="s">
        <v>371</v>
      </c>
      <c r="C3105" s="19">
        <v>43578</v>
      </c>
      <c r="D3105" s="20">
        <v>27707240202016</v>
      </c>
      <c r="F3105" s="18" t="s">
        <v>214</v>
      </c>
      <c r="G3105" s="19">
        <v>43678</v>
      </c>
      <c r="O3105" s="1"/>
      <c r="P3105" s="24">
        <f t="shared" si="158"/>
        <v>0</v>
      </c>
      <c r="T3105" s="24">
        <f t="shared" si="156"/>
        <v>0</v>
      </c>
      <c r="U3105" s="25">
        <f t="shared" si="157"/>
        <v>0</v>
      </c>
    </row>
    <row r="3106" spans="1:21" ht="27" customHeight="1" x14ac:dyDescent="0.2">
      <c r="A3106" s="18">
        <v>13896</v>
      </c>
      <c r="B3106" s="18" t="s">
        <v>372</v>
      </c>
      <c r="C3106" s="19">
        <v>43587</v>
      </c>
      <c r="D3106" s="20">
        <v>28808020202192</v>
      </c>
      <c r="F3106" s="18" t="s">
        <v>214</v>
      </c>
      <c r="G3106" s="19">
        <v>43678</v>
      </c>
      <c r="I3106" s="21">
        <v>1700</v>
      </c>
      <c r="J3106" s="22">
        <v>2275</v>
      </c>
      <c r="M3106" s="23">
        <v>425</v>
      </c>
      <c r="O3106" s="1">
        <v>116</v>
      </c>
      <c r="P3106" s="24">
        <f t="shared" si="158"/>
        <v>2816</v>
      </c>
      <c r="Q3106" s="23">
        <v>187</v>
      </c>
      <c r="R3106" s="23">
        <v>0</v>
      </c>
      <c r="S3106" s="23">
        <v>1.47</v>
      </c>
      <c r="T3106" s="24">
        <f t="shared" si="156"/>
        <v>188.47</v>
      </c>
      <c r="U3106" s="25">
        <f t="shared" si="157"/>
        <v>2627.53</v>
      </c>
    </row>
    <row r="3107" spans="1:21" ht="27" customHeight="1" x14ac:dyDescent="0.2">
      <c r="A3107" s="18">
        <v>13971</v>
      </c>
      <c r="B3107" s="18" t="s">
        <v>373</v>
      </c>
      <c r="C3107" s="19">
        <v>43711</v>
      </c>
      <c r="D3107" s="20">
        <v>29509101805238</v>
      </c>
      <c r="F3107" s="18" t="s">
        <v>25</v>
      </c>
      <c r="G3107" s="19">
        <v>43711</v>
      </c>
      <c r="O3107" s="1"/>
      <c r="P3107" s="24">
        <f t="shared" si="158"/>
        <v>0</v>
      </c>
      <c r="T3107" s="24">
        <f t="shared" ref="T3107:T3170" si="159">SUM(Q3107:S3107)</f>
        <v>0</v>
      </c>
      <c r="U3107" s="25">
        <f t="shared" ref="U3107:U3170" si="160">P3107-T3107</f>
        <v>0</v>
      </c>
    </row>
    <row r="3108" spans="1:21" ht="27" customHeight="1" x14ac:dyDescent="0.2">
      <c r="A3108" s="18">
        <v>14027</v>
      </c>
      <c r="B3108" s="18" t="s">
        <v>374</v>
      </c>
      <c r="C3108" s="19">
        <v>43793</v>
      </c>
      <c r="D3108" s="20">
        <v>28002201803011</v>
      </c>
      <c r="F3108" s="18" t="s">
        <v>214</v>
      </c>
      <c r="G3108" s="19">
        <v>43793</v>
      </c>
      <c r="I3108" s="21">
        <v>1700</v>
      </c>
      <c r="J3108" s="22">
        <v>1997</v>
      </c>
      <c r="M3108" s="23">
        <v>425</v>
      </c>
      <c r="O3108" s="1"/>
      <c r="P3108" s="24">
        <f t="shared" ref="P3108:P3171" si="161">SUM(J3108:O3108)</f>
        <v>2422</v>
      </c>
      <c r="Q3108" s="23">
        <v>187</v>
      </c>
      <c r="R3108" s="23">
        <v>0</v>
      </c>
      <c r="S3108" s="23">
        <v>0</v>
      </c>
      <c r="T3108" s="24">
        <f t="shared" si="159"/>
        <v>187</v>
      </c>
      <c r="U3108" s="25">
        <f t="shared" si="160"/>
        <v>2235</v>
      </c>
    </row>
    <row r="3109" spans="1:21" ht="27" customHeight="1" x14ac:dyDescent="0.2">
      <c r="A3109" s="18">
        <v>560</v>
      </c>
      <c r="B3109" s="18" t="s">
        <v>375</v>
      </c>
      <c r="C3109" s="19">
        <v>36739</v>
      </c>
      <c r="D3109" s="20">
        <v>2711020200693</v>
      </c>
      <c r="F3109" s="18" t="s">
        <v>214</v>
      </c>
      <c r="G3109" s="19">
        <v>36778</v>
      </c>
      <c r="I3109" s="21">
        <v>3940</v>
      </c>
      <c r="J3109" s="22">
        <v>4879</v>
      </c>
      <c r="M3109" s="23">
        <v>985</v>
      </c>
      <c r="O3109" s="1">
        <v>2526</v>
      </c>
      <c r="P3109" s="24">
        <f t="shared" si="161"/>
        <v>8390</v>
      </c>
      <c r="Q3109" s="23">
        <v>433.4</v>
      </c>
      <c r="R3109" s="23">
        <v>0</v>
      </c>
      <c r="S3109" s="23">
        <v>0.41</v>
      </c>
      <c r="T3109" s="24">
        <f t="shared" si="159"/>
        <v>433.81</v>
      </c>
      <c r="U3109" s="25">
        <f t="shared" si="160"/>
        <v>7956.19</v>
      </c>
    </row>
    <row r="3110" spans="1:21" ht="27" customHeight="1" x14ac:dyDescent="0.2">
      <c r="A3110" s="18">
        <v>661</v>
      </c>
      <c r="B3110" s="18" t="s">
        <v>376</v>
      </c>
      <c r="C3110" s="19">
        <v>35695</v>
      </c>
      <c r="D3110" s="20">
        <v>27912140200779</v>
      </c>
      <c r="F3110" s="18" t="s">
        <v>214</v>
      </c>
      <c r="G3110" s="19">
        <v>35841</v>
      </c>
      <c r="I3110" s="21">
        <v>2040</v>
      </c>
      <c r="J3110" s="22">
        <v>3440.5</v>
      </c>
      <c r="M3110" s="23">
        <v>510</v>
      </c>
      <c r="O3110" s="1">
        <v>1295</v>
      </c>
      <c r="P3110" s="24">
        <f t="shared" si="161"/>
        <v>5245.5</v>
      </c>
      <c r="Q3110" s="23">
        <v>224.4</v>
      </c>
      <c r="R3110" s="23">
        <v>0</v>
      </c>
      <c r="S3110" s="23">
        <v>0.28000000000000003</v>
      </c>
      <c r="T3110" s="24">
        <f t="shared" si="159"/>
        <v>224.68</v>
      </c>
      <c r="U3110" s="25">
        <f t="shared" si="160"/>
        <v>5020.82</v>
      </c>
    </row>
    <row r="3111" spans="1:21" ht="27" customHeight="1" x14ac:dyDescent="0.2">
      <c r="A3111" s="18">
        <v>901</v>
      </c>
      <c r="B3111" s="18" t="s">
        <v>377</v>
      </c>
      <c r="C3111" s="19">
        <v>34135</v>
      </c>
      <c r="D3111" s="20">
        <v>26506110201795</v>
      </c>
      <c r="F3111" s="18" t="s">
        <v>211</v>
      </c>
      <c r="G3111" s="19">
        <v>35217</v>
      </c>
      <c r="I3111" s="21">
        <v>4850</v>
      </c>
      <c r="J3111" s="22">
        <v>6008.5</v>
      </c>
      <c r="M3111" s="23">
        <v>1212.5</v>
      </c>
      <c r="O3111" s="1"/>
      <c r="P3111" s="24">
        <f t="shared" si="161"/>
        <v>7221</v>
      </c>
      <c r="Q3111" s="23">
        <v>533.5</v>
      </c>
      <c r="R3111" s="23">
        <v>0</v>
      </c>
      <c r="S3111" s="23">
        <v>0</v>
      </c>
      <c r="T3111" s="24">
        <f t="shared" si="159"/>
        <v>533.5</v>
      </c>
      <c r="U3111" s="25">
        <f t="shared" si="160"/>
        <v>6687.5</v>
      </c>
    </row>
    <row r="3112" spans="1:21" ht="27" customHeight="1" x14ac:dyDescent="0.2">
      <c r="A3112" s="18">
        <v>3802</v>
      </c>
      <c r="B3112" s="18" t="s">
        <v>378</v>
      </c>
      <c r="C3112" s="19">
        <v>37219</v>
      </c>
      <c r="D3112" s="20">
        <v>27701011817858</v>
      </c>
      <c r="F3112" s="18" t="s">
        <v>206</v>
      </c>
      <c r="G3112" s="19">
        <v>37270</v>
      </c>
      <c r="I3112" s="21">
        <v>2740</v>
      </c>
      <c r="J3112" s="22">
        <v>4627.95</v>
      </c>
      <c r="M3112" s="23">
        <v>685</v>
      </c>
      <c r="O3112" s="1"/>
      <c r="P3112" s="24">
        <f t="shared" si="161"/>
        <v>5312.95</v>
      </c>
      <c r="Q3112" s="23">
        <v>301.39999999999998</v>
      </c>
      <c r="R3112" s="23">
        <v>16</v>
      </c>
      <c r="S3112" s="23">
        <v>0</v>
      </c>
      <c r="T3112" s="24">
        <f t="shared" si="159"/>
        <v>317.39999999999998</v>
      </c>
      <c r="U3112" s="25">
        <f t="shared" si="160"/>
        <v>4995.55</v>
      </c>
    </row>
    <row r="3113" spans="1:21" ht="27" customHeight="1" x14ac:dyDescent="0.2">
      <c r="A3113" s="18">
        <v>6620</v>
      </c>
      <c r="B3113" s="18" t="s">
        <v>379</v>
      </c>
      <c r="C3113" s="19">
        <v>38691</v>
      </c>
      <c r="D3113" s="20">
        <v>28502010204411</v>
      </c>
      <c r="F3113" s="18" t="s">
        <v>214</v>
      </c>
      <c r="G3113" s="19">
        <v>38762</v>
      </c>
      <c r="I3113" s="21">
        <v>1720</v>
      </c>
      <c r="J3113" s="22">
        <v>3017.4</v>
      </c>
      <c r="M3113" s="23">
        <v>430</v>
      </c>
      <c r="O3113" s="1">
        <v>739</v>
      </c>
      <c r="P3113" s="24">
        <f t="shared" si="161"/>
        <v>4186.3999999999996</v>
      </c>
      <c r="Q3113" s="23">
        <v>189.2</v>
      </c>
      <c r="R3113" s="23">
        <v>0</v>
      </c>
      <c r="S3113" s="23">
        <v>0.23</v>
      </c>
      <c r="T3113" s="24">
        <f t="shared" si="159"/>
        <v>189.42999999999998</v>
      </c>
      <c r="U3113" s="25">
        <f t="shared" si="160"/>
        <v>3996.97</v>
      </c>
    </row>
    <row r="3114" spans="1:21" ht="27" customHeight="1" x14ac:dyDescent="0.2">
      <c r="A3114" s="18">
        <v>7213</v>
      </c>
      <c r="B3114" s="18" t="s">
        <v>380</v>
      </c>
      <c r="C3114" s="19">
        <v>38923</v>
      </c>
      <c r="D3114" s="20">
        <v>27703290201252</v>
      </c>
      <c r="F3114" s="18" t="s">
        <v>214</v>
      </c>
      <c r="G3114" s="19">
        <v>39023</v>
      </c>
      <c r="I3114" s="21">
        <v>1700</v>
      </c>
      <c r="J3114" s="22">
        <v>2718.9</v>
      </c>
      <c r="M3114" s="23">
        <v>425</v>
      </c>
      <c r="O3114" s="1">
        <v>18</v>
      </c>
      <c r="P3114" s="24">
        <f t="shared" si="161"/>
        <v>3161.9</v>
      </c>
      <c r="Q3114" s="23">
        <v>187</v>
      </c>
      <c r="R3114" s="23">
        <v>0</v>
      </c>
      <c r="S3114" s="23">
        <v>0.44</v>
      </c>
      <c r="T3114" s="24">
        <f t="shared" si="159"/>
        <v>187.44</v>
      </c>
      <c r="U3114" s="25">
        <f t="shared" si="160"/>
        <v>2974.46</v>
      </c>
    </row>
    <row r="3115" spans="1:21" ht="27" customHeight="1" x14ac:dyDescent="0.2">
      <c r="A3115" s="18">
        <v>13554</v>
      </c>
      <c r="B3115" s="18" t="s">
        <v>381</v>
      </c>
      <c r="C3115" s="19">
        <v>43346</v>
      </c>
      <c r="D3115" s="20">
        <v>29503062600056</v>
      </c>
      <c r="F3115" s="18" t="s">
        <v>214</v>
      </c>
      <c r="G3115" s="19">
        <v>43497</v>
      </c>
      <c r="I3115" s="21">
        <v>1700</v>
      </c>
      <c r="J3115" s="22">
        <v>2051.9</v>
      </c>
      <c r="M3115" s="23">
        <v>425</v>
      </c>
      <c r="O3115" s="1">
        <v>970</v>
      </c>
      <c r="P3115" s="24">
        <f t="shared" si="161"/>
        <v>3446.9</v>
      </c>
      <c r="Q3115" s="23">
        <v>187</v>
      </c>
      <c r="R3115" s="23">
        <v>0</v>
      </c>
      <c r="S3115" s="23">
        <v>2.2200000000000002</v>
      </c>
      <c r="T3115" s="24">
        <f t="shared" si="159"/>
        <v>189.22</v>
      </c>
      <c r="U3115" s="25">
        <f t="shared" si="160"/>
        <v>3257.6800000000003</v>
      </c>
    </row>
    <row r="3116" spans="1:21" ht="27" customHeight="1" x14ac:dyDescent="0.2">
      <c r="A3116" s="18">
        <v>13649</v>
      </c>
      <c r="B3116" s="18" t="s">
        <v>382</v>
      </c>
      <c r="C3116" s="19">
        <v>43391</v>
      </c>
      <c r="D3116" s="20">
        <v>27808280202095</v>
      </c>
      <c r="F3116" s="18" t="s">
        <v>214</v>
      </c>
      <c r="G3116" s="19">
        <v>44228</v>
      </c>
      <c r="I3116" s="21">
        <v>1700</v>
      </c>
      <c r="J3116" s="22">
        <v>1969</v>
      </c>
      <c r="M3116" s="23">
        <v>425</v>
      </c>
      <c r="O3116" s="1">
        <v>478</v>
      </c>
      <c r="P3116" s="24">
        <f t="shared" si="161"/>
        <v>2872</v>
      </c>
      <c r="Q3116" s="23">
        <v>187</v>
      </c>
      <c r="R3116" s="23">
        <v>0</v>
      </c>
      <c r="S3116" s="23">
        <v>1.19</v>
      </c>
      <c r="T3116" s="24">
        <f t="shared" si="159"/>
        <v>188.19</v>
      </c>
      <c r="U3116" s="25">
        <f t="shared" si="160"/>
        <v>2683.81</v>
      </c>
    </row>
    <row r="3117" spans="1:21" ht="27" customHeight="1" x14ac:dyDescent="0.2">
      <c r="A3117" s="18">
        <v>13714</v>
      </c>
      <c r="B3117" s="18" t="s">
        <v>383</v>
      </c>
      <c r="C3117" s="19">
        <v>43418</v>
      </c>
      <c r="D3117" s="20">
        <v>27202241802497</v>
      </c>
      <c r="F3117" s="18" t="s">
        <v>214</v>
      </c>
      <c r="G3117" s="19">
        <v>43506</v>
      </c>
      <c r="I3117" s="21">
        <v>1700</v>
      </c>
      <c r="J3117" s="22">
        <v>2045.9</v>
      </c>
      <c r="M3117" s="23">
        <v>425</v>
      </c>
      <c r="O3117" s="1"/>
      <c r="P3117" s="24">
        <f t="shared" si="161"/>
        <v>2470.9</v>
      </c>
      <c r="Q3117" s="23">
        <v>187</v>
      </c>
      <c r="R3117" s="23">
        <v>0</v>
      </c>
      <c r="S3117" s="23">
        <v>0</v>
      </c>
      <c r="T3117" s="24">
        <f t="shared" si="159"/>
        <v>187</v>
      </c>
      <c r="U3117" s="25">
        <f t="shared" si="160"/>
        <v>2283.9</v>
      </c>
    </row>
    <row r="3118" spans="1:21" ht="27" customHeight="1" x14ac:dyDescent="0.2">
      <c r="A3118" s="18">
        <v>632</v>
      </c>
      <c r="B3118" s="18" t="s">
        <v>384</v>
      </c>
      <c r="C3118" s="19">
        <v>36311</v>
      </c>
      <c r="D3118" s="20">
        <v>27809261802291</v>
      </c>
      <c r="F3118" s="18" t="s">
        <v>214</v>
      </c>
      <c r="G3118" s="19">
        <v>36333</v>
      </c>
      <c r="O3118" s="1"/>
      <c r="P3118" s="24">
        <f t="shared" si="161"/>
        <v>0</v>
      </c>
      <c r="T3118" s="24">
        <f t="shared" si="159"/>
        <v>0</v>
      </c>
      <c r="U3118" s="25">
        <f t="shared" si="160"/>
        <v>0</v>
      </c>
    </row>
    <row r="3119" spans="1:21" ht="27" customHeight="1" x14ac:dyDescent="0.2">
      <c r="A3119" s="18">
        <v>13917</v>
      </c>
      <c r="B3119" s="18" t="s">
        <v>385</v>
      </c>
      <c r="C3119" s="19">
        <v>43639</v>
      </c>
      <c r="D3119" s="20">
        <v>29611150202432</v>
      </c>
      <c r="F3119" s="18" t="s">
        <v>214</v>
      </c>
      <c r="G3119" s="19">
        <v>43678</v>
      </c>
      <c r="I3119" s="21">
        <v>1700</v>
      </c>
      <c r="J3119" s="22">
        <v>2069</v>
      </c>
      <c r="M3119" s="23">
        <v>425</v>
      </c>
      <c r="N3119" s="23">
        <v>150</v>
      </c>
      <c r="O3119" s="1">
        <v>429</v>
      </c>
      <c r="P3119" s="24">
        <f t="shared" si="161"/>
        <v>3073</v>
      </c>
      <c r="Q3119" s="23">
        <v>187</v>
      </c>
      <c r="R3119" s="23">
        <v>0</v>
      </c>
      <c r="S3119" s="23">
        <v>0.68</v>
      </c>
      <c r="T3119" s="24">
        <f t="shared" si="159"/>
        <v>187.68</v>
      </c>
      <c r="U3119" s="25">
        <f t="shared" si="160"/>
        <v>2885.32</v>
      </c>
    </row>
    <row r="3120" spans="1:21" ht="27" customHeight="1" x14ac:dyDescent="0.2">
      <c r="A3120" s="18">
        <v>166</v>
      </c>
      <c r="B3120" s="18" t="s">
        <v>386</v>
      </c>
      <c r="C3120" s="19">
        <v>40567</v>
      </c>
      <c r="D3120" s="20">
        <v>27212200200399</v>
      </c>
      <c r="F3120" s="18" t="s">
        <v>81</v>
      </c>
      <c r="G3120" s="19">
        <v>40567</v>
      </c>
      <c r="I3120" s="21">
        <v>3090</v>
      </c>
      <c r="J3120" s="22">
        <v>4420.55</v>
      </c>
      <c r="M3120" s="23">
        <v>772.5</v>
      </c>
      <c r="O3120" s="1">
        <v>522</v>
      </c>
      <c r="P3120" s="24">
        <f t="shared" si="161"/>
        <v>5715.05</v>
      </c>
      <c r="Q3120" s="23">
        <v>339.9</v>
      </c>
      <c r="R3120" s="23">
        <v>0</v>
      </c>
      <c r="S3120" s="23">
        <v>0</v>
      </c>
      <c r="T3120" s="24">
        <f t="shared" si="159"/>
        <v>339.9</v>
      </c>
      <c r="U3120" s="25">
        <f t="shared" si="160"/>
        <v>5375.1500000000005</v>
      </c>
    </row>
    <row r="3121" spans="1:21" ht="27" customHeight="1" x14ac:dyDescent="0.2">
      <c r="A3121" s="18">
        <v>339</v>
      </c>
      <c r="B3121" s="18" t="s">
        <v>387</v>
      </c>
      <c r="C3121" s="19">
        <v>38112</v>
      </c>
      <c r="D3121" s="20">
        <v>27007130200474</v>
      </c>
      <c r="F3121" s="18" t="s">
        <v>285</v>
      </c>
      <c r="G3121" s="19">
        <v>38262</v>
      </c>
      <c r="I3121" s="21">
        <v>1990</v>
      </c>
      <c r="J3121" s="22">
        <v>2727.5</v>
      </c>
      <c r="M3121" s="23">
        <v>497.5</v>
      </c>
      <c r="N3121" s="23">
        <v>100</v>
      </c>
      <c r="O3121" s="1"/>
      <c r="P3121" s="24">
        <f t="shared" si="161"/>
        <v>3325</v>
      </c>
      <c r="Q3121" s="23">
        <v>218.9</v>
      </c>
      <c r="R3121" s="23">
        <v>0</v>
      </c>
      <c r="S3121" s="23">
        <v>0</v>
      </c>
      <c r="T3121" s="24">
        <f t="shared" si="159"/>
        <v>218.9</v>
      </c>
      <c r="U3121" s="25">
        <f t="shared" si="160"/>
        <v>3106.1</v>
      </c>
    </row>
    <row r="3122" spans="1:21" ht="27" customHeight="1" x14ac:dyDescent="0.2">
      <c r="A3122" s="18">
        <v>552</v>
      </c>
      <c r="B3122" s="18" t="s">
        <v>388</v>
      </c>
      <c r="C3122" s="19">
        <v>35994</v>
      </c>
      <c r="D3122" s="20">
        <v>26601011805274</v>
      </c>
      <c r="F3122" s="18" t="s">
        <v>214</v>
      </c>
      <c r="G3122" s="19">
        <v>36026</v>
      </c>
      <c r="I3122" s="21">
        <v>3070</v>
      </c>
      <c r="J3122" s="22">
        <v>4169</v>
      </c>
      <c r="M3122" s="23">
        <v>767.5</v>
      </c>
      <c r="O3122" s="1">
        <v>1836</v>
      </c>
      <c r="P3122" s="24">
        <f t="shared" si="161"/>
        <v>6772.5</v>
      </c>
      <c r="Q3122" s="23">
        <v>337.7</v>
      </c>
      <c r="R3122" s="23">
        <v>0</v>
      </c>
      <c r="S3122" s="23">
        <v>0</v>
      </c>
      <c r="T3122" s="24">
        <f t="shared" si="159"/>
        <v>337.7</v>
      </c>
      <c r="U3122" s="25">
        <f t="shared" si="160"/>
        <v>6434.8</v>
      </c>
    </row>
    <row r="3123" spans="1:21" ht="27" customHeight="1" x14ac:dyDescent="0.2">
      <c r="A3123" s="18">
        <v>561</v>
      </c>
      <c r="B3123" s="18" t="s">
        <v>389</v>
      </c>
      <c r="C3123" s="19">
        <v>36186</v>
      </c>
      <c r="D3123" s="20">
        <v>27312020202339</v>
      </c>
      <c r="F3123" s="18" t="s">
        <v>256</v>
      </c>
      <c r="G3123" s="19">
        <v>36253</v>
      </c>
      <c r="I3123" s="21">
        <v>3410</v>
      </c>
      <c r="J3123" s="22">
        <v>4223</v>
      </c>
      <c r="M3123" s="23">
        <v>852.5</v>
      </c>
      <c r="O3123" s="1">
        <v>1337</v>
      </c>
      <c r="P3123" s="24">
        <f t="shared" si="161"/>
        <v>6412.5</v>
      </c>
      <c r="Q3123" s="23">
        <v>375.1</v>
      </c>
      <c r="R3123" s="23">
        <v>0</v>
      </c>
      <c r="S3123" s="23">
        <v>2.82</v>
      </c>
      <c r="T3123" s="24">
        <f t="shared" si="159"/>
        <v>377.92</v>
      </c>
      <c r="U3123" s="25">
        <f t="shared" si="160"/>
        <v>6034.58</v>
      </c>
    </row>
    <row r="3124" spans="1:21" ht="27" customHeight="1" x14ac:dyDescent="0.2">
      <c r="A3124" s="18">
        <v>2601</v>
      </c>
      <c r="B3124" s="18" t="s">
        <v>390</v>
      </c>
      <c r="C3124" s="19">
        <v>37562</v>
      </c>
      <c r="D3124" s="20">
        <v>27501220200338</v>
      </c>
      <c r="F3124" s="18" t="s">
        <v>214</v>
      </c>
      <c r="G3124" s="19">
        <v>40436</v>
      </c>
      <c r="I3124" s="21">
        <v>4730</v>
      </c>
      <c r="J3124" s="22">
        <v>6792</v>
      </c>
      <c r="M3124" s="23">
        <v>1182.5</v>
      </c>
      <c r="O3124" s="1"/>
      <c r="P3124" s="24">
        <f t="shared" si="161"/>
        <v>7974.5</v>
      </c>
      <c r="Q3124" s="23">
        <v>520.29999999999995</v>
      </c>
      <c r="R3124" s="23">
        <v>0</v>
      </c>
      <c r="S3124" s="23">
        <v>2.75</v>
      </c>
      <c r="T3124" s="24">
        <f t="shared" si="159"/>
        <v>523.04999999999995</v>
      </c>
      <c r="U3124" s="25">
        <f t="shared" si="160"/>
        <v>7451.45</v>
      </c>
    </row>
    <row r="3125" spans="1:21" ht="27" customHeight="1" x14ac:dyDescent="0.2">
      <c r="A3125" s="18">
        <v>4491</v>
      </c>
      <c r="B3125" s="18" t="s">
        <v>391</v>
      </c>
      <c r="C3125" s="19">
        <v>38272</v>
      </c>
      <c r="D3125" s="20">
        <v>27308051802078</v>
      </c>
      <c r="F3125" s="18" t="s">
        <v>75</v>
      </c>
      <c r="G3125" s="19">
        <v>38297</v>
      </c>
      <c r="I3125" s="21">
        <v>2420</v>
      </c>
      <c r="J3125" s="22">
        <v>3271.7</v>
      </c>
      <c r="M3125" s="23">
        <v>605</v>
      </c>
      <c r="O3125" s="1">
        <v>1315</v>
      </c>
      <c r="P3125" s="24">
        <f t="shared" si="161"/>
        <v>5191.7</v>
      </c>
      <c r="Q3125" s="23">
        <v>266.2</v>
      </c>
      <c r="R3125" s="23">
        <v>0</v>
      </c>
      <c r="S3125" s="23">
        <v>7.91</v>
      </c>
      <c r="T3125" s="24">
        <f t="shared" si="159"/>
        <v>274.11</v>
      </c>
      <c r="U3125" s="25">
        <f t="shared" si="160"/>
        <v>4917.59</v>
      </c>
    </row>
    <row r="3126" spans="1:21" ht="27" customHeight="1" x14ac:dyDescent="0.2">
      <c r="A3126" s="18">
        <v>5789</v>
      </c>
      <c r="B3126" s="18" t="s">
        <v>392</v>
      </c>
      <c r="C3126" s="19">
        <v>38578</v>
      </c>
      <c r="D3126" s="20">
        <v>27502021802813</v>
      </c>
      <c r="F3126" s="18" t="s">
        <v>86</v>
      </c>
      <c r="G3126" s="19">
        <v>38634</v>
      </c>
      <c r="I3126" s="21">
        <v>2020</v>
      </c>
      <c r="J3126" s="22">
        <v>2731</v>
      </c>
      <c r="M3126" s="23">
        <v>505</v>
      </c>
      <c r="O3126" s="1">
        <v>1607</v>
      </c>
      <c r="P3126" s="24">
        <f t="shared" si="161"/>
        <v>4843</v>
      </c>
      <c r="Q3126" s="23">
        <v>222.2</v>
      </c>
      <c r="R3126" s="23">
        <v>0</v>
      </c>
      <c r="S3126" s="23">
        <v>0.23</v>
      </c>
      <c r="T3126" s="24">
        <f t="shared" si="159"/>
        <v>222.42999999999998</v>
      </c>
      <c r="U3126" s="25">
        <f t="shared" si="160"/>
        <v>4620.57</v>
      </c>
    </row>
    <row r="3127" spans="1:21" ht="27" customHeight="1" x14ac:dyDescent="0.2">
      <c r="A3127" s="18">
        <v>7790</v>
      </c>
      <c r="B3127" s="18" t="s">
        <v>393</v>
      </c>
      <c r="C3127" s="19">
        <v>39140</v>
      </c>
      <c r="D3127" s="20">
        <v>28701180200715</v>
      </c>
      <c r="F3127" s="18" t="s">
        <v>211</v>
      </c>
      <c r="G3127" s="19">
        <v>39140</v>
      </c>
      <c r="I3127" s="21">
        <v>1700</v>
      </c>
      <c r="J3127" s="22">
        <v>2761.75</v>
      </c>
      <c r="M3127" s="23">
        <v>425</v>
      </c>
      <c r="O3127" s="1"/>
      <c r="P3127" s="24">
        <f t="shared" si="161"/>
        <v>3186.75</v>
      </c>
      <c r="Q3127" s="23">
        <v>187</v>
      </c>
      <c r="R3127" s="23">
        <v>0</v>
      </c>
      <c r="S3127" s="23">
        <v>0.22</v>
      </c>
      <c r="T3127" s="24">
        <f t="shared" si="159"/>
        <v>187.22</v>
      </c>
      <c r="U3127" s="25">
        <f t="shared" si="160"/>
        <v>2999.53</v>
      </c>
    </row>
    <row r="3128" spans="1:21" ht="27" customHeight="1" x14ac:dyDescent="0.2">
      <c r="A3128" s="18">
        <v>9505</v>
      </c>
      <c r="B3128" s="18" t="s">
        <v>394</v>
      </c>
      <c r="C3128" s="19">
        <v>40196</v>
      </c>
      <c r="D3128" s="20">
        <v>28411061802351</v>
      </c>
      <c r="F3128" s="18" t="s">
        <v>214</v>
      </c>
      <c r="G3128" s="19">
        <v>40247</v>
      </c>
      <c r="I3128" s="21">
        <v>1700</v>
      </c>
      <c r="J3128" s="22">
        <v>2711.35</v>
      </c>
      <c r="M3128" s="23">
        <v>425</v>
      </c>
      <c r="O3128" s="1">
        <v>1025</v>
      </c>
      <c r="P3128" s="24">
        <f t="shared" si="161"/>
        <v>4161.3500000000004</v>
      </c>
      <c r="Q3128" s="23">
        <v>187</v>
      </c>
      <c r="R3128" s="23">
        <v>0</v>
      </c>
      <c r="S3128" s="23">
        <v>0.44</v>
      </c>
      <c r="T3128" s="24">
        <f t="shared" si="159"/>
        <v>187.44</v>
      </c>
      <c r="U3128" s="25">
        <f t="shared" si="160"/>
        <v>3973.9100000000003</v>
      </c>
    </row>
    <row r="3129" spans="1:21" ht="27" customHeight="1" x14ac:dyDescent="0.2">
      <c r="A3129" s="18">
        <v>10115</v>
      </c>
      <c r="B3129" s="18" t="s">
        <v>395</v>
      </c>
      <c r="C3129" s="19">
        <v>40385</v>
      </c>
      <c r="D3129" s="20">
        <v>28302231803612</v>
      </c>
      <c r="F3129" s="18" t="s">
        <v>214</v>
      </c>
      <c r="G3129" s="19">
        <v>40489</v>
      </c>
      <c r="I3129" s="21">
        <v>1700</v>
      </c>
      <c r="J3129" s="22">
        <v>2403.35</v>
      </c>
      <c r="M3129" s="23">
        <v>425</v>
      </c>
      <c r="O3129" s="1">
        <v>372</v>
      </c>
      <c r="P3129" s="24">
        <f t="shared" si="161"/>
        <v>3200.35</v>
      </c>
      <c r="Q3129" s="23">
        <v>187</v>
      </c>
      <c r="R3129" s="23">
        <v>0</v>
      </c>
      <c r="S3129" s="23">
        <v>0.2</v>
      </c>
      <c r="T3129" s="24">
        <f t="shared" si="159"/>
        <v>187.2</v>
      </c>
      <c r="U3129" s="25">
        <f t="shared" si="160"/>
        <v>3013.15</v>
      </c>
    </row>
    <row r="3130" spans="1:21" ht="27" customHeight="1" x14ac:dyDescent="0.2">
      <c r="A3130" s="18">
        <v>13395</v>
      </c>
      <c r="B3130" s="18" t="s">
        <v>396</v>
      </c>
      <c r="C3130" s="19">
        <v>43256</v>
      </c>
      <c r="D3130" s="20">
        <v>30201151806295</v>
      </c>
      <c r="F3130" s="18" t="s">
        <v>75</v>
      </c>
      <c r="G3130" s="19">
        <v>43299</v>
      </c>
      <c r="I3130" s="21">
        <v>1700</v>
      </c>
      <c r="J3130" s="22">
        <v>2031.9</v>
      </c>
      <c r="M3130" s="23">
        <v>425</v>
      </c>
      <c r="O3130" s="1"/>
      <c r="P3130" s="24">
        <f t="shared" si="161"/>
        <v>2456.9</v>
      </c>
      <c r="Q3130" s="23">
        <v>187</v>
      </c>
      <c r="R3130" s="23">
        <v>0</v>
      </c>
      <c r="S3130" s="23">
        <v>70.53</v>
      </c>
      <c r="T3130" s="24">
        <f t="shared" si="159"/>
        <v>257.52999999999997</v>
      </c>
      <c r="U3130" s="25">
        <f t="shared" si="160"/>
        <v>2199.37</v>
      </c>
    </row>
    <row r="3131" spans="1:21" ht="27" customHeight="1" x14ac:dyDescent="0.2">
      <c r="A3131" s="18">
        <v>13758</v>
      </c>
      <c r="B3131" s="18" t="s">
        <v>397</v>
      </c>
      <c r="C3131" s="19">
        <v>43512</v>
      </c>
      <c r="D3131" s="20">
        <v>27504091802791</v>
      </c>
      <c r="F3131" s="18" t="s">
        <v>75</v>
      </c>
      <c r="G3131" s="19">
        <v>43647</v>
      </c>
      <c r="I3131" s="21">
        <v>1700</v>
      </c>
      <c r="J3131" s="22">
        <v>2017</v>
      </c>
      <c r="M3131" s="23">
        <v>425</v>
      </c>
      <c r="O3131" s="1">
        <v>1071</v>
      </c>
      <c r="P3131" s="24">
        <f t="shared" si="161"/>
        <v>3513</v>
      </c>
      <c r="Q3131" s="23">
        <v>187</v>
      </c>
      <c r="R3131" s="23">
        <v>0</v>
      </c>
      <c r="S3131" s="23">
        <v>4.83</v>
      </c>
      <c r="T3131" s="24">
        <f t="shared" si="159"/>
        <v>191.83</v>
      </c>
      <c r="U3131" s="25">
        <f t="shared" si="160"/>
        <v>3321.17</v>
      </c>
    </row>
    <row r="3132" spans="1:21" ht="27" customHeight="1" x14ac:dyDescent="0.2">
      <c r="A3132" s="18">
        <v>13907</v>
      </c>
      <c r="B3132" s="18" t="s">
        <v>398</v>
      </c>
      <c r="C3132" s="19">
        <v>43633</v>
      </c>
      <c r="D3132" s="20">
        <v>29510081802332</v>
      </c>
      <c r="F3132" s="18" t="s">
        <v>214</v>
      </c>
      <c r="G3132" s="19">
        <v>43678</v>
      </c>
      <c r="I3132" s="21">
        <v>1700</v>
      </c>
      <c r="J3132" s="22">
        <v>2072</v>
      </c>
      <c r="M3132" s="23">
        <v>425</v>
      </c>
      <c r="N3132" s="23">
        <v>150</v>
      </c>
      <c r="O3132" s="1">
        <v>1035</v>
      </c>
      <c r="P3132" s="24">
        <f t="shared" si="161"/>
        <v>3682</v>
      </c>
      <c r="Q3132" s="23">
        <v>187</v>
      </c>
      <c r="R3132" s="23">
        <v>0</v>
      </c>
      <c r="S3132" s="23">
        <v>0</v>
      </c>
      <c r="T3132" s="24">
        <f t="shared" si="159"/>
        <v>187</v>
      </c>
      <c r="U3132" s="25">
        <f t="shared" si="160"/>
        <v>3495</v>
      </c>
    </row>
    <row r="3133" spans="1:21" ht="27" customHeight="1" x14ac:dyDescent="0.2">
      <c r="A3133" s="18">
        <v>13976</v>
      </c>
      <c r="B3133" s="18" t="s">
        <v>399</v>
      </c>
      <c r="C3133" s="19">
        <v>43715</v>
      </c>
      <c r="D3133" s="20">
        <v>28501090202639</v>
      </c>
      <c r="F3133" s="18" t="s">
        <v>214</v>
      </c>
      <c r="G3133" s="19">
        <v>43891</v>
      </c>
      <c r="I3133" s="21">
        <v>1700</v>
      </c>
      <c r="J3133" s="22">
        <v>2021.4</v>
      </c>
      <c r="M3133" s="23">
        <v>425</v>
      </c>
      <c r="O3133" s="1">
        <v>641</v>
      </c>
      <c r="P3133" s="24">
        <f t="shared" si="161"/>
        <v>3087.4</v>
      </c>
      <c r="Q3133" s="23">
        <v>187</v>
      </c>
      <c r="R3133" s="23">
        <v>0</v>
      </c>
      <c r="S3133" s="23">
        <v>4.01</v>
      </c>
      <c r="T3133" s="24">
        <f t="shared" si="159"/>
        <v>191.01</v>
      </c>
      <c r="U3133" s="25">
        <f t="shared" si="160"/>
        <v>2896.3900000000003</v>
      </c>
    </row>
    <row r="3134" spans="1:21" ht="27" customHeight="1" x14ac:dyDescent="0.2">
      <c r="A3134" s="18">
        <v>5217</v>
      </c>
      <c r="B3134" s="18" t="s">
        <v>400</v>
      </c>
      <c r="C3134" s="19">
        <v>38165</v>
      </c>
      <c r="D3134" s="20">
        <v>27905150200614</v>
      </c>
      <c r="F3134" s="18" t="s">
        <v>256</v>
      </c>
      <c r="G3134" s="19">
        <v>38200</v>
      </c>
      <c r="I3134" s="21">
        <v>1930</v>
      </c>
      <c r="J3134" s="22">
        <v>3248.5</v>
      </c>
      <c r="M3134" s="23">
        <v>482.5</v>
      </c>
      <c r="O3134" s="1">
        <v>1983</v>
      </c>
      <c r="P3134" s="24">
        <f t="shared" si="161"/>
        <v>5714</v>
      </c>
      <c r="Q3134" s="23">
        <v>212.3</v>
      </c>
      <c r="R3134" s="23">
        <v>0</v>
      </c>
      <c r="S3134" s="23">
        <v>0</v>
      </c>
      <c r="T3134" s="24">
        <f t="shared" si="159"/>
        <v>212.3</v>
      </c>
      <c r="U3134" s="25">
        <f t="shared" si="160"/>
        <v>5501.7</v>
      </c>
    </row>
    <row r="3135" spans="1:21" ht="27" customHeight="1" x14ac:dyDescent="0.2">
      <c r="A3135" s="18">
        <v>13901</v>
      </c>
      <c r="B3135" s="18" t="s">
        <v>401</v>
      </c>
      <c r="C3135" s="19">
        <v>43601</v>
      </c>
      <c r="D3135" s="20">
        <v>29504021802295</v>
      </c>
      <c r="F3135" s="18" t="s">
        <v>214</v>
      </c>
      <c r="G3135" s="19">
        <v>43709</v>
      </c>
      <c r="I3135" s="21">
        <v>1700</v>
      </c>
      <c r="J3135" s="22">
        <v>2076</v>
      </c>
      <c r="M3135" s="23">
        <v>425</v>
      </c>
      <c r="O3135" s="1">
        <v>748</v>
      </c>
      <c r="P3135" s="24">
        <f t="shared" si="161"/>
        <v>3249</v>
      </c>
      <c r="Q3135" s="23">
        <v>187</v>
      </c>
      <c r="R3135" s="23">
        <v>0</v>
      </c>
      <c r="S3135" s="23">
        <v>0</v>
      </c>
      <c r="T3135" s="24">
        <f t="shared" si="159"/>
        <v>187</v>
      </c>
      <c r="U3135" s="25">
        <f t="shared" si="160"/>
        <v>3062</v>
      </c>
    </row>
    <row r="3136" spans="1:21" ht="27" customHeight="1" x14ac:dyDescent="0.2">
      <c r="A3136" s="18">
        <v>5107</v>
      </c>
      <c r="B3136" s="18" t="s">
        <v>402</v>
      </c>
      <c r="C3136" s="19">
        <v>38487</v>
      </c>
      <c r="D3136" s="20">
        <v>27304071802753</v>
      </c>
      <c r="F3136" s="18" t="s">
        <v>214</v>
      </c>
      <c r="G3136" s="19">
        <v>38487</v>
      </c>
      <c r="I3136" s="21">
        <v>1700</v>
      </c>
      <c r="J3136" s="22">
        <v>2871.05</v>
      </c>
      <c r="M3136" s="23">
        <v>425</v>
      </c>
      <c r="O3136" s="1">
        <v>935</v>
      </c>
      <c r="P3136" s="24">
        <f t="shared" si="161"/>
        <v>4231.05</v>
      </c>
      <c r="Q3136" s="23">
        <v>187</v>
      </c>
      <c r="R3136" s="23">
        <v>0</v>
      </c>
      <c r="S3136" s="23">
        <v>0</v>
      </c>
      <c r="T3136" s="24">
        <f t="shared" si="159"/>
        <v>187</v>
      </c>
      <c r="U3136" s="25">
        <f t="shared" si="160"/>
        <v>4044.05</v>
      </c>
    </row>
    <row r="3137" spans="1:21" ht="27" customHeight="1" x14ac:dyDescent="0.2">
      <c r="A3137" s="18">
        <v>6924</v>
      </c>
      <c r="B3137" s="18" t="s">
        <v>403</v>
      </c>
      <c r="C3137" s="19">
        <v>38781</v>
      </c>
      <c r="D3137" s="20">
        <v>27603071800553</v>
      </c>
      <c r="F3137" s="18" t="s">
        <v>214</v>
      </c>
      <c r="G3137" s="19">
        <v>38820</v>
      </c>
      <c r="I3137" s="21">
        <v>1700</v>
      </c>
      <c r="J3137" s="22">
        <v>2855.4</v>
      </c>
      <c r="M3137" s="23">
        <v>425</v>
      </c>
      <c r="O3137" s="1"/>
      <c r="P3137" s="24">
        <f t="shared" si="161"/>
        <v>3280.4</v>
      </c>
      <c r="Q3137" s="23">
        <v>187</v>
      </c>
      <c r="R3137" s="23">
        <v>0</v>
      </c>
      <c r="S3137" s="23">
        <v>0</v>
      </c>
      <c r="T3137" s="24">
        <f t="shared" si="159"/>
        <v>187</v>
      </c>
      <c r="U3137" s="25">
        <f t="shared" si="160"/>
        <v>3093.4</v>
      </c>
    </row>
    <row r="3138" spans="1:21" ht="27" customHeight="1" x14ac:dyDescent="0.2">
      <c r="A3138" s="18">
        <v>2046</v>
      </c>
      <c r="B3138" s="18" t="s">
        <v>404</v>
      </c>
      <c r="C3138" s="19">
        <v>34001</v>
      </c>
      <c r="D3138" s="20">
        <v>26811192600223</v>
      </c>
      <c r="F3138" s="18" t="s">
        <v>214</v>
      </c>
      <c r="G3138" s="19">
        <v>42186</v>
      </c>
      <c r="I3138" s="21">
        <v>2810</v>
      </c>
      <c r="J3138" s="22">
        <v>3808.95</v>
      </c>
      <c r="M3138" s="23">
        <v>702.5</v>
      </c>
      <c r="O3138" s="1"/>
      <c r="P3138" s="24">
        <f t="shared" si="161"/>
        <v>4511.45</v>
      </c>
      <c r="Q3138" s="23">
        <v>309.10000000000002</v>
      </c>
      <c r="R3138" s="23">
        <v>0</v>
      </c>
      <c r="S3138" s="23">
        <v>0</v>
      </c>
      <c r="T3138" s="24">
        <f t="shared" si="159"/>
        <v>309.10000000000002</v>
      </c>
      <c r="U3138" s="25">
        <f t="shared" si="160"/>
        <v>4202.3499999999995</v>
      </c>
    </row>
    <row r="3139" spans="1:21" ht="27" customHeight="1" x14ac:dyDescent="0.2">
      <c r="A3139" s="18">
        <v>12155</v>
      </c>
      <c r="B3139" s="18" t="s">
        <v>405</v>
      </c>
      <c r="C3139" s="19">
        <v>41647</v>
      </c>
      <c r="D3139" s="20">
        <v>27601300200376</v>
      </c>
      <c r="F3139" s="18" t="s">
        <v>214</v>
      </c>
      <c r="G3139" s="19">
        <v>41690</v>
      </c>
      <c r="I3139" s="21">
        <v>1700</v>
      </c>
      <c r="J3139" s="22">
        <v>2097.35</v>
      </c>
      <c r="M3139" s="23">
        <v>425</v>
      </c>
      <c r="O3139" s="1">
        <v>165</v>
      </c>
      <c r="P3139" s="24">
        <f t="shared" si="161"/>
        <v>2687.35</v>
      </c>
      <c r="Q3139" s="23">
        <v>187</v>
      </c>
      <c r="R3139" s="23">
        <v>0</v>
      </c>
      <c r="S3139" s="23">
        <v>0</v>
      </c>
      <c r="T3139" s="24">
        <f t="shared" si="159"/>
        <v>187</v>
      </c>
      <c r="U3139" s="25">
        <f t="shared" si="160"/>
        <v>2500.35</v>
      </c>
    </row>
    <row r="3140" spans="1:21" ht="27" customHeight="1" x14ac:dyDescent="0.2">
      <c r="A3140" s="18">
        <v>7138</v>
      </c>
      <c r="B3140" s="18" t="s">
        <v>406</v>
      </c>
      <c r="C3140" s="19">
        <v>38871</v>
      </c>
      <c r="D3140" s="20">
        <v>28205220201739</v>
      </c>
      <c r="F3140" s="18" t="s">
        <v>25</v>
      </c>
      <c r="G3140" s="19">
        <v>38930</v>
      </c>
      <c r="I3140" s="21">
        <v>2120</v>
      </c>
      <c r="J3140" s="22">
        <v>2877.01</v>
      </c>
      <c r="M3140" s="23">
        <v>530</v>
      </c>
      <c r="O3140" s="1">
        <v>3190</v>
      </c>
      <c r="P3140" s="24">
        <f t="shared" si="161"/>
        <v>6597.01</v>
      </c>
      <c r="Q3140" s="23">
        <v>233.2</v>
      </c>
      <c r="R3140" s="23">
        <v>0</v>
      </c>
      <c r="S3140" s="23">
        <v>0</v>
      </c>
      <c r="T3140" s="24">
        <f t="shared" si="159"/>
        <v>233.2</v>
      </c>
      <c r="U3140" s="25">
        <f t="shared" si="160"/>
        <v>6363.81</v>
      </c>
    </row>
    <row r="3141" spans="1:21" ht="27" customHeight="1" x14ac:dyDescent="0.2">
      <c r="A3141" s="18">
        <v>11426</v>
      </c>
      <c r="B3141" s="18" t="s">
        <v>407</v>
      </c>
      <c r="C3141" s="19">
        <v>41165</v>
      </c>
      <c r="D3141" s="20">
        <v>28907060200891</v>
      </c>
      <c r="F3141" s="18" t="s">
        <v>214</v>
      </c>
      <c r="G3141" s="19">
        <v>41248</v>
      </c>
      <c r="I3141" s="21">
        <v>1700</v>
      </c>
      <c r="J3141" s="22">
        <v>2294.35</v>
      </c>
      <c r="M3141" s="23">
        <v>425</v>
      </c>
      <c r="O3141" s="1">
        <v>1003</v>
      </c>
      <c r="P3141" s="24">
        <f t="shared" si="161"/>
        <v>3722.35</v>
      </c>
      <c r="Q3141" s="23">
        <v>187</v>
      </c>
      <c r="R3141" s="23">
        <v>0</v>
      </c>
      <c r="S3141" s="23">
        <v>1.86</v>
      </c>
      <c r="T3141" s="24">
        <f t="shared" si="159"/>
        <v>188.86</v>
      </c>
      <c r="U3141" s="25">
        <f t="shared" si="160"/>
        <v>3533.49</v>
      </c>
    </row>
    <row r="3142" spans="1:21" ht="27" customHeight="1" x14ac:dyDescent="0.2">
      <c r="A3142" s="18">
        <v>13321</v>
      </c>
      <c r="B3142" s="18" t="s">
        <v>408</v>
      </c>
      <c r="C3142" s="19">
        <v>29221</v>
      </c>
      <c r="D3142" s="20">
        <v>27706120201851</v>
      </c>
      <c r="F3142" s="18" t="s">
        <v>285</v>
      </c>
      <c r="G3142" s="19" t="s">
        <v>77</v>
      </c>
      <c r="I3142" s="21">
        <v>0</v>
      </c>
      <c r="J3142" s="22">
        <v>2000</v>
      </c>
      <c r="M3142" s="23">
        <v>0</v>
      </c>
      <c r="O3142" s="1"/>
      <c r="P3142" s="24">
        <f t="shared" si="161"/>
        <v>2000</v>
      </c>
      <c r="Q3142" s="23">
        <v>0</v>
      </c>
      <c r="R3142" s="23">
        <v>0</v>
      </c>
      <c r="S3142" s="23">
        <v>0</v>
      </c>
      <c r="T3142" s="24">
        <f t="shared" si="159"/>
        <v>0</v>
      </c>
      <c r="U3142" s="25">
        <f t="shared" si="160"/>
        <v>2000</v>
      </c>
    </row>
    <row r="3143" spans="1:21" ht="27" customHeight="1" x14ac:dyDescent="0.2">
      <c r="A3143" s="18">
        <v>13322</v>
      </c>
      <c r="B3143" s="18" t="s">
        <v>409</v>
      </c>
      <c r="C3143" s="19">
        <v>43246</v>
      </c>
      <c r="D3143" s="20">
        <v>27810260102579</v>
      </c>
      <c r="F3143" s="18" t="s">
        <v>124</v>
      </c>
      <c r="G3143" s="19" t="s">
        <v>77</v>
      </c>
      <c r="I3143" s="21">
        <v>0</v>
      </c>
      <c r="J3143" s="22">
        <v>46023</v>
      </c>
      <c r="M3143" s="23">
        <v>0</v>
      </c>
      <c r="O3143" s="1"/>
      <c r="P3143" s="24">
        <f t="shared" si="161"/>
        <v>46023</v>
      </c>
      <c r="Q3143" s="23">
        <v>0</v>
      </c>
      <c r="R3143" s="23">
        <v>1023</v>
      </c>
      <c r="S3143" s="23">
        <v>0</v>
      </c>
      <c r="T3143" s="24">
        <f t="shared" si="159"/>
        <v>1023</v>
      </c>
      <c r="U3143" s="25">
        <f t="shared" si="160"/>
        <v>45000</v>
      </c>
    </row>
    <row r="3144" spans="1:21" ht="27" customHeight="1" x14ac:dyDescent="0.2">
      <c r="A3144" s="18">
        <v>13325</v>
      </c>
      <c r="B3144" s="18" t="s">
        <v>410</v>
      </c>
      <c r="C3144" s="19">
        <v>43246</v>
      </c>
      <c r="D3144" s="20">
        <v>27907051301614</v>
      </c>
      <c r="F3144" s="18" t="s">
        <v>116</v>
      </c>
      <c r="G3144" s="19" t="s">
        <v>77</v>
      </c>
      <c r="I3144" s="21">
        <v>0</v>
      </c>
      <c r="J3144" s="22">
        <v>21545</v>
      </c>
      <c r="M3144" s="23">
        <v>0</v>
      </c>
      <c r="O3144" s="1"/>
      <c r="P3144" s="24">
        <f t="shared" si="161"/>
        <v>21545</v>
      </c>
      <c r="Q3144" s="23">
        <v>0</v>
      </c>
      <c r="R3144" s="23">
        <v>1023</v>
      </c>
      <c r="S3144" s="23">
        <v>0</v>
      </c>
      <c r="T3144" s="24">
        <f t="shared" si="159"/>
        <v>1023</v>
      </c>
      <c r="U3144" s="25">
        <f t="shared" si="160"/>
        <v>20522</v>
      </c>
    </row>
    <row r="3145" spans="1:21" ht="27" customHeight="1" x14ac:dyDescent="0.2">
      <c r="A3145" s="18">
        <v>4076</v>
      </c>
      <c r="B3145" s="18" t="s">
        <v>411</v>
      </c>
      <c r="C3145" s="19">
        <v>35146</v>
      </c>
      <c r="D3145" s="20">
        <v>27803220201438</v>
      </c>
      <c r="F3145" s="18" t="s">
        <v>63</v>
      </c>
      <c r="G3145" s="19">
        <v>35146</v>
      </c>
      <c r="I3145" s="21">
        <v>2230</v>
      </c>
      <c r="J3145" s="22">
        <v>4214</v>
      </c>
      <c r="M3145" s="23">
        <v>557.5</v>
      </c>
      <c r="O3145" s="1">
        <v>1311</v>
      </c>
      <c r="P3145" s="24">
        <f t="shared" si="161"/>
        <v>6082.5</v>
      </c>
      <c r="Q3145" s="23">
        <v>245.3</v>
      </c>
      <c r="R3145" s="23">
        <v>0</v>
      </c>
      <c r="S3145" s="23">
        <v>0</v>
      </c>
      <c r="T3145" s="24">
        <f t="shared" si="159"/>
        <v>245.3</v>
      </c>
      <c r="U3145" s="25">
        <f t="shared" si="160"/>
        <v>5837.2</v>
      </c>
    </row>
    <row r="3146" spans="1:21" ht="27" customHeight="1" x14ac:dyDescent="0.2">
      <c r="A3146" s="18">
        <v>4954</v>
      </c>
      <c r="B3146" s="18" t="s">
        <v>412</v>
      </c>
      <c r="C3146" s="19">
        <v>38033</v>
      </c>
      <c r="D3146" s="20">
        <v>27301070202526</v>
      </c>
      <c r="F3146" s="18" t="s">
        <v>63</v>
      </c>
      <c r="G3146" s="19">
        <v>38081</v>
      </c>
      <c r="I3146" s="21">
        <v>2520</v>
      </c>
      <c r="J3146" s="22">
        <v>3821.95</v>
      </c>
      <c r="M3146" s="23">
        <v>630</v>
      </c>
      <c r="O3146" s="1">
        <v>1563</v>
      </c>
      <c r="P3146" s="24">
        <f t="shared" si="161"/>
        <v>6014.95</v>
      </c>
      <c r="Q3146" s="23">
        <v>277.2</v>
      </c>
      <c r="R3146" s="23">
        <v>0</v>
      </c>
      <c r="S3146" s="23">
        <v>0</v>
      </c>
      <c r="T3146" s="24">
        <f t="shared" si="159"/>
        <v>277.2</v>
      </c>
      <c r="U3146" s="25">
        <f t="shared" si="160"/>
        <v>5737.75</v>
      </c>
    </row>
    <row r="3147" spans="1:21" ht="27" customHeight="1" x14ac:dyDescent="0.2">
      <c r="A3147" s="18">
        <v>764</v>
      </c>
      <c r="B3147" s="18" t="s">
        <v>413</v>
      </c>
      <c r="C3147" s="19">
        <v>34669</v>
      </c>
      <c r="D3147" s="20">
        <v>26508251801811</v>
      </c>
      <c r="F3147" s="18" t="s">
        <v>63</v>
      </c>
      <c r="G3147" s="19">
        <v>34911</v>
      </c>
      <c r="I3147" s="21">
        <v>3540</v>
      </c>
      <c r="J3147" s="22">
        <v>4390.5</v>
      </c>
      <c r="M3147" s="23">
        <v>885</v>
      </c>
      <c r="O3147" s="1">
        <v>1041</v>
      </c>
      <c r="P3147" s="24">
        <f t="shared" si="161"/>
        <v>6316.5</v>
      </c>
      <c r="Q3147" s="23">
        <v>389.4</v>
      </c>
      <c r="R3147" s="23">
        <v>0</v>
      </c>
      <c r="S3147" s="23">
        <v>3.27</v>
      </c>
      <c r="T3147" s="24">
        <f t="shared" si="159"/>
        <v>392.66999999999996</v>
      </c>
      <c r="U3147" s="25">
        <f t="shared" si="160"/>
        <v>5923.83</v>
      </c>
    </row>
    <row r="3148" spans="1:21" ht="27" customHeight="1" x14ac:dyDescent="0.2">
      <c r="A3148" s="18">
        <v>765</v>
      </c>
      <c r="B3148" s="18" t="s">
        <v>414</v>
      </c>
      <c r="C3148" s="19">
        <v>35791</v>
      </c>
      <c r="D3148" s="20">
        <v>27209270201391</v>
      </c>
      <c r="F3148" s="18" t="s">
        <v>63</v>
      </c>
      <c r="G3148" s="19">
        <v>35796</v>
      </c>
      <c r="I3148" s="21">
        <v>3140</v>
      </c>
      <c r="J3148" s="22">
        <v>4514.5</v>
      </c>
      <c r="M3148" s="23">
        <v>785</v>
      </c>
      <c r="O3148" s="1">
        <v>1557</v>
      </c>
      <c r="P3148" s="24">
        <f t="shared" si="161"/>
        <v>6856.5</v>
      </c>
      <c r="Q3148" s="23">
        <v>345.4</v>
      </c>
      <c r="R3148" s="23">
        <v>0</v>
      </c>
      <c r="S3148" s="23">
        <v>6.19</v>
      </c>
      <c r="T3148" s="24">
        <f t="shared" si="159"/>
        <v>351.59</v>
      </c>
      <c r="U3148" s="25">
        <f t="shared" si="160"/>
        <v>6504.91</v>
      </c>
    </row>
    <row r="3149" spans="1:21" ht="27" customHeight="1" x14ac:dyDescent="0.2">
      <c r="A3149" s="18">
        <v>771</v>
      </c>
      <c r="B3149" s="18" t="s">
        <v>415</v>
      </c>
      <c r="C3149" s="19">
        <v>35102</v>
      </c>
      <c r="D3149" s="20">
        <v>26511161800859</v>
      </c>
      <c r="F3149" s="18" t="s">
        <v>63</v>
      </c>
      <c r="G3149" s="19">
        <v>35400</v>
      </c>
      <c r="I3149" s="21">
        <v>2940</v>
      </c>
      <c r="J3149" s="22">
        <v>3989.5</v>
      </c>
      <c r="M3149" s="23">
        <v>735</v>
      </c>
      <c r="O3149" s="1">
        <v>2279</v>
      </c>
      <c r="P3149" s="24">
        <f t="shared" si="161"/>
        <v>7003.5</v>
      </c>
      <c r="Q3149" s="23">
        <v>323.39999999999998</v>
      </c>
      <c r="R3149" s="23">
        <v>0</v>
      </c>
      <c r="S3149" s="23">
        <v>0</v>
      </c>
      <c r="T3149" s="24">
        <f t="shared" si="159"/>
        <v>323.39999999999998</v>
      </c>
      <c r="U3149" s="25">
        <f t="shared" si="160"/>
        <v>6680.1</v>
      </c>
    </row>
    <row r="3150" spans="1:21" ht="27" customHeight="1" x14ac:dyDescent="0.2">
      <c r="A3150" s="18">
        <v>270</v>
      </c>
      <c r="B3150" s="18" t="s">
        <v>416</v>
      </c>
      <c r="C3150" s="19">
        <v>35560</v>
      </c>
      <c r="D3150" s="20">
        <v>26607290201276</v>
      </c>
      <c r="F3150" s="18" t="s">
        <v>25</v>
      </c>
      <c r="G3150" s="19">
        <v>35585</v>
      </c>
      <c r="I3150" s="21">
        <v>3650</v>
      </c>
      <c r="J3150" s="22">
        <v>4560</v>
      </c>
      <c r="M3150" s="23">
        <v>912.5</v>
      </c>
      <c r="O3150" s="1">
        <v>2963</v>
      </c>
      <c r="P3150" s="24">
        <f t="shared" si="161"/>
        <v>8435.5</v>
      </c>
      <c r="Q3150" s="23">
        <v>401.5</v>
      </c>
      <c r="R3150" s="23">
        <v>0</v>
      </c>
      <c r="S3150" s="23">
        <v>2.99</v>
      </c>
      <c r="T3150" s="24">
        <f t="shared" si="159"/>
        <v>404.49</v>
      </c>
      <c r="U3150" s="25">
        <f t="shared" si="160"/>
        <v>8031.01</v>
      </c>
    </row>
    <row r="3151" spans="1:21" ht="27" customHeight="1" x14ac:dyDescent="0.2">
      <c r="A3151" s="18">
        <v>1101</v>
      </c>
      <c r="B3151" s="18" t="s">
        <v>417</v>
      </c>
      <c r="C3151" s="19">
        <v>35034</v>
      </c>
      <c r="D3151" s="20">
        <v>26308110201217</v>
      </c>
      <c r="F3151" s="18" t="s">
        <v>63</v>
      </c>
      <c r="G3151" s="19">
        <v>35049</v>
      </c>
      <c r="I3151" s="21">
        <v>3800</v>
      </c>
      <c r="J3151" s="22">
        <v>5172.5</v>
      </c>
      <c r="M3151" s="23">
        <v>950</v>
      </c>
      <c r="O3151" s="1">
        <v>1831</v>
      </c>
      <c r="P3151" s="24">
        <f t="shared" si="161"/>
        <v>7953.5</v>
      </c>
      <c r="Q3151" s="23">
        <v>418</v>
      </c>
      <c r="R3151" s="23">
        <v>0</v>
      </c>
      <c r="S3151" s="23">
        <v>0</v>
      </c>
      <c r="T3151" s="24">
        <f t="shared" si="159"/>
        <v>418</v>
      </c>
      <c r="U3151" s="25">
        <f t="shared" si="160"/>
        <v>7535.5</v>
      </c>
    </row>
    <row r="3152" spans="1:21" ht="27" customHeight="1" x14ac:dyDescent="0.2">
      <c r="A3152" s="18">
        <v>3681</v>
      </c>
      <c r="B3152" s="18" t="s">
        <v>418</v>
      </c>
      <c r="C3152" s="19">
        <v>37297</v>
      </c>
      <c r="D3152" s="20">
        <v>6001070301695</v>
      </c>
      <c r="F3152" s="18" t="s">
        <v>63</v>
      </c>
      <c r="I3152" s="21">
        <v>0</v>
      </c>
      <c r="J3152" s="22">
        <v>2100</v>
      </c>
      <c r="M3152" s="23">
        <v>0</v>
      </c>
      <c r="O3152" s="1"/>
      <c r="P3152" s="24">
        <f t="shared" si="161"/>
        <v>2100</v>
      </c>
      <c r="Q3152" s="23">
        <v>0</v>
      </c>
      <c r="R3152" s="23">
        <v>0</v>
      </c>
      <c r="S3152" s="23">
        <v>0</v>
      </c>
      <c r="T3152" s="24">
        <f t="shared" si="159"/>
        <v>0</v>
      </c>
      <c r="U3152" s="25">
        <f t="shared" si="160"/>
        <v>2100</v>
      </c>
    </row>
    <row r="3153" spans="1:21" ht="27" customHeight="1" x14ac:dyDescent="0.2">
      <c r="A3153" s="18">
        <v>1151</v>
      </c>
      <c r="B3153" s="18" t="s">
        <v>419</v>
      </c>
      <c r="C3153" s="19">
        <v>34881</v>
      </c>
      <c r="D3153" s="20">
        <v>27210070200534</v>
      </c>
      <c r="F3153" s="18" t="s">
        <v>63</v>
      </c>
      <c r="G3153" s="19">
        <v>35943</v>
      </c>
      <c r="I3153" s="21">
        <v>5940</v>
      </c>
      <c r="J3153" s="22">
        <v>8060</v>
      </c>
      <c r="M3153" s="23">
        <v>1485</v>
      </c>
      <c r="N3153" s="23">
        <v>500</v>
      </c>
      <c r="O3153" s="1">
        <v>3687</v>
      </c>
      <c r="P3153" s="24">
        <f t="shared" si="161"/>
        <v>13732</v>
      </c>
      <c r="Q3153" s="23">
        <v>653.4</v>
      </c>
      <c r="R3153" s="23">
        <v>0</v>
      </c>
      <c r="S3153" s="23">
        <v>0</v>
      </c>
      <c r="T3153" s="24">
        <f t="shared" si="159"/>
        <v>653.4</v>
      </c>
      <c r="U3153" s="25">
        <f t="shared" si="160"/>
        <v>13078.6</v>
      </c>
    </row>
    <row r="3154" spans="1:21" ht="27" customHeight="1" x14ac:dyDescent="0.2">
      <c r="A3154" s="18">
        <v>1154</v>
      </c>
      <c r="B3154" s="18" t="s">
        <v>420</v>
      </c>
      <c r="C3154" s="19">
        <v>35249</v>
      </c>
      <c r="D3154" s="20">
        <v>27302250202693</v>
      </c>
      <c r="F3154" s="18" t="s">
        <v>63</v>
      </c>
      <c r="G3154" s="19">
        <v>35353</v>
      </c>
      <c r="I3154" s="21">
        <v>5060</v>
      </c>
      <c r="J3154" s="22">
        <v>7281.5</v>
      </c>
      <c r="M3154" s="23">
        <v>1265</v>
      </c>
      <c r="N3154" s="23">
        <v>350</v>
      </c>
      <c r="O3154" s="1">
        <v>4110</v>
      </c>
      <c r="P3154" s="24">
        <f t="shared" si="161"/>
        <v>13006.5</v>
      </c>
      <c r="Q3154" s="23">
        <v>556.6</v>
      </c>
      <c r="R3154" s="23">
        <v>0</v>
      </c>
      <c r="S3154" s="23">
        <v>0</v>
      </c>
      <c r="T3154" s="24">
        <f t="shared" si="159"/>
        <v>556.6</v>
      </c>
      <c r="U3154" s="25">
        <f t="shared" si="160"/>
        <v>12449.9</v>
      </c>
    </row>
    <row r="3155" spans="1:21" ht="27" customHeight="1" x14ac:dyDescent="0.2">
      <c r="A3155" s="18">
        <v>1157</v>
      </c>
      <c r="B3155" s="18" t="s">
        <v>421</v>
      </c>
      <c r="C3155" s="19">
        <v>42792</v>
      </c>
      <c r="D3155" s="20">
        <v>27601190200677</v>
      </c>
      <c r="F3155" s="18" t="s">
        <v>63</v>
      </c>
      <c r="G3155" s="19">
        <v>42819</v>
      </c>
      <c r="I3155" s="21">
        <v>2140</v>
      </c>
      <c r="J3155" s="22">
        <v>3062.15</v>
      </c>
      <c r="M3155" s="23">
        <v>535</v>
      </c>
      <c r="N3155" s="23">
        <v>250</v>
      </c>
      <c r="O3155" s="1">
        <v>2039</v>
      </c>
      <c r="P3155" s="24">
        <f t="shared" si="161"/>
        <v>5886.15</v>
      </c>
      <c r="Q3155" s="23">
        <v>235.4</v>
      </c>
      <c r="R3155" s="23">
        <v>0</v>
      </c>
      <c r="S3155" s="23">
        <v>0</v>
      </c>
      <c r="T3155" s="24">
        <f t="shared" si="159"/>
        <v>235.4</v>
      </c>
      <c r="U3155" s="25">
        <f t="shared" si="160"/>
        <v>5650.75</v>
      </c>
    </row>
    <row r="3156" spans="1:21" ht="27" customHeight="1" x14ac:dyDescent="0.2">
      <c r="A3156" s="18">
        <v>4840</v>
      </c>
      <c r="B3156" s="18" t="s">
        <v>422</v>
      </c>
      <c r="C3156" s="19">
        <v>37971</v>
      </c>
      <c r="D3156" s="20">
        <v>26804170201051</v>
      </c>
      <c r="F3156" s="18" t="s">
        <v>63</v>
      </c>
      <c r="G3156" s="19">
        <v>38081</v>
      </c>
      <c r="I3156" s="21">
        <v>2560</v>
      </c>
      <c r="J3156" s="22">
        <v>3163.55</v>
      </c>
      <c r="M3156" s="23">
        <v>640</v>
      </c>
      <c r="N3156" s="23">
        <v>400</v>
      </c>
      <c r="O3156" s="1">
        <v>1512</v>
      </c>
      <c r="P3156" s="24">
        <f t="shared" si="161"/>
        <v>5715.55</v>
      </c>
      <c r="Q3156" s="23">
        <v>281.60000000000002</v>
      </c>
      <c r="R3156" s="23">
        <v>0</v>
      </c>
      <c r="S3156" s="23">
        <v>0</v>
      </c>
      <c r="T3156" s="24">
        <f t="shared" si="159"/>
        <v>281.60000000000002</v>
      </c>
      <c r="U3156" s="25">
        <f t="shared" si="160"/>
        <v>5433.95</v>
      </c>
    </row>
    <row r="3157" spans="1:21" ht="27" customHeight="1" x14ac:dyDescent="0.2">
      <c r="A3157" s="18">
        <v>5329</v>
      </c>
      <c r="B3157" s="18" t="s">
        <v>423</v>
      </c>
      <c r="C3157" s="19">
        <v>38333</v>
      </c>
      <c r="D3157" s="20">
        <v>27505270200377</v>
      </c>
      <c r="F3157" s="18" t="s">
        <v>63</v>
      </c>
      <c r="G3157" s="19">
        <v>38384</v>
      </c>
      <c r="I3157" s="21">
        <v>2120</v>
      </c>
      <c r="J3157" s="22">
        <v>3042.7</v>
      </c>
      <c r="M3157" s="23">
        <v>530</v>
      </c>
      <c r="N3157" s="23">
        <v>500</v>
      </c>
      <c r="O3157" s="1">
        <v>587</v>
      </c>
      <c r="P3157" s="24">
        <f t="shared" si="161"/>
        <v>4659.7</v>
      </c>
      <c r="Q3157" s="23">
        <v>233.2</v>
      </c>
      <c r="R3157" s="23">
        <v>0</v>
      </c>
      <c r="S3157" s="23">
        <v>2.4700000000000002</v>
      </c>
      <c r="T3157" s="24">
        <f t="shared" si="159"/>
        <v>235.67</v>
      </c>
      <c r="U3157" s="25">
        <f t="shared" si="160"/>
        <v>4424.03</v>
      </c>
    </row>
    <row r="3158" spans="1:21" ht="27" customHeight="1" x14ac:dyDescent="0.2">
      <c r="A3158" s="18">
        <v>5404</v>
      </c>
      <c r="B3158" s="18" t="s">
        <v>424</v>
      </c>
      <c r="C3158" s="19">
        <v>38419</v>
      </c>
      <c r="D3158" s="20">
        <v>28111260202334</v>
      </c>
      <c r="F3158" s="18" t="s">
        <v>63</v>
      </c>
      <c r="G3158" s="19">
        <v>38448</v>
      </c>
      <c r="I3158" s="21">
        <v>2260</v>
      </c>
      <c r="J3158" s="22">
        <v>3819.1000000000004</v>
      </c>
      <c r="M3158" s="23">
        <v>565</v>
      </c>
      <c r="N3158" s="23">
        <v>350</v>
      </c>
      <c r="O3158" s="1">
        <v>1312</v>
      </c>
      <c r="P3158" s="24">
        <f t="shared" si="161"/>
        <v>6046.1</v>
      </c>
      <c r="Q3158" s="23">
        <v>248.6</v>
      </c>
      <c r="R3158" s="23">
        <v>0</v>
      </c>
      <c r="S3158" s="23">
        <v>8.41</v>
      </c>
      <c r="T3158" s="24">
        <f t="shared" si="159"/>
        <v>257.01</v>
      </c>
      <c r="U3158" s="25">
        <f t="shared" si="160"/>
        <v>5789.09</v>
      </c>
    </row>
    <row r="3159" spans="1:21" ht="27" customHeight="1" x14ac:dyDescent="0.2">
      <c r="A3159" s="18">
        <v>9526</v>
      </c>
      <c r="B3159" s="18" t="s">
        <v>425</v>
      </c>
      <c r="C3159" s="19">
        <v>40201</v>
      </c>
      <c r="D3159" s="20">
        <v>27403100201797</v>
      </c>
      <c r="F3159" s="18" t="s">
        <v>63</v>
      </c>
      <c r="G3159" s="19">
        <v>40278</v>
      </c>
      <c r="I3159" s="21">
        <v>2740</v>
      </c>
      <c r="J3159" s="22">
        <v>3924.1499999999996</v>
      </c>
      <c r="M3159" s="23">
        <v>685</v>
      </c>
      <c r="N3159" s="23">
        <v>350</v>
      </c>
      <c r="O3159" s="1">
        <v>2368</v>
      </c>
      <c r="P3159" s="24">
        <f t="shared" si="161"/>
        <v>7327.15</v>
      </c>
      <c r="Q3159" s="23">
        <v>301.39999999999998</v>
      </c>
      <c r="R3159" s="23">
        <v>0</v>
      </c>
      <c r="S3159" s="23">
        <v>0</v>
      </c>
      <c r="T3159" s="24">
        <f t="shared" si="159"/>
        <v>301.39999999999998</v>
      </c>
      <c r="U3159" s="25">
        <f t="shared" si="160"/>
        <v>7025.75</v>
      </c>
    </row>
    <row r="3160" spans="1:21" ht="27" customHeight="1" x14ac:dyDescent="0.2">
      <c r="A3160" s="18">
        <v>13773</v>
      </c>
      <c r="B3160" s="18" t="s">
        <v>426</v>
      </c>
      <c r="C3160" s="19">
        <v>43541</v>
      </c>
      <c r="D3160" s="20">
        <v>28708230200139</v>
      </c>
      <c r="F3160" s="18" t="s">
        <v>63</v>
      </c>
      <c r="G3160" s="19">
        <v>43678</v>
      </c>
      <c r="I3160" s="21">
        <v>1700</v>
      </c>
      <c r="J3160" s="22">
        <v>2508</v>
      </c>
      <c r="M3160" s="23">
        <v>425</v>
      </c>
      <c r="N3160" s="23">
        <v>350</v>
      </c>
      <c r="O3160" s="1">
        <v>799</v>
      </c>
      <c r="P3160" s="24">
        <f t="shared" si="161"/>
        <v>4082</v>
      </c>
      <c r="Q3160" s="23">
        <v>187</v>
      </c>
      <c r="R3160" s="23">
        <v>0</v>
      </c>
      <c r="S3160" s="23">
        <v>0</v>
      </c>
      <c r="T3160" s="24">
        <f t="shared" si="159"/>
        <v>187</v>
      </c>
      <c r="U3160" s="25">
        <f t="shared" si="160"/>
        <v>3895</v>
      </c>
    </row>
    <row r="3161" spans="1:21" ht="27" customHeight="1" x14ac:dyDescent="0.2">
      <c r="A3161" s="18">
        <v>1106</v>
      </c>
      <c r="B3161" s="18" t="s">
        <v>427</v>
      </c>
      <c r="C3161" s="19">
        <v>33390</v>
      </c>
      <c r="D3161" s="20">
        <v>27512180201052</v>
      </c>
      <c r="F3161" s="18" t="s">
        <v>63</v>
      </c>
      <c r="G3161" s="19">
        <v>34847</v>
      </c>
      <c r="I3161" s="21">
        <v>3180</v>
      </c>
      <c r="J3161" s="22">
        <v>4590.5</v>
      </c>
      <c r="M3161" s="23">
        <v>795</v>
      </c>
      <c r="N3161" s="23">
        <v>500</v>
      </c>
      <c r="O3161" s="1"/>
      <c r="P3161" s="24">
        <f t="shared" si="161"/>
        <v>5885.5</v>
      </c>
      <c r="Q3161" s="23">
        <v>349.8</v>
      </c>
      <c r="R3161" s="23">
        <v>0</v>
      </c>
      <c r="S3161" s="23">
        <v>0</v>
      </c>
      <c r="T3161" s="24">
        <f t="shared" si="159"/>
        <v>349.8</v>
      </c>
      <c r="U3161" s="25">
        <f t="shared" si="160"/>
        <v>5535.7</v>
      </c>
    </row>
    <row r="3162" spans="1:21" ht="27" customHeight="1" x14ac:dyDescent="0.2">
      <c r="A3162" s="18">
        <v>1109</v>
      </c>
      <c r="B3162" s="18" t="s">
        <v>428</v>
      </c>
      <c r="C3162" s="19">
        <v>35211</v>
      </c>
      <c r="D3162" s="20">
        <v>27510060201978</v>
      </c>
      <c r="F3162" s="18" t="s">
        <v>63</v>
      </c>
      <c r="G3162" s="19">
        <v>35247</v>
      </c>
      <c r="I3162" s="21">
        <v>5050</v>
      </c>
      <c r="J3162" s="22">
        <v>7244</v>
      </c>
      <c r="M3162" s="23">
        <v>1262.5</v>
      </c>
      <c r="N3162" s="23">
        <v>500</v>
      </c>
      <c r="O3162" s="1">
        <v>1553</v>
      </c>
      <c r="P3162" s="24">
        <f t="shared" si="161"/>
        <v>10559.5</v>
      </c>
      <c r="Q3162" s="23">
        <v>555.5</v>
      </c>
      <c r="R3162" s="23">
        <v>0</v>
      </c>
      <c r="S3162" s="23">
        <v>0.6</v>
      </c>
      <c r="T3162" s="24">
        <f t="shared" si="159"/>
        <v>556.1</v>
      </c>
      <c r="U3162" s="25">
        <f t="shared" si="160"/>
        <v>10003.4</v>
      </c>
    </row>
    <row r="3163" spans="1:21" ht="27" customHeight="1" x14ac:dyDescent="0.2">
      <c r="A3163" s="18">
        <v>1113</v>
      </c>
      <c r="B3163" s="18" t="s">
        <v>429</v>
      </c>
      <c r="C3163" s="19">
        <v>35497</v>
      </c>
      <c r="D3163" s="20">
        <v>27310050201458</v>
      </c>
      <c r="F3163" s="18" t="s">
        <v>63</v>
      </c>
      <c r="G3163" s="19">
        <v>35541</v>
      </c>
      <c r="I3163" s="21">
        <v>3640</v>
      </c>
      <c r="J3163" s="22">
        <v>5243.5</v>
      </c>
      <c r="M3163" s="23">
        <v>910</v>
      </c>
      <c r="O3163" s="1"/>
      <c r="P3163" s="24">
        <f t="shared" si="161"/>
        <v>6153.5</v>
      </c>
      <c r="Q3163" s="23">
        <v>400.4</v>
      </c>
      <c r="R3163" s="23">
        <v>0</v>
      </c>
      <c r="S3163" s="23">
        <v>1.29</v>
      </c>
      <c r="T3163" s="24">
        <f t="shared" si="159"/>
        <v>401.69</v>
      </c>
      <c r="U3163" s="25">
        <f t="shared" si="160"/>
        <v>5751.81</v>
      </c>
    </row>
    <row r="3164" spans="1:21" ht="27" customHeight="1" x14ac:dyDescent="0.2">
      <c r="A3164" s="18">
        <v>1115</v>
      </c>
      <c r="B3164" s="18" t="s">
        <v>430</v>
      </c>
      <c r="C3164" s="19">
        <v>36223</v>
      </c>
      <c r="D3164" s="20">
        <v>28003010203958</v>
      </c>
      <c r="F3164" s="18" t="s">
        <v>63</v>
      </c>
      <c r="G3164" s="19">
        <v>36258</v>
      </c>
      <c r="I3164" s="21">
        <v>2510</v>
      </c>
      <c r="J3164" s="22">
        <v>3609.25</v>
      </c>
      <c r="M3164" s="23">
        <v>627.5</v>
      </c>
      <c r="O3164" s="1"/>
      <c r="P3164" s="24">
        <f t="shared" si="161"/>
        <v>4236.75</v>
      </c>
      <c r="Q3164" s="23">
        <v>276.10000000000002</v>
      </c>
      <c r="R3164" s="23">
        <v>0</v>
      </c>
      <c r="S3164" s="23">
        <v>0</v>
      </c>
      <c r="T3164" s="24">
        <f t="shared" si="159"/>
        <v>276.10000000000002</v>
      </c>
      <c r="U3164" s="25">
        <f t="shared" si="160"/>
        <v>3960.65</v>
      </c>
    </row>
    <row r="3165" spans="1:21" ht="27" customHeight="1" x14ac:dyDescent="0.2">
      <c r="A3165" s="18">
        <v>1117</v>
      </c>
      <c r="B3165" s="18" t="s">
        <v>431</v>
      </c>
      <c r="C3165" s="19">
        <v>36012</v>
      </c>
      <c r="D3165" s="20">
        <v>27303300200693</v>
      </c>
      <c r="F3165" s="18" t="s">
        <v>63</v>
      </c>
      <c r="G3165" s="19">
        <v>36031</v>
      </c>
      <c r="I3165" s="21">
        <v>5040</v>
      </c>
      <c r="J3165" s="22">
        <v>7248</v>
      </c>
      <c r="M3165" s="23">
        <v>1260</v>
      </c>
      <c r="N3165" s="23">
        <v>500</v>
      </c>
      <c r="O3165" s="1">
        <v>365</v>
      </c>
      <c r="P3165" s="24">
        <f t="shared" si="161"/>
        <v>9373</v>
      </c>
      <c r="Q3165" s="23">
        <v>554.4</v>
      </c>
      <c r="R3165" s="23">
        <v>0</v>
      </c>
      <c r="S3165" s="23">
        <v>14</v>
      </c>
      <c r="T3165" s="24">
        <f t="shared" si="159"/>
        <v>568.4</v>
      </c>
      <c r="U3165" s="25">
        <f t="shared" si="160"/>
        <v>8804.6</v>
      </c>
    </row>
    <row r="3166" spans="1:21" ht="27" customHeight="1" x14ac:dyDescent="0.2">
      <c r="A3166" s="18">
        <v>6729</v>
      </c>
      <c r="B3166" s="18" t="s">
        <v>432</v>
      </c>
      <c r="C3166" s="19">
        <v>38731</v>
      </c>
      <c r="D3166" s="20">
        <v>27809290201417</v>
      </c>
      <c r="F3166" s="18" t="s">
        <v>63</v>
      </c>
      <c r="G3166" s="19">
        <v>38812</v>
      </c>
      <c r="I3166" s="21">
        <v>2590</v>
      </c>
      <c r="J3166" s="22">
        <v>3384.77</v>
      </c>
      <c r="M3166" s="23">
        <v>647.5</v>
      </c>
      <c r="O3166" s="1">
        <v>428</v>
      </c>
      <c r="P3166" s="24">
        <f t="shared" si="161"/>
        <v>4460.2700000000004</v>
      </c>
      <c r="Q3166" s="23">
        <v>284.89999999999998</v>
      </c>
      <c r="R3166" s="23">
        <v>0</v>
      </c>
      <c r="S3166" s="23">
        <v>4.78</v>
      </c>
      <c r="T3166" s="24">
        <f t="shared" si="159"/>
        <v>289.67999999999995</v>
      </c>
      <c r="U3166" s="25">
        <f t="shared" si="160"/>
        <v>4170.59</v>
      </c>
    </row>
    <row r="3167" spans="1:21" ht="27" customHeight="1" x14ac:dyDescent="0.2">
      <c r="A3167" s="18">
        <v>8438</v>
      </c>
      <c r="B3167" s="18" t="s">
        <v>433</v>
      </c>
      <c r="C3167" s="19">
        <v>39412</v>
      </c>
      <c r="D3167" s="20">
        <v>27412070201753</v>
      </c>
      <c r="F3167" s="18" t="s">
        <v>63</v>
      </c>
      <c r="G3167" s="19">
        <v>39439</v>
      </c>
      <c r="I3167" s="21">
        <v>3270</v>
      </c>
      <c r="J3167" s="22">
        <v>4711</v>
      </c>
      <c r="M3167" s="23">
        <v>817.5</v>
      </c>
      <c r="N3167" s="23">
        <v>500</v>
      </c>
      <c r="O3167" s="1">
        <v>1945</v>
      </c>
      <c r="P3167" s="24">
        <f t="shared" si="161"/>
        <v>7973.5</v>
      </c>
      <c r="Q3167" s="23">
        <v>359.7</v>
      </c>
      <c r="R3167" s="23">
        <v>0</v>
      </c>
      <c r="S3167" s="23">
        <v>2.27</v>
      </c>
      <c r="T3167" s="24">
        <f t="shared" si="159"/>
        <v>361.96999999999997</v>
      </c>
      <c r="U3167" s="25">
        <f t="shared" si="160"/>
        <v>7611.53</v>
      </c>
    </row>
    <row r="3168" spans="1:21" ht="27" customHeight="1" x14ac:dyDescent="0.2">
      <c r="A3168" s="18">
        <v>13495</v>
      </c>
      <c r="B3168" s="18" t="s">
        <v>434</v>
      </c>
      <c r="C3168" s="19">
        <v>43291</v>
      </c>
      <c r="D3168" s="20">
        <v>30009280203116</v>
      </c>
      <c r="F3168" s="18" t="s">
        <v>63</v>
      </c>
      <c r="G3168" s="19">
        <v>43299</v>
      </c>
      <c r="I3168" s="21">
        <v>1700</v>
      </c>
      <c r="J3168" s="22">
        <v>1935.83</v>
      </c>
      <c r="M3168" s="23">
        <v>425</v>
      </c>
      <c r="O3168" s="1"/>
      <c r="P3168" s="24">
        <f t="shared" si="161"/>
        <v>2360.83</v>
      </c>
      <c r="Q3168" s="23">
        <v>187</v>
      </c>
      <c r="R3168" s="23">
        <v>0</v>
      </c>
      <c r="S3168" s="23">
        <v>340.29</v>
      </c>
      <c r="T3168" s="24">
        <f t="shared" si="159"/>
        <v>527.29</v>
      </c>
      <c r="U3168" s="25">
        <f t="shared" si="160"/>
        <v>1833.54</v>
      </c>
    </row>
    <row r="3169" spans="1:21" ht="27" customHeight="1" x14ac:dyDescent="0.2">
      <c r="A3169" s="18">
        <v>13595</v>
      </c>
      <c r="B3169" s="18" t="s">
        <v>435</v>
      </c>
      <c r="C3169" s="19">
        <v>43361</v>
      </c>
      <c r="D3169" s="20">
        <v>29809260200138</v>
      </c>
      <c r="F3169" s="18" t="s">
        <v>63</v>
      </c>
      <c r="G3169" s="19">
        <v>43497</v>
      </c>
      <c r="O3169" s="1"/>
      <c r="P3169" s="24">
        <f t="shared" si="161"/>
        <v>0</v>
      </c>
      <c r="T3169" s="24">
        <f t="shared" si="159"/>
        <v>0</v>
      </c>
      <c r="U3169" s="25">
        <f t="shared" si="160"/>
        <v>0</v>
      </c>
    </row>
    <row r="3170" spans="1:21" ht="27" customHeight="1" x14ac:dyDescent="0.2">
      <c r="A3170" s="18">
        <v>13750</v>
      </c>
      <c r="B3170" s="18" t="s">
        <v>436</v>
      </c>
      <c r="C3170" s="19">
        <v>43506</v>
      </c>
      <c r="D3170" s="20">
        <v>29805260200655</v>
      </c>
      <c r="F3170" s="18" t="s">
        <v>63</v>
      </c>
      <c r="G3170" s="19">
        <v>43617</v>
      </c>
      <c r="O3170" s="1"/>
      <c r="P3170" s="24">
        <f t="shared" si="161"/>
        <v>0</v>
      </c>
      <c r="T3170" s="24">
        <f t="shared" si="159"/>
        <v>0</v>
      </c>
      <c r="U3170" s="25">
        <f t="shared" si="160"/>
        <v>0</v>
      </c>
    </row>
    <row r="3171" spans="1:21" ht="27" customHeight="1" x14ac:dyDescent="0.2">
      <c r="A3171" s="18">
        <v>13598</v>
      </c>
      <c r="B3171" s="18" t="s">
        <v>437</v>
      </c>
      <c r="C3171" s="19">
        <v>43365</v>
      </c>
      <c r="D3171" s="20">
        <v>28009030200678</v>
      </c>
      <c r="F3171" s="18" t="s">
        <v>438</v>
      </c>
      <c r="G3171" s="19">
        <v>43466</v>
      </c>
      <c r="I3171" s="21">
        <v>10900</v>
      </c>
      <c r="J3171" s="22">
        <v>13596</v>
      </c>
      <c r="M3171" s="23">
        <v>2725</v>
      </c>
      <c r="N3171" s="23">
        <v>3700</v>
      </c>
      <c r="O3171" s="1"/>
      <c r="P3171" s="24">
        <f t="shared" si="161"/>
        <v>20021</v>
      </c>
      <c r="Q3171" s="23">
        <v>1199</v>
      </c>
      <c r="R3171" s="23">
        <v>0</v>
      </c>
      <c r="S3171" s="23">
        <v>1.1499999999999999</v>
      </c>
      <c r="T3171" s="24">
        <f t="shared" ref="T3171:T3234" si="162">SUM(Q3171:S3171)</f>
        <v>1200.1500000000001</v>
      </c>
      <c r="U3171" s="25">
        <f t="shared" ref="U3171:U3234" si="163">P3171-T3171</f>
        <v>18820.849999999999</v>
      </c>
    </row>
    <row r="3172" spans="1:21" ht="27" customHeight="1" x14ac:dyDescent="0.2">
      <c r="A3172" s="18">
        <v>13719</v>
      </c>
      <c r="B3172" s="18" t="s">
        <v>439</v>
      </c>
      <c r="C3172" s="19">
        <v>44024</v>
      </c>
      <c r="D3172" s="20">
        <v>29304041804155</v>
      </c>
      <c r="F3172" s="18" t="s">
        <v>440</v>
      </c>
      <c r="G3172" s="19">
        <v>44044</v>
      </c>
      <c r="I3172" s="21">
        <v>3760</v>
      </c>
      <c r="J3172" s="22">
        <v>4628.8999999999996</v>
      </c>
      <c r="M3172" s="23">
        <v>940</v>
      </c>
      <c r="N3172" s="23">
        <v>600</v>
      </c>
      <c r="O3172" s="1"/>
      <c r="P3172" s="24">
        <f t="shared" ref="P3172:P3235" si="164">SUM(J3172:O3172)</f>
        <v>6168.9</v>
      </c>
      <c r="Q3172" s="23">
        <v>413.6</v>
      </c>
      <c r="R3172" s="23">
        <v>0</v>
      </c>
      <c r="S3172" s="23">
        <v>0.76</v>
      </c>
      <c r="T3172" s="24">
        <f t="shared" si="162"/>
        <v>414.36</v>
      </c>
      <c r="U3172" s="25">
        <f t="shared" si="163"/>
        <v>5754.54</v>
      </c>
    </row>
    <row r="3173" spans="1:21" ht="27" customHeight="1" x14ac:dyDescent="0.2">
      <c r="A3173" s="18">
        <v>1105</v>
      </c>
      <c r="B3173" s="18" t="s">
        <v>441</v>
      </c>
      <c r="C3173" s="19">
        <v>33786</v>
      </c>
      <c r="D3173" s="20">
        <v>26311140200739</v>
      </c>
      <c r="F3173" s="18" t="s">
        <v>63</v>
      </c>
      <c r="G3173" s="19">
        <v>34719</v>
      </c>
      <c r="I3173" s="21">
        <v>5720</v>
      </c>
      <c r="J3173" s="22">
        <v>7092.67</v>
      </c>
      <c r="M3173" s="23">
        <v>1430</v>
      </c>
      <c r="O3173" s="1">
        <v>2923</v>
      </c>
      <c r="P3173" s="24">
        <f t="shared" si="164"/>
        <v>11445.67</v>
      </c>
      <c r="Q3173" s="23">
        <v>629.20000000000005</v>
      </c>
      <c r="R3173" s="23">
        <v>0</v>
      </c>
      <c r="S3173" s="23">
        <v>5.22</v>
      </c>
      <c r="T3173" s="24">
        <f t="shared" si="162"/>
        <v>634.42000000000007</v>
      </c>
      <c r="U3173" s="25">
        <f t="shared" si="163"/>
        <v>10811.25</v>
      </c>
    </row>
    <row r="3174" spans="1:21" ht="27" customHeight="1" x14ac:dyDescent="0.2">
      <c r="A3174" s="18">
        <v>1107</v>
      </c>
      <c r="B3174" s="18" t="s">
        <v>442</v>
      </c>
      <c r="C3174" s="19">
        <v>33725</v>
      </c>
      <c r="D3174" s="20">
        <v>27811090200836</v>
      </c>
      <c r="F3174" s="18" t="s">
        <v>63</v>
      </c>
      <c r="G3174" s="19">
        <v>35043</v>
      </c>
      <c r="I3174" s="21">
        <v>5280</v>
      </c>
      <c r="J3174" s="22">
        <v>7160</v>
      </c>
      <c r="M3174" s="23">
        <v>1320</v>
      </c>
      <c r="O3174" s="1">
        <v>286</v>
      </c>
      <c r="P3174" s="24">
        <f t="shared" si="164"/>
        <v>8766</v>
      </c>
      <c r="Q3174" s="23">
        <v>580.79999999999995</v>
      </c>
      <c r="R3174" s="23">
        <v>0</v>
      </c>
      <c r="S3174" s="23">
        <v>4.67</v>
      </c>
      <c r="T3174" s="24">
        <f t="shared" si="162"/>
        <v>585.46999999999991</v>
      </c>
      <c r="U3174" s="25">
        <f t="shared" si="163"/>
        <v>8180.53</v>
      </c>
    </row>
    <row r="3175" spans="1:21" ht="27" customHeight="1" x14ac:dyDescent="0.2">
      <c r="A3175" s="18">
        <v>1110</v>
      </c>
      <c r="B3175" s="18" t="s">
        <v>443</v>
      </c>
      <c r="C3175" s="19">
        <v>35247</v>
      </c>
      <c r="D3175" s="20">
        <v>27501200202318</v>
      </c>
      <c r="F3175" s="18" t="s">
        <v>63</v>
      </c>
      <c r="G3175" s="19">
        <v>35551</v>
      </c>
      <c r="I3175" s="21">
        <v>3480</v>
      </c>
      <c r="J3175" s="22">
        <v>5030.5</v>
      </c>
      <c r="M3175" s="23">
        <v>870</v>
      </c>
      <c r="O3175" s="1">
        <v>1146</v>
      </c>
      <c r="P3175" s="24">
        <f t="shared" si="164"/>
        <v>7046.5</v>
      </c>
      <c r="Q3175" s="23">
        <v>382.8</v>
      </c>
      <c r="R3175" s="23">
        <v>0</v>
      </c>
      <c r="S3175" s="23">
        <v>8.07</v>
      </c>
      <c r="T3175" s="24">
        <f t="shared" si="162"/>
        <v>390.87</v>
      </c>
      <c r="U3175" s="25">
        <f t="shared" si="163"/>
        <v>6655.63</v>
      </c>
    </row>
    <row r="3176" spans="1:21" ht="27" customHeight="1" x14ac:dyDescent="0.2">
      <c r="A3176" s="18">
        <v>4942</v>
      </c>
      <c r="B3176" s="18" t="s">
        <v>444</v>
      </c>
      <c r="C3176" s="19">
        <v>38026</v>
      </c>
      <c r="D3176" s="20">
        <v>28403280200339</v>
      </c>
      <c r="F3176" s="18" t="s">
        <v>63</v>
      </c>
      <c r="G3176" s="19">
        <v>38839</v>
      </c>
      <c r="I3176" s="21">
        <v>1820</v>
      </c>
      <c r="J3176" s="22">
        <v>3075.05</v>
      </c>
      <c r="M3176" s="23">
        <v>455</v>
      </c>
      <c r="O3176" s="1">
        <v>1195</v>
      </c>
      <c r="P3176" s="24">
        <f t="shared" si="164"/>
        <v>4725.05</v>
      </c>
      <c r="Q3176" s="23">
        <v>200.2</v>
      </c>
      <c r="R3176" s="23">
        <v>0</v>
      </c>
      <c r="S3176" s="23">
        <v>0.25</v>
      </c>
      <c r="T3176" s="24">
        <f t="shared" si="162"/>
        <v>200.45</v>
      </c>
      <c r="U3176" s="25">
        <f t="shared" si="163"/>
        <v>4524.6000000000004</v>
      </c>
    </row>
    <row r="3177" spans="1:21" ht="27" customHeight="1" x14ac:dyDescent="0.2">
      <c r="A3177" s="18">
        <v>5904</v>
      </c>
      <c r="B3177" s="18" t="s">
        <v>445</v>
      </c>
      <c r="C3177" s="19">
        <v>38614</v>
      </c>
      <c r="D3177" s="20">
        <v>26701020200894</v>
      </c>
      <c r="F3177" s="18" t="s">
        <v>63</v>
      </c>
      <c r="G3177" s="19">
        <v>38820</v>
      </c>
      <c r="I3177" s="21">
        <v>2430</v>
      </c>
      <c r="J3177" s="22">
        <v>3012.3</v>
      </c>
      <c r="M3177" s="23">
        <v>607.5</v>
      </c>
      <c r="O3177" s="1"/>
      <c r="P3177" s="24">
        <f t="shared" si="164"/>
        <v>3619.8</v>
      </c>
      <c r="Q3177" s="23">
        <v>267.3</v>
      </c>
      <c r="R3177" s="23">
        <v>0</v>
      </c>
      <c r="S3177" s="23">
        <v>0</v>
      </c>
      <c r="T3177" s="24">
        <f t="shared" si="162"/>
        <v>267.3</v>
      </c>
      <c r="U3177" s="25">
        <f t="shared" si="163"/>
        <v>3352.5</v>
      </c>
    </row>
    <row r="3178" spans="1:21" ht="27" customHeight="1" x14ac:dyDescent="0.2">
      <c r="A3178" s="18">
        <v>6066</v>
      </c>
      <c r="B3178" s="18" t="s">
        <v>446</v>
      </c>
      <c r="C3178" s="19">
        <v>38654</v>
      </c>
      <c r="D3178" s="20">
        <v>27808030201319</v>
      </c>
      <c r="F3178" s="18" t="s">
        <v>63</v>
      </c>
      <c r="G3178" s="19">
        <v>38750</v>
      </c>
      <c r="I3178" s="21">
        <v>2230</v>
      </c>
      <c r="J3178" s="22">
        <v>3214.15</v>
      </c>
      <c r="M3178" s="23">
        <v>557.5</v>
      </c>
      <c r="N3178" s="23">
        <v>550</v>
      </c>
      <c r="O3178" s="1">
        <v>3035</v>
      </c>
      <c r="P3178" s="24">
        <f t="shared" si="164"/>
        <v>7356.65</v>
      </c>
      <c r="Q3178" s="23">
        <v>245.3</v>
      </c>
      <c r="R3178" s="23">
        <v>0</v>
      </c>
      <c r="S3178" s="23">
        <v>2.59</v>
      </c>
      <c r="T3178" s="24">
        <f t="shared" si="162"/>
        <v>247.89000000000001</v>
      </c>
      <c r="U3178" s="25">
        <f t="shared" si="163"/>
        <v>7108.7599999999993</v>
      </c>
    </row>
    <row r="3179" spans="1:21" ht="27" customHeight="1" x14ac:dyDescent="0.2">
      <c r="A3179" s="18">
        <v>6067</v>
      </c>
      <c r="B3179" s="18" t="s">
        <v>447</v>
      </c>
      <c r="C3179" s="19">
        <v>38656</v>
      </c>
      <c r="D3179" s="20">
        <v>27910230200856</v>
      </c>
      <c r="F3179" s="18" t="s">
        <v>63</v>
      </c>
      <c r="G3179" s="19">
        <v>38762</v>
      </c>
      <c r="I3179" s="21">
        <v>1990</v>
      </c>
      <c r="J3179" s="22">
        <v>2875.85</v>
      </c>
      <c r="M3179" s="23">
        <v>497.5</v>
      </c>
      <c r="O3179" s="1">
        <v>334</v>
      </c>
      <c r="P3179" s="24">
        <f t="shared" si="164"/>
        <v>3707.35</v>
      </c>
      <c r="Q3179" s="23">
        <v>218.9</v>
      </c>
      <c r="R3179" s="23">
        <v>0</v>
      </c>
      <c r="S3179" s="23">
        <v>0</v>
      </c>
      <c r="T3179" s="24">
        <f t="shared" si="162"/>
        <v>218.9</v>
      </c>
      <c r="U3179" s="25">
        <f t="shared" si="163"/>
        <v>3488.45</v>
      </c>
    </row>
    <row r="3180" spans="1:21" ht="27" customHeight="1" x14ac:dyDescent="0.2">
      <c r="A3180" s="18">
        <v>6281</v>
      </c>
      <c r="B3180" s="18" t="s">
        <v>448</v>
      </c>
      <c r="C3180" s="19">
        <v>38682</v>
      </c>
      <c r="D3180" s="20">
        <v>28107252702614</v>
      </c>
      <c r="F3180" s="18" t="s">
        <v>63</v>
      </c>
      <c r="G3180" s="19">
        <v>38762</v>
      </c>
      <c r="I3180" s="21">
        <v>2230</v>
      </c>
      <c r="J3180" s="22">
        <v>3029.6</v>
      </c>
      <c r="M3180" s="23">
        <v>557.5</v>
      </c>
      <c r="N3180" s="23">
        <v>550</v>
      </c>
      <c r="O3180" s="1">
        <v>2977</v>
      </c>
      <c r="P3180" s="24">
        <f t="shared" si="164"/>
        <v>7114.1</v>
      </c>
      <c r="Q3180" s="23">
        <v>245.3</v>
      </c>
      <c r="R3180" s="23">
        <v>0</v>
      </c>
      <c r="S3180" s="23">
        <v>0</v>
      </c>
      <c r="T3180" s="24">
        <f t="shared" si="162"/>
        <v>245.3</v>
      </c>
      <c r="U3180" s="25">
        <f t="shared" si="163"/>
        <v>6868.8</v>
      </c>
    </row>
    <row r="3181" spans="1:21" ht="27" customHeight="1" x14ac:dyDescent="0.2">
      <c r="A3181" s="18">
        <v>1108</v>
      </c>
      <c r="B3181" s="18" t="s">
        <v>449</v>
      </c>
      <c r="C3181" s="19">
        <v>36570</v>
      </c>
      <c r="D3181" s="20">
        <v>27701112801057</v>
      </c>
      <c r="F3181" s="18" t="s">
        <v>63</v>
      </c>
      <c r="G3181" s="19">
        <v>36596</v>
      </c>
      <c r="I3181" s="21">
        <v>5740</v>
      </c>
      <c r="J3181" s="22">
        <v>8230</v>
      </c>
      <c r="M3181" s="23">
        <v>1435</v>
      </c>
      <c r="N3181" s="23">
        <v>600</v>
      </c>
      <c r="O3181" s="1">
        <v>4255</v>
      </c>
      <c r="P3181" s="24">
        <f t="shared" si="164"/>
        <v>14520</v>
      </c>
      <c r="Q3181" s="23">
        <v>631.4</v>
      </c>
      <c r="R3181" s="23">
        <v>0</v>
      </c>
      <c r="S3181" s="23">
        <v>0</v>
      </c>
      <c r="T3181" s="24">
        <f t="shared" si="162"/>
        <v>631.4</v>
      </c>
      <c r="U3181" s="25">
        <f t="shared" si="163"/>
        <v>13888.6</v>
      </c>
    </row>
    <row r="3182" spans="1:21" ht="27" customHeight="1" x14ac:dyDescent="0.2">
      <c r="A3182" s="18">
        <v>1153</v>
      </c>
      <c r="B3182" s="18" t="s">
        <v>450</v>
      </c>
      <c r="C3182" s="19">
        <v>34881</v>
      </c>
      <c r="D3182" s="20">
        <v>26901140200099</v>
      </c>
      <c r="F3182" s="18" t="s">
        <v>63</v>
      </c>
      <c r="G3182" s="19">
        <v>34881</v>
      </c>
      <c r="I3182" s="21">
        <v>7240</v>
      </c>
      <c r="J3182" s="22">
        <v>8952</v>
      </c>
      <c r="M3182" s="23">
        <v>1810</v>
      </c>
      <c r="N3182" s="23">
        <v>600</v>
      </c>
      <c r="O3182" s="1">
        <v>1560</v>
      </c>
      <c r="P3182" s="24">
        <f t="shared" si="164"/>
        <v>12922</v>
      </c>
      <c r="Q3182" s="23">
        <v>796.4</v>
      </c>
      <c r="R3182" s="23">
        <v>0</v>
      </c>
      <c r="S3182" s="23">
        <v>0</v>
      </c>
      <c r="T3182" s="24">
        <f t="shared" si="162"/>
        <v>796.4</v>
      </c>
      <c r="U3182" s="25">
        <f t="shared" si="163"/>
        <v>12125.6</v>
      </c>
    </row>
    <row r="3183" spans="1:21" ht="27" customHeight="1" x14ac:dyDescent="0.2">
      <c r="A3183" s="18">
        <v>9633</v>
      </c>
      <c r="B3183" s="18" t="s">
        <v>451</v>
      </c>
      <c r="C3183" s="19">
        <v>40275</v>
      </c>
      <c r="D3183" s="20">
        <v>27308160200657</v>
      </c>
      <c r="F3183" s="18" t="s">
        <v>63</v>
      </c>
      <c r="G3183" s="19">
        <v>40288</v>
      </c>
      <c r="I3183" s="21">
        <v>4890</v>
      </c>
      <c r="J3183" s="22">
        <v>8232.5</v>
      </c>
      <c r="M3183" s="23">
        <v>1222.5</v>
      </c>
      <c r="O3183" s="1">
        <v>3176</v>
      </c>
      <c r="P3183" s="24">
        <f t="shared" si="164"/>
        <v>12631</v>
      </c>
      <c r="Q3183" s="23">
        <v>537.9</v>
      </c>
      <c r="R3183" s="23">
        <v>0</v>
      </c>
      <c r="S3183" s="23">
        <v>11.11</v>
      </c>
      <c r="T3183" s="24">
        <f t="shared" si="162"/>
        <v>549.01</v>
      </c>
      <c r="U3183" s="25">
        <f t="shared" si="163"/>
        <v>12081.99</v>
      </c>
    </row>
    <row r="3184" spans="1:21" ht="27" customHeight="1" x14ac:dyDescent="0.2">
      <c r="A3184" s="18">
        <v>16004</v>
      </c>
      <c r="B3184" s="18" t="s">
        <v>452</v>
      </c>
      <c r="C3184" s="19" t="s">
        <v>453</v>
      </c>
      <c r="D3184" s="20" t="s">
        <v>454</v>
      </c>
      <c r="F3184" s="18" t="s">
        <v>256</v>
      </c>
      <c r="G3184" s="19" t="s">
        <v>455</v>
      </c>
      <c r="O3184" s="1"/>
      <c r="P3184" s="24">
        <f t="shared" si="164"/>
        <v>0</v>
      </c>
      <c r="T3184" s="24">
        <f t="shared" si="162"/>
        <v>0</v>
      </c>
      <c r="U3184" s="25">
        <f t="shared" si="163"/>
        <v>0</v>
      </c>
    </row>
    <row r="3185" spans="1:21" ht="27" customHeight="1" x14ac:dyDescent="0.2">
      <c r="A3185" s="18">
        <v>16025</v>
      </c>
      <c r="B3185" s="18" t="s">
        <v>456</v>
      </c>
      <c r="C3185" s="19" t="s">
        <v>457</v>
      </c>
      <c r="D3185" s="20" t="s">
        <v>458</v>
      </c>
      <c r="F3185" s="18" t="s">
        <v>75</v>
      </c>
      <c r="G3185" s="19" t="s">
        <v>459</v>
      </c>
      <c r="O3185" s="1"/>
      <c r="P3185" s="24">
        <f t="shared" si="164"/>
        <v>0</v>
      </c>
      <c r="T3185" s="24">
        <f t="shared" si="162"/>
        <v>0</v>
      </c>
      <c r="U3185" s="25">
        <f t="shared" si="163"/>
        <v>0</v>
      </c>
    </row>
    <row r="3186" spans="1:21" ht="27" customHeight="1" x14ac:dyDescent="0.2">
      <c r="A3186" s="18">
        <v>16029</v>
      </c>
      <c r="B3186" s="18" t="s">
        <v>460</v>
      </c>
      <c r="C3186" s="19" t="s">
        <v>461</v>
      </c>
      <c r="D3186" s="20" t="s">
        <v>462</v>
      </c>
      <c r="F3186" s="18" t="s">
        <v>463</v>
      </c>
      <c r="G3186" s="19" t="s">
        <v>464</v>
      </c>
      <c r="O3186" s="1"/>
      <c r="P3186" s="24">
        <f t="shared" si="164"/>
        <v>0</v>
      </c>
      <c r="T3186" s="24">
        <f t="shared" si="162"/>
        <v>0</v>
      </c>
      <c r="U3186" s="25">
        <f t="shared" si="163"/>
        <v>0</v>
      </c>
    </row>
    <row r="3187" spans="1:21" ht="27" customHeight="1" x14ac:dyDescent="0.2">
      <c r="A3187" s="18">
        <v>16035</v>
      </c>
      <c r="B3187" s="18" t="s">
        <v>465</v>
      </c>
      <c r="C3187" s="19" t="s">
        <v>466</v>
      </c>
      <c r="D3187" s="20" t="s">
        <v>467</v>
      </c>
      <c r="F3187" s="18" t="s">
        <v>463</v>
      </c>
      <c r="G3187" s="19" t="s">
        <v>468</v>
      </c>
      <c r="O3187" s="1"/>
      <c r="P3187" s="24">
        <f t="shared" si="164"/>
        <v>0</v>
      </c>
      <c r="T3187" s="24">
        <f t="shared" si="162"/>
        <v>0</v>
      </c>
      <c r="U3187" s="25">
        <f t="shared" si="163"/>
        <v>0</v>
      </c>
    </row>
    <row r="3188" spans="1:21" ht="27" customHeight="1" x14ac:dyDescent="0.2">
      <c r="A3188" s="18">
        <v>16039</v>
      </c>
      <c r="B3188" s="18" t="s">
        <v>469</v>
      </c>
      <c r="C3188" s="19" t="s">
        <v>470</v>
      </c>
      <c r="D3188" s="20" t="s">
        <v>471</v>
      </c>
      <c r="F3188" s="18" t="s">
        <v>463</v>
      </c>
      <c r="G3188" s="19" t="s">
        <v>472</v>
      </c>
      <c r="O3188" s="1"/>
      <c r="P3188" s="24">
        <f t="shared" si="164"/>
        <v>0</v>
      </c>
      <c r="T3188" s="24">
        <f t="shared" si="162"/>
        <v>0</v>
      </c>
      <c r="U3188" s="25">
        <f t="shared" si="163"/>
        <v>0</v>
      </c>
    </row>
    <row r="3189" spans="1:21" ht="27" customHeight="1" x14ac:dyDescent="0.2">
      <c r="A3189" s="18">
        <v>11651</v>
      </c>
      <c r="B3189" s="18" t="s">
        <v>473</v>
      </c>
      <c r="C3189" s="19" t="s">
        <v>474</v>
      </c>
      <c r="D3189" s="20" t="s">
        <v>475</v>
      </c>
      <c r="F3189" s="18" t="s">
        <v>463</v>
      </c>
      <c r="G3189" s="19" t="s">
        <v>476</v>
      </c>
      <c r="O3189" s="1"/>
      <c r="P3189" s="24">
        <f t="shared" si="164"/>
        <v>0</v>
      </c>
      <c r="T3189" s="24">
        <f t="shared" si="162"/>
        <v>0</v>
      </c>
      <c r="U3189" s="25">
        <f t="shared" si="163"/>
        <v>0</v>
      </c>
    </row>
    <row r="3190" spans="1:21" ht="27" customHeight="1" x14ac:dyDescent="0.2">
      <c r="A3190" s="18">
        <v>16009</v>
      </c>
      <c r="B3190" s="18" t="s">
        <v>477</v>
      </c>
      <c r="C3190" s="19" t="s">
        <v>478</v>
      </c>
      <c r="D3190" s="20" t="s">
        <v>479</v>
      </c>
      <c r="F3190" s="18" t="s">
        <v>463</v>
      </c>
      <c r="G3190" s="19" t="s">
        <v>480</v>
      </c>
      <c r="O3190" s="1"/>
      <c r="P3190" s="24">
        <f t="shared" si="164"/>
        <v>0</v>
      </c>
      <c r="T3190" s="24">
        <f t="shared" si="162"/>
        <v>0</v>
      </c>
      <c r="U3190" s="25">
        <f t="shared" si="163"/>
        <v>0</v>
      </c>
    </row>
    <row r="3191" spans="1:21" ht="27" customHeight="1" x14ac:dyDescent="0.2">
      <c r="A3191" s="18">
        <v>16002</v>
      </c>
      <c r="B3191" s="18" t="s">
        <v>481</v>
      </c>
      <c r="C3191" s="19" t="s">
        <v>482</v>
      </c>
      <c r="D3191" s="20" t="s">
        <v>483</v>
      </c>
      <c r="F3191" s="18" t="s">
        <v>463</v>
      </c>
      <c r="G3191" s="19" t="s">
        <v>484</v>
      </c>
      <c r="O3191" s="1"/>
      <c r="P3191" s="24">
        <f t="shared" si="164"/>
        <v>0</v>
      </c>
      <c r="T3191" s="24">
        <f t="shared" si="162"/>
        <v>0</v>
      </c>
      <c r="U3191" s="25">
        <f t="shared" si="163"/>
        <v>0</v>
      </c>
    </row>
    <row r="3192" spans="1:21" ht="27" customHeight="1" x14ac:dyDescent="0.2">
      <c r="A3192" s="18">
        <v>16003</v>
      </c>
      <c r="B3192" s="18" t="s">
        <v>485</v>
      </c>
      <c r="C3192" s="19" t="s">
        <v>486</v>
      </c>
      <c r="D3192" s="20" t="s">
        <v>487</v>
      </c>
      <c r="F3192" s="18" t="s">
        <v>463</v>
      </c>
      <c r="G3192" s="19" t="s">
        <v>488</v>
      </c>
      <c r="O3192" s="1"/>
      <c r="P3192" s="24">
        <f t="shared" si="164"/>
        <v>0</v>
      </c>
      <c r="T3192" s="24">
        <f t="shared" si="162"/>
        <v>0</v>
      </c>
      <c r="U3192" s="25">
        <f t="shared" si="163"/>
        <v>0</v>
      </c>
    </row>
    <row r="3193" spans="1:21" ht="27" customHeight="1" x14ac:dyDescent="0.2">
      <c r="A3193" s="18">
        <v>16006</v>
      </c>
      <c r="B3193" s="18" t="s">
        <v>489</v>
      </c>
      <c r="C3193" s="19" t="s">
        <v>490</v>
      </c>
      <c r="D3193" s="20" t="s">
        <v>491</v>
      </c>
      <c r="F3193" s="18" t="s">
        <v>463</v>
      </c>
      <c r="G3193" s="19" t="s">
        <v>492</v>
      </c>
      <c r="O3193" s="1"/>
      <c r="P3193" s="24">
        <f t="shared" si="164"/>
        <v>0</v>
      </c>
      <c r="T3193" s="24">
        <f t="shared" si="162"/>
        <v>0</v>
      </c>
      <c r="U3193" s="25">
        <f t="shared" si="163"/>
        <v>0</v>
      </c>
    </row>
    <row r="3194" spans="1:21" ht="27" customHeight="1" x14ac:dyDescent="0.2">
      <c r="A3194" s="18">
        <v>16007</v>
      </c>
      <c r="B3194" s="18" t="s">
        <v>493</v>
      </c>
      <c r="C3194" s="19" t="s">
        <v>494</v>
      </c>
      <c r="D3194" s="20" t="s">
        <v>495</v>
      </c>
      <c r="F3194" s="18" t="s">
        <v>463</v>
      </c>
      <c r="G3194" s="19" t="s">
        <v>496</v>
      </c>
      <c r="O3194" s="1"/>
      <c r="P3194" s="24">
        <f t="shared" si="164"/>
        <v>0</v>
      </c>
      <c r="T3194" s="24">
        <f t="shared" si="162"/>
        <v>0</v>
      </c>
      <c r="U3194" s="25">
        <f t="shared" si="163"/>
        <v>0</v>
      </c>
    </row>
    <row r="3195" spans="1:21" ht="27" customHeight="1" x14ac:dyDescent="0.2">
      <c r="A3195" s="18">
        <v>16017</v>
      </c>
      <c r="B3195" s="18" t="s">
        <v>497</v>
      </c>
      <c r="C3195" s="19" t="s">
        <v>498</v>
      </c>
      <c r="D3195" s="20" t="s">
        <v>499</v>
      </c>
      <c r="F3195" s="18" t="s">
        <v>463</v>
      </c>
      <c r="G3195" s="19" t="s">
        <v>500</v>
      </c>
      <c r="O3195" s="1"/>
      <c r="P3195" s="24">
        <f t="shared" si="164"/>
        <v>0</v>
      </c>
      <c r="T3195" s="24">
        <f t="shared" si="162"/>
        <v>0</v>
      </c>
      <c r="U3195" s="25">
        <f t="shared" si="163"/>
        <v>0</v>
      </c>
    </row>
    <row r="3196" spans="1:21" ht="27" customHeight="1" x14ac:dyDescent="0.2">
      <c r="A3196" s="18">
        <v>16019</v>
      </c>
      <c r="B3196" s="18" t="s">
        <v>501</v>
      </c>
      <c r="C3196" s="19">
        <v>38981</v>
      </c>
      <c r="D3196" s="20">
        <v>27412090200133</v>
      </c>
      <c r="F3196" s="18" t="s">
        <v>463</v>
      </c>
      <c r="G3196" s="19">
        <v>40043</v>
      </c>
      <c r="O3196" s="1"/>
      <c r="P3196" s="24">
        <f t="shared" si="164"/>
        <v>0</v>
      </c>
      <c r="T3196" s="24">
        <f t="shared" si="162"/>
        <v>0</v>
      </c>
      <c r="U3196" s="25">
        <f t="shared" si="163"/>
        <v>0</v>
      </c>
    </row>
    <row r="3197" spans="1:21" ht="27" customHeight="1" x14ac:dyDescent="0.2">
      <c r="A3197" s="18">
        <v>16023</v>
      </c>
      <c r="B3197" s="18" t="s">
        <v>502</v>
      </c>
      <c r="C3197" s="19" t="s">
        <v>503</v>
      </c>
      <c r="D3197" s="20" t="s">
        <v>504</v>
      </c>
      <c r="F3197" s="18" t="s">
        <v>463</v>
      </c>
      <c r="G3197" s="19" t="s">
        <v>505</v>
      </c>
      <c r="O3197" s="1"/>
      <c r="P3197" s="24">
        <f t="shared" si="164"/>
        <v>0</v>
      </c>
      <c r="T3197" s="24">
        <f t="shared" si="162"/>
        <v>0</v>
      </c>
      <c r="U3197" s="25">
        <f t="shared" si="163"/>
        <v>0</v>
      </c>
    </row>
    <row r="3198" spans="1:21" ht="27" customHeight="1" x14ac:dyDescent="0.2">
      <c r="A3198" s="18">
        <v>16015</v>
      </c>
      <c r="B3198" s="18" t="s">
        <v>506</v>
      </c>
      <c r="C3198" s="19" t="s">
        <v>507</v>
      </c>
      <c r="D3198" s="20" t="s">
        <v>508</v>
      </c>
      <c r="F3198" s="18" t="s">
        <v>463</v>
      </c>
      <c r="G3198" s="19" t="s">
        <v>509</v>
      </c>
      <c r="O3198" s="1"/>
      <c r="P3198" s="24">
        <f t="shared" si="164"/>
        <v>0</v>
      </c>
      <c r="T3198" s="24">
        <f t="shared" si="162"/>
        <v>0</v>
      </c>
      <c r="U3198" s="25">
        <f t="shared" si="163"/>
        <v>0</v>
      </c>
    </row>
    <row r="3199" spans="1:21" ht="27" customHeight="1" x14ac:dyDescent="0.2">
      <c r="A3199" s="18">
        <v>16016</v>
      </c>
      <c r="B3199" s="18" t="s">
        <v>510</v>
      </c>
      <c r="C3199" s="19" t="s">
        <v>511</v>
      </c>
      <c r="D3199" s="20" t="s">
        <v>512</v>
      </c>
      <c r="F3199" s="18" t="s">
        <v>463</v>
      </c>
      <c r="G3199" s="19" t="s">
        <v>513</v>
      </c>
      <c r="O3199" s="1"/>
      <c r="P3199" s="24">
        <f t="shared" si="164"/>
        <v>0</v>
      </c>
      <c r="T3199" s="24">
        <f t="shared" si="162"/>
        <v>0</v>
      </c>
      <c r="U3199" s="25">
        <f t="shared" si="163"/>
        <v>0</v>
      </c>
    </row>
    <row r="3200" spans="1:21" ht="27" customHeight="1" x14ac:dyDescent="0.2">
      <c r="A3200" s="18">
        <v>16018</v>
      </c>
      <c r="B3200" s="18" t="s">
        <v>514</v>
      </c>
      <c r="C3200" s="19" t="s">
        <v>515</v>
      </c>
      <c r="D3200" s="20" t="s">
        <v>516</v>
      </c>
      <c r="F3200" s="18" t="s">
        <v>463</v>
      </c>
      <c r="G3200" s="19" t="s">
        <v>517</v>
      </c>
      <c r="O3200" s="1"/>
      <c r="P3200" s="24">
        <f t="shared" si="164"/>
        <v>0</v>
      </c>
      <c r="T3200" s="24">
        <f t="shared" si="162"/>
        <v>0</v>
      </c>
      <c r="U3200" s="25">
        <f t="shared" si="163"/>
        <v>0</v>
      </c>
    </row>
    <row r="3201" spans="1:21" ht="27" customHeight="1" x14ac:dyDescent="0.2">
      <c r="A3201" s="18">
        <v>16022</v>
      </c>
      <c r="B3201" s="18" t="s">
        <v>518</v>
      </c>
      <c r="C3201" s="19" t="s">
        <v>519</v>
      </c>
      <c r="D3201" s="20" t="s">
        <v>520</v>
      </c>
      <c r="F3201" s="18" t="s">
        <v>463</v>
      </c>
      <c r="G3201" s="19" t="s">
        <v>521</v>
      </c>
      <c r="O3201" s="1"/>
      <c r="P3201" s="24">
        <f t="shared" si="164"/>
        <v>0</v>
      </c>
      <c r="T3201" s="24">
        <f t="shared" si="162"/>
        <v>0</v>
      </c>
      <c r="U3201" s="25">
        <f t="shared" si="163"/>
        <v>0</v>
      </c>
    </row>
    <row r="3202" spans="1:21" ht="27" customHeight="1" x14ac:dyDescent="0.2">
      <c r="A3202" s="18">
        <v>16024</v>
      </c>
      <c r="B3202" s="18" t="s">
        <v>522</v>
      </c>
      <c r="C3202" s="19" t="s">
        <v>523</v>
      </c>
      <c r="D3202" s="20" t="s">
        <v>524</v>
      </c>
      <c r="F3202" s="18" t="s">
        <v>463</v>
      </c>
      <c r="G3202" s="19" t="s">
        <v>525</v>
      </c>
      <c r="O3202" s="1"/>
      <c r="P3202" s="24">
        <f t="shared" si="164"/>
        <v>0</v>
      </c>
      <c r="T3202" s="24">
        <f t="shared" si="162"/>
        <v>0</v>
      </c>
      <c r="U3202" s="25">
        <f t="shared" si="163"/>
        <v>0</v>
      </c>
    </row>
    <row r="3203" spans="1:21" ht="27" customHeight="1" x14ac:dyDescent="0.2">
      <c r="A3203" s="18">
        <v>16013</v>
      </c>
      <c r="B3203" s="18" t="s">
        <v>526</v>
      </c>
      <c r="C3203" s="19" t="s">
        <v>527</v>
      </c>
      <c r="D3203" s="20" t="s">
        <v>528</v>
      </c>
      <c r="F3203" s="18" t="s">
        <v>529</v>
      </c>
      <c r="G3203" s="19" t="s">
        <v>530</v>
      </c>
      <c r="O3203" s="1"/>
      <c r="P3203" s="24">
        <f t="shared" si="164"/>
        <v>0</v>
      </c>
      <c r="T3203" s="24">
        <f t="shared" si="162"/>
        <v>0</v>
      </c>
      <c r="U3203" s="25">
        <f t="shared" si="163"/>
        <v>0</v>
      </c>
    </row>
    <row r="3204" spans="1:21" ht="27" customHeight="1" x14ac:dyDescent="0.2">
      <c r="A3204" s="18">
        <v>16011</v>
      </c>
      <c r="B3204" s="18" t="s">
        <v>531</v>
      </c>
      <c r="C3204" s="19" t="s">
        <v>532</v>
      </c>
      <c r="D3204" s="20" t="s">
        <v>533</v>
      </c>
      <c r="F3204" s="18" t="s">
        <v>463</v>
      </c>
      <c r="G3204" s="19" t="s">
        <v>534</v>
      </c>
      <c r="O3204" s="1"/>
      <c r="P3204" s="24">
        <f t="shared" si="164"/>
        <v>0</v>
      </c>
      <c r="T3204" s="24">
        <f t="shared" si="162"/>
        <v>0</v>
      </c>
      <c r="U3204" s="25">
        <f t="shared" si="163"/>
        <v>0</v>
      </c>
    </row>
    <row r="3205" spans="1:21" ht="27" customHeight="1" x14ac:dyDescent="0.2">
      <c r="A3205" s="18">
        <v>16014</v>
      </c>
      <c r="B3205" s="18" t="s">
        <v>535</v>
      </c>
      <c r="C3205" s="19" t="s">
        <v>536</v>
      </c>
      <c r="D3205" s="20" t="s">
        <v>537</v>
      </c>
      <c r="F3205" s="18" t="s">
        <v>463</v>
      </c>
      <c r="G3205" s="19" t="s">
        <v>538</v>
      </c>
      <c r="O3205" s="1"/>
      <c r="P3205" s="24">
        <f t="shared" si="164"/>
        <v>0</v>
      </c>
      <c r="T3205" s="24">
        <f t="shared" si="162"/>
        <v>0</v>
      </c>
      <c r="U3205" s="25">
        <f t="shared" si="163"/>
        <v>0</v>
      </c>
    </row>
    <row r="3206" spans="1:21" ht="27" customHeight="1" x14ac:dyDescent="0.2">
      <c r="A3206" s="18">
        <v>16027</v>
      </c>
      <c r="B3206" s="18" t="s">
        <v>539</v>
      </c>
      <c r="C3206" s="19" t="s">
        <v>540</v>
      </c>
      <c r="D3206" s="20" t="s">
        <v>541</v>
      </c>
      <c r="F3206" s="18" t="s">
        <v>463</v>
      </c>
      <c r="G3206" s="19" t="s">
        <v>540</v>
      </c>
      <c r="O3206" s="1"/>
      <c r="P3206" s="24">
        <f t="shared" si="164"/>
        <v>0</v>
      </c>
      <c r="T3206" s="24">
        <f t="shared" si="162"/>
        <v>0</v>
      </c>
      <c r="U3206" s="25">
        <f t="shared" si="163"/>
        <v>0</v>
      </c>
    </row>
    <row r="3207" spans="1:21" ht="27" customHeight="1" x14ac:dyDescent="0.2">
      <c r="A3207" s="18">
        <v>16030</v>
      </c>
      <c r="B3207" s="18" t="s">
        <v>542</v>
      </c>
      <c r="C3207" s="19" t="s">
        <v>543</v>
      </c>
      <c r="D3207" s="20" t="s">
        <v>544</v>
      </c>
      <c r="F3207" s="18" t="s">
        <v>463</v>
      </c>
      <c r="G3207" s="19" t="s">
        <v>545</v>
      </c>
      <c r="O3207" s="1"/>
      <c r="P3207" s="24">
        <f t="shared" si="164"/>
        <v>0</v>
      </c>
      <c r="T3207" s="24">
        <f t="shared" si="162"/>
        <v>0</v>
      </c>
      <c r="U3207" s="25">
        <f t="shared" si="163"/>
        <v>0</v>
      </c>
    </row>
    <row r="3208" spans="1:21" ht="27" customHeight="1" x14ac:dyDescent="0.2">
      <c r="A3208" s="18">
        <v>11768</v>
      </c>
      <c r="B3208" s="18" t="s">
        <v>546</v>
      </c>
      <c r="C3208" s="19" t="s">
        <v>547</v>
      </c>
      <c r="D3208" s="20" t="s">
        <v>548</v>
      </c>
      <c r="F3208" s="18" t="s">
        <v>463</v>
      </c>
      <c r="G3208" s="19" t="s">
        <v>534</v>
      </c>
      <c r="O3208" s="1"/>
      <c r="P3208" s="24">
        <f t="shared" si="164"/>
        <v>0</v>
      </c>
      <c r="T3208" s="24">
        <f t="shared" si="162"/>
        <v>0</v>
      </c>
      <c r="U3208" s="25">
        <f t="shared" si="163"/>
        <v>0</v>
      </c>
    </row>
    <row r="3209" spans="1:21" ht="27" customHeight="1" x14ac:dyDescent="0.2">
      <c r="A3209" s="18">
        <v>16005</v>
      </c>
      <c r="B3209" s="18" t="s">
        <v>549</v>
      </c>
      <c r="C3209" s="19" t="s">
        <v>550</v>
      </c>
      <c r="D3209" s="20" t="s">
        <v>551</v>
      </c>
      <c r="F3209" s="18" t="s">
        <v>463</v>
      </c>
      <c r="G3209" s="19" t="s">
        <v>550</v>
      </c>
      <c r="O3209" s="1"/>
      <c r="P3209" s="24">
        <f t="shared" si="164"/>
        <v>0</v>
      </c>
      <c r="T3209" s="24">
        <f t="shared" si="162"/>
        <v>0</v>
      </c>
      <c r="U3209" s="25">
        <f t="shared" si="163"/>
        <v>0</v>
      </c>
    </row>
    <row r="3210" spans="1:21" ht="27" customHeight="1" x14ac:dyDescent="0.2">
      <c r="A3210" s="18">
        <v>16008</v>
      </c>
      <c r="B3210" s="18" t="s">
        <v>552</v>
      </c>
      <c r="C3210" s="19" t="s">
        <v>553</v>
      </c>
      <c r="D3210" s="20" t="s">
        <v>554</v>
      </c>
      <c r="F3210" s="18" t="s">
        <v>463</v>
      </c>
      <c r="G3210" s="19" t="s">
        <v>555</v>
      </c>
      <c r="O3210" s="1"/>
      <c r="P3210" s="24">
        <f t="shared" si="164"/>
        <v>0</v>
      </c>
      <c r="T3210" s="24">
        <f t="shared" si="162"/>
        <v>0</v>
      </c>
      <c r="U3210" s="25">
        <f t="shared" si="163"/>
        <v>0</v>
      </c>
    </row>
    <row r="3211" spans="1:21" ht="27" customHeight="1" x14ac:dyDescent="0.2">
      <c r="A3211" s="18">
        <v>16012</v>
      </c>
      <c r="B3211" s="18" t="s">
        <v>556</v>
      </c>
      <c r="C3211" s="19" t="s">
        <v>557</v>
      </c>
      <c r="D3211" s="20" t="s">
        <v>558</v>
      </c>
      <c r="F3211" s="18" t="s">
        <v>463</v>
      </c>
      <c r="G3211" s="19" t="s">
        <v>559</v>
      </c>
      <c r="O3211" s="1"/>
      <c r="P3211" s="24">
        <f t="shared" si="164"/>
        <v>0</v>
      </c>
      <c r="T3211" s="24">
        <f t="shared" si="162"/>
        <v>0</v>
      </c>
      <c r="U3211" s="25">
        <f t="shared" si="163"/>
        <v>0</v>
      </c>
    </row>
    <row r="3212" spans="1:21" ht="27" customHeight="1" x14ac:dyDescent="0.2">
      <c r="A3212" s="18">
        <v>16036</v>
      </c>
      <c r="B3212" s="18" t="s">
        <v>560</v>
      </c>
      <c r="C3212" s="19" t="s">
        <v>561</v>
      </c>
      <c r="D3212" s="20" t="s">
        <v>562</v>
      </c>
      <c r="F3212" s="18" t="s">
        <v>463</v>
      </c>
      <c r="G3212" s="19" t="s">
        <v>563</v>
      </c>
      <c r="O3212" s="1"/>
      <c r="P3212" s="24">
        <f t="shared" si="164"/>
        <v>0</v>
      </c>
      <c r="T3212" s="24">
        <f t="shared" si="162"/>
        <v>0</v>
      </c>
      <c r="U3212" s="25">
        <f t="shared" si="163"/>
        <v>0</v>
      </c>
    </row>
    <row r="3213" spans="1:21" ht="27" customHeight="1" x14ac:dyDescent="0.2">
      <c r="A3213" s="18">
        <v>16020</v>
      </c>
      <c r="B3213" s="18" t="s">
        <v>564</v>
      </c>
      <c r="C3213" s="19" t="s">
        <v>565</v>
      </c>
      <c r="D3213" s="20" t="s">
        <v>566</v>
      </c>
      <c r="F3213" s="18" t="s">
        <v>209</v>
      </c>
      <c r="G3213" s="19" t="s">
        <v>565</v>
      </c>
      <c r="O3213" s="1"/>
      <c r="P3213" s="24">
        <f t="shared" si="164"/>
        <v>0</v>
      </c>
      <c r="T3213" s="24">
        <f t="shared" si="162"/>
        <v>0</v>
      </c>
      <c r="U3213" s="25">
        <f t="shared" si="163"/>
        <v>0</v>
      </c>
    </row>
    <row r="3214" spans="1:21" ht="27" customHeight="1" x14ac:dyDescent="0.2">
      <c r="A3214" s="18">
        <v>14271</v>
      </c>
      <c r="B3214" s="18" t="s">
        <v>567</v>
      </c>
      <c r="C3214" s="19">
        <v>44342</v>
      </c>
      <c r="D3214" s="20">
        <v>26905292800933</v>
      </c>
      <c r="F3214" s="18" t="s">
        <v>63</v>
      </c>
      <c r="G3214" s="19">
        <v>44593</v>
      </c>
      <c r="I3214" s="21">
        <v>1720</v>
      </c>
      <c r="J3214" s="22">
        <v>2027</v>
      </c>
      <c r="M3214" s="23">
        <v>430</v>
      </c>
      <c r="O3214" s="1">
        <v>330</v>
      </c>
      <c r="P3214" s="24">
        <f t="shared" si="164"/>
        <v>2787</v>
      </c>
      <c r="Q3214" s="23">
        <v>189.2</v>
      </c>
      <c r="R3214" s="23">
        <v>0</v>
      </c>
      <c r="S3214" s="23">
        <v>0</v>
      </c>
      <c r="T3214" s="24">
        <f t="shared" si="162"/>
        <v>189.2</v>
      </c>
      <c r="U3214" s="25">
        <f t="shared" si="163"/>
        <v>2597.8000000000002</v>
      </c>
    </row>
    <row r="3215" spans="1:21" ht="27" customHeight="1" x14ac:dyDescent="0.2">
      <c r="A3215" s="18">
        <v>14268</v>
      </c>
      <c r="B3215" s="18" t="s">
        <v>568</v>
      </c>
      <c r="C3215" s="19">
        <v>44339</v>
      </c>
      <c r="D3215" s="20">
        <v>28501260202337</v>
      </c>
      <c r="F3215" s="18" t="s">
        <v>306</v>
      </c>
      <c r="G3215" s="19">
        <v>44409</v>
      </c>
      <c r="O3215" s="1"/>
      <c r="P3215" s="24">
        <f t="shared" si="164"/>
        <v>0</v>
      </c>
      <c r="T3215" s="24">
        <f t="shared" si="162"/>
        <v>0</v>
      </c>
      <c r="U3215" s="25">
        <f t="shared" si="163"/>
        <v>0</v>
      </c>
    </row>
    <row r="3216" spans="1:21" ht="27" customHeight="1" x14ac:dyDescent="0.2">
      <c r="A3216" s="18">
        <v>14279</v>
      </c>
      <c r="B3216" s="18" t="s">
        <v>569</v>
      </c>
      <c r="C3216" s="19">
        <v>44359</v>
      </c>
      <c r="D3216" s="20">
        <v>29902020200254</v>
      </c>
      <c r="F3216" s="18" t="s">
        <v>75</v>
      </c>
      <c r="G3216" s="19">
        <v>44409</v>
      </c>
      <c r="I3216" s="21">
        <v>1780</v>
      </c>
      <c r="J3216" s="22">
        <v>2005</v>
      </c>
      <c r="M3216" s="23">
        <v>445</v>
      </c>
      <c r="O3216" s="1">
        <v>732</v>
      </c>
      <c r="P3216" s="24">
        <f t="shared" si="164"/>
        <v>3182</v>
      </c>
      <c r="Q3216" s="23">
        <v>195.8</v>
      </c>
      <c r="R3216" s="23">
        <v>0</v>
      </c>
      <c r="S3216" s="23">
        <v>0.17</v>
      </c>
      <c r="T3216" s="24">
        <f t="shared" si="162"/>
        <v>195.97</v>
      </c>
      <c r="U3216" s="25">
        <f t="shared" si="163"/>
        <v>2986.03</v>
      </c>
    </row>
    <row r="3217" spans="1:21" ht="27" customHeight="1" x14ac:dyDescent="0.2">
      <c r="A3217" s="18">
        <v>14260</v>
      </c>
      <c r="B3217" s="18" t="s">
        <v>570</v>
      </c>
      <c r="C3217" s="19">
        <v>44275</v>
      </c>
      <c r="D3217" s="20">
        <v>29010011804891</v>
      </c>
      <c r="F3217" s="18" t="s">
        <v>210</v>
      </c>
      <c r="G3217" s="19">
        <v>44409</v>
      </c>
      <c r="I3217" s="21">
        <v>4580</v>
      </c>
      <c r="J3217" s="22">
        <v>5583</v>
      </c>
      <c r="M3217" s="23">
        <v>1145</v>
      </c>
      <c r="O3217" s="1"/>
      <c r="P3217" s="24">
        <f t="shared" si="164"/>
        <v>6728</v>
      </c>
      <c r="Q3217" s="23">
        <v>503.8</v>
      </c>
      <c r="R3217" s="23">
        <v>0</v>
      </c>
      <c r="S3217" s="23">
        <v>35.46</v>
      </c>
      <c r="T3217" s="24">
        <f t="shared" si="162"/>
        <v>539.26</v>
      </c>
      <c r="U3217" s="25">
        <f t="shared" si="163"/>
        <v>6188.74</v>
      </c>
    </row>
    <row r="3218" spans="1:21" ht="27" customHeight="1" x14ac:dyDescent="0.2">
      <c r="A3218" s="18">
        <v>0</v>
      </c>
      <c r="B3218" s="18" t="s">
        <v>571</v>
      </c>
      <c r="C3218" s="19">
        <v>44354</v>
      </c>
      <c r="D3218" s="20">
        <v>28112260201211</v>
      </c>
      <c r="F3218" s="18" t="s">
        <v>25</v>
      </c>
      <c r="G3218" s="19" t="s">
        <v>77</v>
      </c>
      <c r="J3218" s="22">
        <v>4200</v>
      </c>
      <c r="O3218" s="1"/>
      <c r="P3218" s="24">
        <f t="shared" si="164"/>
        <v>4200</v>
      </c>
      <c r="T3218" s="24">
        <f t="shared" si="162"/>
        <v>0</v>
      </c>
      <c r="U3218" s="25">
        <f t="shared" si="163"/>
        <v>4200</v>
      </c>
    </row>
    <row r="3219" spans="1:21" ht="27" customHeight="1" x14ac:dyDescent="0.2">
      <c r="A3219" s="18">
        <v>0</v>
      </c>
      <c r="B3219" s="18" t="s">
        <v>572</v>
      </c>
      <c r="C3219" s="19">
        <v>44360</v>
      </c>
      <c r="D3219" s="20">
        <v>29702230200533</v>
      </c>
      <c r="F3219" s="18" t="s">
        <v>25</v>
      </c>
      <c r="G3219" s="19" t="s">
        <v>77</v>
      </c>
      <c r="O3219" s="1"/>
      <c r="P3219" s="24">
        <f t="shared" si="164"/>
        <v>0</v>
      </c>
      <c r="T3219" s="24">
        <f t="shared" si="162"/>
        <v>0</v>
      </c>
      <c r="U3219" s="25">
        <f t="shared" si="163"/>
        <v>0</v>
      </c>
    </row>
    <row r="3220" spans="1:21" ht="27" customHeight="1" x14ac:dyDescent="0.2">
      <c r="A3220" s="18">
        <v>0</v>
      </c>
      <c r="B3220" s="18" t="s">
        <v>573</v>
      </c>
      <c r="C3220" s="19">
        <v>44361</v>
      </c>
      <c r="D3220" s="20">
        <v>28801290200791</v>
      </c>
      <c r="F3220" s="18" t="s">
        <v>25</v>
      </c>
      <c r="G3220" s="19" t="s">
        <v>77</v>
      </c>
      <c r="J3220" s="22">
        <v>3780</v>
      </c>
      <c r="O3220" s="1"/>
      <c r="P3220" s="24">
        <f t="shared" si="164"/>
        <v>3780</v>
      </c>
      <c r="T3220" s="24">
        <f t="shared" si="162"/>
        <v>0</v>
      </c>
      <c r="U3220" s="25">
        <f t="shared" si="163"/>
        <v>3780</v>
      </c>
    </row>
    <row r="3221" spans="1:21" ht="27" customHeight="1" x14ac:dyDescent="0.2">
      <c r="A3221" s="18">
        <v>0</v>
      </c>
      <c r="B3221" s="18" t="s">
        <v>638</v>
      </c>
      <c r="C3221" s="19">
        <v>44621</v>
      </c>
      <c r="D3221" s="20">
        <v>28404010200112</v>
      </c>
      <c r="F3221" s="18" t="s">
        <v>25</v>
      </c>
      <c r="G3221" s="19" t="s">
        <v>77</v>
      </c>
      <c r="O3221" s="1"/>
      <c r="P3221" s="24">
        <f t="shared" si="164"/>
        <v>0</v>
      </c>
      <c r="T3221" s="24">
        <f t="shared" si="162"/>
        <v>0</v>
      </c>
      <c r="U3221" s="25">
        <f t="shared" si="163"/>
        <v>0</v>
      </c>
    </row>
    <row r="3222" spans="1:21" ht="27" customHeight="1" x14ac:dyDescent="0.2">
      <c r="A3222" s="18">
        <v>14304</v>
      </c>
      <c r="B3222" s="18" t="s">
        <v>574</v>
      </c>
      <c r="C3222" s="19">
        <v>44391</v>
      </c>
      <c r="D3222" s="20" t="s">
        <v>575</v>
      </c>
      <c r="F3222" s="18" t="s">
        <v>86</v>
      </c>
      <c r="G3222" s="19">
        <v>44471</v>
      </c>
      <c r="O3222" s="1"/>
      <c r="P3222" s="24">
        <f t="shared" si="164"/>
        <v>0</v>
      </c>
      <c r="T3222" s="24">
        <f t="shared" si="162"/>
        <v>0</v>
      </c>
      <c r="U3222" s="25">
        <f t="shared" si="163"/>
        <v>0</v>
      </c>
    </row>
    <row r="3223" spans="1:21" ht="27" customHeight="1" x14ac:dyDescent="0.2">
      <c r="A3223" s="18">
        <v>14307</v>
      </c>
      <c r="B3223" s="18" t="s">
        <v>576</v>
      </c>
      <c r="C3223" s="19">
        <v>44402</v>
      </c>
      <c r="D3223" s="20">
        <v>27308120103594</v>
      </c>
      <c r="F3223" s="18" t="s">
        <v>577</v>
      </c>
      <c r="G3223" s="19">
        <v>44501</v>
      </c>
      <c r="I3223" s="21">
        <v>10900</v>
      </c>
      <c r="J3223" s="22">
        <v>23275</v>
      </c>
      <c r="M3223" s="23">
        <v>2725</v>
      </c>
      <c r="O3223" s="1"/>
      <c r="P3223" s="24">
        <f t="shared" si="164"/>
        <v>26000</v>
      </c>
      <c r="Q3223" s="23">
        <v>1199</v>
      </c>
      <c r="R3223" s="23">
        <v>0</v>
      </c>
      <c r="S3223" s="23">
        <v>1928.68</v>
      </c>
      <c r="T3223" s="24">
        <f t="shared" si="162"/>
        <v>3127.6800000000003</v>
      </c>
      <c r="U3223" s="25">
        <f t="shared" si="163"/>
        <v>22872.32</v>
      </c>
    </row>
    <row r="3224" spans="1:21" ht="27" customHeight="1" x14ac:dyDescent="0.2">
      <c r="A3224" s="18">
        <v>0</v>
      </c>
      <c r="B3224" s="18" t="s">
        <v>578</v>
      </c>
      <c r="C3224" s="19">
        <v>44562</v>
      </c>
      <c r="D3224" s="20">
        <v>27309230202756</v>
      </c>
      <c r="F3224" s="18" t="s">
        <v>25</v>
      </c>
      <c r="G3224" s="19" t="s">
        <v>77</v>
      </c>
      <c r="O3224" s="1"/>
      <c r="P3224" s="24">
        <f t="shared" si="164"/>
        <v>0</v>
      </c>
      <c r="T3224" s="24">
        <f t="shared" si="162"/>
        <v>0</v>
      </c>
      <c r="U3224" s="25">
        <f t="shared" si="163"/>
        <v>0</v>
      </c>
    </row>
    <row r="3225" spans="1:21" ht="27" customHeight="1" x14ac:dyDescent="0.2">
      <c r="A3225" s="18">
        <v>0</v>
      </c>
      <c r="B3225" s="18" t="s">
        <v>579</v>
      </c>
      <c r="C3225" s="19">
        <v>44387</v>
      </c>
      <c r="D3225" s="20">
        <v>29407010213411</v>
      </c>
      <c r="F3225" s="18" t="s">
        <v>25</v>
      </c>
      <c r="G3225" s="19" t="s">
        <v>77</v>
      </c>
      <c r="O3225" s="1"/>
      <c r="P3225" s="24">
        <f t="shared" si="164"/>
        <v>0</v>
      </c>
      <c r="T3225" s="24">
        <f t="shared" si="162"/>
        <v>0</v>
      </c>
      <c r="U3225" s="25">
        <f t="shared" si="163"/>
        <v>0</v>
      </c>
    </row>
    <row r="3226" spans="1:21" ht="27" customHeight="1" x14ac:dyDescent="0.2">
      <c r="A3226" s="18">
        <v>0</v>
      </c>
      <c r="B3226" s="18" t="s">
        <v>580</v>
      </c>
      <c r="C3226" s="19">
        <v>44388</v>
      </c>
      <c r="D3226" s="20">
        <v>29006070200497</v>
      </c>
      <c r="F3226" s="18" t="s">
        <v>25</v>
      </c>
      <c r="G3226" s="19" t="s">
        <v>77</v>
      </c>
      <c r="J3226" s="22">
        <v>4270</v>
      </c>
      <c r="O3226" s="1"/>
      <c r="P3226" s="24">
        <f t="shared" si="164"/>
        <v>4270</v>
      </c>
      <c r="T3226" s="24">
        <f t="shared" si="162"/>
        <v>0</v>
      </c>
      <c r="U3226" s="25">
        <f t="shared" si="163"/>
        <v>4270</v>
      </c>
    </row>
    <row r="3227" spans="1:21" ht="27" customHeight="1" x14ac:dyDescent="0.2">
      <c r="A3227" s="18">
        <v>0</v>
      </c>
      <c r="B3227" s="18" t="s">
        <v>581</v>
      </c>
      <c r="C3227" s="19">
        <v>44409</v>
      </c>
      <c r="D3227" s="20">
        <v>27903100200238</v>
      </c>
      <c r="F3227" s="18" t="s">
        <v>25</v>
      </c>
      <c r="G3227" s="19" t="s">
        <v>77</v>
      </c>
      <c r="O3227" s="1"/>
      <c r="P3227" s="24">
        <f t="shared" si="164"/>
        <v>0</v>
      </c>
      <c r="T3227" s="24">
        <f t="shared" si="162"/>
        <v>0</v>
      </c>
      <c r="U3227" s="25">
        <f t="shared" si="163"/>
        <v>0</v>
      </c>
    </row>
    <row r="3228" spans="1:21" ht="27" customHeight="1" x14ac:dyDescent="0.2">
      <c r="A3228" s="18">
        <v>0</v>
      </c>
      <c r="B3228" s="18" t="s">
        <v>582</v>
      </c>
      <c r="C3228" s="19">
        <v>44409</v>
      </c>
      <c r="D3228" s="20">
        <v>28309170200698</v>
      </c>
      <c r="F3228" s="18" t="s">
        <v>25</v>
      </c>
      <c r="G3228" s="19" t="s">
        <v>77</v>
      </c>
      <c r="O3228" s="1"/>
      <c r="P3228" s="24">
        <f t="shared" si="164"/>
        <v>0</v>
      </c>
      <c r="T3228" s="24">
        <f t="shared" si="162"/>
        <v>0</v>
      </c>
      <c r="U3228" s="25">
        <f t="shared" si="163"/>
        <v>0</v>
      </c>
    </row>
    <row r="3229" spans="1:21" ht="27" customHeight="1" x14ac:dyDescent="0.2">
      <c r="A3229" s="18">
        <v>0</v>
      </c>
      <c r="B3229" s="18" t="s">
        <v>583</v>
      </c>
      <c r="C3229" s="19">
        <v>44409</v>
      </c>
      <c r="D3229" s="20">
        <v>27210190200678</v>
      </c>
      <c r="F3229" s="18" t="s">
        <v>25</v>
      </c>
      <c r="G3229" s="19" t="s">
        <v>77</v>
      </c>
      <c r="O3229" s="1"/>
      <c r="P3229" s="24">
        <f t="shared" si="164"/>
        <v>0</v>
      </c>
      <c r="T3229" s="24">
        <f t="shared" si="162"/>
        <v>0</v>
      </c>
      <c r="U3229" s="25">
        <f t="shared" si="163"/>
        <v>0</v>
      </c>
    </row>
    <row r="3230" spans="1:21" ht="27" customHeight="1" x14ac:dyDescent="0.2">
      <c r="A3230" s="18">
        <v>0</v>
      </c>
      <c r="B3230" s="18" t="s">
        <v>584</v>
      </c>
      <c r="C3230" s="19">
        <v>44501</v>
      </c>
      <c r="D3230" s="20">
        <v>27905260202434</v>
      </c>
      <c r="F3230" s="18" t="s">
        <v>25</v>
      </c>
      <c r="G3230" s="19" t="s">
        <v>77</v>
      </c>
      <c r="O3230" s="1"/>
      <c r="P3230" s="24">
        <f t="shared" si="164"/>
        <v>0</v>
      </c>
      <c r="T3230" s="24">
        <f t="shared" si="162"/>
        <v>0</v>
      </c>
      <c r="U3230" s="25">
        <f t="shared" si="163"/>
        <v>0</v>
      </c>
    </row>
    <row r="3231" spans="1:21" ht="27" customHeight="1" x14ac:dyDescent="0.2">
      <c r="A3231" s="18">
        <v>0</v>
      </c>
      <c r="B3231" s="18" t="s">
        <v>585</v>
      </c>
      <c r="C3231" s="19">
        <v>44501</v>
      </c>
      <c r="D3231" s="20">
        <v>28206010202151</v>
      </c>
      <c r="F3231" s="18" t="s">
        <v>25</v>
      </c>
      <c r="G3231" s="19" t="s">
        <v>77</v>
      </c>
      <c r="H3231" s="19">
        <v>44875</v>
      </c>
      <c r="O3231" s="1"/>
      <c r="P3231" s="24">
        <f t="shared" si="164"/>
        <v>0</v>
      </c>
      <c r="T3231" s="24">
        <f t="shared" si="162"/>
        <v>0</v>
      </c>
      <c r="U3231" s="25">
        <f t="shared" si="163"/>
        <v>0</v>
      </c>
    </row>
    <row r="3232" spans="1:21" ht="27" customHeight="1" x14ac:dyDescent="0.2">
      <c r="A3232" s="18">
        <v>0</v>
      </c>
      <c r="B3232" s="18" t="s">
        <v>586</v>
      </c>
      <c r="C3232" s="19">
        <v>44501</v>
      </c>
      <c r="D3232" s="20">
        <v>28409181801094</v>
      </c>
      <c r="F3232" s="18" t="s">
        <v>25</v>
      </c>
      <c r="G3232" s="19" t="s">
        <v>77</v>
      </c>
      <c r="O3232" s="1"/>
      <c r="P3232" s="24">
        <f t="shared" si="164"/>
        <v>0</v>
      </c>
      <c r="T3232" s="24">
        <f t="shared" si="162"/>
        <v>0</v>
      </c>
      <c r="U3232" s="25">
        <f t="shared" si="163"/>
        <v>0</v>
      </c>
    </row>
    <row r="3233" spans="1:21" ht="27" customHeight="1" x14ac:dyDescent="0.2">
      <c r="A3233" s="18">
        <v>0</v>
      </c>
      <c r="B3233" s="18" t="s">
        <v>587</v>
      </c>
      <c r="C3233" s="19">
        <v>44531</v>
      </c>
      <c r="D3233" s="20">
        <v>28001060201252</v>
      </c>
      <c r="F3233" s="18" t="s">
        <v>25</v>
      </c>
      <c r="G3233" s="19" t="s">
        <v>77</v>
      </c>
      <c r="O3233" s="1"/>
      <c r="P3233" s="24">
        <f t="shared" si="164"/>
        <v>0</v>
      </c>
      <c r="T3233" s="24">
        <f t="shared" si="162"/>
        <v>0</v>
      </c>
      <c r="U3233" s="25">
        <f t="shared" si="163"/>
        <v>0</v>
      </c>
    </row>
    <row r="3234" spans="1:21" ht="27" customHeight="1" x14ac:dyDescent="0.2">
      <c r="A3234" s="18">
        <v>0</v>
      </c>
      <c r="B3234" s="18" t="s">
        <v>588</v>
      </c>
      <c r="C3234" s="19">
        <v>44531</v>
      </c>
      <c r="D3234" s="20">
        <v>29507300201373</v>
      </c>
      <c r="F3234" s="18" t="s">
        <v>25</v>
      </c>
      <c r="G3234" s="19" t="s">
        <v>77</v>
      </c>
      <c r="O3234" s="1"/>
      <c r="P3234" s="24">
        <f t="shared" si="164"/>
        <v>0</v>
      </c>
      <c r="T3234" s="24">
        <f t="shared" si="162"/>
        <v>0</v>
      </c>
      <c r="U3234" s="25">
        <f t="shared" si="163"/>
        <v>0</v>
      </c>
    </row>
    <row r="3235" spans="1:21" ht="27" customHeight="1" x14ac:dyDescent="0.2">
      <c r="A3235" s="18">
        <v>0</v>
      </c>
      <c r="B3235" s="18" t="s">
        <v>589</v>
      </c>
      <c r="C3235" s="19">
        <v>44562</v>
      </c>
      <c r="D3235" s="20">
        <v>28002140201055</v>
      </c>
      <c r="F3235" s="18" t="s">
        <v>25</v>
      </c>
      <c r="G3235" s="19" t="s">
        <v>77</v>
      </c>
      <c r="O3235" s="1"/>
      <c r="P3235" s="24">
        <f t="shared" si="164"/>
        <v>0</v>
      </c>
      <c r="T3235" s="24">
        <f t="shared" ref="T3235:T3298" si="165">SUM(Q3235:S3235)</f>
        <v>0</v>
      </c>
      <c r="U3235" s="25">
        <f t="shared" ref="U3235:U3298" si="166">P3235-T3235</f>
        <v>0</v>
      </c>
    </row>
    <row r="3236" spans="1:21" ht="27" customHeight="1" x14ac:dyDescent="0.2">
      <c r="A3236" s="18">
        <v>0</v>
      </c>
      <c r="B3236" s="18" t="s">
        <v>643</v>
      </c>
      <c r="C3236" s="19">
        <v>44562</v>
      </c>
      <c r="D3236" s="20">
        <v>28211271601839</v>
      </c>
      <c r="F3236" s="18" t="s">
        <v>25</v>
      </c>
      <c r="G3236" s="19" t="s">
        <v>77</v>
      </c>
      <c r="O3236" s="1"/>
      <c r="P3236" s="24">
        <f t="shared" ref="P3236:P3299" si="167">SUM(J3236:O3236)</f>
        <v>0</v>
      </c>
      <c r="T3236" s="24">
        <f t="shared" si="165"/>
        <v>0</v>
      </c>
      <c r="U3236" s="25">
        <f t="shared" si="166"/>
        <v>0</v>
      </c>
    </row>
    <row r="3237" spans="1:21" ht="27" customHeight="1" x14ac:dyDescent="0.2">
      <c r="A3237" s="18">
        <v>0</v>
      </c>
      <c r="B3237" s="18" t="s">
        <v>590</v>
      </c>
      <c r="C3237" s="19">
        <v>44562</v>
      </c>
      <c r="D3237" s="20">
        <v>28211271601839</v>
      </c>
      <c r="F3237" s="18" t="s">
        <v>25</v>
      </c>
      <c r="G3237" s="19" t="s">
        <v>77</v>
      </c>
      <c r="O3237" s="1"/>
      <c r="P3237" s="24">
        <f t="shared" si="167"/>
        <v>0</v>
      </c>
      <c r="T3237" s="24">
        <f t="shared" si="165"/>
        <v>0</v>
      </c>
      <c r="U3237" s="25">
        <f t="shared" si="166"/>
        <v>0</v>
      </c>
    </row>
    <row r="3238" spans="1:21" ht="27" customHeight="1" x14ac:dyDescent="0.2">
      <c r="A3238" s="18">
        <v>0</v>
      </c>
      <c r="B3238" s="18" t="s">
        <v>591</v>
      </c>
      <c r="C3238" s="19">
        <v>44562</v>
      </c>
      <c r="D3238" s="20">
        <v>28105101802215</v>
      </c>
      <c r="F3238" s="18" t="s">
        <v>25</v>
      </c>
      <c r="G3238" s="19" t="s">
        <v>77</v>
      </c>
      <c r="J3238" s="22">
        <f>1540</f>
        <v>1540</v>
      </c>
      <c r="O3238" s="1"/>
      <c r="P3238" s="24">
        <f t="shared" si="167"/>
        <v>1540</v>
      </c>
      <c r="T3238" s="24">
        <f t="shared" si="165"/>
        <v>0</v>
      </c>
      <c r="U3238" s="25">
        <f t="shared" si="166"/>
        <v>1540</v>
      </c>
    </row>
    <row r="3239" spans="1:21" ht="27" customHeight="1" x14ac:dyDescent="0.2">
      <c r="A3239" s="18">
        <v>0</v>
      </c>
      <c r="B3239" s="18" t="s">
        <v>592</v>
      </c>
      <c r="C3239" s="19">
        <v>44562</v>
      </c>
      <c r="D3239" s="20">
        <v>28809280201731</v>
      </c>
      <c r="F3239" s="18" t="s">
        <v>25</v>
      </c>
      <c r="G3239" s="19" t="s">
        <v>77</v>
      </c>
      <c r="O3239" s="1"/>
      <c r="P3239" s="24">
        <f t="shared" si="167"/>
        <v>0</v>
      </c>
      <c r="T3239" s="24">
        <f t="shared" si="165"/>
        <v>0</v>
      </c>
      <c r="U3239" s="25">
        <f t="shared" si="166"/>
        <v>0</v>
      </c>
    </row>
    <row r="3240" spans="1:21" ht="27" customHeight="1" x14ac:dyDescent="0.2">
      <c r="A3240" s="18">
        <v>0</v>
      </c>
      <c r="B3240" s="18" t="s">
        <v>593</v>
      </c>
      <c r="C3240" s="19">
        <v>44562</v>
      </c>
      <c r="D3240" s="20">
        <v>29201100201717</v>
      </c>
      <c r="F3240" s="18" t="s">
        <v>25</v>
      </c>
      <c r="G3240" s="19" t="s">
        <v>77</v>
      </c>
      <c r="O3240" s="1"/>
      <c r="P3240" s="24">
        <f t="shared" si="167"/>
        <v>0</v>
      </c>
      <c r="T3240" s="24">
        <f t="shared" si="165"/>
        <v>0</v>
      </c>
      <c r="U3240" s="25">
        <f t="shared" si="166"/>
        <v>0</v>
      </c>
    </row>
    <row r="3241" spans="1:21" ht="27" customHeight="1" x14ac:dyDescent="0.2">
      <c r="A3241" s="18">
        <v>0</v>
      </c>
      <c r="B3241" s="18" t="s">
        <v>627</v>
      </c>
      <c r="C3241" s="19">
        <v>44587</v>
      </c>
      <c r="D3241" s="20">
        <v>28309170200698</v>
      </c>
      <c r="F3241" s="18" t="s">
        <v>25</v>
      </c>
      <c r="G3241" s="19" t="s">
        <v>77</v>
      </c>
      <c r="O3241" s="1"/>
      <c r="P3241" s="24">
        <f t="shared" si="167"/>
        <v>0</v>
      </c>
      <c r="T3241" s="24">
        <f t="shared" si="165"/>
        <v>0</v>
      </c>
      <c r="U3241" s="25">
        <f t="shared" si="166"/>
        <v>0</v>
      </c>
    </row>
    <row r="3242" spans="1:21" ht="27" customHeight="1" x14ac:dyDescent="0.2">
      <c r="A3242" s="18">
        <v>0</v>
      </c>
      <c r="B3242" s="18" t="s">
        <v>628</v>
      </c>
      <c r="C3242" s="19">
        <v>44590</v>
      </c>
      <c r="D3242" s="20">
        <v>28012080201951</v>
      </c>
      <c r="F3242" s="18" t="s">
        <v>25</v>
      </c>
      <c r="G3242" s="19" t="s">
        <v>77</v>
      </c>
      <c r="J3242" s="22">
        <v>3920</v>
      </c>
      <c r="O3242" s="1"/>
      <c r="P3242" s="24">
        <f t="shared" si="167"/>
        <v>3920</v>
      </c>
      <c r="T3242" s="24">
        <f t="shared" si="165"/>
        <v>0</v>
      </c>
      <c r="U3242" s="25">
        <f t="shared" si="166"/>
        <v>3920</v>
      </c>
    </row>
    <row r="3243" spans="1:21" ht="27" customHeight="1" x14ac:dyDescent="0.2">
      <c r="A3243" s="18">
        <v>0</v>
      </c>
      <c r="B3243" s="18" t="s">
        <v>629</v>
      </c>
      <c r="C3243" s="19">
        <v>44597</v>
      </c>
      <c r="D3243" s="20">
        <v>26809070202478</v>
      </c>
      <c r="F3243" s="18" t="s">
        <v>25</v>
      </c>
      <c r="G3243" s="19" t="s">
        <v>77</v>
      </c>
      <c r="J3243" s="22">
        <v>3360</v>
      </c>
      <c r="O3243" s="1"/>
      <c r="P3243" s="24">
        <f t="shared" si="167"/>
        <v>3360</v>
      </c>
      <c r="T3243" s="24">
        <f t="shared" si="165"/>
        <v>0</v>
      </c>
      <c r="U3243" s="25">
        <f t="shared" si="166"/>
        <v>3360</v>
      </c>
    </row>
    <row r="3244" spans="1:21" ht="27" customHeight="1" x14ac:dyDescent="0.2">
      <c r="A3244" s="18">
        <v>0</v>
      </c>
      <c r="B3244" s="18" t="s">
        <v>630</v>
      </c>
      <c r="C3244" s="19">
        <v>44600</v>
      </c>
      <c r="D3244" s="20">
        <v>27312221801877</v>
      </c>
      <c r="F3244" s="18" t="s">
        <v>25</v>
      </c>
      <c r="G3244" s="19" t="s">
        <v>77</v>
      </c>
      <c r="J3244" s="22">
        <v>4848</v>
      </c>
      <c r="O3244" s="1"/>
      <c r="P3244" s="24">
        <f t="shared" si="167"/>
        <v>4848</v>
      </c>
      <c r="T3244" s="24">
        <f t="shared" si="165"/>
        <v>0</v>
      </c>
      <c r="U3244" s="25">
        <f t="shared" si="166"/>
        <v>4848</v>
      </c>
    </row>
    <row r="3245" spans="1:21" ht="27" customHeight="1" x14ac:dyDescent="0.2">
      <c r="A3245" s="18">
        <v>0</v>
      </c>
      <c r="B3245" s="18" t="s">
        <v>631</v>
      </c>
      <c r="C3245" s="19">
        <v>44608</v>
      </c>
      <c r="D3245" s="20">
        <v>28205280200499</v>
      </c>
      <c r="F3245" s="18" t="s">
        <v>25</v>
      </c>
      <c r="G3245" s="19" t="s">
        <v>77</v>
      </c>
      <c r="J3245" s="22">
        <v>3990</v>
      </c>
      <c r="O3245" s="1"/>
      <c r="P3245" s="24">
        <f t="shared" si="167"/>
        <v>3990</v>
      </c>
      <c r="T3245" s="24">
        <f t="shared" si="165"/>
        <v>0</v>
      </c>
      <c r="U3245" s="25">
        <f t="shared" si="166"/>
        <v>3990</v>
      </c>
    </row>
    <row r="3246" spans="1:21" ht="27" customHeight="1" x14ac:dyDescent="0.2">
      <c r="A3246" s="18">
        <v>0</v>
      </c>
      <c r="B3246" s="18" t="s">
        <v>644</v>
      </c>
      <c r="C3246" s="26">
        <v>44695</v>
      </c>
      <c r="D3246" s="27">
        <v>28206070202177</v>
      </c>
      <c r="F3246" s="18" t="s">
        <v>25</v>
      </c>
      <c r="G3246" s="19" t="s">
        <v>77</v>
      </c>
      <c r="O3246" s="1"/>
      <c r="P3246" s="24">
        <f t="shared" si="167"/>
        <v>0</v>
      </c>
      <c r="T3246" s="24">
        <f t="shared" si="165"/>
        <v>0</v>
      </c>
      <c r="U3246" s="25">
        <f t="shared" si="166"/>
        <v>0</v>
      </c>
    </row>
    <row r="3247" spans="1:21" ht="27" customHeight="1" x14ac:dyDescent="0.2">
      <c r="A3247" s="18">
        <v>0</v>
      </c>
      <c r="B3247" s="18" t="s">
        <v>645</v>
      </c>
      <c r="C3247" s="26">
        <v>44692</v>
      </c>
      <c r="D3247" s="27">
        <v>28205120201472</v>
      </c>
      <c r="F3247" s="18" t="s">
        <v>25</v>
      </c>
      <c r="G3247" s="19" t="s">
        <v>77</v>
      </c>
      <c r="J3247" s="22">
        <f>4620</f>
        <v>4620</v>
      </c>
      <c r="O3247" s="1"/>
      <c r="P3247" s="24">
        <f t="shared" si="167"/>
        <v>4620</v>
      </c>
      <c r="T3247" s="24">
        <f t="shared" si="165"/>
        <v>0</v>
      </c>
      <c r="U3247" s="25">
        <f t="shared" si="166"/>
        <v>4620</v>
      </c>
    </row>
    <row r="3248" spans="1:21" ht="27" customHeight="1" x14ac:dyDescent="0.2">
      <c r="A3248" s="18">
        <v>0</v>
      </c>
      <c r="B3248" s="18" t="s">
        <v>653</v>
      </c>
      <c r="C3248" s="26">
        <v>44709</v>
      </c>
      <c r="D3248" s="27">
        <v>30504300201035</v>
      </c>
      <c r="F3248" s="18" t="s">
        <v>25</v>
      </c>
      <c r="G3248" s="19" t="s">
        <v>77</v>
      </c>
      <c r="J3248" s="22">
        <f>4200</f>
        <v>4200</v>
      </c>
      <c r="O3248" s="1"/>
      <c r="P3248" s="24">
        <f t="shared" si="167"/>
        <v>4200</v>
      </c>
      <c r="T3248" s="24">
        <f t="shared" si="165"/>
        <v>0</v>
      </c>
      <c r="U3248" s="25">
        <f t="shared" si="166"/>
        <v>4200</v>
      </c>
    </row>
    <row r="3249" spans="1:21" ht="27" customHeight="1" x14ac:dyDescent="0.2">
      <c r="A3249" s="18">
        <v>0</v>
      </c>
      <c r="B3249" s="18" t="s">
        <v>654</v>
      </c>
      <c r="C3249" s="26">
        <v>44711</v>
      </c>
      <c r="D3249" s="27">
        <v>39011080200275</v>
      </c>
      <c r="F3249" s="18" t="s">
        <v>25</v>
      </c>
      <c r="G3249" s="19" t="s">
        <v>77</v>
      </c>
      <c r="O3249" s="1"/>
      <c r="P3249" s="24">
        <f t="shared" si="167"/>
        <v>0</v>
      </c>
      <c r="T3249" s="24">
        <f t="shared" si="165"/>
        <v>0</v>
      </c>
      <c r="U3249" s="25">
        <f t="shared" si="166"/>
        <v>0</v>
      </c>
    </row>
    <row r="3250" spans="1:21" ht="27" customHeight="1" x14ac:dyDescent="0.2">
      <c r="A3250" s="18">
        <v>0</v>
      </c>
      <c r="B3250" s="18" t="s">
        <v>655</v>
      </c>
      <c r="C3250" s="26">
        <v>44716</v>
      </c>
      <c r="D3250" s="27">
        <v>28412160201098</v>
      </c>
      <c r="F3250" s="18" t="s">
        <v>25</v>
      </c>
      <c r="G3250" s="19" t="s">
        <v>77</v>
      </c>
      <c r="O3250" s="1"/>
      <c r="P3250" s="24">
        <f t="shared" si="167"/>
        <v>0</v>
      </c>
      <c r="T3250" s="24">
        <f t="shared" si="165"/>
        <v>0</v>
      </c>
      <c r="U3250" s="25">
        <f t="shared" si="166"/>
        <v>0</v>
      </c>
    </row>
    <row r="3251" spans="1:21" ht="27" customHeight="1" x14ac:dyDescent="0.2">
      <c r="A3251" s="18">
        <v>0</v>
      </c>
      <c r="B3251" s="18" t="s">
        <v>656</v>
      </c>
      <c r="C3251" s="26">
        <v>44716</v>
      </c>
      <c r="D3251" s="27">
        <v>29405151802736</v>
      </c>
      <c r="F3251" s="18" t="s">
        <v>25</v>
      </c>
      <c r="G3251" s="19" t="s">
        <v>77</v>
      </c>
      <c r="J3251" s="22">
        <v>3850</v>
      </c>
      <c r="O3251" s="1"/>
      <c r="P3251" s="24">
        <f t="shared" si="167"/>
        <v>3850</v>
      </c>
      <c r="T3251" s="24">
        <f t="shared" si="165"/>
        <v>0</v>
      </c>
      <c r="U3251" s="25">
        <f t="shared" si="166"/>
        <v>3850</v>
      </c>
    </row>
    <row r="3252" spans="1:21" ht="27" customHeight="1" x14ac:dyDescent="0.2">
      <c r="A3252" s="18">
        <v>0</v>
      </c>
      <c r="B3252" s="18" t="s">
        <v>673</v>
      </c>
      <c r="C3252" s="26">
        <v>44917</v>
      </c>
      <c r="D3252" s="27">
        <v>29512150201632</v>
      </c>
      <c r="F3252" s="18" t="s">
        <v>25</v>
      </c>
      <c r="G3252" s="19" t="s">
        <v>77</v>
      </c>
      <c r="J3252" s="22">
        <v>4690</v>
      </c>
      <c r="O3252" s="1"/>
      <c r="P3252" s="24">
        <f t="shared" si="167"/>
        <v>4690</v>
      </c>
      <c r="T3252" s="24">
        <f t="shared" si="165"/>
        <v>0</v>
      </c>
      <c r="U3252" s="25">
        <f t="shared" si="166"/>
        <v>4690</v>
      </c>
    </row>
    <row r="3253" spans="1:21" ht="27" customHeight="1" x14ac:dyDescent="0.2">
      <c r="A3253" s="18">
        <v>0</v>
      </c>
      <c r="B3253" s="18" t="s">
        <v>683</v>
      </c>
      <c r="C3253" s="26">
        <v>44944</v>
      </c>
      <c r="D3253" s="27">
        <v>29603110200256</v>
      </c>
      <c r="F3253" s="18" t="s">
        <v>25</v>
      </c>
      <c r="G3253" s="19" t="s">
        <v>77</v>
      </c>
      <c r="J3253" s="22">
        <v>760</v>
      </c>
      <c r="O3253" s="1"/>
      <c r="P3253" s="24">
        <f t="shared" si="167"/>
        <v>760</v>
      </c>
      <c r="T3253" s="24">
        <f t="shared" si="165"/>
        <v>0</v>
      </c>
      <c r="U3253" s="25">
        <f t="shared" si="166"/>
        <v>760</v>
      </c>
    </row>
    <row r="3254" spans="1:21" ht="27" customHeight="1" x14ac:dyDescent="0.2">
      <c r="A3254" s="18">
        <v>0</v>
      </c>
      <c r="B3254" s="18" t="s">
        <v>685</v>
      </c>
      <c r="C3254" s="26">
        <v>44943</v>
      </c>
      <c r="D3254" s="27">
        <v>28607180201235</v>
      </c>
      <c r="F3254" s="18" t="s">
        <v>25</v>
      </c>
      <c r="G3254" s="19" t="s">
        <v>77</v>
      </c>
      <c r="O3254" s="1"/>
      <c r="P3254" s="24">
        <f t="shared" si="167"/>
        <v>0</v>
      </c>
      <c r="T3254" s="24">
        <f t="shared" si="165"/>
        <v>0</v>
      </c>
      <c r="U3254" s="25">
        <f t="shared" si="166"/>
        <v>0</v>
      </c>
    </row>
    <row r="3255" spans="1:21" ht="27" customHeight="1" x14ac:dyDescent="0.2">
      <c r="A3255" s="18">
        <v>0</v>
      </c>
      <c r="B3255" s="18" t="s">
        <v>705</v>
      </c>
      <c r="C3255" s="26">
        <v>44989</v>
      </c>
      <c r="D3255" s="27">
        <v>28103250201914</v>
      </c>
      <c r="F3255" s="18" t="s">
        <v>25</v>
      </c>
      <c r="G3255" s="19" t="s">
        <v>77</v>
      </c>
      <c r="O3255" s="1"/>
      <c r="P3255" s="24">
        <f t="shared" si="167"/>
        <v>0</v>
      </c>
      <c r="T3255" s="24">
        <f t="shared" si="165"/>
        <v>0</v>
      </c>
      <c r="U3255" s="25">
        <f t="shared" si="166"/>
        <v>0</v>
      </c>
    </row>
    <row r="3256" spans="1:21" ht="27" customHeight="1" x14ac:dyDescent="0.2">
      <c r="A3256" s="18">
        <v>0</v>
      </c>
      <c r="B3256" s="18" t="s">
        <v>694</v>
      </c>
      <c r="C3256" s="26">
        <v>45006</v>
      </c>
      <c r="D3256" s="27">
        <v>29709251803534</v>
      </c>
      <c r="F3256" s="18" t="s">
        <v>25</v>
      </c>
      <c r="G3256" s="19" t="s">
        <v>77</v>
      </c>
      <c r="J3256" s="22">
        <v>2660</v>
      </c>
      <c r="O3256" s="1"/>
      <c r="P3256" s="24">
        <f t="shared" si="167"/>
        <v>2660</v>
      </c>
      <c r="T3256" s="24">
        <f t="shared" si="165"/>
        <v>0</v>
      </c>
      <c r="U3256" s="25">
        <f t="shared" si="166"/>
        <v>2660</v>
      </c>
    </row>
    <row r="3257" spans="1:21" ht="27" customHeight="1" x14ac:dyDescent="0.2">
      <c r="A3257" s="18">
        <v>0</v>
      </c>
      <c r="B3257" s="18" t="s">
        <v>695</v>
      </c>
      <c r="C3257" s="26">
        <v>45014</v>
      </c>
      <c r="D3257" s="27">
        <v>29011080200375</v>
      </c>
      <c r="F3257" s="18" t="s">
        <v>25</v>
      </c>
      <c r="G3257" s="19" t="s">
        <v>77</v>
      </c>
      <c r="J3257" s="22">
        <v>3990</v>
      </c>
      <c r="O3257" s="1"/>
      <c r="P3257" s="24">
        <f t="shared" si="167"/>
        <v>3990</v>
      </c>
      <c r="T3257" s="24">
        <f t="shared" si="165"/>
        <v>0</v>
      </c>
      <c r="U3257" s="25">
        <f t="shared" si="166"/>
        <v>3990</v>
      </c>
    </row>
    <row r="3258" spans="1:21" ht="27" customHeight="1" x14ac:dyDescent="0.2">
      <c r="A3258" s="18">
        <v>14332</v>
      </c>
      <c r="B3258" s="18" t="s">
        <v>594</v>
      </c>
      <c r="C3258" s="19">
        <v>44434</v>
      </c>
      <c r="D3258" s="20">
        <v>27911060202995</v>
      </c>
      <c r="F3258" s="18" t="s">
        <v>256</v>
      </c>
      <c r="G3258" s="19">
        <v>44593</v>
      </c>
      <c r="O3258" s="1"/>
      <c r="P3258" s="24">
        <f t="shared" si="167"/>
        <v>0</v>
      </c>
      <c r="T3258" s="24">
        <f t="shared" si="165"/>
        <v>0</v>
      </c>
      <c r="U3258" s="25">
        <f t="shared" si="166"/>
        <v>0</v>
      </c>
    </row>
    <row r="3259" spans="1:21" ht="27" customHeight="1" x14ac:dyDescent="0.2">
      <c r="A3259" s="18">
        <v>14339</v>
      </c>
      <c r="B3259" s="18" t="s">
        <v>595</v>
      </c>
      <c r="C3259" s="19">
        <v>44443</v>
      </c>
      <c r="D3259" s="20">
        <v>30101120200173</v>
      </c>
      <c r="F3259" s="18" t="s">
        <v>86</v>
      </c>
      <c r="G3259" s="19" t="s">
        <v>77</v>
      </c>
      <c r="I3259" s="21">
        <v>1700</v>
      </c>
      <c r="J3259" s="22">
        <v>1905.5300000000002</v>
      </c>
      <c r="M3259" s="23">
        <v>425</v>
      </c>
      <c r="O3259" s="1"/>
      <c r="P3259" s="24">
        <f t="shared" si="167"/>
        <v>2330.5300000000002</v>
      </c>
      <c r="Q3259" s="23">
        <v>187</v>
      </c>
      <c r="R3259" s="23">
        <v>0</v>
      </c>
      <c r="S3259" s="23">
        <v>1.38</v>
      </c>
      <c r="T3259" s="24">
        <f t="shared" si="165"/>
        <v>188.38</v>
      </c>
      <c r="U3259" s="25">
        <f t="shared" si="166"/>
        <v>2142.15</v>
      </c>
    </row>
    <row r="3260" spans="1:21" ht="27" customHeight="1" x14ac:dyDescent="0.2">
      <c r="A3260" s="18">
        <v>14358</v>
      </c>
      <c r="B3260" s="18" t="s">
        <v>596</v>
      </c>
      <c r="C3260" s="19">
        <v>44478</v>
      </c>
      <c r="D3260" s="20">
        <v>28409292600748</v>
      </c>
      <c r="F3260" s="18" t="s">
        <v>285</v>
      </c>
      <c r="G3260" s="19">
        <v>44621</v>
      </c>
      <c r="O3260" s="1"/>
      <c r="P3260" s="24">
        <f t="shared" si="167"/>
        <v>0</v>
      </c>
      <c r="T3260" s="24">
        <f t="shared" si="165"/>
        <v>0</v>
      </c>
      <c r="U3260" s="25">
        <f t="shared" si="166"/>
        <v>0</v>
      </c>
    </row>
    <row r="3261" spans="1:21" ht="27" customHeight="1" x14ac:dyDescent="0.2">
      <c r="A3261" s="18">
        <v>14360</v>
      </c>
      <c r="B3261" s="18" t="s">
        <v>597</v>
      </c>
      <c r="C3261" s="19">
        <v>44471</v>
      </c>
      <c r="D3261" s="20">
        <v>27012310200336</v>
      </c>
      <c r="F3261" s="18" t="s">
        <v>598</v>
      </c>
      <c r="G3261" s="19" t="s">
        <v>77</v>
      </c>
      <c r="I3261" s="21">
        <v>0</v>
      </c>
      <c r="J3261" s="22">
        <v>28547</v>
      </c>
      <c r="M3261" s="23">
        <v>0</v>
      </c>
      <c r="O3261" s="1"/>
      <c r="P3261" s="24">
        <f t="shared" si="167"/>
        <v>28547</v>
      </c>
      <c r="Q3261" s="23">
        <v>0</v>
      </c>
      <c r="R3261" s="23">
        <v>0</v>
      </c>
      <c r="S3261" s="23">
        <v>0</v>
      </c>
      <c r="T3261" s="24">
        <f t="shared" si="165"/>
        <v>0</v>
      </c>
      <c r="U3261" s="25">
        <f t="shared" si="166"/>
        <v>28547</v>
      </c>
    </row>
    <row r="3262" spans="1:21" ht="27" customHeight="1" x14ac:dyDescent="0.2">
      <c r="A3262" s="18">
        <v>14362</v>
      </c>
      <c r="B3262" s="18" t="s">
        <v>599</v>
      </c>
      <c r="C3262" s="19">
        <v>44480</v>
      </c>
      <c r="D3262" s="20">
        <v>28202202602808</v>
      </c>
      <c r="F3262" s="18" t="s">
        <v>211</v>
      </c>
      <c r="G3262" s="19">
        <v>44653</v>
      </c>
      <c r="I3262" s="21">
        <v>1700</v>
      </c>
      <c r="J3262" s="22">
        <v>1797</v>
      </c>
      <c r="M3262" s="23">
        <v>425</v>
      </c>
      <c r="O3262" s="1"/>
      <c r="P3262" s="24">
        <f t="shared" si="167"/>
        <v>2222</v>
      </c>
      <c r="Q3262" s="23">
        <v>187</v>
      </c>
      <c r="R3262" s="23">
        <v>0</v>
      </c>
      <c r="S3262" s="23">
        <v>0</v>
      </c>
      <c r="T3262" s="24">
        <f t="shared" si="165"/>
        <v>187</v>
      </c>
      <c r="U3262" s="25">
        <f t="shared" si="166"/>
        <v>2035</v>
      </c>
    </row>
    <row r="3263" spans="1:21" ht="27" customHeight="1" x14ac:dyDescent="0.2">
      <c r="A3263" s="18">
        <v>14367</v>
      </c>
      <c r="B3263" s="18" t="s">
        <v>600</v>
      </c>
      <c r="C3263" s="19">
        <v>44487</v>
      </c>
      <c r="D3263" s="20">
        <v>29301010210339</v>
      </c>
      <c r="F3263" s="18" t="s">
        <v>86</v>
      </c>
      <c r="G3263" s="19">
        <v>44744</v>
      </c>
      <c r="I3263" s="21">
        <v>1710</v>
      </c>
      <c r="J3263" s="22">
        <v>2085.5</v>
      </c>
      <c r="M3263" s="23">
        <v>427.5</v>
      </c>
      <c r="O3263" s="1">
        <v>252</v>
      </c>
      <c r="P3263" s="24">
        <f t="shared" si="167"/>
        <v>2765</v>
      </c>
      <c r="Q3263" s="23">
        <v>188.1</v>
      </c>
      <c r="R3263" s="23">
        <v>0</v>
      </c>
      <c r="S3263" s="23">
        <v>0</v>
      </c>
      <c r="T3263" s="24">
        <f t="shared" si="165"/>
        <v>188.1</v>
      </c>
      <c r="U3263" s="25">
        <f t="shared" si="166"/>
        <v>2576.9</v>
      </c>
    </row>
    <row r="3264" spans="1:21" ht="27" customHeight="1" x14ac:dyDescent="0.2">
      <c r="A3264" s="18">
        <v>14368</v>
      </c>
      <c r="B3264" s="18" t="s">
        <v>601</v>
      </c>
      <c r="C3264" s="19">
        <v>44489</v>
      </c>
      <c r="D3264" s="20">
        <v>28010071803377</v>
      </c>
      <c r="F3264" s="18" t="s">
        <v>86</v>
      </c>
      <c r="G3264" s="19" t="s">
        <v>77</v>
      </c>
      <c r="H3264" s="19">
        <v>44618</v>
      </c>
      <c r="O3264" s="1"/>
      <c r="P3264" s="24">
        <f t="shared" si="167"/>
        <v>0</v>
      </c>
      <c r="T3264" s="24">
        <f t="shared" si="165"/>
        <v>0</v>
      </c>
      <c r="U3264" s="25">
        <f t="shared" si="166"/>
        <v>0</v>
      </c>
    </row>
    <row r="3265" spans="1:21" ht="27" customHeight="1" x14ac:dyDescent="0.2">
      <c r="A3265" s="18">
        <v>14375</v>
      </c>
      <c r="B3265" s="18" t="s">
        <v>602</v>
      </c>
      <c r="C3265" s="19">
        <v>44495</v>
      </c>
      <c r="D3265" s="20">
        <v>26503130200036</v>
      </c>
      <c r="F3265" s="18" t="s">
        <v>63</v>
      </c>
      <c r="G3265" s="19">
        <v>44805</v>
      </c>
      <c r="I3265" s="21">
        <v>2850</v>
      </c>
      <c r="J3265" s="22">
        <v>3477.5</v>
      </c>
      <c r="M3265" s="23">
        <v>712.5</v>
      </c>
      <c r="O3265" s="1">
        <v>3569</v>
      </c>
      <c r="P3265" s="24">
        <f t="shared" si="167"/>
        <v>7759</v>
      </c>
      <c r="Q3265" s="23">
        <v>313.5</v>
      </c>
      <c r="R3265" s="23">
        <v>0</v>
      </c>
      <c r="S3265" s="23">
        <v>0</v>
      </c>
      <c r="T3265" s="24">
        <f t="shared" si="165"/>
        <v>313.5</v>
      </c>
      <c r="U3265" s="25">
        <f t="shared" si="166"/>
        <v>7445.5</v>
      </c>
    </row>
    <row r="3266" spans="1:21" ht="27" customHeight="1" x14ac:dyDescent="0.2">
      <c r="A3266" s="18">
        <v>14382</v>
      </c>
      <c r="B3266" s="18" t="s">
        <v>603</v>
      </c>
      <c r="C3266" s="19">
        <v>44511</v>
      </c>
      <c r="D3266" s="20">
        <v>27704120201793</v>
      </c>
      <c r="F3266" s="18" t="s">
        <v>285</v>
      </c>
      <c r="G3266" s="19" t="s">
        <v>77</v>
      </c>
      <c r="H3266" s="19">
        <v>44651</v>
      </c>
      <c r="O3266" s="1"/>
      <c r="P3266" s="24">
        <f t="shared" si="167"/>
        <v>0</v>
      </c>
      <c r="T3266" s="24">
        <f t="shared" si="165"/>
        <v>0</v>
      </c>
      <c r="U3266" s="25">
        <f t="shared" si="166"/>
        <v>0</v>
      </c>
    </row>
    <row r="3267" spans="1:21" ht="27" customHeight="1" x14ac:dyDescent="0.2">
      <c r="A3267" s="18">
        <v>14383</v>
      </c>
      <c r="B3267" s="18" t="s">
        <v>604</v>
      </c>
      <c r="C3267" s="19">
        <v>44511</v>
      </c>
      <c r="D3267" s="20">
        <v>27801291500913</v>
      </c>
      <c r="F3267" s="18" t="s">
        <v>285</v>
      </c>
      <c r="G3267" s="19" t="s">
        <v>77</v>
      </c>
      <c r="H3267" s="19">
        <v>44618</v>
      </c>
      <c r="O3267" s="1"/>
      <c r="P3267" s="24">
        <f t="shared" si="167"/>
        <v>0</v>
      </c>
      <c r="T3267" s="24">
        <f t="shared" si="165"/>
        <v>0</v>
      </c>
      <c r="U3267" s="25">
        <f t="shared" si="166"/>
        <v>0</v>
      </c>
    </row>
    <row r="3268" spans="1:21" ht="27" customHeight="1" x14ac:dyDescent="0.2">
      <c r="A3268" s="18">
        <v>14387</v>
      </c>
      <c r="B3268" s="18" t="s">
        <v>605</v>
      </c>
      <c r="C3268" s="19">
        <v>44524</v>
      </c>
      <c r="D3268" s="20">
        <v>29406270204312</v>
      </c>
      <c r="F3268" s="18" t="s">
        <v>86</v>
      </c>
      <c r="G3268" s="19">
        <v>44621</v>
      </c>
      <c r="O3268" s="1"/>
      <c r="P3268" s="24">
        <f t="shared" si="167"/>
        <v>0</v>
      </c>
      <c r="T3268" s="24">
        <f t="shared" si="165"/>
        <v>0</v>
      </c>
      <c r="U3268" s="25">
        <f t="shared" si="166"/>
        <v>0</v>
      </c>
    </row>
    <row r="3269" spans="1:21" ht="27" customHeight="1" x14ac:dyDescent="0.2">
      <c r="A3269" s="18">
        <v>14390</v>
      </c>
      <c r="B3269" s="18" t="s">
        <v>606</v>
      </c>
      <c r="C3269" s="19">
        <v>44525</v>
      </c>
      <c r="D3269" s="20">
        <v>29401201803997</v>
      </c>
      <c r="F3269" s="18" t="s">
        <v>86</v>
      </c>
      <c r="G3269" s="19" t="s">
        <v>77</v>
      </c>
      <c r="H3269" s="19">
        <v>44619</v>
      </c>
      <c r="O3269" s="1"/>
      <c r="P3269" s="24">
        <f t="shared" si="167"/>
        <v>0</v>
      </c>
      <c r="T3269" s="24">
        <f t="shared" si="165"/>
        <v>0</v>
      </c>
      <c r="U3269" s="25">
        <f t="shared" si="166"/>
        <v>0</v>
      </c>
    </row>
    <row r="3270" spans="1:21" ht="27" customHeight="1" x14ac:dyDescent="0.2">
      <c r="A3270" s="18">
        <v>14396</v>
      </c>
      <c r="B3270" s="18" t="s">
        <v>607</v>
      </c>
      <c r="C3270" s="19">
        <v>44532</v>
      </c>
      <c r="D3270" s="20">
        <v>29505010205178</v>
      </c>
      <c r="F3270" s="18" t="s">
        <v>75</v>
      </c>
      <c r="G3270" s="19">
        <v>44713</v>
      </c>
      <c r="O3270" s="1"/>
      <c r="P3270" s="24">
        <f t="shared" si="167"/>
        <v>0</v>
      </c>
      <c r="T3270" s="24">
        <f t="shared" si="165"/>
        <v>0</v>
      </c>
      <c r="U3270" s="25">
        <f t="shared" si="166"/>
        <v>0</v>
      </c>
    </row>
    <row r="3271" spans="1:21" ht="27" customHeight="1" x14ac:dyDescent="0.2">
      <c r="A3271" s="18">
        <v>14397</v>
      </c>
      <c r="B3271" s="18" t="s">
        <v>608</v>
      </c>
      <c r="C3271" s="19">
        <v>44532</v>
      </c>
      <c r="D3271" s="20">
        <v>30211013300475</v>
      </c>
      <c r="F3271" s="18" t="s">
        <v>86</v>
      </c>
      <c r="G3271" s="19" t="s">
        <v>77</v>
      </c>
      <c r="H3271" s="19">
        <v>44647</v>
      </c>
      <c r="O3271" s="1"/>
      <c r="P3271" s="24">
        <f t="shared" si="167"/>
        <v>0</v>
      </c>
      <c r="T3271" s="24">
        <f t="shared" si="165"/>
        <v>0</v>
      </c>
      <c r="U3271" s="25">
        <f t="shared" si="166"/>
        <v>0</v>
      </c>
    </row>
    <row r="3272" spans="1:21" ht="27" customHeight="1" x14ac:dyDescent="0.2">
      <c r="A3272" s="18">
        <v>14399</v>
      </c>
      <c r="B3272" s="18" t="s">
        <v>609</v>
      </c>
      <c r="C3272" s="19">
        <v>44537</v>
      </c>
      <c r="D3272" s="20">
        <v>30307011806611</v>
      </c>
      <c r="F3272" s="18" t="s">
        <v>86</v>
      </c>
      <c r="G3272" s="19" t="s">
        <v>77</v>
      </c>
      <c r="H3272" s="19">
        <v>44618</v>
      </c>
      <c r="O3272" s="1"/>
      <c r="P3272" s="24">
        <f t="shared" si="167"/>
        <v>0</v>
      </c>
      <c r="T3272" s="24">
        <f t="shared" si="165"/>
        <v>0</v>
      </c>
      <c r="U3272" s="25">
        <f t="shared" si="166"/>
        <v>0</v>
      </c>
    </row>
    <row r="3273" spans="1:21" ht="27" customHeight="1" x14ac:dyDescent="0.2">
      <c r="A3273" s="18">
        <v>14400</v>
      </c>
      <c r="B3273" s="18" t="s">
        <v>610</v>
      </c>
      <c r="C3273" s="19">
        <v>44537</v>
      </c>
      <c r="D3273" s="20">
        <v>29701081801913</v>
      </c>
      <c r="F3273" s="18" t="s">
        <v>214</v>
      </c>
      <c r="G3273" s="19">
        <v>44621</v>
      </c>
      <c r="I3273" s="21">
        <v>1800</v>
      </c>
      <c r="J3273" s="22">
        <v>2736</v>
      </c>
      <c r="M3273" s="23">
        <v>450</v>
      </c>
      <c r="O3273" s="1"/>
      <c r="P3273" s="24">
        <f t="shared" si="167"/>
        <v>3186</v>
      </c>
      <c r="Q3273" s="23">
        <v>198</v>
      </c>
      <c r="R3273" s="23">
        <v>0</v>
      </c>
      <c r="S3273" s="23">
        <v>0</v>
      </c>
      <c r="T3273" s="24">
        <f t="shared" si="165"/>
        <v>198</v>
      </c>
      <c r="U3273" s="25">
        <f t="shared" si="166"/>
        <v>2988</v>
      </c>
    </row>
    <row r="3274" spans="1:21" ht="27" customHeight="1" x14ac:dyDescent="0.2">
      <c r="A3274" s="18">
        <v>14406</v>
      </c>
      <c r="B3274" s="18" t="s">
        <v>611</v>
      </c>
      <c r="C3274" s="19">
        <v>44544</v>
      </c>
      <c r="D3274" s="20">
        <v>28802230201778</v>
      </c>
      <c r="F3274" s="18" t="s">
        <v>86</v>
      </c>
      <c r="G3274" s="19" t="s">
        <v>77</v>
      </c>
      <c r="H3274" s="19">
        <v>44579</v>
      </c>
      <c r="O3274" s="1"/>
      <c r="P3274" s="24">
        <f t="shared" si="167"/>
        <v>0</v>
      </c>
      <c r="T3274" s="24">
        <f t="shared" si="165"/>
        <v>0</v>
      </c>
      <c r="U3274" s="25">
        <f t="shared" si="166"/>
        <v>0</v>
      </c>
    </row>
    <row r="3275" spans="1:21" ht="27" customHeight="1" x14ac:dyDescent="0.2">
      <c r="A3275" s="18">
        <v>14408</v>
      </c>
      <c r="B3275" s="18" t="s">
        <v>612</v>
      </c>
      <c r="C3275" s="19">
        <v>44542</v>
      </c>
      <c r="D3275" s="20">
        <v>30212220200878</v>
      </c>
      <c r="F3275" s="18" t="s">
        <v>86</v>
      </c>
      <c r="G3275" s="19" t="s">
        <v>77</v>
      </c>
      <c r="H3275" s="19">
        <v>44799</v>
      </c>
      <c r="O3275" s="1"/>
      <c r="P3275" s="24">
        <f t="shared" si="167"/>
        <v>0</v>
      </c>
      <c r="T3275" s="24">
        <f t="shared" si="165"/>
        <v>0</v>
      </c>
      <c r="U3275" s="25">
        <f t="shared" si="166"/>
        <v>0</v>
      </c>
    </row>
    <row r="3276" spans="1:21" ht="27" customHeight="1" x14ac:dyDescent="0.2">
      <c r="A3276" s="18">
        <v>14409</v>
      </c>
      <c r="B3276" s="18" t="s">
        <v>613</v>
      </c>
      <c r="C3276" s="19">
        <v>44553</v>
      </c>
      <c r="D3276" s="20">
        <v>29609011801513</v>
      </c>
      <c r="F3276" s="18" t="s">
        <v>86</v>
      </c>
      <c r="G3276" s="19">
        <v>44713</v>
      </c>
      <c r="O3276" s="1"/>
      <c r="P3276" s="24">
        <f t="shared" si="167"/>
        <v>0</v>
      </c>
      <c r="T3276" s="24">
        <f t="shared" si="165"/>
        <v>0</v>
      </c>
      <c r="U3276" s="25">
        <f t="shared" si="166"/>
        <v>0</v>
      </c>
    </row>
    <row r="3277" spans="1:21" ht="27" customHeight="1" x14ac:dyDescent="0.2">
      <c r="A3277" s="18">
        <v>14410</v>
      </c>
      <c r="B3277" s="18" t="s">
        <v>614</v>
      </c>
      <c r="C3277" s="19">
        <v>44555</v>
      </c>
      <c r="D3277" s="20">
        <v>30001080202971</v>
      </c>
      <c r="F3277" s="18" t="s">
        <v>86</v>
      </c>
      <c r="G3277" s="19" t="s">
        <v>77</v>
      </c>
      <c r="H3277" s="19">
        <v>44559</v>
      </c>
      <c r="O3277" s="1"/>
      <c r="P3277" s="24">
        <f t="shared" si="167"/>
        <v>0</v>
      </c>
      <c r="T3277" s="24">
        <f t="shared" si="165"/>
        <v>0</v>
      </c>
      <c r="U3277" s="25">
        <f t="shared" si="166"/>
        <v>0</v>
      </c>
    </row>
    <row r="3278" spans="1:21" ht="27" customHeight="1" x14ac:dyDescent="0.2">
      <c r="A3278" s="18">
        <v>14416</v>
      </c>
      <c r="B3278" s="18" t="s">
        <v>615</v>
      </c>
      <c r="C3278" s="19">
        <v>44565</v>
      </c>
      <c r="D3278" s="20">
        <v>29510210200638</v>
      </c>
      <c r="F3278" s="18" t="s">
        <v>206</v>
      </c>
      <c r="G3278" s="19">
        <v>44621</v>
      </c>
      <c r="O3278" s="1"/>
      <c r="P3278" s="24">
        <f t="shared" si="167"/>
        <v>0</v>
      </c>
      <c r="T3278" s="24">
        <f t="shared" si="165"/>
        <v>0</v>
      </c>
      <c r="U3278" s="25">
        <f t="shared" si="166"/>
        <v>0</v>
      </c>
    </row>
    <row r="3279" spans="1:21" ht="27" customHeight="1" x14ac:dyDescent="0.2">
      <c r="A3279" s="18">
        <v>14419</v>
      </c>
      <c r="B3279" s="18" t="s">
        <v>616</v>
      </c>
      <c r="C3279" s="19">
        <v>44570</v>
      </c>
      <c r="D3279" s="20">
        <v>29801241802011</v>
      </c>
      <c r="F3279" s="18" t="s">
        <v>75</v>
      </c>
      <c r="G3279" s="19" t="s">
        <v>77</v>
      </c>
      <c r="H3279" s="19">
        <v>44571</v>
      </c>
      <c r="O3279" s="1"/>
      <c r="P3279" s="24">
        <f t="shared" si="167"/>
        <v>0</v>
      </c>
      <c r="T3279" s="24">
        <f t="shared" si="165"/>
        <v>0</v>
      </c>
      <c r="U3279" s="25">
        <f t="shared" si="166"/>
        <v>0</v>
      </c>
    </row>
    <row r="3280" spans="1:21" ht="27" customHeight="1" x14ac:dyDescent="0.2">
      <c r="A3280" s="18">
        <v>14424</v>
      </c>
      <c r="B3280" s="18" t="s">
        <v>617</v>
      </c>
      <c r="C3280" s="19">
        <v>44586</v>
      </c>
      <c r="D3280" s="20">
        <v>29308142101711</v>
      </c>
      <c r="F3280" s="18" t="s">
        <v>86</v>
      </c>
      <c r="G3280" s="19">
        <v>44621</v>
      </c>
      <c r="O3280" s="1"/>
      <c r="P3280" s="24">
        <f t="shared" si="167"/>
        <v>0</v>
      </c>
      <c r="T3280" s="24">
        <f t="shared" si="165"/>
        <v>0</v>
      </c>
      <c r="U3280" s="25">
        <f t="shared" si="166"/>
        <v>0</v>
      </c>
    </row>
    <row r="3281" spans="1:21" ht="27" customHeight="1" x14ac:dyDescent="0.2">
      <c r="A3281" s="18">
        <v>14426</v>
      </c>
      <c r="B3281" s="18" t="s">
        <v>618</v>
      </c>
      <c r="C3281" s="19">
        <v>44592</v>
      </c>
      <c r="D3281" s="20">
        <v>28111060200451</v>
      </c>
      <c r="F3281" s="18" t="s">
        <v>86</v>
      </c>
      <c r="G3281" s="19" t="s">
        <v>77</v>
      </c>
      <c r="H3281" s="19">
        <v>44601</v>
      </c>
      <c r="O3281" s="1"/>
      <c r="P3281" s="24">
        <f t="shared" si="167"/>
        <v>0</v>
      </c>
      <c r="T3281" s="24">
        <f t="shared" si="165"/>
        <v>0</v>
      </c>
      <c r="U3281" s="25">
        <f t="shared" si="166"/>
        <v>0</v>
      </c>
    </row>
    <row r="3282" spans="1:21" ht="27" customHeight="1" x14ac:dyDescent="0.2">
      <c r="A3282" s="18">
        <v>14428</v>
      </c>
      <c r="B3282" s="18" t="s">
        <v>619</v>
      </c>
      <c r="C3282" s="19">
        <v>44594</v>
      </c>
      <c r="D3282" s="20">
        <v>29812080200475</v>
      </c>
      <c r="F3282" s="18" t="s">
        <v>86</v>
      </c>
      <c r="G3282" s="19">
        <v>44835</v>
      </c>
      <c r="O3282" s="1"/>
      <c r="P3282" s="24">
        <f t="shared" si="167"/>
        <v>0</v>
      </c>
      <c r="T3282" s="24">
        <f t="shared" si="165"/>
        <v>0</v>
      </c>
      <c r="U3282" s="25">
        <f t="shared" si="166"/>
        <v>0</v>
      </c>
    </row>
    <row r="3283" spans="1:21" ht="27" customHeight="1" x14ac:dyDescent="0.2">
      <c r="A3283" s="18">
        <v>14429</v>
      </c>
      <c r="B3283" s="18" t="s">
        <v>620</v>
      </c>
      <c r="C3283" s="19">
        <v>44598</v>
      </c>
      <c r="D3283" s="20">
        <v>30201061802193</v>
      </c>
      <c r="F3283" s="18" t="s">
        <v>206</v>
      </c>
      <c r="G3283" s="19">
        <v>44805</v>
      </c>
      <c r="O3283" s="1"/>
      <c r="P3283" s="24">
        <f t="shared" si="167"/>
        <v>0</v>
      </c>
      <c r="T3283" s="24">
        <f t="shared" si="165"/>
        <v>0</v>
      </c>
      <c r="U3283" s="25">
        <f t="shared" si="166"/>
        <v>0</v>
      </c>
    </row>
    <row r="3284" spans="1:21" ht="27" customHeight="1" x14ac:dyDescent="0.2">
      <c r="A3284" s="18">
        <v>14432</v>
      </c>
      <c r="B3284" s="18" t="s">
        <v>621</v>
      </c>
      <c r="C3284" s="19">
        <v>44605</v>
      </c>
      <c r="D3284" s="20">
        <v>29612150202196</v>
      </c>
      <c r="F3284" s="18" t="s">
        <v>234</v>
      </c>
      <c r="O3284" s="1"/>
      <c r="P3284" s="24">
        <f t="shared" si="167"/>
        <v>0</v>
      </c>
      <c r="T3284" s="24">
        <f t="shared" si="165"/>
        <v>0</v>
      </c>
      <c r="U3284" s="25">
        <f t="shared" si="166"/>
        <v>0</v>
      </c>
    </row>
    <row r="3285" spans="1:21" ht="27" customHeight="1" x14ac:dyDescent="0.2">
      <c r="A3285" s="18">
        <v>14433</v>
      </c>
      <c r="B3285" s="18" t="s">
        <v>622</v>
      </c>
      <c r="C3285" s="19">
        <v>44605</v>
      </c>
      <c r="D3285" s="20">
        <v>29411011802019</v>
      </c>
      <c r="F3285" s="18" t="s">
        <v>86</v>
      </c>
      <c r="G3285" s="19" t="s">
        <v>77</v>
      </c>
      <c r="H3285" s="19">
        <v>44838</v>
      </c>
      <c r="O3285" s="1"/>
      <c r="P3285" s="24">
        <f t="shared" si="167"/>
        <v>0</v>
      </c>
      <c r="T3285" s="24">
        <f t="shared" si="165"/>
        <v>0</v>
      </c>
      <c r="U3285" s="25">
        <f t="shared" si="166"/>
        <v>0</v>
      </c>
    </row>
    <row r="3286" spans="1:21" ht="27" customHeight="1" x14ac:dyDescent="0.2">
      <c r="A3286" s="18">
        <v>14436</v>
      </c>
      <c r="B3286" s="18" t="s">
        <v>623</v>
      </c>
      <c r="C3286" s="19">
        <v>44611</v>
      </c>
      <c r="D3286" s="20">
        <v>29907200202818</v>
      </c>
      <c r="F3286" s="18" t="s">
        <v>214</v>
      </c>
      <c r="G3286" s="19" t="s">
        <v>77</v>
      </c>
      <c r="H3286" s="19">
        <v>44723</v>
      </c>
      <c r="O3286" s="1"/>
      <c r="P3286" s="24">
        <f t="shared" si="167"/>
        <v>0</v>
      </c>
      <c r="T3286" s="24">
        <f t="shared" si="165"/>
        <v>0</v>
      </c>
      <c r="U3286" s="25">
        <f t="shared" si="166"/>
        <v>0</v>
      </c>
    </row>
    <row r="3287" spans="1:21" ht="27" customHeight="1" x14ac:dyDescent="0.2">
      <c r="A3287" s="18">
        <v>14437</v>
      </c>
      <c r="B3287" s="18" t="s">
        <v>624</v>
      </c>
      <c r="C3287" s="19">
        <v>44614</v>
      </c>
      <c r="D3287" s="20">
        <v>29104160201214</v>
      </c>
      <c r="F3287" s="18" t="s">
        <v>206</v>
      </c>
      <c r="G3287" s="19">
        <v>44805</v>
      </c>
      <c r="O3287" s="1"/>
      <c r="P3287" s="24">
        <f t="shared" si="167"/>
        <v>0</v>
      </c>
      <c r="T3287" s="24">
        <f t="shared" si="165"/>
        <v>0</v>
      </c>
      <c r="U3287" s="25">
        <f t="shared" si="166"/>
        <v>0</v>
      </c>
    </row>
    <row r="3288" spans="1:21" ht="27" customHeight="1" x14ac:dyDescent="0.2">
      <c r="A3288" s="18">
        <v>14438</v>
      </c>
      <c r="B3288" s="18" t="s">
        <v>625</v>
      </c>
      <c r="C3288" s="19">
        <v>44616</v>
      </c>
      <c r="D3288" s="20">
        <v>29806130200331</v>
      </c>
      <c r="F3288" s="18" t="s">
        <v>206</v>
      </c>
      <c r="G3288" s="19" t="s">
        <v>77</v>
      </c>
      <c r="H3288" s="19">
        <v>44670</v>
      </c>
      <c r="O3288" s="1"/>
      <c r="P3288" s="24">
        <f t="shared" si="167"/>
        <v>0</v>
      </c>
      <c r="T3288" s="24">
        <f t="shared" si="165"/>
        <v>0</v>
      </c>
      <c r="U3288" s="25">
        <f t="shared" si="166"/>
        <v>0</v>
      </c>
    </row>
    <row r="3289" spans="1:21" ht="27" customHeight="1" x14ac:dyDescent="0.2">
      <c r="A3289" s="18">
        <v>14439</v>
      </c>
      <c r="B3289" s="18" t="s">
        <v>626</v>
      </c>
      <c r="C3289" s="19">
        <v>44616</v>
      </c>
      <c r="D3289" s="20">
        <v>28808060200419</v>
      </c>
      <c r="F3289" s="18" t="s">
        <v>86</v>
      </c>
      <c r="O3289" s="1"/>
      <c r="P3289" s="24">
        <f t="shared" si="167"/>
        <v>0</v>
      </c>
      <c r="T3289" s="24">
        <f t="shared" si="165"/>
        <v>0</v>
      </c>
      <c r="U3289" s="25">
        <f t="shared" si="166"/>
        <v>0</v>
      </c>
    </row>
    <row r="3290" spans="1:21" ht="27" customHeight="1" x14ac:dyDescent="0.2">
      <c r="A3290" s="18">
        <v>14441</v>
      </c>
      <c r="B3290" s="18" t="s">
        <v>632</v>
      </c>
      <c r="C3290" s="19">
        <v>44618</v>
      </c>
      <c r="D3290" s="20">
        <v>30212080202093</v>
      </c>
      <c r="F3290" s="18" t="s">
        <v>86</v>
      </c>
      <c r="G3290" s="19">
        <v>44713</v>
      </c>
      <c r="O3290" s="1"/>
      <c r="P3290" s="24">
        <f t="shared" si="167"/>
        <v>0</v>
      </c>
      <c r="T3290" s="24">
        <f t="shared" si="165"/>
        <v>0</v>
      </c>
      <c r="U3290" s="25">
        <f t="shared" si="166"/>
        <v>0</v>
      </c>
    </row>
    <row r="3291" spans="1:21" ht="27" customHeight="1" x14ac:dyDescent="0.2">
      <c r="A3291" s="18">
        <v>14443</v>
      </c>
      <c r="B3291" s="18" t="s">
        <v>633</v>
      </c>
      <c r="C3291" s="19">
        <v>44622</v>
      </c>
      <c r="D3291" s="20">
        <v>29801011809253</v>
      </c>
      <c r="F3291" s="18" t="s">
        <v>86</v>
      </c>
      <c r="G3291" s="19" t="s">
        <v>77</v>
      </c>
      <c r="H3291" s="19">
        <v>44733</v>
      </c>
      <c r="O3291" s="1"/>
      <c r="P3291" s="24">
        <f t="shared" si="167"/>
        <v>0</v>
      </c>
      <c r="T3291" s="24">
        <f t="shared" si="165"/>
        <v>0</v>
      </c>
      <c r="U3291" s="25">
        <f t="shared" si="166"/>
        <v>0</v>
      </c>
    </row>
    <row r="3292" spans="1:21" ht="27" customHeight="1" x14ac:dyDescent="0.2">
      <c r="A3292" s="18">
        <v>14445</v>
      </c>
      <c r="B3292" s="18" t="s">
        <v>634</v>
      </c>
      <c r="C3292" s="19">
        <v>44634</v>
      </c>
      <c r="D3292" s="20">
        <v>29609301805016</v>
      </c>
      <c r="F3292" s="18" t="s">
        <v>214</v>
      </c>
      <c r="G3292" s="19">
        <v>44713</v>
      </c>
      <c r="I3292" s="21">
        <v>2040</v>
      </c>
      <c r="J3292" s="22">
        <v>2904</v>
      </c>
      <c r="M3292" s="23">
        <v>510</v>
      </c>
      <c r="O3292" s="1">
        <v>20</v>
      </c>
      <c r="P3292" s="24">
        <f t="shared" si="167"/>
        <v>3434</v>
      </c>
      <c r="Q3292" s="23">
        <v>224.4</v>
      </c>
      <c r="R3292" s="23">
        <v>0</v>
      </c>
      <c r="S3292" s="23">
        <v>1.65</v>
      </c>
      <c r="T3292" s="24">
        <f t="shared" si="165"/>
        <v>226.05</v>
      </c>
      <c r="U3292" s="25">
        <f t="shared" si="166"/>
        <v>3207.95</v>
      </c>
    </row>
    <row r="3293" spans="1:21" ht="27" customHeight="1" x14ac:dyDescent="0.2">
      <c r="A3293" s="18">
        <v>14446</v>
      </c>
      <c r="B3293" s="18" t="s">
        <v>635</v>
      </c>
      <c r="C3293" s="19">
        <v>44640</v>
      </c>
      <c r="D3293" s="20">
        <v>28902040201334</v>
      </c>
      <c r="F3293" s="18" t="s">
        <v>86</v>
      </c>
      <c r="G3293" s="19" t="s">
        <v>77</v>
      </c>
      <c r="H3293" s="19">
        <v>44646</v>
      </c>
      <c r="O3293" s="1"/>
      <c r="P3293" s="24">
        <f t="shared" si="167"/>
        <v>0</v>
      </c>
      <c r="T3293" s="24">
        <f t="shared" si="165"/>
        <v>0</v>
      </c>
      <c r="U3293" s="25">
        <f t="shared" si="166"/>
        <v>0</v>
      </c>
    </row>
    <row r="3294" spans="1:21" ht="27" customHeight="1" x14ac:dyDescent="0.2">
      <c r="A3294" s="18">
        <v>14449</v>
      </c>
      <c r="B3294" s="18" t="s">
        <v>636</v>
      </c>
      <c r="C3294" s="19">
        <v>44636</v>
      </c>
      <c r="D3294" s="20">
        <v>29607300200738</v>
      </c>
      <c r="F3294" s="18" t="s">
        <v>206</v>
      </c>
      <c r="G3294" s="19">
        <v>44653</v>
      </c>
      <c r="O3294" s="1"/>
      <c r="P3294" s="24">
        <f t="shared" si="167"/>
        <v>0</v>
      </c>
      <c r="T3294" s="24">
        <f t="shared" si="165"/>
        <v>0</v>
      </c>
      <c r="U3294" s="25">
        <f t="shared" si="166"/>
        <v>0</v>
      </c>
    </row>
    <row r="3295" spans="1:21" ht="27" customHeight="1" x14ac:dyDescent="0.2">
      <c r="A3295" s="18">
        <v>14450</v>
      </c>
      <c r="B3295" s="18" t="s">
        <v>637</v>
      </c>
      <c r="C3295" s="19">
        <v>44644</v>
      </c>
      <c r="D3295" s="20">
        <v>29505202104235</v>
      </c>
      <c r="F3295" s="18" t="s">
        <v>75</v>
      </c>
      <c r="G3295" s="19" t="s">
        <v>77</v>
      </c>
      <c r="H3295" s="19">
        <v>44707</v>
      </c>
      <c r="O3295" s="1"/>
      <c r="P3295" s="24">
        <f t="shared" si="167"/>
        <v>0</v>
      </c>
      <c r="T3295" s="24">
        <f t="shared" si="165"/>
        <v>0</v>
      </c>
      <c r="U3295" s="25">
        <f t="shared" si="166"/>
        <v>0</v>
      </c>
    </row>
    <row r="3296" spans="1:21" ht="27" customHeight="1" x14ac:dyDescent="0.2">
      <c r="A3296" s="18">
        <v>904</v>
      </c>
      <c r="B3296" s="18" t="s">
        <v>205</v>
      </c>
      <c r="C3296" s="19">
        <v>33639</v>
      </c>
      <c r="D3296" s="20">
        <v>26501201801611</v>
      </c>
      <c r="F3296" s="18" t="s">
        <v>86</v>
      </c>
      <c r="G3296" s="19">
        <v>35061</v>
      </c>
      <c r="O3296" s="1"/>
      <c r="P3296" s="24">
        <f t="shared" si="167"/>
        <v>0</v>
      </c>
      <c r="T3296" s="24">
        <f t="shared" si="165"/>
        <v>0</v>
      </c>
      <c r="U3296" s="25">
        <f t="shared" si="166"/>
        <v>0</v>
      </c>
    </row>
    <row r="3297" spans="1:21" ht="27" customHeight="1" x14ac:dyDescent="0.2">
      <c r="A3297" s="18">
        <v>14451</v>
      </c>
      <c r="B3297" s="18" t="s">
        <v>639</v>
      </c>
      <c r="C3297" s="19">
        <v>44646</v>
      </c>
      <c r="D3297" s="20">
        <v>29109141500458</v>
      </c>
      <c r="F3297" s="18" t="s">
        <v>214</v>
      </c>
      <c r="G3297" s="19">
        <v>44713</v>
      </c>
      <c r="I3297" s="21">
        <v>2380</v>
      </c>
      <c r="J3297" s="22">
        <v>3760</v>
      </c>
      <c r="M3297" s="23">
        <v>595</v>
      </c>
      <c r="O3297" s="1"/>
      <c r="P3297" s="24">
        <f t="shared" si="167"/>
        <v>4355</v>
      </c>
      <c r="Q3297" s="23">
        <v>261.8</v>
      </c>
      <c r="R3297" s="23">
        <v>0</v>
      </c>
      <c r="S3297" s="23">
        <v>3.34</v>
      </c>
      <c r="T3297" s="24">
        <f t="shared" si="165"/>
        <v>265.14</v>
      </c>
      <c r="U3297" s="25">
        <f t="shared" si="166"/>
        <v>4089.86</v>
      </c>
    </row>
    <row r="3298" spans="1:21" ht="27" customHeight="1" x14ac:dyDescent="0.2">
      <c r="A3298" s="18">
        <v>14453</v>
      </c>
      <c r="B3298" s="18" t="s">
        <v>640</v>
      </c>
      <c r="C3298" s="19">
        <v>44656</v>
      </c>
      <c r="D3298" s="20">
        <v>29906260201636</v>
      </c>
      <c r="F3298" s="18" t="s">
        <v>86</v>
      </c>
      <c r="G3298" s="19" t="s">
        <v>77</v>
      </c>
      <c r="H3298" s="19">
        <v>44659</v>
      </c>
      <c r="O3298" s="1"/>
      <c r="P3298" s="24">
        <f t="shared" si="167"/>
        <v>0</v>
      </c>
      <c r="T3298" s="24">
        <f t="shared" si="165"/>
        <v>0</v>
      </c>
      <c r="U3298" s="25">
        <f t="shared" si="166"/>
        <v>0</v>
      </c>
    </row>
    <row r="3299" spans="1:21" ht="27" customHeight="1" x14ac:dyDescent="0.2">
      <c r="A3299" s="18">
        <v>14456</v>
      </c>
      <c r="B3299" s="18" t="s">
        <v>641</v>
      </c>
      <c r="C3299" s="19">
        <v>44670</v>
      </c>
      <c r="D3299" s="20">
        <v>29702191801397</v>
      </c>
      <c r="F3299" s="18" t="s">
        <v>214</v>
      </c>
      <c r="G3299" s="19" t="s">
        <v>77</v>
      </c>
      <c r="H3299" s="19">
        <v>44768</v>
      </c>
      <c r="O3299" s="1"/>
      <c r="P3299" s="24">
        <f t="shared" si="167"/>
        <v>0</v>
      </c>
      <c r="T3299" s="24">
        <f t="shared" ref="T3299:T3362" si="168">SUM(Q3299:S3299)</f>
        <v>0</v>
      </c>
      <c r="U3299" s="25">
        <f t="shared" ref="U3299:U3362" si="169">P3299-T3299</f>
        <v>0</v>
      </c>
    </row>
    <row r="3300" spans="1:21" ht="27" customHeight="1" x14ac:dyDescent="0.2">
      <c r="A3300" s="18">
        <v>14457</v>
      </c>
      <c r="B3300" s="18" t="s">
        <v>642</v>
      </c>
      <c r="C3300" s="19">
        <v>44672</v>
      </c>
      <c r="D3300" s="20">
        <v>29605260201318</v>
      </c>
      <c r="F3300" s="18" t="s">
        <v>86</v>
      </c>
      <c r="G3300" s="19">
        <v>45097</v>
      </c>
      <c r="I3300" s="21">
        <v>1700</v>
      </c>
      <c r="J3300" s="22">
        <v>1700</v>
      </c>
      <c r="M3300" s="23">
        <v>364</v>
      </c>
      <c r="O3300" s="1"/>
      <c r="P3300" s="24">
        <f t="shared" ref="P3300:P3363" si="170">SUM(J3300:O3300)</f>
        <v>2064</v>
      </c>
      <c r="Q3300" s="23">
        <v>187</v>
      </c>
      <c r="R3300" s="23">
        <v>0</v>
      </c>
      <c r="S3300" s="23">
        <v>0.15</v>
      </c>
      <c r="T3300" s="24">
        <f t="shared" si="168"/>
        <v>187.15</v>
      </c>
      <c r="U3300" s="25">
        <f t="shared" si="169"/>
        <v>1876.85</v>
      </c>
    </row>
    <row r="3301" spans="1:21" ht="27" customHeight="1" x14ac:dyDescent="0.2">
      <c r="A3301" s="18">
        <v>14460</v>
      </c>
      <c r="B3301" s="18" t="s">
        <v>646</v>
      </c>
      <c r="C3301" s="29">
        <v>44710</v>
      </c>
      <c r="D3301" s="28">
        <v>28907180201778</v>
      </c>
      <c r="F3301" s="18" t="s">
        <v>206</v>
      </c>
      <c r="G3301" s="19" t="s">
        <v>77</v>
      </c>
      <c r="H3301" s="18"/>
      <c r="O3301" s="1"/>
      <c r="P3301" s="24">
        <f t="shared" si="170"/>
        <v>0</v>
      </c>
      <c r="T3301" s="24">
        <f t="shared" si="168"/>
        <v>0</v>
      </c>
      <c r="U3301" s="25">
        <f t="shared" si="169"/>
        <v>0</v>
      </c>
    </row>
    <row r="3302" spans="1:21" ht="27" customHeight="1" x14ac:dyDescent="0.2">
      <c r="A3302" s="18">
        <v>14465</v>
      </c>
      <c r="B3302" s="18" t="s">
        <v>647</v>
      </c>
      <c r="C3302" s="29">
        <v>44713</v>
      </c>
      <c r="D3302" s="28">
        <v>29809280203575</v>
      </c>
      <c r="F3302" s="18" t="s">
        <v>63</v>
      </c>
      <c r="G3302" s="19" t="s">
        <v>77</v>
      </c>
      <c r="H3302" s="19">
        <v>44774</v>
      </c>
      <c r="O3302" s="1"/>
      <c r="P3302" s="24">
        <f t="shared" si="170"/>
        <v>0</v>
      </c>
      <c r="T3302" s="24">
        <f t="shared" si="168"/>
        <v>0</v>
      </c>
      <c r="U3302" s="25">
        <f t="shared" si="169"/>
        <v>0</v>
      </c>
    </row>
    <row r="3303" spans="1:21" ht="27" customHeight="1" x14ac:dyDescent="0.2">
      <c r="A3303" s="18">
        <v>14472</v>
      </c>
      <c r="B3303" s="18" t="s">
        <v>648</v>
      </c>
      <c r="C3303" s="29">
        <v>44727</v>
      </c>
      <c r="D3303" s="28">
        <v>30212100203172</v>
      </c>
      <c r="F3303" s="18" t="s">
        <v>86</v>
      </c>
      <c r="G3303" s="19" t="s">
        <v>77</v>
      </c>
      <c r="H3303" s="18"/>
      <c r="I3303" s="21">
        <v>1613.33</v>
      </c>
      <c r="J3303" s="22">
        <v>1613.33</v>
      </c>
      <c r="M3303" s="23">
        <v>0</v>
      </c>
      <c r="O3303" s="1">
        <v>441</v>
      </c>
      <c r="P3303" s="24">
        <f t="shared" si="170"/>
        <v>2054.33</v>
      </c>
      <c r="Q3303" s="23">
        <v>187</v>
      </c>
      <c r="R3303" s="23">
        <v>0</v>
      </c>
      <c r="S3303" s="23">
        <v>3.36</v>
      </c>
      <c r="T3303" s="24">
        <f t="shared" si="168"/>
        <v>190.36</v>
      </c>
      <c r="U3303" s="25">
        <f t="shared" si="169"/>
        <v>1863.9699999999998</v>
      </c>
    </row>
    <row r="3304" spans="1:21" ht="27" customHeight="1" x14ac:dyDescent="0.2">
      <c r="A3304" s="18">
        <v>14474</v>
      </c>
      <c r="B3304" s="18" t="s">
        <v>649</v>
      </c>
      <c r="C3304" s="29">
        <v>44728</v>
      </c>
      <c r="D3304" s="28">
        <v>30009110200341</v>
      </c>
      <c r="F3304" s="18" t="s">
        <v>285</v>
      </c>
      <c r="G3304" s="19">
        <v>45027</v>
      </c>
      <c r="H3304" s="18"/>
      <c r="I3304" s="21">
        <v>1700</v>
      </c>
      <c r="J3304" s="22">
        <v>1700</v>
      </c>
      <c r="M3304" s="23">
        <v>335</v>
      </c>
      <c r="N3304" s="23">
        <v>100</v>
      </c>
      <c r="O3304" s="1"/>
      <c r="P3304" s="24">
        <f t="shared" si="170"/>
        <v>2135</v>
      </c>
      <c r="Q3304" s="23">
        <v>187</v>
      </c>
      <c r="R3304" s="23">
        <v>0</v>
      </c>
      <c r="S3304" s="23">
        <v>0</v>
      </c>
      <c r="T3304" s="24">
        <f t="shared" si="168"/>
        <v>187</v>
      </c>
      <c r="U3304" s="25">
        <f t="shared" si="169"/>
        <v>1948</v>
      </c>
    </row>
    <row r="3305" spans="1:21" ht="27" customHeight="1" x14ac:dyDescent="0.2">
      <c r="A3305" s="18">
        <v>14478</v>
      </c>
      <c r="B3305" s="18" t="s">
        <v>650</v>
      </c>
      <c r="C3305" s="29">
        <v>44727</v>
      </c>
      <c r="D3305" s="28">
        <v>27905260202434</v>
      </c>
      <c r="F3305" s="18" t="s">
        <v>25</v>
      </c>
      <c r="G3305" s="19" t="s">
        <v>77</v>
      </c>
      <c r="H3305" s="31">
        <v>45092</v>
      </c>
      <c r="I3305" s="21">
        <v>1969.33</v>
      </c>
      <c r="J3305" s="22">
        <v>1969.33</v>
      </c>
      <c r="M3305" s="23">
        <v>0</v>
      </c>
      <c r="O3305" s="1">
        <v>1436</v>
      </c>
      <c r="P3305" s="24">
        <f t="shared" si="170"/>
        <v>3405.33</v>
      </c>
      <c r="Q3305" s="23">
        <v>226.6</v>
      </c>
      <c r="R3305" s="23">
        <v>0</v>
      </c>
      <c r="S3305" s="23">
        <v>0.21</v>
      </c>
      <c r="T3305" s="24">
        <f t="shared" si="168"/>
        <v>226.81</v>
      </c>
      <c r="U3305" s="25">
        <f t="shared" si="169"/>
        <v>3178.52</v>
      </c>
    </row>
    <row r="3306" spans="1:21" ht="27" customHeight="1" x14ac:dyDescent="0.2">
      <c r="A3306" s="18">
        <v>14479</v>
      </c>
      <c r="B3306" s="18" t="s">
        <v>651</v>
      </c>
      <c r="C3306" s="29">
        <v>44732</v>
      </c>
      <c r="D3306" s="28">
        <v>30404220202559</v>
      </c>
      <c r="F3306" s="18" t="s">
        <v>86</v>
      </c>
      <c r="G3306" s="19" t="s">
        <v>77</v>
      </c>
      <c r="H3306" s="18"/>
      <c r="O3306" s="1"/>
      <c r="P3306" s="24">
        <f t="shared" si="170"/>
        <v>0</v>
      </c>
      <c r="T3306" s="24">
        <f t="shared" si="168"/>
        <v>0</v>
      </c>
      <c r="U3306" s="25">
        <f t="shared" si="169"/>
        <v>0</v>
      </c>
    </row>
    <row r="3307" spans="1:21" ht="27" customHeight="1" x14ac:dyDescent="0.2">
      <c r="A3307" s="18">
        <v>14481</v>
      </c>
      <c r="B3307" s="18" t="s">
        <v>652</v>
      </c>
      <c r="C3307" s="29">
        <v>44735</v>
      </c>
      <c r="D3307" s="28">
        <v>30405200203113</v>
      </c>
      <c r="F3307" s="18" t="s">
        <v>86</v>
      </c>
      <c r="G3307" s="19" t="s">
        <v>77</v>
      </c>
      <c r="H3307" s="19">
        <v>44768</v>
      </c>
      <c r="O3307" s="1"/>
      <c r="P3307" s="24">
        <f t="shared" si="170"/>
        <v>0</v>
      </c>
      <c r="T3307" s="24">
        <f t="shared" si="168"/>
        <v>0</v>
      </c>
      <c r="U3307" s="25">
        <f t="shared" si="169"/>
        <v>0</v>
      </c>
    </row>
    <row r="3308" spans="1:21" ht="27" customHeight="1" x14ac:dyDescent="0.2">
      <c r="A3308" s="18">
        <v>14487</v>
      </c>
      <c r="B3308" s="18" t="s">
        <v>657</v>
      </c>
      <c r="C3308" s="29">
        <v>44759</v>
      </c>
      <c r="D3308" s="28">
        <v>29704080201539</v>
      </c>
      <c r="F3308" s="18" t="s">
        <v>86</v>
      </c>
      <c r="G3308" s="19" t="s">
        <v>77</v>
      </c>
      <c r="H3308" s="19">
        <v>44768</v>
      </c>
      <c r="O3308" s="1"/>
      <c r="P3308" s="24">
        <f t="shared" si="170"/>
        <v>0</v>
      </c>
      <c r="T3308" s="24">
        <f t="shared" si="168"/>
        <v>0</v>
      </c>
      <c r="U3308" s="25">
        <f t="shared" si="169"/>
        <v>0</v>
      </c>
    </row>
    <row r="3309" spans="1:21" ht="27" customHeight="1" x14ac:dyDescent="0.2">
      <c r="A3309" s="18">
        <v>14488</v>
      </c>
      <c r="B3309" s="18" t="s">
        <v>658</v>
      </c>
      <c r="C3309" s="29">
        <v>44760</v>
      </c>
      <c r="D3309" s="28">
        <v>30409010200059</v>
      </c>
      <c r="F3309" s="18" t="s">
        <v>86</v>
      </c>
      <c r="G3309" s="19" t="s">
        <v>77</v>
      </c>
      <c r="H3309" s="19">
        <v>44775</v>
      </c>
      <c r="O3309" s="1"/>
      <c r="P3309" s="24">
        <f t="shared" si="170"/>
        <v>0</v>
      </c>
      <c r="T3309" s="24">
        <f t="shared" si="168"/>
        <v>0</v>
      </c>
      <c r="U3309" s="25">
        <f t="shared" si="169"/>
        <v>0</v>
      </c>
    </row>
    <row r="3310" spans="1:21" ht="27" customHeight="1" x14ac:dyDescent="0.2">
      <c r="A3310" s="18">
        <v>14497</v>
      </c>
      <c r="B3310" s="18" t="s">
        <v>659</v>
      </c>
      <c r="C3310" s="29">
        <v>44759</v>
      </c>
      <c r="D3310" s="28">
        <v>30409190200396</v>
      </c>
      <c r="F3310" s="18" t="s">
        <v>86</v>
      </c>
      <c r="G3310" s="19" t="s">
        <v>77</v>
      </c>
      <c r="H3310" s="19">
        <v>44830</v>
      </c>
      <c r="O3310" s="1"/>
      <c r="P3310" s="24">
        <f t="shared" si="170"/>
        <v>0</v>
      </c>
      <c r="T3310" s="24">
        <f t="shared" si="168"/>
        <v>0</v>
      </c>
      <c r="U3310" s="25">
        <f t="shared" si="169"/>
        <v>0</v>
      </c>
    </row>
    <row r="3311" spans="1:21" ht="27" customHeight="1" x14ac:dyDescent="0.2">
      <c r="A3311" s="18">
        <v>14502</v>
      </c>
      <c r="B3311" s="18" t="s">
        <v>660</v>
      </c>
      <c r="C3311" s="29">
        <v>44782</v>
      </c>
      <c r="D3311" s="28">
        <v>29908180202073</v>
      </c>
      <c r="F3311" s="18" t="s">
        <v>63</v>
      </c>
      <c r="G3311" s="19" t="s">
        <v>77</v>
      </c>
      <c r="O3311" s="1"/>
      <c r="P3311" s="24">
        <f t="shared" si="170"/>
        <v>0</v>
      </c>
      <c r="T3311" s="24">
        <f t="shared" si="168"/>
        <v>0</v>
      </c>
      <c r="U3311" s="25">
        <f t="shared" si="169"/>
        <v>0</v>
      </c>
    </row>
    <row r="3312" spans="1:21" ht="27" customHeight="1" x14ac:dyDescent="0.2">
      <c r="A3312" s="18">
        <v>14503</v>
      </c>
      <c r="B3312" s="18" t="s">
        <v>661</v>
      </c>
      <c r="C3312" s="29">
        <v>44770</v>
      </c>
      <c r="D3312" s="28">
        <v>29802013301253</v>
      </c>
      <c r="F3312" s="18" t="s">
        <v>206</v>
      </c>
      <c r="G3312" s="19" t="s">
        <v>77</v>
      </c>
      <c r="H3312" s="19">
        <v>45027</v>
      </c>
      <c r="I3312" s="21">
        <v>2100</v>
      </c>
      <c r="J3312" s="22">
        <v>4171</v>
      </c>
      <c r="M3312" s="23">
        <v>525</v>
      </c>
      <c r="O3312" s="1"/>
      <c r="P3312" s="24">
        <f t="shared" si="170"/>
        <v>4696</v>
      </c>
      <c r="Q3312" s="23">
        <v>231</v>
      </c>
      <c r="R3312" s="23">
        <v>0</v>
      </c>
      <c r="S3312" s="23">
        <v>0</v>
      </c>
      <c r="T3312" s="24">
        <f t="shared" si="168"/>
        <v>231</v>
      </c>
      <c r="U3312" s="25">
        <f t="shared" si="169"/>
        <v>4465</v>
      </c>
    </row>
    <row r="3313" spans="1:21" ht="27" customHeight="1" x14ac:dyDescent="0.2">
      <c r="A3313" s="18">
        <v>14504</v>
      </c>
      <c r="B3313" s="18" t="s">
        <v>662</v>
      </c>
      <c r="C3313" s="29">
        <v>44780</v>
      </c>
      <c r="D3313" s="28">
        <v>28412150201138</v>
      </c>
      <c r="F3313" s="18" t="s">
        <v>206</v>
      </c>
      <c r="G3313" s="19" t="s">
        <v>77</v>
      </c>
      <c r="I3313" s="21">
        <v>0</v>
      </c>
      <c r="J3313" s="22">
        <v>3860</v>
      </c>
      <c r="M3313" s="23">
        <v>0</v>
      </c>
      <c r="N3313" s="23">
        <v>200</v>
      </c>
      <c r="O3313" s="1"/>
      <c r="P3313" s="24">
        <f t="shared" si="170"/>
        <v>4060</v>
      </c>
      <c r="Q3313" s="23">
        <v>0</v>
      </c>
      <c r="R3313" s="23">
        <v>0</v>
      </c>
      <c r="S3313" s="23">
        <v>0</v>
      </c>
      <c r="T3313" s="24">
        <f t="shared" si="168"/>
        <v>0</v>
      </c>
      <c r="U3313" s="25">
        <f t="shared" si="169"/>
        <v>4060</v>
      </c>
    </row>
    <row r="3314" spans="1:21" ht="27" customHeight="1" x14ac:dyDescent="0.2">
      <c r="A3314" s="18">
        <v>14513</v>
      </c>
      <c r="B3314" s="18" t="s">
        <v>663</v>
      </c>
      <c r="C3314" s="29">
        <v>44808</v>
      </c>
      <c r="D3314" s="28">
        <v>30401200203711</v>
      </c>
      <c r="F3314" s="18" t="s">
        <v>86</v>
      </c>
      <c r="G3314" s="19" t="s">
        <v>77</v>
      </c>
      <c r="H3314" s="19">
        <v>44870</v>
      </c>
      <c r="O3314" s="1"/>
      <c r="P3314" s="24">
        <f t="shared" si="170"/>
        <v>0</v>
      </c>
      <c r="T3314" s="24">
        <f t="shared" si="168"/>
        <v>0</v>
      </c>
      <c r="U3314" s="25">
        <f t="shared" si="169"/>
        <v>0</v>
      </c>
    </row>
    <row r="3315" spans="1:21" ht="27" customHeight="1" x14ac:dyDescent="0.2">
      <c r="A3315" s="18">
        <v>14514</v>
      </c>
      <c r="B3315" s="18" t="s">
        <v>664</v>
      </c>
      <c r="C3315" s="29">
        <v>44808</v>
      </c>
      <c r="D3315" s="28">
        <v>29610010203297</v>
      </c>
      <c r="F3315" s="18" t="s">
        <v>86</v>
      </c>
      <c r="G3315" s="19" t="s">
        <v>77</v>
      </c>
      <c r="H3315" s="19">
        <v>44832</v>
      </c>
      <c r="O3315" s="1"/>
      <c r="P3315" s="24">
        <f t="shared" si="170"/>
        <v>0</v>
      </c>
      <c r="T3315" s="24">
        <f t="shared" si="168"/>
        <v>0</v>
      </c>
      <c r="U3315" s="25">
        <f t="shared" si="169"/>
        <v>0</v>
      </c>
    </row>
    <row r="3316" spans="1:21" ht="27" customHeight="1" x14ac:dyDescent="0.2">
      <c r="A3316" s="18">
        <v>14515</v>
      </c>
      <c r="B3316" s="18" t="s">
        <v>665</v>
      </c>
      <c r="C3316" s="29">
        <v>44808</v>
      </c>
      <c r="D3316" s="28">
        <v>29104200201531</v>
      </c>
      <c r="F3316" s="18" t="s">
        <v>86</v>
      </c>
      <c r="G3316" s="19" t="s">
        <v>77</v>
      </c>
      <c r="H3316" s="19">
        <v>44816</v>
      </c>
      <c r="O3316" s="1"/>
      <c r="P3316" s="24">
        <f t="shared" si="170"/>
        <v>0</v>
      </c>
      <c r="T3316" s="24">
        <f t="shared" si="168"/>
        <v>0</v>
      </c>
      <c r="U3316" s="25">
        <f t="shared" si="169"/>
        <v>0</v>
      </c>
    </row>
    <row r="3317" spans="1:21" ht="27" customHeight="1" x14ac:dyDescent="0.2">
      <c r="A3317" s="18">
        <v>14516</v>
      </c>
      <c r="B3317" s="18" t="s">
        <v>666</v>
      </c>
      <c r="C3317" s="29">
        <v>44808</v>
      </c>
      <c r="D3317" s="28">
        <v>30307090200715</v>
      </c>
      <c r="F3317" s="18" t="s">
        <v>86</v>
      </c>
      <c r="G3317" s="19" t="s">
        <v>77</v>
      </c>
      <c r="H3317" s="19">
        <v>44833</v>
      </c>
      <c r="O3317" s="1"/>
      <c r="P3317" s="24">
        <f t="shared" si="170"/>
        <v>0</v>
      </c>
      <c r="T3317" s="24">
        <f t="shared" si="168"/>
        <v>0</v>
      </c>
      <c r="U3317" s="25">
        <f t="shared" si="169"/>
        <v>0</v>
      </c>
    </row>
    <row r="3318" spans="1:21" ht="27" customHeight="1" x14ac:dyDescent="0.2">
      <c r="A3318" s="18">
        <v>14519</v>
      </c>
      <c r="B3318" s="18" t="s">
        <v>667</v>
      </c>
      <c r="C3318" s="29">
        <v>44811</v>
      </c>
      <c r="D3318" s="28">
        <v>29511280201972</v>
      </c>
      <c r="F3318" s="18" t="s">
        <v>86</v>
      </c>
      <c r="G3318" s="19" t="s">
        <v>77</v>
      </c>
      <c r="H3318" s="19">
        <v>44823</v>
      </c>
      <c r="O3318" s="1"/>
      <c r="P3318" s="24">
        <f t="shared" si="170"/>
        <v>0</v>
      </c>
      <c r="T3318" s="24">
        <f t="shared" si="168"/>
        <v>0</v>
      </c>
      <c r="U3318" s="25">
        <f t="shared" si="169"/>
        <v>0</v>
      </c>
    </row>
    <row r="3319" spans="1:21" ht="27" customHeight="1" x14ac:dyDescent="0.2">
      <c r="A3319" s="18">
        <v>14521</v>
      </c>
      <c r="B3319" s="18" t="s">
        <v>668</v>
      </c>
      <c r="C3319" s="29">
        <v>44816</v>
      </c>
      <c r="D3319" s="28">
        <v>30207070203179</v>
      </c>
      <c r="F3319" s="18" t="s">
        <v>86</v>
      </c>
      <c r="G3319" s="19" t="s">
        <v>77</v>
      </c>
      <c r="H3319" s="19">
        <v>45027</v>
      </c>
      <c r="I3319" s="21">
        <v>733.33</v>
      </c>
      <c r="J3319" s="22">
        <v>733.33</v>
      </c>
      <c r="M3319" s="23">
        <v>0</v>
      </c>
      <c r="O3319" s="1"/>
      <c r="P3319" s="24">
        <f t="shared" si="170"/>
        <v>733.33</v>
      </c>
      <c r="Q3319" s="23">
        <v>187</v>
      </c>
      <c r="R3319" s="23">
        <v>0</v>
      </c>
      <c r="S3319" s="23">
        <v>0.62</v>
      </c>
      <c r="T3319" s="24">
        <f t="shared" si="168"/>
        <v>187.62</v>
      </c>
      <c r="U3319" s="25">
        <f t="shared" si="169"/>
        <v>545.71</v>
      </c>
    </row>
    <row r="3320" spans="1:21" ht="27" customHeight="1" x14ac:dyDescent="0.2">
      <c r="A3320" s="18">
        <v>14522</v>
      </c>
      <c r="B3320" s="18" t="s">
        <v>669</v>
      </c>
      <c r="C3320" s="29">
        <v>44816</v>
      </c>
      <c r="D3320" s="28">
        <v>27906290200611</v>
      </c>
      <c r="F3320" s="18" t="s">
        <v>86</v>
      </c>
      <c r="G3320" s="19" t="s">
        <v>77</v>
      </c>
      <c r="H3320" s="19">
        <v>44956</v>
      </c>
      <c r="O3320" s="1"/>
      <c r="P3320" s="24">
        <f t="shared" si="170"/>
        <v>0</v>
      </c>
      <c r="T3320" s="24">
        <f t="shared" si="168"/>
        <v>0</v>
      </c>
      <c r="U3320" s="25">
        <f t="shared" si="169"/>
        <v>0</v>
      </c>
    </row>
    <row r="3321" spans="1:21" ht="27" customHeight="1" x14ac:dyDescent="0.2">
      <c r="A3321" s="18">
        <v>14531</v>
      </c>
      <c r="B3321" s="18" t="s">
        <v>670</v>
      </c>
      <c r="C3321" s="29">
        <v>44843</v>
      </c>
      <c r="D3321" s="28">
        <v>29704100202855</v>
      </c>
      <c r="F3321" s="18" t="s">
        <v>234</v>
      </c>
      <c r="G3321" s="19">
        <v>44936</v>
      </c>
      <c r="I3321" s="21">
        <v>2450</v>
      </c>
      <c r="J3321" s="22">
        <v>3156.5</v>
      </c>
      <c r="M3321" s="23">
        <v>612.5</v>
      </c>
      <c r="O3321" s="1"/>
      <c r="P3321" s="24">
        <f t="shared" si="170"/>
        <v>3769</v>
      </c>
      <c r="Q3321" s="23">
        <v>269.5</v>
      </c>
      <c r="R3321" s="23">
        <v>0</v>
      </c>
      <c r="S3321" s="23">
        <v>0</v>
      </c>
      <c r="T3321" s="24">
        <f t="shared" si="168"/>
        <v>269.5</v>
      </c>
      <c r="U3321" s="25">
        <f t="shared" si="169"/>
        <v>3499.5</v>
      </c>
    </row>
    <row r="3322" spans="1:21" ht="27" customHeight="1" x14ac:dyDescent="0.2">
      <c r="A3322" s="18">
        <v>14535</v>
      </c>
      <c r="B3322" s="18" t="s">
        <v>671</v>
      </c>
      <c r="C3322" s="29">
        <v>44851</v>
      </c>
      <c r="D3322" s="28">
        <v>29806030201675</v>
      </c>
      <c r="F3322" s="18" t="s">
        <v>75</v>
      </c>
      <c r="G3322" s="19" t="s">
        <v>77</v>
      </c>
      <c r="H3322" s="19">
        <v>44883</v>
      </c>
      <c r="O3322" s="1"/>
      <c r="P3322" s="24">
        <f t="shared" si="170"/>
        <v>0</v>
      </c>
      <c r="T3322" s="24">
        <f t="shared" si="168"/>
        <v>0</v>
      </c>
      <c r="U3322" s="25">
        <f t="shared" si="169"/>
        <v>0</v>
      </c>
    </row>
    <row r="3323" spans="1:21" ht="27" customHeight="1" x14ac:dyDescent="0.2">
      <c r="A3323" s="18">
        <v>14537</v>
      </c>
      <c r="B3323" s="18" t="s">
        <v>134</v>
      </c>
      <c r="C3323" s="29">
        <v>44857</v>
      </c>
      <c r="D3323" s="28">
        <v>28411070201173</v>
      </c>
      <c r="F3323" s="18" t="s">
        <v>86</v>
      </c>
      <c r="G3323" s="19">
        <v>45054</v>
      </c>
      <c r="I3323" s="21">
        <v>1700</v>
      </c>
      <c r="J3323" s="22">
        <v>1700</v>
      </c>
      <c r="M3323" s="23">
        <v>400</v>
      </c>
      <c r="O3323" s="1">
        <v>630</v>
      </c>
      <c r="P3323" s="24">
        <f t="shared" si="170"/>
        <v>2730</v>
      </c>
      <c r="Q3323" s="23">
        <v>187</v>
      </c>
      <c r="R3323" s="23">
        <v>0</v>
      </c>
      <c r="S3323" s="23">
        <v>0</v>
      </c>
      <c r="T3323" s="24">
        <f t="shared" si="168"/>
        <v>187</v>
      </c>
      <c r="U3323" s="25">
        <f t="shared" si="169"/>
        <v>2543</v>
      </c>
    </row>
    <row r="3324" spans="1:21" ht="27" customHeight="1" x14ac:dyDescent="0.2">
      <c r="A3324" s="18">
        <v>14542</v>
      </c>
      <c r="B3324" s="18" t="s">
        <v>672</v>
      </c>
      <c r="C3324" s="29">
        <v>44878</v>
      </c>
      <c r="D3324" s="28">
        <v>30001200201893</v>
      </c>
      <c r="F3324" s="18" t="s">
        <v>86</v>
      </c>
      <c r="G3324" s="19" t="s">
        <v>77</v>
      </c>
      <c r="I3324" s="21">
        <v>1900</v>
      </c>
      <c r="J3324" s="22">
        <v>2525</v>
      </c>
      <c r="M3324" s="23">
        <v>475</v>
      </c>
      <c r="O3324" s="1"/>
      <c r="P3324" s="24">
        <f t="shared" si="170"/>
        <v>3000</v>
      </c>
      <c r="Q3324" s="23">
        <v>209</v>
      </c>
      <c r="R3324" s="23">
        <v>0</v>
      </c>
      <c r="S3324" s="23">
        <v>0.74</v>
      </c>
      <c r="T3324" s="24">
        <f t="shared" si="168"/>
        <v>209.74</v>
      </c>
      <c r="U3324" s="25">
        <f t="shared" si="169"/>
        <v>2790.26</v>
      </c>
    </row>
    <row r="3325" spans="1:21" ht="27" customHeight="1" x14ac:dyDescent="0.2">
      <c r="A3325" s="18">
        <v>14547</v>
      </c>
      <c r="B3325" s="18" t="s">
        <v>626</v>
      </c>
      <c r="C3325" s="19">
        <v>44892</v>
      </c>
      <c r="D3325" s="20">
        <v>28808060200419</v>
      </c>
      <c r="F3325" s="18" t="s">
        <v>86</v>
      </c>
      <c r="G3325" s="19">
        <v>45026</v>
      </c>
      <c r="I3325" s="21">
        <v>1700</v>
      </c>
      <c r="J3325" s="22">
        <v>1700</v>
      </c>
      <c r="M3325" s="23">
        <v>400</v>
      </c>
      <c r="O3325" s="1"/>
      <c r="P3325" s="24">
        <f t="shared" si="170"/>
        <v>2100</v>
      </c>
      <c r="Q3325" s="23">
        <v>187</v>
      </c>
      <c r="R3325" s="23">
        <v>0</v>
      </c>
      <c r="S3325" s="23">
        <v>350.89</v>
      </c>
      <c r="T3325" s="24">
        <f t="shared" si="168"/>
        <v>537.89</v>
      </c>
      <c r="U3325" s="25">
        <f t="shared" si="169"/>
        <v>1562.1100000000001</v>
      </c>
    </row>
    <row r="3326" spans="1:21" ht="27" customHeight="1" x14ac:dyDescent="0.2">
      <c r="A3326" s="18">
        <v>14551</v>
      </c>
      <c r="B3326" s="18" t="s">
        <v>675</v>
      </c>
      <c r="C3326" s="19">
        <v>44921</v>
      </c>
      <c r="D3326" s="20">
        <v>29801011840592</v>
      </c>
      <c r="F3326" s="18" t="s">
        <v>124</v>
      </c>
      <c r="G3326" s="19" t="s">
        <v>77</v>
      </c>
      <c r="O3326" s="1"/>
      <c r="P3326" s="24">
        <f t="shared" si="170"/>
        <v>0</v>
      </c>
      <c r="T3326" s="24">
        <f t="shared" si="168"/>
        <v>0</v>
      </c>
      <c r="U3326" s="25">
        <f t="shared" si="169"/>
        <v>0</v>
      </c>
    </row>
    <row r="3327" spans="1:21" ht="27" customHeight="1" x14ac:dyDescent="0.2">
      <c r="A3327" s="18">
        <v>14553</v>
      </c>
      <c r="B3327" s="18" t="s">
        <v>676</v>
      </c>
      <c r="C3327" s="19">
        <v>44927</v>
      </c>
      <c r="D3327" s="20">
        <v>29708130200356</v>
      </c>
      <c r="F3327" s="18" t="s">
        <v>86</v>
      </c>
      <c r="G3327" s="19" t="s">
        <v>77</v>
      </c>
      <c r="H3327" s="19">
        <v>44935</v>
      </c>
      <c r="O3327" s="1"/>
      <c r="P3327" s="24">
        <f t="shared" si="170"/>
        <v>0</v>
      </c>
      <c r="T3327" s="24">
        <f t="shared" si="168"/>
        <v>0</v>
      </c>
      <c r="U3327" s="25">
        <f t="shared" si="169"/>
        <v>0</v>
      </c>
    </row>
    <row r="3328" spans="1:21" ht="27" customHeight="1" x14ac:dyDescent="0.2">
      <c r="A3328" s="18">
        <v>14554</v>
      </c>
      <c r="B3328" s="18" t="s">
        <v>677</v>
      </c>
      <c r="C3328" s="19">
        <v>44927</v>
      </c>
      <c r="D3328" s="20">
        <v>30004091801779</v>
      </c>
      <c r="F3328" s="18" t="s">
        <v>124</v>
      </c>
      <c r="G3328" s="19" t="s">
        <v>77</v>
      </c>
      <c r="H3328" s="19">
        <v>45093</v>
      </c>
      <c r="I3328" s="21">
        <v>0</v>
      </c>
      <c r="J3328" s="22">
        <v>1950</v>
      </c>
      <c r="M3328" s="23">
        <v>0</v>
      </c>
      <c r="O3328" s="1"/>
      <c r="P3328" s="24">
        <f t="shared" si="170"/>
        <v>1950</v>
      </c>
      <c r="Q3328" s="23">
        <v>0</v>
      </c>
      <c r="R3328" s="23">
        <v>0</v>
      </c>
      <c r="S3328" s="23">
        <v>0</v>
      </c>
      <c r="T3328" s="24">
        <f t="shared" si="168"/>
        <v>0</v>
      </c>
      <c r="U3328" s="25">
        <f t="shared" si="169"/>
        <v>1950</v>
      </c>
    </row>
    <row r="3329" spans="1:21" ht="27" customHeight="1" x14ac:dyDescent="0.2">
      <c r="A3329" s="18">
        <v>14564</v>
      </c>
      <c r="B3329" s="18" t="s">
        <v>680</v>
      </c>
      <c r="C3329" s="19">
        <v>44931</v>
      </c>
      <c r="D3329" s="20">
        <v>29501011868042</v>
      </c>
      <c r="F3329" s="18" t="s">
        <v>124</v>
      </c>
      <c r="G3329" s="19">
        <v>45047</v>
      </c>
      <c r="I3329" s="21">
        <v>3100</v>
      </c>
      <c r="J3329" s="22">
        <v>4435</v>
      </c>
      <c r="M3329" s="23">
        <v>775</v>
      </c>
      <c r="O3329" s="1"/>
      <c r="P3329" s="24">
        <f t="shared" si="170"/>
        <v>5210</v>
      </c>
      <c r="Q3329" s="23">
        <v>341</v>
      </c>
      <c r="R3329" s="23">
        <v>0</v>
      </c>
      <c r="S3329" s="23">
        <v>1.53</v>
      </c>
      <c r="T3329" s="24">
        <f t="shared" si="168"/>
        <v>342.53</v>
      </c>
      <c r="U3329" s="25">
        <f t="shared" si="169"/>
        <v>4867.47</v>
      </c>
    </row>
    <row r="3330" spans="1:21" ht="27" customHeight="1" x14ac:dyDescent="0.2">
      <c r="A3330" s="18">
        <v>14570</v>
      </c>
      <c r="B3330" s="18" t="s">
        <v>681</v>
      </c>
      <c r="C3330" s="19">
        <v>44949</v>
      </c>
      <c r="D3330" s="20">
        <v>30009150201715</v>
      </c>
      <c r="F3330" s="18" t="s">
        <v>86</v>
      </c>
      <c r="G3330" s="19" t="s">
        <v>77</v>
      </c>
      <c r="O3330" s="1"/>
      <c r="P3330" s="24">
        <f t="shared" si="170"/>
        <v>0</v>
      </c>
      <c r="T3330" s="24">
        <f t="shared" si="168"/>
        <v>0</v>
      </c>
      <c r="U3330" s="25">
        <f t="shared" si="169"/>
        <v>0</v>
      </c>
    </row>
    <row r="3331" spans="1:21" ht="27" customHeight="1" x14ac:dyDescent="0.2">
      <c r="A3331" s="18">
        <v>14578</v>
      </c>
      <c r="B3331" s="18" t="s">
        <v>682</v>
      </c>
      <c r="C3331" s="19">
        <v>44948</v>
      </c>
      <c r="D3331" s="20">
        <v>29302170201219</v>
      </c>
      <c r="F3331" s="18" t="s">
        <v>86</v>
      </c>
      <c r="G3331" s="19" t="s">
        <v>77</v>
      </c>
      <c r="O3331" s="1"/>
      <c r="P3331" s="24">
        <f t="shared" si="170"/>
        <v>0</v>
      </c>
      <c r="T3331" s="24">
        <f t="shared" si="168"/>
        <v>0</v>
      </c>
      <c r="U3331" s="25">
        <f t="shared" si="169"/>
        <v>0</v>
      </c>
    </row>
    <row r="3332" spans="1:21" ht="27" customHeight="1" x14ac:dyDescent="0.2">
      <c r="A3332" s="18">
        <v>14583</v>
      </c>
      <c r="B3332" s="18" t="s">
        <v>686</v>
      </c>
      <c r="C3332" s="19">
        <v>44956</v>
      </c>
      <c r="D3332" s="20">
        <v>29509300206955</v>
      </c>
      <c r="F3332" s="18" t="s">
        <v>214</v>
      </c>
      <c r="G3332" s="19" t="s">
        <v>77</v>
      </c>
      <c r="H3332" s="19">
        <v>45055</v>
      </c>
      <c r="I3332" s="21">
        <v>2100</v>
      </c>
      <c r="J3332" s="22">
        <v>2175</v>
      </c>
      <c r="M3332" s="23">
        <v>525</v>
      </c>
      <c r="O3332" s="1"/>
      <c r="P3332" s="24">
        <f t="shared" si="170"/>
        <v>2700</v>
      </c>
      <c r="Q3332" s="23">
        <v>231</v>
      </c>
      <c r="R3332" s="23">
        <v>0</v>
      </c>
      <c r="S3332" s="23">
        <v>40.409999999999997</v>
      </c>
      <c r="T3332" s="24">
        <f t="shared" si="168"/>
        <v>271.40999999999997</v>
      </c>
      <c r="U3332" s="25">
        <f t="shared" si="169"/>
        <v>2428.59</v>
      </c>
    </row>
    <row r="3333" spans="1:21" ht="27" customHeight="1" x14ac:dyDescent="0.2">
      <c r="A3333" s="18">
        <v>14584</v>
      </c>
      <c r="B3333" s="18" t="s">
        <v>687</v>
      </c>
      <c r="C3333" s="19">
        <v>44956</v>
      </c>
      <c r="D3333" s="20">
        <v>29502240200753</v>
      </c>
      <c r="F3333" s="18" t="s">
        <v>86</v>
      </c>
      <c r="G3333" s="19" t="s">
        <v>77</v>
      </c>
      <c r="H3333" s="18"/>
      <c r="O3333" s="1"/>
      <c r="P3333" s="24">
        <f t="shared" si="170"/>
        <v>0</v>
      </c>
      <c r="T3333" s="24">
        <f t="shared" si="168"/>
        <v>0</v>
      </c>
      <c r="U3333" s="25">
        <f t="shared" si="169"/>
        <v>0</v>
      </c>
    </row>
    <row r="3334" spans="1:21" ht="27" customHeight="1" x14ac:dyDescent="0.2">
      <c r="A3334" s="18">
        <v>14585</v>
      </c>
      <c r="B3334" s="18" t="s">
        <v>688</v>
      </c>
      <c r="C3334" s="19">
        <v>44963</v>
      </c>
      <c r="D3334" s="20">
        <v>29701010217293</v>
      </c>
      <c r="F3334" s="18" t="s">
        <v>214</v>
      </c>
      <c r="G3334" s="19" t="s">
        <v>77</v>
      </c>
      <c r="H3334" s="19">
        <v>45059</v>
      </c>
      <c r="I3334" s="21">
        <v>2000</v>
      </c>
      <c r="J3334" s="22">
        <v>2300</v>
      </c>
      <c r="M3334" s="23">
        <v>500</v>
      </c>
      <c r="O3334" s="1">
        <v>16</v>
      </c>
      <c r="P3334" s="24">
        <f t="shared" si="170"/>
        <v>2816</v>
      </c>
      <c r="Q3334" s="23">
        <v>220</v>
      </c>
      <c r="R3334" s="23">
        <v>0</v>
      </c>
      <c r="S3334" s="23">
        <v>1.17</v>
      </c>
      <c r="T3334" s="24">
        <f t="shared" si="168"/>
        <v>221.17</v>
      </c>
      <c r="U3334" s="25">
        <f t="shared" si="169"/>
        <v>2594.83</v>
      </c>
    </row>
    <row r="3335" spans="1:21" ht="27" customHeight="1" x14ac:dyDescent="0.2">
      <c r="A3335" s="18">
        <v>14586</v>
      </c>
      <c r="B3335" s="18" t="s">
        <v>689</v>
      </c>
      <c r="C3335" s="19">
        <v>44956</v>
      </c>
      <c r="D3335" s="20">
        <v>29306051804253</v>
      </c>
      <c r="F3335" s="18" t="s">
        <v>86</v>
      </c>
      <c r="G3335" s="19">
        <v>45054</v>
      </c>
      <c r="H3335" s="18"/>
      <c r="I3335" s="21">
        <v>1700</v>
      </c>
      <c r="J3335" s="22">
        <v>1798.33</v>
      </c>
      <c r="M3335" s="23">
        <v>425</v>
      </c>
      <c r="O3335" s="1">
        <v>231</v>
      </c>
      <c r="P3335" s="24">
        <f t="shared" si="170"/>
        <v>2454.33</v>
      </c>
      <c r="Q3335" s="23">
        <v>187</v>
      </c>
      <c r="R3335" s="23">
        <v>0</v>
      </c>
      <c r="S3335" s="23">
        <v>4.03</v>
      </c>
      <c r="T3335" s="24">
        <f t="shared" si="168"/>
        <v>191.03</v>
      </c>
      <c r="U3335" s="25">
        <f t="shared" si="169"/>
        <v>2263.2999999999997</v>
      </c>
    </row>
    <row r="3336" spans="1:21" ht="27" customHeight="1" x14ac:dyDescent="0.2">
      <c r="A3336" s="18">
        <v>14588</v>
      </c>
      <c r="B3336" s="18" t="s">
        <v>690</v>
      </c>
      <c r="C3336" s="19">
        <v>44957</v>
      </c>
      <c r="D3336" s="20">
        <v>30309230201833</v>
      </c>
      <c r="F3336" s="18" t="s">
        <v>86</v>
      </c>
      <c r="G3336" s="19" t="s">
        <v>77</v>
      </c>
      <c r="H3336" s="19">
        <v>44964</v>
      </c>
      <c r="O3336" s="1"/>
      <c r="P3336" s="24">
        <f t="shared" si="170"/>
        <v>0</v>
      </c>
      <c r="T3336" s="24">
        <f t="shared" si="168"/>
        <v>0</v>
      </c>
      <c r="U3336" s="25">
        <f t="shared" si="169"/>
        <v>0</v>
      </c>
    </row>
    <row r="3337" spans="1:21" ht="27" customHeight="1" x14ac:dyDescent="0.2">
      <c r="A3337" s="18">
        <v>14594</v>
      </c>
      <c r="B3337" s="18" t="s">
        <v>691</v>
      </c>
      <c r="C3337" s="19">
        <v>44976</v>
      </c>
      <c r="D3337" s="20">
        <v>27503011805055</v>
      </c>
      <c r="F3337" s="18" t="s">
        <v>86</v>
      </c>
      <c r="G3337" s="19" t="s">
        <v>77</v>
      </c>
      <c r="O3337" s="1"/>
      <c r="P3337" s="24">
        <f t="shared" si="170"/>
        <v>0</v>
      </c>
      <c r="T3337" s="24">
        <f t="shared" si="168"/>
        <v>0</v>
      </c>
      <c r="U3337" s="25">
        <f t="shared" si="169"/>
        <v>0</v>
      </c>
    </row>
    <row r="3338" spans="1:21" ht="27" customHeight="1" x14ac:dyDescent="0.2">
      <c r="A3338" s="18">
        <v>14601</v>
      </c>
      <c r="B3338" s="18" t="s">
        <v>696</v>
      </c>
      <c r="C3338" s="19">
        <v>44987</v>
      </c>
      <c r="D3338" s="20">
        <v>28302100201994</v>
      </c>
      <c r="F3338" s="18" t="s">
        <v>214</v>
      </c>
      <c r="G3338" s="19">
        <v>45078</v>
      </c>
      <c r="I3338" s="21">
        <v>1700</v>
      </c>
      <c r="J3338" s="22">
        <v>1700</v>
      </c>
      <c r="M3338" s="23">
        <v>318</v>
      </c>
      <c r="O3338" s="1">
        <v>288</v>
      </c>
      <c r="P3338" s="24">
        <f t="shared" si="170"/>
        <v>2306</v>
      </c>
      <c r="Q3338" s="23">
        <v>187</v>
      </c>
      <c r="R3338" s="23">
        <v>0</v>
      </c>
      <c r="S3338" s="23">
        <v>0.14000000000000001</v>
      </c>
      <c r="T3338" s="24">
        <f t="shared" si="168"/>
        <v>187.14</v>
      </c>
      <c r="U3338" s="25">
        <f t="shared" si="169"/>
        <v>2118.86</v>
      </c>
    </row>
    <row r="3339" spans="1:21" ht="27" customHeight="1" x14ac:dyDescent="0.2">
      <c r="A3339" s="18">
        <v>14604</v>
      </c>
      <c r="B3339" s="18" t="s">
        <v>697</v>
      </c>
      <c r="C3339" s="19">
        <v>44983</v>
      </c>
      <c r="D3339" s="20">
        <v>28710040200315</v>
      </c>
      <c r="F3339" s="18" t="s">
        <v>86</v>
      </c>
      <c r="G3339" s="19">
        <v>45088</v>
      </c>
      <c r="I3339" s="21">
        <v>1700</v>
      </c>
      <c r="J3339" s="22">
        <v>1700</v>
      </c>
      <c r="M3339" s="23">
        <v>55</v>
      </c>
      <c r="O3339" s="1">
        <v>391</v>
      </c>
      <c r="P3339" s="24">
        <f t="shared" si="170"/>
        <v>2146</v>
      </c>
      <c r="Q3339" s="23">
        <v>187</v>
      </c>
      <c r="R3339" s="23">
        <v>0</v>
      </c>
      <c r="S3339" s="23">
        <v>0</v>
      </c>
      <c r="T3339" s="24">
        <f t="shared" si="168"/>
        <v>187</v>
      </c>
      <c r="U3339" s="25">
        <f t="shared" si="169"/>
        <v>1959</v>
      </c>
    </row>
    <row r="3340" spans="1:21" ht="27" customHeight="1" x14ac:dyDescent="0.2">
      <c r="A3340" s="18">
        <v>14606</v>
      </c>
      <c r="B3340" s="18" t="s">
        <v>698</v>
      </c>
      <c r="C3340" s="19">
        <v>44989</v>
      </c>
      <c r="D3340" s="20">
        <v>30504080202353</v>
      </c>
      <c r="F3340" s="18" t="s">
        <v>86</v>
      </c>
      <c r="G3340" s="19" t="s">
        <v>77</v>
      </c>
      <c r="O3340" s="1"/>
      <c r="P3340" s="24">
        <f t="shared" si="170"/>
        <v>0</v>
      </c>
      <c r="T3340" s="24">
        <f t="shared" si="168"/>
        <v>0</v>
      </c>
      <c r="U3340" s="25">
        <f t="shared" si="169"/>
        <v>0</v>
      </c>
    </row>
    <row r="3341" spans="1:21" ht="27" customHeight="1" x14ac:dyDescent="0.2">
      <c r="A3341" s="18">
        <v>14610</v>
      </c>
      <c r="B3341" s="18" t="s">
        <v>699</v>
      </c>
      <c r="C3341" s="19">
        <v>45001</v>
      </c>
      <c r="D3341" s="20">
        <v>30003210200316</v>
      </c>
      <c r="F3341" s="18" t="s">
        <v>75</v>
      </c>
      <c r="G3341" s="19" t="s">
        <v>77</v>
      </c>
      <c r="O3341" s="1"/>
      <c r="P3341" s="24">
        <f t="shared" si="170"/>
        <v>0</v>
      </c>
      <c r="T3341" s="24">
        <f t="shared" si="168"/>
        <v>0</v>
      </c>
      <c r="U3341" s="25">
        <f t="shared" si="169"/>
        <v>0</v>
      </c>
    </row>
    <row r="3342" spans="1:21" ht="27" customHeight="1" x14ac:dyDescent="0.2">
      <c r="A3342" s="18">
        <v>14611</v>
      </c>
      <c r="B3342" s="18" t="s">
        <v>700</v>
      </c>
      <c r="C3342" s="19">
        <v>45007</v>
      </c>
      <c r="D3342" s="20">
        <v>29310110200852</v>
      </c>
      <c r="F3342" s="18" t="s">
        <v>206</v>
      </c>
      <c r="G3342" s="19" t="s">
        <v>77</v>
      </c>
      <c r="I3342" s="21">
        <v>2700</v>
      </c>
      <c r="J3342" s="22">
        <v>3115</v>
      </c>
      <c r="M3342" s="23">
        <v>675</v>
      </c>
      <c r="N3342" s="23">
        <v>300</v>
      </c>
      <c r="O3342" s="1">
        <v>1752</v>
      </c>
      <c r="P3342" s="24">
        <f t="shared" si="170"/>
        <v>5842</v>
      </c>
      <c r="Q3342" s="23">
        <v>297</v>
      </c>
      <c r="R3342" s="23">
        <v>0</v>
      </c>
      <c r="S3342" s="23">
        <v>0.25</v>
      </c>
      <c r="T3342" s="24">
        <f t="shared" si="168"/>
        <v>297.25</v>
      </c>
      <c r="U3342" s="25">
        <f t="shared" si="169"/>
        <v>5544.75</v>
      </c>
    </row>
    <row r="3343" spans="1:21" ht="27" customHeight="1" x14ac:dyDescent="0.2">
      <c r="A3343" s="18">
        <v>14618</v>
      </c>
      <c r="B3343" s="18" t="s">
        <v>701</v>
      </c>
      <c r="C3343" s="19">
        <v>45019</v>
      </c>
      <c r="D3343" s="20">
        <v>29410300202058</v>
      </c>
      <c r="F3343" s="18" t="s">
        <v>86</v>
      </c>
      <c r="G3343" s="19" t="s">
        <v>77</v>
      </c>
      <c r="O3343" s="1"/>
      <c r="P3343" s="24">
        <f t="shared" si="170"/>
        <v>0</v>
      </c>
      <c r="T3343" s="24">
        <f t="shared" si="168"/>
        <v>0</v>
      </c>
      <c r="U3343" s="25">
        <f t="shared" si="169"/>
        <v>0</v>
      </c>
    </row>
    <row r="3344" spans="1:21" ht="27" customHeight="1" x14ac:dyDescent="0.2">
      <c r="A3344" s="18">
        <v>0</v>
      </c>
      <c r="B3344" s="18" t="s">
        <v>702</v>
      </c>
      <c r="C3344" s="19">
        <v>45022</v>
      </c>
      <c r="D3344" s="20">
        <v>29006160201794</v>
      </c>
      <c r="F3344" s="18" t="s">
        <v>25</v>
      </c>
      <c r="G3344" s="19" t="s">
        <v>77</v>
      </c>
      <c r="O3344" s="1"/>
      <c r="P3344" s="24">
        <f t="shared" si="170"/>
        <v>0</v>
      </c>
      <c r="T3344" s="24">
        <f t="shared" si="168"/>
        <v>0</v>
      </c>
      <c r="U3344" s="25">
        <f t="shared" si="169"/>
        <v>0</v>
      </c>
    </row>
    <row r="3345" spans="1:21" ht="27" customHeight="1" x14ac:dyDescent="0.2">
      <c r="A3345" s="18">
        <v>0</v>
      </c>
      <c r="B3345" s="18" t="s">
        <v>703</v>
      </c>
      <c r="C3345" s="19">
        <v>45026</v>
      </c>
      <c r="D3345" s="20">
        <v>29407060202933</v>
      </c>
      <c r="F3345" s="18" t="s">
        <v>25</v>
      </c>
      <c r="G3345" s="19" t="s">
        <v>77</v>
      </c>
      <c r="O3345" s="1"/>
      <c r="P3345" s="24">
        <f t="shared" si="170"/>
        <v>0</v>
      </c>
      <c r="T3345" s="24">
        <f t="shared" si="168"/>
        <v>0</v>
      </c>
      <c r="U3345" s="25">
        <f t="shared" si="169"/>
        <v>0</v>
      </c>
    </row>
    <row r="3346" spans="1:21" ht="27" customHeight="1" x14ac:dyDescent="0.2">
      <c r="A3346" s="18">
        <v>0</v>
      </c>
      <c r="B3346" s="18" t="s">
        <v>704</v>
      </c>
      <c r="F3346" s="18" t="s">
        <v>25</v>
      </c>
      <c r="G3346" s="19" t="s">
        <v>77</v>
      </c>
      <c r="O3346" s="1"/>
      <c r="P3346" s="24">
        <f t="shared" si="170"/>
        <v>0</v>
      </c>
      <c r="T3346" s="24">
        <f t="shared" si="168"/>
        <v>0</v>
      </c>
      <c r="U3346" s="25">
        <f t="shared" si="169"/>
        <v>0</v>
      </c>
    </row>
    <row r="3347" spans="1:21" ht="27" customHeight="1" x14ac:dyDescent="0.2">
      <c r="A3347" s="18">
        <v>0</v>
      </c>
      <c r="B3347" s="18" t="s">
        <v>706</v>
      </c>
      <c r="C3347" s="19">
        <v>45047</v>
      </c>
      <c r="D3347" s="20">
        <v>27509170200154</v>
      </c>
      <c r="F3347" s="18" t="s">
        <v>25</v>
      </c>
      <c r="G3347" s="19" t="s">
        <v>77</v>
      </c>
      <c r="J3347" s="22">
        <v>4480</v>
      </c>
      <c r="O3347" s="1"/>
      <c r="P3347" s="24">
        <f t="shared" si="170"/>
        <v>4480</v>
      </c>
      <c r="T3347" s="24">
        <f t="shared" si="168"/>
        <v>0</v>
      </c>
      <c r="U3347" s="25">
        <f t="shared" si="169"/>
        <v>4480</v>
      </c>
    </row>
    <row r="3348" spans="1:21" ht="27" customHeight="1" x14ac:dyDescent="0.2">
      <c r="A3348" s="18">
        <v>0</v>
      </c>
      <c r="B3348" s="18" t="s">
        <v>707</v>
      </c>
      <c r="C3348" s="19">
        <v>45047</v>
      </c>
      <c r="D3348" s="20">
        <v>27401020201611</v>
      </c>
      <c r="F3348" s="18" t="s">
        <v>25</v>
      </c>
      <c r="G3348" s="19" t="s">
        <v>77</v>
      </c>
      <c r="J3348" s="22">
        <v>4128</v>
      </c>
      <c r="O3348" s="1"/>
      <c r="P3348" s="24">
        <f t="shared" si="170"/>
        <v>4128</v>
      </c>
      <c r="T3348" s="24">
        <f t="shared" si="168"/>
        <v>0</v>
      </c>
      <c r="U3348" s="25">
        <f t="shared" si="169"/>
        <v>4128</v>
      </c>
    </row>
    <row r="3349" spans="1:21" ht="27" customHeight="1" x14ac:dyDescent="0.2">
      <c r="A3349" s="18">
        <v>14622</v>
      </c>
      <c r="B3349" s="18" t="s">
        <v>202</v>
      </c>
      <c r="C3349" s="19">
        <v>45053</v>
      </c>
      <c r="D3349" s="20">
        <v>29009091804031</v>
      </c>
      <c r="F3349" s="18" t="s">
        <v>86</v>
      </c>
      <c r="G3349" s="19" t="s">
        <v>77</v>
      </c>
      <c r="I3349" s="21">
        <v>0</v>
      </c>
      <c r="J3349" s="22">
        <v>1686.67</v>
      </c>
      <c r="M3349" s="23">
        <v>0</v>
      </c>
      <c r="O3349" s="1">
        <v>220</v>
      </c>
      <c r="P3349" s="24">
        <f t="shared" si="170"/>
        <v>1906.67</v>
      </c>
      <c r="Q3349" s="23">
        <v>0</v>
      </c>
      <c r="R3349" s="23">
        <v>0</v>
      </c>
      <c r="S3349" s="23">
        <v>55</v>
      </c>
      <c r="T3349" s="24">
        <f t="shared" si="168"/>
        <v>55</v>
      </c>
      <c r="U3349" s="25">
        <f t="shared" si="169"/>
        <v>1851.67</v>
      </c>
    </row>
    <row r="3350" spans="1:21" ht="27" customHeight="1" x14ac:dyDescent="0.2">
      <c r="A3350" s="18">
        <v>14623</v>
      </c>
      <c r="B3350" s="18" t="s">
        <v>622</v>
      </c>
      <c r="C3350" s="19">
        <v>45055</v>
      </c>
      <c r="D3350" s="20">
        <v>29411011802019</v>
      </c>
      <c r="F3350" s="18" t="s">
        <v>86</v>
      </c>
      <c r="G3350" s="19" t="s">
        <v>77</v>
      </c>
      <c r="O3350" s="1"/>
      <c r="P3350" s="24">
        <f t="shared" si="170"/>
        <v>0</v>
      </c>
      <c r="T3350" s="24">
        <f t="shared" si="168"/>
        <v>0</v>
      </c>
      <c r="U3350" s="25">
        <f t="shared" si="169"/>
        <v>0</v>
      </c>
    </row>
    <row r="3351" spans="1:21" ht="27" customHeight="1" x14ac:dyDescent="0.2">
      <c r="A3351" s="18">
        <v>14629</v>
      </c>
      <c r="B3351" s="18" t="s">
        <v>708</v>
      </c>
      <c r="C3351" s="19">
        <v>45057</v>
      </c>
      <c r="D3351" s="20">
        <v>28905150200138</v>
      </c>
      <c r="F3351" s="18" t="s">
        <v>75</v>
      </c>
      <c r="G3351" s="19">
        <v>45095</v>
      </c>
      <c r="I3351" s="21">
        <v>1700</v>
      </c>
      <c r="J3351" s="22">
        <v>1700</v>
      </c>
      <c r="M3351" s="23">
        <v>33.33</v>
      </c>
      <c r="O3351" s="1"/>
      <c r="P3351" s="24">
        <f t="shared" si="170"/>
        <v>1733.33</v>
      </c>
      <c r="Q3351" s="23">
        <v>187</v>
      </c>
      <c r="R3351" s="23">
        <v>0</v>
      </c>
      <c r="S3351" s="23">
        <v>0.28000000000000003</v>
      </c>
      <c r="T3351" s="24">
        <f t="shared" si="168"/>
        <v>187.28</v>
      </c>
      <c r="U3351" s="25">
        <f t="shared" si="169"/>
        <v>1546.05</v>
      </c>
    </row>
    <row r="3352" spans="1:21" ht="27" customHeight="1" x14ac:dyDescent="0.2">
      <c r="A3352" s="18">
        <v>14634</v>
      </c>
      <c r="B3352" s="18" t="s">
        <v>709</v>
      </c>
      <c r="C3352" s="19">
        <v>45066</v>
      </c>
      <c r="D3352" s="20">
        <v>29602070201517</v>
      </c>
      <c r="F3352" s="18" t="s">
        <v>210</v>
      </c>
      <c r="G3352" s="19" t="s">
        <v>77</v>
      </c>
      <c r="I3352" s="21">
        <v>2900</v>
      </c>
      <c r="J3352" s="22">
        <v>2975</v>
      </c>
      <c r="M3352" s="23">
        <v>725</v>
      </c>
      <c r="O3352" s="1"/>
      <c r="P3352" s="24">
        <f t="shared" si="170"/>
        <v>3700</v>
      </c>
      <c r="Q3352" s="23">
        <v>319</v>
      </c>
      <c r="R3352" s="23">
        <v>0</v>
      </c>
      <c r="S3352" s="23">
        <v>2.08</v>
      </c>
      <c r="T3352" s="24">
        <f t="shared" si="168"/>
        <v>321.08</v>
      </c>
      <c r="U3352" s="25">
        <f t="shared" si="169"/>
        <v>3378.92</v>
      </c>
    </row>
    <row r="3353" spans="1:21" ht="27" customHeight="1" x14ac:dyDescent="0.2">
      <c r="A3353" s="18">
        <v>14635</v>
      </c>
      <c r="B3353" s="18" t="s">
        <v>710</v>
      </c>
      <c r="C3353" s="19">
        <v>45067</v>
      </c>
      <c r="D3353" s="20">
        <v>27508240200118</v>
      </c>
      <c r="F3353" s="18" t="s">
        <v>256</v>
      </c>
      <c r="G3353" s="19" t="s">
        <v>77</v>
      </c>
      <c r="I3353" s="21">
        <v>0</v>
      </c>
      <c r="J3353" s="22">
        <v>12000</v>
      </c>
      <c r="M3353" s="23">
        <v>0</v>
      </c>
      <c r="O3353" s="1"/>
      <c r="P3353" s="24">
        <f t="shared" si="170"/>
        <v>12000</v>
      </c>
      <c r="Q3353" s="23">
        <v>0</v>
      </c>
      <c r="R3353" s="23">
        <v>0</v>
      </c>
      <c r="S3353" s="23">
        <v>0</v>
      </c>
      <c r="T3353" s="24">
        <f t="shared" si="168"/>
        <v>0</v>
      </c>
      <c r="U3353" s="25">
        <f t="shared" si="169"/>
        <v>12000</v>
      </c>
    </row>
    <row r="3354" spans="1:21" ht="27" customHeight="1" x14ac:dyDescent="0.2">
      <c r="A3354" s="18">
        <v>14638</v>
      </c>
      <c r="B3354" s="18" t="s">
        <v>711</v>
      </c>
      <c r="C3354" s="19">
        <v>45066</v>
      </c>
      <c r="D3354" s="20">
        <v>30001122600719</v>
      </c>
      <c r="F3354" s="18" t="s">
        <v>86</v>
      </c>
      <c r="G3354" s="19" t="s">
        <v>77</v>
      </c>
      <c r="I3354" s="21">
        <v>1700</v>
      </c>
      <c r="J3354" s="22">
        <v>1700</v>
      </c>
      <c r="M3354" s="23">
        <v>33.33</v>
      </c>
      <c r="O3354" s="1"/>
      <c r="P3354" s="24">
        <f t="shared" si="170"/>
        <v>1733.33</v>
      </c>
      <c r="Q3354" s="23">
        <v>187</v>
      </c>
      <c r="R3354" s="23">
        <v>0</v>
      </c>
      <c r="S3354" s="23">
        <v>0.42</v>
      </c>
      <c r="T3354" s="24">
        <f t="shared" si="168"/>
        <v>187.42</v>
      </c>
      <c r="U3354" s="25">
        <f t="shared" si="169"/>
        <v>1545.9099999999999</v>
      </c>
    </row>
    <row r="3355" spans="1:21" ht="27" customHeight="1" x14ac:dyDescent="0.2">
      <c r="A3355" s="18">
        <v>0</v>
      </c>
      <c r="B3355" s="18" t="s">
        <v>712</v>
      </c>
      <c r="C3355" s="19">
        <v>45047</v>
      </c>
      <c r="D3355" s="20">
        <v>29804012606614</v>
      </c>
      <c r="F3355" s="18" t="s">
        <v>25</v>
      </c>
      <c r="G3355" s="19" t="s">
        <v>77</v>
      </c>
      <c r="J3355" s="22">
        <v>2993</v>
      </c>
      <c r="O3355" s="1"/>
      <c r="P3355" s="24">
        <f t="shared" si="170"/>
        <v>2993</v>
      </c>
      <c r="T3355" s="24">
        <f t="shared" si="168"/>
        <v>0</v>
      </c>
      <c r="U3355" s="25">
        <f t="shared" si="169"/>
        <v>2993</v>
      </c>
    </row>
    <row r="3356" spans="1:21" ht="27" customHeight="1" x14ac:dyDescent="0.2">
      <c r="A3356" s="18">
        <v>0</v>
      </c>
      <c r="B3356" s="18" t="s">
        <v>713</v>
      </c>
      <c r="C3356" s="19">
        <v>45066</v>
      </c>
      <c r="D3356" s="20">
        <v>28001010203955</v>
      </c>
      <c r="F3356" s="18" t="s">
        <v>25</v>
      </c>
      <c r="G3356" s="19" t="s">
        <v>77</v>
      </c>
      <c r="J3356" s="22">
        <v>4060</v>
      </c>
      <c r="O3356" s="1"/>
      <c r="P3356" s="24">
        <f t="shared" si="170"/>
        <v>4060</v>
      </c>
      <c r="T3356" s="24">
        <f t="shared" si="168"/>
        <v>0</v>
      </c>
      <c r="U3356" s="25">
        <f t="shared" si="169"/>
        <v>4060</v>
      </c>
    </row>
    <row r="3357" spans="1:21" ht="27" customHeight="1" x14ac:dyDescent="0.2">
      <c r="A3357" s="18">
        <v>0</v>
      </c>
      <c r="B3357" s="18" t="s">
        <v>714</v>
      </c>
      <c r="C3357" s="19">
        <v>45047</v>
      </c>
      <c r="D3357" s="20">
        <v>29109270202633</v>
      </c>
      <c r="F3357" s="18" t="s">
        <v>25</v>
      </c>
      <c r="G3357" s="19" t="s">
        <v>77</v>
      </c>
      <c r="J3357" s="22">
        <v>3220</v>
      </c>
      <c r="O3357" s="1"/>
      <c r="P3357" s="24">
        <f t="shared" si="170"/>
        <v>3220</v>
      </c>
      <c r="T3357" s="24">
        <f t="shared" si="168"/>
        <v>0</v>
      </c>
      <c r="U3357" s="25">
        <f t="shared" si="169"/>
        <v>3220</v>
      </c>
    </row>
    <row r="3358" spans="1:21" ht="27" customHeight="1" x14ac:dyDescent="0.2">
      <c r="A3358" s="18">
        <v>0</v>
      </c>
      <c r="B3358" s="18" t="s">
        <v>579</v>
      </c>
      <c r="C3358" s="19">
        <v>45068</v>
      </c>
      <c r="D3358" s="20">
        <v>29407010213411</v>
      </c>
      <c r="F3358" s="18" t="s">
        <v>25</v>
      </c>
      <c r="G3358" s="19" t="s">
        <v>77</v>
      </c>
      <c r="J3358" s="22">
        <v>2993</v>
      </c>
      <c r="O3358" s="1"/>
      <c r="P3358" s="24">
        <f t="shared" si="170"/>
        <v>2993</v>
      </c>
      <c r="T3358" s="24">
        <f t="shared" si="168"/>
        <v>0</v>
      </c>
      <c r="U3358" s="25">
        <f t="shared" si="169"/>
        <v>2993</v>
      </c>
    </row>
    <row r="3359" spans="1:21" ht="27" customHeight="1" x14ac:dyDescent="0.2">
      <c r="A3359" s="18">
        <v>14657</v>
      </c>
      <c r="B3359" s="18" t="s">
        <v>632</v>
      </c>
      <c r="C3359" s="19">
        <v>45092</v>
      </c>
      <c r="D3359" s="20">
        <v>30212080202093</v>
      </c>
      <c r="F3359" s="18" t="s">
        <v>86</v>
      </c>
      <c r="I3359" s="21">
        <v>0</v>
      </c>
      <c r="J3359" s="22">
        <v>650</v>
      </c>
      <c r="M3359" s="23">
        <v>0</v>
      </c>
      <c r="O3359" s="1">
        <v>86</v>
      </c>
      <c r="P3359" s="24">
        <f t="shared" si="170"/>
        <v>736</v>
      </c>
      <c r="Q3359" s="23">
        <v>0</v>
      </c>
      <c r="R3359" s="23">
        <v>0</v>
      </c>
      <c r="S3359" s="23">
        <v>0</v>
      </c>
      <c r="T3359" s="24">
        <f t="shared" si="168"/>
        <v>0</v>
      </c>
      <c r="U3359" s="25">
        <f t="shared" si="169"/>
        <v>736</v>
      </c>
    </row>
    <row r="3360" spans="1:21" ht="27" customHeight="1" x14ac:dyDescent="0.2">
      <c r="A3360" s="18">
        <v>14670</v>
      </c>
      <c r="B3360" s="18" t="s">
        <v>715</v>
      </c>
      <c r="C3360" s="19">
        <v>45101</v>
      </c>
      <c r="D3360" s="20">
        <v>29508050201417</v>
      </c>
      <c r="F3360" s="18" t="s">
        <v>75</v>
      </c>
      <c r="I3360" s="21">
        <v>0</v>
      </c>
      <c r="J3360" s="22">
        <v>133.33000000000001</v>
      </c>
      <c r="M3360" s="23">
        <v>0</v>
      </c>
      <c r="O3360" s="1"/>
      <c r="P3360" s="24">
        <f t="shared" si="170"/>
        <v>133.33000000000001</v>
      </c>
      <c r="Q3360" s="23">
        <v>0</v>
      </c>
      <c r="R3360" s="23">
        <v>0</v>
      </c>
      <c r="S3360" s="23">
        <v>0</v>
      </c>
      <c r="T3360" s="24">
        <f t="shared" si="168"/>
        <v>0</v>
      </c>
      <c r="U3360" s="25">
        <f t="shared" si="169"/>
        <v>133.33000000000001</v>
      </c>
    </row>
    <row r="3361" spans="1:21" ht="27" customHeight="1" x14ac:dyDescent="0.2">
      <c r="A3361" s="18">
        <v>14671</v>
      </c>
      <c r="B3361" s="18" t="s">
        <v>716</v>
      </c>
      <c r="C3361" s="19">
        <v>45101</v>
      </c>
      <c r="D3361" s="20">
        <v>29910011813847</v>
      </c>
      <c r="F3361" s="18" t="s">
        <v>124</v>
      </c>
      <c r="I3361" s="21">
        <v>0</v>
      </c>
      <c r="J3361" s="22">
        <v>216.67</v>
      </c>
      <c r="M3361" s="23">
        <v>0</v>
      </c>
      <c r="O3361" s="1"/>
      <c r="P3361" s="24">
        <f t="shared" si="170"/>
        <v>216.67</v>
      </c>
      <c r="Q3361" s="23">
        <v>0</v>
      </c>
      <c r="R3361" s="23">
        <v>0</v>
      </c>
      <c r="S3361" s="23">
        <v>0</v>
      </c>
      <c r="T3361" s="24">
        <f t="shared" si="168"/>
        <v>0</v>
      </c>
      <c r="U3361" s="25">
        <f t="shared" si="169"/>
        <v>216.67</v>
      </c>
    </row>
    <row r="3362" spans="1:21" ht="27" customHeight="1" x14ac:dyDescent="0.2">
      <c r="A3362" s="18">
        <v>0</v>
      </c>
      <c r="B3362" s="18" t="s">
        <v>717</v>
      </c>
      <c r="C3362" s="19">
        <v>45092</v>
      </c>
      <c r="D3362" s="20">
        <v>29708011811436</v>
      </c>
      <c r="F3362" s="18" t="s">
        <v>25</v>
      </c>
      <c r="G3362" s="19" t="s">
        <v>77</v>
      </c>
      <c r="J3362" s="22">
        <v>1260</v>
      </c>
      <c r="O3362" s="1"/>
      <c r="P3362" s="24">
        <f t="shared" si="170"/>
        <v>1260</v>
      </c>
      <c r="T3362" s="24">
        <f t="shared" si="168"/>
        <v>0</v>
      </c>
      <c r="U3362" s="25">
        <f t="shared" si="169"/>
        <v>1260</v>
      </c>
    </row>
    <row r="3363" spans="1:21" ht="27" customHeight="1" x14ac:dyDescent="0.2">
      <c r="A3363" s="18">
        <v>0</v>
      </c>
      <c r="B3363" s="18" t="s">
        <v>373</v>
      </c>
      <c r="C3363" s="19">
        <v>45092</v>
      </c>
      <c r="D3363" s="20">
        <v>29509101805238</v>
      </c>
      <c r="F3363" s="18" t="s">
        <v>25</v>
      </c>
      <c r="G3363" s="19" t="s">
        <v>77</v>
      </c>
      <c r="J3363" s="22">
        <v>1680</v>
      </c>
      <c r="O3363" s="1"/>
      <c r="P3363" s="24">
        <f t="shared" si="170"/>
        <v>1680</v>
      </c>
      <c r="T3363" s="24">
        <f t="shared" ref="T3363:T3365" si="171">SUM(Q3363:S3363)</f>
        <v>0</v>
      </c>
      <c r="U3363" s="25">
        <f t="shared" ref="U3363:U3365" si="172">P3363-T3363</f>
        <v>1680</v>
      </c>
    </row>
    <row r="3364" spans="1:21" ht="27" customHeight="1" x14ac:dyDescent="0.2">
      <c r="A3364" s="18">
        <v>0</v>
      </c>
      <c r="B3364" s="18" t="s">
        <v>718</v>
      </c>
      <c r="C3364" s="19">
        <v>45092</v>
      </c>
      <c r="D3364" s="20">
        <v>30102240201811</v>
      </c>
      <c r="F3364" s="18" t="s">
        <v>25</v>
      </c>
      <c r="G3364" s="19" t="s">
        <v>77</v>
      </c>
      <c r="J3364" s="22">
        <v>1400</v>
      </c>
      <c r="O3364" s="1"/>
      <c r="P3364" s="24">
        <f t="shared" ref="P3364:P3365" si="173">SUM(J3364:O3364)</f>
        <v>1400</v>
      </c>
      <c r="T3364" s="24">
        <f t="shared" si="171"/>
        <v>0</v>
      </c>
      <c r="U3364" s="25">
        <f t="shared" si="172"/>
        <v>1400</v>
      </c>
    </row>
    <row r="3365" spans="1:21" ht="27" customHeight="1" x14ac:dyDescent="0.2">
      <c r="A3365" s="18">
        <v>0</v>
      </c>
      <c r="B3365" s="18" t="s">
        <v>719</v>
      </c>
      <c r="C3365" s="19">
        <v>45097</v>
      </c>
      <c r="D3365" s="20">
        <v>30006101805673</v>
      </c>
      <c r="F3365" s="18" t="s">
        <v>25</v>
      </c>
      <c r="G3365" s="19" t="s">
        <v>77</v>
      </c>
      <c r="J3365" s="22">
        <v>840</v>
      </c>
      <c r="O3365" s="1"/>
      <c r="P3365" s="24">
        <f t="shared" si="173"/>
        <v>840</v>
      </c>
      <c r="T3365" s="24">
        <f t="shared" si="171"/>
        <v>0</v>
      </c>
      <c r="U3365" s="25">
        <f t="shared" si="172"/>
        <v>840</v>
      </c>
    </row>
  </sheetData>
  <autoFilter ref="A4:V3365"/>
  <mergeCells count="7">
    <mergeCell ref="A1:H1"/>
    <mergeCell ref="I1:Q1"/>
    <mergeCell ref="R1:U1"/>
    <mergeCell ref="U2:U3"/>
    <mergeCell ref="A3:H3"/>
    <mergeCell ref="I3:P3"/>
    <mergeCell ref="Q3:T3"/>
  </mergeCells>
  <printOptions horizontalCentered="1" verticalCentered="1"/>
  <pageMargins left="0" right="0" top="0" bottom="0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548"/>
  <sheetViews>
    <sheetView rightToLeft="1" tabSelected="1" workbookViewId="0">
      <selection activeCell="I10" sqref="I10"/>
    </sheetView>
  </sheetViews>
  <sheetFormatPr defaultRowHeight="14.25" x14ac:dyDescent="0.2"/>
  <cols>
    <col min="1" max="1" width="6" bestFit="1" customWidth="1"/>
    <col min="2" max="2" width="30.375" bestFit="1" customWidth="1"/>
    <col min="3" max="3" width="10.375" bestFit="1" customWidth="1"/>
    <col min="4" max="4" width="14.125" bestFit="1" customWidth="1"/>
    <col min="5" max="5" width="7.375" bestFit="1" customWidth="1"/>
    <col min="6" max="6" width="20.875" bestFit="1" customWidth="1"/>
    <col min="7" max="7" width="10.375" bestFit="1" customWidth="1"/>
    <col min="9" max="9" width="10.125" bestFit="1" customWidth="1"/>
    <col min="10" max="10" width="6.875" bestFit="1" customWidth="1"/>
    <col min="11" max="11" width="5.75" bestFit="1" customWidth="1"/>
    <col min="13" max="13" width="7.625" bestFit="1" customWidth="1"/>
    <col min="15" max="15" width="10.125" bestFit="1" customWidth="1"/>
    <col min="16" max="16" width="8.25" bestFit="1" customWidth="1"/>
    <col min="17" max="18" width="6.625" bestFit="1" customWidth="1"/>
    <col min="19" max="19" width="8.25" bestFit="1" customWidth="1"/>
    <col min="20" max="20" width="10.125" bestFit="1" customWidth="1"/>
  </cols>
  <sheetData>
    <row r="3" spans="1:20" ht="15" thickBot="1" x14ac:dyDescent="0.25"/>
    <row r="4" spans="1:20" ht="83.25" thickTop="1" x14ac:dyDescent="0.2">
      <c r="A4" s="12" t="s">
        <v>720</v>
      </c>
      <c r="B4" s="12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32" t="s">
        <v>11</v>
      </c>
      <c r="I4" s="33" t="s">
        <v>12</v>
      </c>
      <c r="J4" s="12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2" t="s">
        <v>18</v>
      </c>
      <c r="P4" s="12" t="s">
        <v>19</v>
      </c>
      <c r="Q4" s="12" t="s">
        <v>20</v>
      </c>
      <c r="R4" s="12" t="s">
        <v>21</v>
      </c>
      <c r="S4" s="12" t="s">
        <v>22</v>
      </c>
      <c r="T4" s="34" t="s">
        <v>23</v>
      </c>
    </row>
    <row r="5" spans="1:20" x14ac:dyDescent="0.2">
      <c r="A5" s="18">
        <v>233</v>
      </c>
      <c r="B5" s="18" t="s">
        <v>24</v>
      </c>
      <c r="C5" s="19">
        <v>34547</v>
      </c>
      <c r="D5" s="20"/>
      <c r="E5" s="20"/>
      <c r="F5" s="18" t="s">
        <v>25</v>
      </c>
      <c r="G5" s="19">
        <v>34547</v>
      </c>
      <c r="H5" s="1">
        <f>SUMIF('شركة '!$B$5:$B$3365,التحليلى!B5,'شركة '!$I$5:$I$3365)</f>
        <v>27240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">
      <c r="A6" s="18">
        <v>235</v>
      </c>
      <c r="B6" s="18" t="s">
        <v>26</v>
      </c>
      <c r="C6" s="19">
        <v>34547</v>
      </c>
      <c r="D6" s="20"/>
      <c r="E6" s="20"/>
      <c r="F6" s="18" t="s">
        <v>25</v>
      </c>
      <c r="G6" s="19">
        <v>34547</v>
      </c>
      <c r="H6" s="1">
        <f>SUMIF('شركة '!$B$5:$B$3365,التحليلى!B6,'شركة '!$I$5:$I$3365)</f>
        <v>20760</v>
      </c>
    </row>
    <row r="7" spans="1:20" x14ac:dyDescent="0.2">
      <c r="A7" s="18">
        <v>243</v>
      </c>
      <c r="B7" s="18" t="s">
        <v>27</v>
      </c>
      <c r="C7" s="19">
        <v>34547</v>
      </c>
      <c r="D7" s="20"/>
      <c r="E7" s="20"/>
      <c r="F7" s="18" t="s">
        <v>25</v>
      </c>
      <c r="G7" s="19">
        <v>34547</v>
      </c>
      <c r="H7" s="1">
        <f>SUMIF('شركة '!$B$5:$B$3365,التحليلى!B7,'شركة '!$I$5:$I$3365)</f>
        <v>34800</v>
      </c>
    </row>
    <row r="8" spans="1:20" x14ac:dyDescent="0.2">
      <c r="A8" s="18">
        <v>244</v>
      </c>
      <c r="B8" s="18" t="s">
        <v>28</v>
      </c>
      <c r="C8" s="19">
        <v>35695</v>
      </c>
      <c r="D8" s="20"/>
      <c r="E8" s="20"/>
      <c r="F8" s="18" t="s">
        <v>25</v>
      </c>
      <c r="G8" s="19">
        <v>35770</v>
      </c>
      <c r="H8" s="1">
        <f>SUMIF('شركة '!$B$5:$B$3365,التحليلى!B8,'شركة '!$I$5:$I$3365)</f>
        <v>27660</v>
      </c>
    </row>
    <row r="9" spans="1:20" x14ac:dyDescent="0.2">
      <c r="A9" s="18">
        <v>251</v>
      </c>
      <c r="B9" s="18" t="s">
        <v>29</v>
      </c>
      <c r="C9" s="19">
        <v>35134</v>
      </c>
      <c r="D9" s="20"/>
      <c r="E9" s="20"/>
      <c r="F9" s="18" t="s">
        <v>25</v>
      </c>
      <c r="G9" s="19">
        <v>37469</v>
      </c>
      <c r="H9" s="1">
        <f>SUMIF('شركة '!$B$5:$B$3365,التحليلى!B9,'شركة '!$I$5:$I$3365)</f>
        <v>18300</v>
      </c>
    </row>
    <row r="10" spans="1:20" x14ac:dyDescent="0.2">
      <c r="A10" s="18">
        <v>256</v>
      </c>
      <c r="B10" s="18" t="s">
        <v>30</v>
      </c>
      <c r="C10" s="19">
        <v>35420</v>
      </c>
      <c r="D10" s="20"/>
      <c r="E10" s="20"/>
      <c r="F10" s="18" t="s">
        <v>25</v>
      </c>
      <c r="G10" s="19">
        <v>35462</v>
      </c>
      <c r="H10" s="1">
        <f>SUMIF('شركة '!$B$5:$B$3365,التحليلى!B10,'شركة '!$I$5:$I$3365)</f>
        <v>19560</v>
      </c>
    </row>
    <row r="11" spans="1:20" x14ac:dyDescent="0.2">
      <c r="A11" s="18">
        <v>257</v>
      </c>
      <c r="B11" s="18" t="s">
        <v>31</v>
      </c>
      <c r="C11" s="19">
        <v>35830</v>
      </c>
      <c r="D11" s="20"/>
      <c r="E11" s="20"/>
      <c r="F11" s="18" t="s">
        <v>25</v>
      </c>
      <c r="G11" s="19">
        <v>35921</v>
      </c>
      <c r="H11" s="1">
        <f>SUMIF('شركة '!$B$5:$B$3365,التحليلى!B11,'شركة '!$I$5:$I$3365)</f>
        <v>21780</v>
      </c>
    </row>
    <row r="12" spans="1:20" x14ac:dyDescent="0.2">
      <c r="A12" s="18">
        <v>260</v>
      </c>
      <c r="B12" s="18" t="s">
        <v>32</v>
      </c>
      <c r="C12" s="19">
        <v>34717</v>
      </c>
      <c r="D12" s="20"/>
      <c r="E12" s="20"/>
      <c r="F12" s="18" t="s">
        <v>25</v>
      </c>
      <c r="G12" s="19">
        <v>34911</v>
      </c>
      <c r="H12" s="1">
        <f>SUMIF('شركة '!$B$5:$B$3365,التحليلى!B12,'شركة '!$I$5:$I$3365)</f>
        <v>18300</v>
      </c>
    </row>
    <row r="13" spans="1:20" x14ac:dyDescent="0.2">
      <c r="A13" s="18">
        <v>267</v>
      </c>
      <c r="B13" s="18" t="s">
        <v>33</v>
      </c>
      <c r="C13" s="19">
        <v>36492</v>
      </c>
      <c r="D13" s="20"/>
      <c r="E13" s="20"/>
      <c r="F13" s="18" t="s">
        <v>25</v>
      </c>
      <c r="G13" s="19">
        <v>36514</v>
      </c>
      <c r="H13" s="1">
        <f>SUMIF('شركة '!$B$5:$B$3365,التحليلى!B13,'شركة '!$I$5:$I$3365)</f>
        <v>27900</v>
      </c>
    </row>
    <row r="14" spans="1:20" x14ac:dyDescent="0.2">
      <c r="A14" s="18">
        <v>277</v>
      </c>
      <c r="B14" s="18" t="s">
        <v>34</v>
      </c>
      <c r="C14" s="19">
        <v>35751</v>
      </c>
      <c r="D14" s="20"/>
      <c r="E14" s="20"/>
      <c r="F14" s="18" t="s">
        <v>25</v>
      </c>
      <c r="G14" s="19">
        <v>35756</v>
      </c>
      <c r="H14" s="1">
        <f>SUMIF('شركة '!$B$5:$B$3365,التحليلى!B14,'شركة '!$I$5:$I$3365)</f>
        <v>19260</v>
      </c>
    </row>
    <row r="15" spans="1:20" x14ac:dyDescent="0.2">
      <c r="A15" s="18">
        <v>404</v>
      </c>
      <c r="B15" s="18" t="s">
        <v>35</v>
      </c>
      <c r="C15" s="19">
        <v>34981</v>
      </c>
      <c r="D15" s="20"/>
      <c r="E15" s="20"/>
      <c r="F15" s="18" t="s">
        <v>25</v>
      </c>
      <c r="G15" s="19">
        <v>34981</v>
      </c>
      <c r="H15" s="1">
        <f>SUMIF('شركة '!$B$5:$B$3365,التحليلى!B15,'شركة '!$I$5:$I$3365)</f>
        <v>23820</v>
      </c>
    </row>
    <row r="16" spans="1:20" x14ac:dyDescent="0.2">
      <c r="A16" s="18">
        <v>456</v>
      </c>
      <c r="B16" s="18" t="s">
        <v>36</v>
      </c>
      <c r="C16" s="19">
        <v>39088</v>
      </c>
      <c r="D16" s="20"/>
      <c r="E16" s="20"/>
      <c r="F16" s="18" t="s">
        <v>25</v>
      </c>
      <c r="G16" s="19">
        <v>39127</v>
      </c>
      <c r="H16" s="1">
        <f>SUMIF('شركة '!$B$5:$B$3365,التحليلى!B16,'شركة '!$I$5:$I$3365)</f>
        <v>16200</v>
      </c>
    </row>
    <row r="17" spans="1:8" x14ac:dyDescent="0.2">
      <c r="A17" s="18">
        <v>1552</v>
      </c>
      <c r="B17" s="18" t="s">
        <v>37</v>
      </c>
      <c r="C17" s="19">
        <v>35492</v>
      </c>
      <c r="D17" s="20"/>
      <c r="E17" s="20"/>
      <c r="F17" s="18" t="s">
        <v>25</v>
      </c>
      <c r="G17" s="19">
        <v>35505</v>
      </c>
      <c r="H17" s="1">
        <f>SUMIF('شركة '!$B$5:$B$3365,التحليلى!B17,'شركة '!$I$5:$I$3365)</f>
        <v>17940</v>
      </c>
    </row>
    <row r="18" spans="1:8" x14ac:dyDescent="0.2">
      <c r="A18" s="18">
        <v>3789</v>
      </c>
      <c r="B18" s="18" t="s">
        <v>38</v>
      </c>
      <c r="C18" s="19">
        <v>37247</v>
      </c>
      <c r="D18" s="20"/>
      <c r="E18" s="20"/>
      <c r="F18" s="18" t="s">
        <v>25</v>
      </c>
      <c r="G18" s="19">
        <v>40057</v>
      </c>
      <c r="H18" s="1">
        <f>SUMIF('شركة '!$B$5:$B$3365,التحليلى!B18,'شركة '!$I$5:$I$3365)</f>
        <v>13140</v>
      </c>
    </row>
    <row r="19" spans="1:8" x14ac:dyDescent="0.2">
      <c r="A19" s="18">
        <v>4138</v>
      </c>
      <c r="B19" s="18" t="s">
        <v>39</v>
      </c>
      <c r="C19" s="19">
        <v>36681</v>
      </c>
      <c r="D19" s="20"/>
      <c r="E19" s="20"/>
      <c r="F19" s="18" t="s">
        <v>25</v>
      </c>
      <c r="G19" s="19">
        <v>40411</v>
      </c>
      <c r="H19" s="1">
        <f>SUMIF('شركة '!$B$5:$B$3365,التحليلى!B19,'شركة '!$I$5:$I$3365)</f>
        <v>19140</v>
      </c>
    </row>
    <row r="20" spans="1:8" x14ac:dyDescent="0.2">
      <c r="A20" s="18">
        <v>4882</v>
      </c>
      <c r="B20" s="18" t="s">
        <v>40</v>
      </c>
      <c r="C20" s="19">
        <v>37990</v>
      </c>
      <c r="D20" s="20"/>
      <c r="E20" s="20"/>
      <c r="F20" s="18" t="s">
        <v>25</v>
      </c>
      <c r="G20" s="19">
        <v>38081</v>
      </c>
      <c r="H20" s="1">
        <f>SUMIF('شركة '!$B$5:$B$3365,التحليلى!B20,'شركة '!$I$5:$I$3365)</f>
        <v>13380</v>
      </c>
    </row>
    <row r="21" spans="1:8" x14ac:dyDescent="0.2">
      <c r="A21" s="18">
        <v>5627</v>
      </c>
      <c r="B21" s="18" t="s">
        <v>41</v>
      </c>
      <c r="C21" s="19">
        <v>38515</v>
      </c>
      <c r="D21" s="20"/>
      <c r="E21" s="20"/>
      <c r="F21" s="18" t="s">
        <v>25</v>
      </c>
      <c r="G21" s="19">
        <v>38574</v>
      </c>
      <c r="H21" s="1">
        <f>SUMIF('شركة '!$B$5:$B$3365,التحليلى!B21,'شركة '!$I$5:$I$3365)</f>
        <v>10200</v>
      </c>
    </row>
    <row r="22" spans="1:8" x14ac:dyDescent="0.2">
      <c r="A22" s="18">
        <v>5741</v>
      </c>
      <c r="B22" s="18" t="s">
        <v>42</v>
      </c>
      <c r="C22" s="19">
        <v>38566</v>
      </c>
      <c r="D22" s="20"/>
      <c r="E22" s="20"/>
      <c r="F22" s="18" t="s">
        <v>25</v>
      </c>
      <c r="G22" s="19">
        <v>38820</v>
      </c>
      <c r="H22" s="1">
        <f>SUMIF('شركة '!$B$5:$B$3365,التحليلى!B22,'شركة '!$I$5:$I$3365)</f>
        <v>16260</v>
      </c>
    </row>
    <row r="23" spans="1:8" x14ac:dyDescent="0.2">
      <c r="A23" s="18">
        <v>6073</v>
      </c>
      <c r="B23" s="18" t="s">
        <v>43</v>
      </c>
      <c r="C23" s="19">
        <v>38640</v>
      </c>
      <c r="D23" s="20"/>
      <c r="E23" s="20"/>
      <c r="F23" s="18" t="s">
        <v>25</v>
      </c>
      <c r="G23" s="19">
        <v>38750</v>
      </c>
      <c r="H23" s="1">
        <f>SUMIF('شركة '!$B$5:$B$3365,التحليلى!B23,'شركة '!$I$5:$I$3365)</f>
        <v>12420</v>
      </c>
    </row>
    <row r="24" spans="1:8" x14ac:dyDescent="0.2">
      <c r="A24" s="18">
        <v>6091</v>
      </c>
      <c r="B24" s="18" t="s">
        <v>44</v>
      </c>
      <c r="C24" s="19">
        <v>38668</v>
      </c>
      <c r="D24" s="20"/>
      <c r="E24" s="20"/>
      <c r="F24" s="18" t="s">
        <v>25</v>
      </c>
      <c r="G24" s="19">
        <v>38762</v>
      </c>
      <c r="H24" s="1">
        <f>SUMIF('شركة '!$B$5:$B$3365,التحليلى!B24,'شركة '!$I$5:$I$3365)</f>
        <v>17520</v>
      </c>
    </row>
    <row r="25" spans="1:8" x14ac:dyDescent="0.2">
      <c r="A25" s="18">
        <v>6718</v>
      </c>
      <c r="B25" s="18" t="s">
        <v>45</v>
      </c>
      <c r="C25" s="19">
        <v>38733</v>
      </c>
      <c r="D25" s="20"/>
      <c r="E25" s="20"/>
      <c r="F25" s="18" t="s">
        <v>25</v>
      </c>
      <c r="G25" s="19">
        <v>38795</v>
      </c>
      <c r="H25" s="1">
        <f>SUMIF('شركة '!$B$5:$B$3365,التحليلى!B25,'شركة '!$I$5:$I$3365)</f>
        <v>16320</v>
      </c>
    </row>
    <row r="26" spans="1:8" x14ac:dyDescent="0.2">
      <c r="A26" s="18">
        <v>7798</v>
      </c>
      <c r="B26" s="18" t="s">
        <v>46</v>
      </c>
      <c r="C26" s="19">
        <v>39144</v>
      </c>
      <c r="D26" s="20"/>
      <c r="E26" s="20"/>
      <c r="F26" s="18" t="s">
        <v>25</v>
      </c>
      <c r="G26" s="19">
        <v>39144</v>
      </c>
      <c r="H26" s="1">
        <f>SUMIF('شركة '!$B$5:$B$3365,التحليلى!B26,'شركة '!$I$5:$I$3365)</f>
        <v>15600</v>
      </c>
    </row>
    <row r="27" spans="1:8" x14ac:dyDescent="0.2">
      <c r="A27" s="18">
        <v>7984</v>
      </c>
      <c r="B27" s="18" t="s">
        <v>47</v>
      </c>
      <c r="C27" s="19">
        <v>39257</v>
      </c>
      <c r="D27" s="20"/>
      <c r="E27" s="20"/>
      <c r="F27" s="18" t="s">
        <v>25</v>
      </c>
      <c r="G27" s="19">
        <v>39267</v>
      </c>
      <c r="H27" s="1">
        <f>SUMIF('شركة '!$B$5:$B$3365,التحليلى!B27,'شركة '!$I$5:$I$3365)</f>
        <v>10200</v>
      </c>
    </row>
    <row r="28" spans="1:8" x14ac:dyDescent="0.2">
      <c r="A28" s="18">
        <v>8064</v>
      </c>
      <c r="B28" s="18" t="s">
        <v>48</v>
      </c>
      <c r="C28" s="19">
        <v>39284</v>
      </c>
      <c r="D28" s="20"/>
      <c r="E28" s="20"/>
      <c r="F28" s="18" t="s">
        <v>25</v>
      </c>
      <c r="G28" s="19">
        <v>39306</v>
      </c>
      <c r="H28" s="1">
        <f>SUMIF('شركة '!$B$5:$B$3365,التحليلى!B28,'شركة '!$I$5:$I$3365)</f>
        <v>14940</v>
      </c>
    </row>
    <row r="29" spans="1:8" x14ac:dyDescent="0.2">
      <c r="A29" s="18">
        <v>9362</v>
      </c>
      <c r="B29" s="18" t="s">
        <v>49</v>
      </c>
      <c r="C29" s="19">
        <v>40100</v>
      </c>
      <c r="D29" s="20"/>
      <c r="E29" s="20"/>
      <c r="F29" s="18" t="s">
        <v>25</v>
      </c>
      <c r="G29" s="19">
        <v>40210</v>
      </c>
      <c r="H29" s="1">
        <f>SUMIF('شركة '!$B$5:$B$3365,التحليلى!B29,'شركة '!$I$5:$I$3365)</f>
        <v>16140</v>
      </c>
    </row>
    <row r="30" spans="1:8" x14ac:dyDescent="0.2">
      <c r="A30" s="18">
        <v>9391</v>
      </c>
      <c r="B30" s="18" t="s">
        <v>50</v>
      </c>
      <c r="C30" s="19">
        <v>40113</v>
      </c>
      <c r="D30" s="20"/>
      <c r="E30" s="20"/>
      <c r="F30" s="18" t="s">
        <v>25</v>
      </c>
      <c r="G30" s="19">
        <v>40210</v>
      </c>
      <c r="H30" s="1">
        <f>SUMIF('شركة '!$B$5:$B$3365,التحليلى!B30,'شركة '!$I$5:$I$3365)</f>
        <v>17880</v>
      </c>
    </row>
    <row r="31" spans="1:8" x14ac:dyDescent="0.2">
      <c r="A31" s="18">
        <v>9482</v>
      </c>
      <c r="B31" s="18" t="s">
        <v>51</v>
      </c>
      <c r="C31" s="19">
        <v>40191</v>
      </c>
      <c r="D31" s="20"/>
      <c r="E31" s="20"/>
      <c r="F31" s="18" t="s">
        <v>25</v>
      </c>
      <c r="G31" s="19">
        <v>40247</v>
      </c>
      <c r="H31" s="1">
        <f>SUMIF('شركة '!$B$5:$B$3365,التحليلى!B31,'شركة '!$I$5:$I$3365)</f>
        <v>11880</v>
      </c>
    </row>
    <row r="32" spans="1:8" x14ac:dyDescent="0.2">
      <c r="A32" s="18">
        <v>10154</v>
      </c>
      <c r="B32" s="18" t="s">
        <v>52</v>
      </c>
      <c r="C32" s="19">
        <v>40456</v>
      </c>
      <c r="D32" s="20"/>
      <c r="E32" s="20"/>
      <c r="F32" s="18" t="s">
        <v>25</v>
      </c>
      <c r="G32" s="19">
        <v>40516</v>
      </c>
      <c r="H32" s="1">
        <f>SUMIF('شركة '!$B$5:$B$3365,التحليلى!B32,'شركة '!$I$5:$I$3365)</f>
        <v>20700</v>
      </c>
    </row>
    <row r="33" spans="1:8" x14ac:dyDescent="0.2">
      <c r="A33" s="18">
        <v>10434</v>
      </c>
      <c r="B33" s="18" t="s">
        <v>53</v>
      </c>
      <c r="C33" s="19">
        <v>40530</v>
      </c>
      <c r="D33" s="20"/>
      <c r="E33" s="20"/>
      <c r="F33" s="18" t="s">
        <v>25</v>
      </c>
      <c r="G33" s="19">
        <v>40544</v>
      </c>
      <c r="H33" s="1">
        <f>SUMIF('شركة '!$B$5:$B$3365,التحليلى!B33,'شركة '!$I$5:$I$3365)</f>
        <v>18000</v>
      </c>
    </row>
    <row r="34" spans="1:8" x14ac:dyDescent="0.2">
      <c r="A34" s="18">
        <v>10607</v>
      </c>
      <c r="B34" s="18" t="s">
        <v>54</v>
      </c>
      <c r="C34" s="19">
        <v>40615</v>
      </c>
      <c r="D34" s="20"/>
      <c r="E34" s="20"/>
      <c r="F34" s="18" t="s">
        <v>25</v>
      </c>
      <c r="G34" s="19">
        <v>40640</v>
      </c>
      <c r="H34" s="1">
        <f>SUMIF('شركة '!$B$5:$B$3365,التحليلى!B34,'شركة '!$I$5:$I$3365)</f>
        <v>12900</v>
      </c>
    </row>
    <row r="35" spans="1:8" x14ac:dyDescent="0.2">
      <c r="A35" s="18">
        <v>10944</v>
      </c>
      <c r="B35" s="18" t="s">
        <v>55</v>
      </c>
      <c r="C35" s="19">
        <v>40819</v>
      </c>
      <c r="D35" s="20"/>
      <c r="E35" s="20"/>
      <c r="F35" s="18" t="s">
        <v>25</v>
      </c>
      <c r="G35" s="19">
        <v>40862</v>
      </c>
      <c r="H35" s="1">
        <f>SUMIF('شركة '!$B$5:$B$3365,التحليلى!B35,'شركة '!$I$5:$I$3365)</f>
        <v>12720</v>
      </c>
    </row>
    <row r="36" spans="1:8" x14ac:dyDescent="0.2">
      <c r="A36" s="18">
        <v>11435</v>
      </c>
      <c r="B36" s="18" t="s">
        <v>56</v>
      </c>
      <c r="C36" s="19">
        <v>41189</v>
      </c>
      <c r="D36" s="20"/>
      <c r="E36" s="20"/>
      <c r="F36" s="18" t="s">
        <v>25</v>
      </c>
      <c r="G36" s="19">
        <v>41248</v>
      </c>
      <c r="H36" s="1">
        <f>SUMIF('شركة '!$B$5:$B$3365,التحليلى!B36,'شركة '!$I$5:$I$3365)</f>
        <v>10200</v>
      </c>
    </row>
    <row r="37" spans="1:8" x14ac:dyDescent="0.2">
      <c r="A37" s="18">
        <v>12516</v>
      </c>
      <c r="B37" s="18" t="s">
        <v>57</v>
      </c>
      <c r="C37" s="19">
        <v>42157</v>
      </c>
      <c r="D37" s="20"/>
      <c r="E37" s="20"/>
      <c r="F37" s="18" t="s">
        <v>25</v>
      </c>
      <c r="G37" s="19">
        <v>42186</v>
      </c>
      <c r="H37" s="1">
        <f>SUMIF('شركة '!$B$5:$B$3365,التحليلى!B37,'شركة '!$I$5:$I$3365)</f>
        <v>11760</v>
      </c>
    </row>
    <row r="38" spans="1:8" x14ac:dyDescent="0.2">
      <c r="A38" s="18">
        <v>13497</v>
      </c>
      <c r="B38" s="18" t="s">
        <v>58</v>
      </c>
      <c r="C38" s="19">
        <v>43292</v>
      </c>
      <c r="D38" s="20"/>
      <c r="E38" s="20"/>
      <c r="F38" s="18" t="s">
        <v>25</v>
      </c>
      <c r="G38" s="19">
        <v>43299</v>
      </c>
      <c r="H38" s="1">
        <f>SUMIF('شركة '!$B$5:$B$3365,التحليلى!B38,'شركة '!$I$5:$I$3365)</f>
        <v>10200</v>
      </c>
    </row>
    <row r="39" spans="1:8" x14ac:dyDescent="0.2">
      <c r="A39" s="18">
        <v>13752</v>
      </c>
      <c r="B39" s="18" t="s">
        <v>59</v>
      </c>
      <c r="C39" s="19">
        <v>43507</v>
      </c>
      <c r="D39" s="20"/>
      <c r="E39" s="20"/>
      <c r="F39" s="18" t="s">
        <v>25</v>
      </c>
      <c r="G39" s="19">
        <v>43617</v>
      </c>
      <c r="H39" s="1">
        <f>SUMIF('شركة '!$B$5:$B$3365,التحليلى!B39,'شركة '!$I$5:$I$3365)</f>
        <v>10200</v>
      </c>
    </row>
    <row r="40" spans="1:8" x14ac:dyDescent="0.2">
      <c r="A40" s="18">
        <v>13762</v>
      </c>
      <c r="B40" s="18" t="s">
        <v>60</v>
      </c>
      <c r="C40" s="19">
        <v>43513</v>
      </c>
      <c r="D40" s="20"/>
      <c r="E40" s="20"/>
      <c r="F40" s="18" t="s">
        <v>25</v>
      </c>
      <c r="G40" s="19">
        <v>43678</v>
      </c>
      <c r="H40" s="1">
        <f>SUMIF('شركة '!$B$5:$B$3365,التحليلى!B40,'شركة '!$I$5:$I$3365)</f>
        <v>10200</v>
      </c>
    </row>
    <row r="41" spans="1:8" x14ac:dyDescent="0.2">
      <c r="A41" s="18">
        <v>13778</v>
      </c>
      <c r="B41" s="18" t="s">
        <v>61</v>
      </c>
      <c r="C41" s="19">
        <v>44007</v>
      </c>
      <c r="D41" s="20"/>
      <c r="E41" s="20"/>
      <c r="F41" s="18" t="s">
        <v>25</v>
      </c>
      <c r="G41" s="19">
        <v>44013</v>
      </c>
      <c r="H41" s="1">
        <f>SUMIF('شركة '!$B$5:$B$3365,التحليلى!B41,'شركة '!$I$5:$I$3365)</f>
        <v>10200</v>
      </c>
    </row>
    <row r="42" spans="1:8" x14ac:dyDescent="0.2">
      <c r="A42" s="18">
        <v>181</v>
      </c>
      <c r="B42" s="18" t="s">
        <v>62</v>
      </c>
      <c r="C42" s="19">
        <v>34213</v>
      </c>
      <c r="D42" s="20"/>
      <c r="E42" s="20"/>
      <c r="F42" s="18" t="s">
        <v>63</v>
      </c>
      <c r="G42" s="19">
        <v>34536</v>
      </c>
      <c r="H42" s="1">
        <f>SUMIF('شركة '!$B$5:$B$3365,التحليلى!B42,'شركة '!$I$5:$I$3365)</f>
        <v>34680</v>
      </c>
    </row>
    <row r="43" spans="1:8" x14ac:dyDescent="0.2">
      <c r="A43" s="18">
        <v>234</v>
      </c>
      <c r="B43" s="18" t="s">
        <v>64</v>
      </c>
      <c r="C43" s="19">
        <v>34700</v>
      </c>
      <c r="D43" s="20"/>
      <c r="E43" s="20"/>
      <c r="F43" s="18" t="s">
        <v>63</v>
      </c>
      <c r="G43" s="19">
        <v>34719</v>
      </c>
      <c r="H43" s="1">
        <f>SUMIF('شركة '!$B$5:$B$3365,التحليلى!B43,'شركة '!$I$5:$I$3365)</f>
        <v>29340</v>
      </c>
    </row>
    <row r="44" spans="1:8" x14ac:dyDescent="0.2">
      <c r="A44" s="18">
        <v>273</v>
      </c>
      <c r="B44" s="18" t="s">
        <v>65</v>
      </c>
      <c r="C44" s="19">
        <v>35745</v>
      </c>
      <c r="D44" s="20"/>
      <c r="E44" s="20"/>
      <c r="F44" s="18" t="s">
        <v>63</v>
      </c>
      <c r="G44" s="19">
        <v>35770</v>
      </c>
      <c r="H44" s="1">
        <f>SUMIF('شركة '!$B$5:$B$3365,التحليلى!B44,'شركة '!$I$5:$I$3365)</f>
        <v>24180</v>
      </c>
    </row>
    <row r="45" spans="1:8" x14ac:dyDescent="0.2">
      <c r="A45" s="18">
        <v>4985</v>
      </c>
      <c r="B45" s="18" t="s">
        <v>66</v>
      </c>
      <c r="C45" s="19">
        <v>38055</v>
      </c>
      <c r="D45" s="20"/>
      <c r="E45" s="20"/>
      <c r="F45" s="18" t="s">
        <v>63</v>
      </c>
      <c r="G45" s="19">
        <v>38081</v>
      </c>
      <c r="H45" s="1">
        <f>SUMIF('شركة '!$B$5:$B$3365,التحليلى!B45,'شركة '!$I$5:$I$3365)</f>
        <v>29580</v>
      </c>
    </row>
    <row r="46" spans="1:8" x14ac:dyDescent="0.2">
      <c r="A46" s="18">
        <v>7133</v>
      </c>
      <c r="B46" s="18" t="s">
        <v>67</v>
      </c>
      <c r="C46" s="19">
        <v>38864</v>
      </c>
      <c r="D46" s="20"/>
      <c r="E46" s="20"/>
      <c r="F46" s="18" t="s">
        <v>63</v>
      </c>
      <c r="G46" s="19">
        <v>38930</v>
      </c>
      <c r="H46" s="1">
        <f>SUMIF('شركة '!$B$5:$B$3365,التحليلى!B46,'شركة '!$I$5:$I$3365)</f>
        <v>0</v>
      </c>
    </row>
    <row r="47" spans="1:8" x14ac:dyDescent="0.2">
      <c r="A47" s="18">
        <v>266</v>
      </c>
      <c r="B47" s="18" t="s">
        <v>68</v>
      </c>
      <c r="C47" s="19">
        <v>35047</v>
      </c>
      <c r="D47" s="20"/>
      <c r="E47" s="20"/>
      <c r="F47" s="18" t="s">
        <v>25</v>
      </c>
      <c r="G47" s="19">
        <v>35047</v>
      </c>
      <c r="H47" s="1">
        <f>SUMIF('شركة '!$B$5:$B$3365,التحليلى!B47,'شركة '!$I$5:$I$3365)</f>
        <v>28800</v>
      </c>
    </row>
    <row r="48" spans="1:8" x14ac:dyDescent="0.2">
      <c r="A48" s="18">
        <v>276</v>
      </c>
      <c r="B48" s="18" t="s">
        <v>69</v>
      </c>
      <c r="C48" s="19">
        <v>35294</v>
      </c>
      <c r="D48" s="20"/>
      <c r="E48" s="20"/>
      <c r="F48" s="18" t="s">
        <v>25</v>
      </c>
      <c r="G48" s="19">
        <v>35332</v>
      </c>
      <c r="H48" s="1">
        <f>SUMIF('شركة '!$B$5:$B$3365,التحليلى!B48,'شركة '!$I$5:$I$3365)</f>
        <v>16440</v>
      </c>
    </row>
    <row r="49" spans="1:8" x14ac:dyDescent="0.2">
      <c r="A49" s="18">
        <v>282</v>
      </c>
      <c r="B49" s="18" t="s">
        <v>70</v>
      </c>
      <c r="C49" s="19">
        <v>36500</v>
      </c>
      <c r="D49" s="20"/>
      <c r="E49" s="20"/>
      <c r="F49" s="18" t="s">
        <v>25</v>
      </c>
      <c r="G49" s="19">
        <v>36548</v>
      </c>
      <c r="H49" s="1">
        <f>SUMIF('شركة '!$B$5:$B$3365,التحليلى!B49,'شركة '!$I$5:$I$3365)</f>
        <v>14460</v>
      </c>
    </row>
    <row r="50" spans="1:8" x14ac:dyDescent="0.2">
      <c r="A50" s="18">
        <v>5851</v>
      </c>
      <c r="B50" s="18" t="s">
        <v>71</v>
      </c>
      <c r="C50" s="19">
        <v>38593</v>
      </c>
      <c r="D50" s="20"/>
      <c r="E50" s="20"/>
      <c r="F50" s="18" t="s">
        <v>25</v>
      </c>
      <c r="G50" s="19">
        <v>38689</v>
      </c>
      <c r="H50" s="1">
        <f>SUMIF('شركة '!$B$5:$B$3365,التحليلى!B50,'شركة '!$I$5:$I$3365)</f>
        <v>14220</v>
      </c>
    </row>
    <row r="51" spans="1:8" x14ac:dyDescent="0.2">
      <c r="A51" s="18">
        <v>7414</v>
      </c>
      <c r="B51" s="18" t="s">
        <v>72</v>
      </c>
      <c r="C51" s="19">
        <v>39022</v>
      </c>
      <c r="D51" s="20"/>
      <c r="E51" s="20"/>
      <c r="F51" s="18" t="s">
        <v>25</v>
      </c>
      <c r="G51" s="19">
        <v>39040</v>
      </c>
      <c r="H51" s="1">
        <f>SUMIF('شركة '!$B$5:$B$3365,التحليلى!B51,'شركة '!$I$5:$I$3365)</f>
        <v>10620</v>
      </c>
    </row>
    <row r="52" spans="1:8" x14ac:dyDescent="0.2">
      <c r="A52" s="18">
        <v>12607</v>
      </c>
      <c r="B52" s="18" t="s">
        <v>73</v>
      </c>
      <c r="C52" s="19">
        <v>42229</v>
      </c>
      <c r="D52" s="20"/>
      <c r="E52" s="20"/>
      <c r="F52" s="18" t="s">
        <v>25</v>
      </c>
      <c r="G52" s="19">
        <v>42236</v>
      </c>
      <c r="H52" s="1">
        <f>SUMIF('شركة '!$B$5:$B$3365,التحليلى!B52,'شركة '!$I$5:$I$3365)</f>
        <v>0</v>
      </c>
    </row>
    <row r="53" spans="1:8" x14ac:dyDescent="0.2">
      <c r="A53" s="18">
        <v>452</v>
      </c>
      <c r="B53" s="18" t="s">
        <v>74</v>
      </c>
      <c r="C53" s="19">
        <v>33756</v>
      </c>
      <c r="D53" s="20"/>
      <c r="E53" s="20"/>
      <c r="F53" s="18" t="s">
        <v>75</v>
      </c>
      <c r="G53" s="19">
        <v>34847</v>
      </c>
      <c r="H53" s="1">
        <f>SUMIF('شركة '!$B$5:$B$3365,التحليلى!B53,'شركة '!$I$5:$I$3365)</f>
        <v>30540</v>
      </c>
    </row>
    <row r="54" spans="1:8" x14ac:dyDescent="0.2">
      <c r="A54" s="18">
        <v>453</v>
      </c>
      <c r="B54" s="18" t="s">
        <v>76</v>
      </c>
      <c r="C54" s="19">
        <v>34700</v>
      </c>
      <c r="D54" s="20"/>
      <c r="E54" s="20"/>
      <c r="F54" s="18" t="s">
        <v>75</v>
      </c>
      <c r="G54" s="19" t="s">
        <v>77</v>
      </c>
      <c r="H54" s="1">
        <f>SUMIF('شركة '!$B$5:$B$3365,التحليلى!B54,'شركة '!$I$5:$I$3365)</f>
        <v>0</v>
      </c>
    </row>
    <row r="55" spans="1:8" x14ac:dyDescent="0.2">
      <c r="A55" s="18">
        <v>454</v>
      </c>
      <c r="B55" s="18" t="s">
        <v>78</v>
      </c>
      <c r="C55" s="19">
        <v>34560</v>
      </c>
      <c r="D55" s="20"/>
      <c r="E55" s="20"/>
      <c r="F55" s="18" t="s">
        <v>75</v>
      </c>
      <c r="G55" s="19">
        <v>34910</v>
      </c>
      <c r="H55" s="1">
        <f>SUMIF('شركة '!$B$5:$B$3365,التحليلى!B55,'شركة '!$I$5:$I$3365)</f>
        <v>17400</v>
      </c>
    </row>
    <row r="56" spans="1:8" x14ac:dyDescent="0.2">
      <c r="A56" s="18">
        <v>4140</v>
      </c>
      <c r="B56" s="18" t="s">
        <v>79</v>
      </c>
      <c r="C56" s="19">
        <v>37122</v>
      </c>
      <c r="D56" s="20"/>
      <c r="E56" s="20"/>
      <c r="F56" s="18" t="s">
        <v>75</v>
      </c>
      <c r="G56" s="19">
        <v>40436</v>
      </c>
      <c r="H56" s="1">
        <f>SUMIF('شركة '!$B$5:$B$3365,التحليلى!B56,'شركة '!$I$5:$I$3365)</f>
        <v>19980</v>
      </c>
    </row>
    <row r="57" spans="1:8" x14ac:dyDescent="0.2">
      <c r="A57" s="18">
        <v>5731</v>
      </c>
      <c r="B57" s="18" t="s">
        <v>80</v>
      </c>
      <c r="C57" s="19">
        <v>38563</v>
      </c>
      <c r="D57" s="20"/>
      <c r="E57" s="20"/>
      <c r="F57" s="18" t="s">
        <v>81</v>
      </c>
      <c r="G57" s="19">
        <v>38689</v>
      </c>
      <c r="H57" s="1">
        <f>SUMIF('شركة '!$B$5:$B$3365,التحليلى!B57,'شركة '!$I$5:$I$3365)</f>
        <v>35700</v>
      </c>
    </row>
    <row r="58" spans="1:8" x14ac:dyDescent="0.2">
      <c r="A58" s="18">
        <v>7081</v>
      </c>
      <c r="B58" s="18" t="s">
        <v>82</v>
      </c>
      <c r="C58" s="19">
        <v>38843</v>
      </c>
      <c r="D58" s="20"/>
      <c r="E58" s="20"/>
      <c r="F58" s="18" t="s">
        <v>75</v>
      </c>
      <c r="G58" s="19">
        <v>38869</v>
      </c>
      <c r="H58" s="1">
        <f>SUMIF('شركة '!$B$5:$B$3365,التحليلى!B58,'شركة '!$I$5:$I$3365)</f>
        <v>13320</v>
      </c>
    </row>
    <row r="59" spans="1:8" x14ac:dyDescent="0.2">
      <c r="A59" s="18">
        <v>8073</v>
      </c>
      <c r="B59" s="18" t="s">
        <v>83</v>
      </c>
      <c r="C59" s="19">
        <v>39288</v>
      </c>
      <c r="D59" s="20"/>
      <c r="E59" s="20"/>
      <c r="F59" s="18" t="s">
        <v>75</v>
      </c>
      <c r="G59" s="19">
        <v>39352</v>
      </c>
      <c r="H59" s="1">
        <f>SUMIF('شركة '!$B$5:$B$3365,التحليلى!B59,'شركة '!$I$5:$I$3365)</f>
        <v>12060</v>
      </c>
    </row>
    <row r="60" spans="1:8" x14ac:dyDescent="0.2">
      <c r="A60" s="18">
        <v>9306</v>
      </c>
      <c r="B60" s="18" t="s">
        <v>84</v>
      </c>
      <c r="C60" s="19">
        <v>39862</v>
      </c>
      <c r="D60" s="20"/>
      <c r="E60" s="20"/>
      <c r="F60" s="18" t="s">
        <v>75</v>
      </c>
      <c r="G60" s="19">
        <v>39882</v>
      </c>
      <c r="H60" s="1">
        <f>SUMIF('شركة '!$B$5:$B$3365,التحليلى!B60,'شركة '!$I$5:$I$3365)</f>
        <v>10200</v>
      </c>
    </row>
    <row r="61" spans="1:8" x14ac:dyDescent="0.2">
      <c r="A61" s="18">
        <v>755</v>
      </c>
      <c r="B61" s="18" t="s">
        <v>85</v>
      </c>
      <c r="C61" s="19">
        <v>36486</v>
      </c>
      <c r="D61" s="20"/>
      <c r="E61" s="20"/>
      <c r="F61" s="18" t="s">
        <v>86</v>
      </c>
      <c r="G61" s="19">
        <v>36501</v>
      </c>
      <c r="H61" s="1">
        <f>SUMIF('شركة '!$B$5:$B$3365,التحليلى!B61,'شركة '!$I$5:$I$3365)</f>
        <v>13560</v>
      </c>
    </row>
    <row r="62" spans="1:8" x14ac:dyDescent="0.2">
      <c r="A62" s="18">
        <v>760</v>
      </c>
      <c r="B62" s="18" t="s">
        <v>87</v>
      </c>
      <c r="C62" s="19">
        <v>34683</v>
      </c>
      <c r="D62" s="20"/>
      <c r="E62" s="20"/>
      <c r="F62" s="18" t="s">
        <v>86</v>
      </c>
      <c r="G62" s="19">
        <v>34911</v>
      </c>
      <c r="H62" s="1">
        <f>SUMIF('شركة '!$B$5:$B$3365,التحليلى!B62,'شركة '!$I$5:$I$3365)</f>
        <v>21600</v>
      </c>
    </row>
    <row r="63" spans="1:8" x14ac:dyDescent="0.2">
      <c r="A63" s="18">
        <v>775</v>
      </c>
      <c r="B63" s="18" t="s">
        <v>88</v>
      </c>
      <c r="C63" s="19">
        <v>35147</v>
      </c>
      <c r="D63" s="20"/>
      <c r="E63" s="20"/>
      <c r="F63" s="18" t="s">
        <v>86</v>
      </c>
      <c r="G63" s="19">
        <v>35168</v>
      </c>
      <c r="H63" s="1">
        <f>SUMIF('شركة '!$B$5:$B$3365,التحليلى!B63,'شركة '!$I$5:$I$3365)</f>
        <v>20580</v>
      </c>
    </row>
    <row r="64" spans="1:8" x14ac:dyDescent="0.2">
      <c r="A64" s="18">
        <v>4698</v>
      </c>
      <c r="B64" s="18" t="s">
        <v>89</v>
      </c>
      <c r="C64" s="19">
        <v>37846</v>
      </c>
      <c r="D64" s="20"/>
      <c r="E64" s="20"/>
      <c r="F64" s="18" t="s">
        <v>86</v>
      </c>
      <c r="G64" s="19">
        <v>37909</v>
      </c>
      <c r="H64" s="1">
        <f>SUMIF('شركة '!$B$5:$B$3365,التحليلى!B64,'شركة '!$I$5:$I$3365)</f>
        <v>14760</v>
      </c>
    </row>
    <row r="65" spans="1:8" x14ac:dyDescent="0.2">
      <c r="A65" s="18">
        <v>5241</v>
      </c>
      <c r="B65" s="18" t="s">
        <v>90</v>
      </c>
      <c r="C65" s="19">
        <v>38176</v>
      </c>
      <c r="D65" s="20"/>
      <c r="E65" s="20"/>
      <c r="F65" s="18" t="s">
        <v>86</v>
      </c>
      <c r="G65" s="19">
        <v>38231</v>
      </c>
      <c r="H65" s="1">
        <f>SUMIF('شركة '!$B$5:$B$3365,التحليلى!B65,'شركة '!$I$5:$I$3365)</f>
        <v>14880</v>
      </c>
    </row>
    <row r="66" spans="1:8" x14ac:dyDescent="0.2">
      <c r="A66" s="18">
        <v>5394</v>
      </c>
      <c r="B66" s="18" t="s">
        <v>91</v>
      </c>
      <c r="C66" s="19">
        <v>38038</v>
      </c>
      <c r="D66" s="20"/>
      <c r="E66" s="20"/>
      <c r="F66" s="18" t="s">
        <v>86</v>
      </c>
      <c r="G66" s="19">
        <v>38448</v>
      </c>
      <c r="H66" s="1">
        <f>SUMIF('شركة '!$B$5:$B$3365,التحليلى!B66,'شركة '!$I$5:$I$3365)</f>
        <v>12300</v>
      </c>
    </row>
    <row r="67" spans="1:8" x14ac:dyDescent="0.2">
      <c r="A67" s="18">
        <v>5463</v>
      </c>
      <c r="B67" s="18" t="s">
        <v>92</v>
      </c>
      <c r="C67" s="19">
        <v>38459</v>
      </c>
      <c r="D67" s="20"/>
      <c r="E67" s="20"/>
      <c r="F67" s="18" t="s">
        <v>86</v>
      </c>
      <c r="G67" s="19">
        <v>38507</v>
      </c>
      <c r="H67" s="1">
        <f>SUMIF('شركة '!$B$5:$B$3365,التحليلى!B67,'شركة '!$I$5:$I$3365)</f>
        <v>13500</v>
      </c>
    </row>
    <row r="68" spans="1:8" x14ac:dyDescent="0.2">
      <c r="A68" s="18">
        <v>5531</v>
      </c>
      <c r="B68" s="18" t="s">
        <v>93</v>
      </c>
      <c r="C68" s="19">
        <v>38504</v>
      </c>
      <c r="D68" s="20"/>
      <c r="E68" s="20"/>
      <c r="F68" s="18" t="s">
        <v>86</v>
      </c>
      <c r="G68" s="19">
        <v>38544</v>
      </c>
      <c r="H68" s="1">
        <f>SUMIF('شركة '!$B$5:$B$3365,التحليلى!B68,'شركة '!$I$5:$I$3365)</f>
        <v>15600</v>
      </c>
    </row>
    <row r="69" spans="1:8" x14ac:dyDescent="0.2">
      <c r="A69" s="18">
        <v>5559</v>
      </c>
      <c r="B69" s="18" t="s">
        <v>94</v>
      </c>
      <c r="C69" s="19">
        <v>38510</v>
      </c>
      <c r="D69" s="20"/>
      <c r="E69" s="20"/>
      <c r="F69" s="18" t="s">
        <v>86</v>
      </c>
      <c r="G69" s="19">
        <v>38570</v>
      </c>
      <c r="H69" s="1">
        <f>SUMIF('شركة '!$B$5:$B$3365,التحليلى!B69,'شركة '!$I$5:$I$3365)</f>
        <v>12780</v>
      </c>
    </row>
    <row r="70" spans="1:8" x14ac:dyDescent="0.2">
      <c r="A70" s="18">
        <v>5762</v>
      </c>
      <c r="B70" s="18" t="s">
        <v>95</v>
      </c>
      <c r="C70" s="19">
        <v>38572</v>
      </c>
      <c r="D70" s="20"/>
      <c r="E70" s="20"/>
      <c r="F70" s="18" t="s">
        <v>86</v>
      </c>
      <c r="G70" s="19">
        <v>38689</v>
      </c>
      <c r="H70" s="1">
        <f>SUMIF('شركة '!$B$5:$B$3365,التحليلى!B70,'شركة '!$I$5:$I$3365)</f>
        <v>12540</v>
      </c>
    </row>
    <row r="71" spans="1:8" x14ac:dyDescent="0.2">
      <c r="A71" s="18">
        <v>6644</v>
      </c>
      <c r="B71" s="18" t="s">
        <v>96</v>
      </c>
      <c r="C71" s="19">
        <v>38705</v>
      </c>
      <c r="D71" s="20"/>
      <c r="E71" s="20"/>
      <c r="F71" s="18" t="s">
        <v>86</v>
      </c>
      <c r="G71" s="19">
        <v>38762</v>
      </c>
      <c r="H71" s="1">
        <f>SUMIF('شركة '!$B$5:$B$3365,التحليلى!B71,'شركة '!$I$5:$I$3365)</f>
        <v>12900</v>
      </c>
    </row>
    <row r="72" spans="1:8" x14ac:dyDescent="0.2">
      <c r="A72" s="18">
        <v>7344</v>
      </c>
      <c r="B72" s="18" t="s">
        <v>97</v>
      </c>
      <c r="C72" s="19">
        <v>38970</v>
      </c>
      <c r="D72" s="20"/>
      <c r="E72" s="20"/>
      <c r="F72" s="18" t="s">
        <v>86</v>
      </c>
      <c r="G72" s="19">
        <v>39032</v>
      </c>
      <c r="H72" s="1">
        <f>SUMIF('شركة '!$B$5:$B$3365,التحليلى!B72,'شركة '!$I$5:$I$3365)</f>
        <v>12900</v>
      </c>
    </row>
    <row r="73" spans="1:8" x14ac:dyDescent="0.2">
      <c r="A73" s="18">
        <v>7518</v>
      </c>
      <c r="B73" s="18" t="s">
        <v>98</v>
      </c>
      <c r="C73" s="19">
        <v>39051</v>
      </c>
      <c r="D73" s="20"/>
      <c r="E73" s="20"/>
      <c r="F73" s="18" t="s">
        <v>86</v>
      </c>
      <c r="G73" s="19">
        <v>39090</v>
      </c>
      <c r="H73" s="1">
        <f>SUMIF('شركة '!$B$5:$B$3365,التحليلى!B73,'شركة '!$I$5:$I$3365)</f>
        <v>12840</v>
      </c>
    </row>
    <row r="74" spans="1:8" x14ac:dyDescent="0.2">
      <c r="A74" s="18">
        <v>8163</v>
      </c>
      <c r="B74" s="18" t="s">
        <v>99</v>
      </c>
      <c r="C74" s="19">
        <v>39307</v>
      </c>
      <c r="D74" s="20"/>
      <c r="E74" s="20"/>
      <c r="F74" s="18" t="s">
        <v>86</v>
      </c>
      <c r="G74" s="19">
        <v>39349</v>
      </c>
      <c r="H74" s="1">
        <f>SUMIF('شركة '!$B$5:$B$3365,التحليلى!B74,'شركة '!$I$5:$I$3365)</f>
        <v>10560</v>
      </c>
    </row>
    <row r="75" spans="1:8" x14ac:dyDescent="0.2">
      <c r="A75" s="18">
        <v>9432</v>
      </c>
      <c r="B75" s="18" t="s">
        <v>100</v>
      </c>
      <c r="C75" s="19">
        <v>40148</v>
      </c>
      <c r="D75" s="20"/>
      <c r="E75" s="20"/>
      <c r="F75" s="18" t="s">
        <v>86</v>
      </c>
      <c r="G75" s="19">
        <v>40180</v>
      </c>
      <c r="H75" s="1">
        <f>SUMIF('شركة '!$B$5:$B$3365,التحليلى!B75,'شركة '!$I$5:$I$3365)</f>
        <v>11760</v>
      </c>
    </row>
    <row r="76" spans="1:8" x14ac:dyDescent="0.2">
      <c r="A76" s="18">
        <v>12649</v>
      </c>
      <c r="B76" s="18" t="s">
        <v>101</v>
      </c>
      <c r="C76" s="19">
        <v>42288</v>
      </c>
      <c r="D76" s="20"/>
      <c r="E76" s="20"/>
      <c r="F76" s="18" t="s">
        <v>86</v>
      </c>
      <c r="G76" s="19">
        <v>42346</v>
      </c>
      <c r="H76" s="1">
        <f>SUMIF('شركة '!$B$5:$B$3365,التحليلى!B76,'شركة '!$I$5:$I$3365)</f>
        <v>10200</v>
      </c>
    </row>
    <row r="77" spans="1:8" x14ac:dyDescent="0.2">
      <c r="A77" s="18">
        <v>13005</v>
      </c>
      <c r="B77" s="18" t="s">
        <v>102</v>
      </c>
      <c r="C77" s="19">
        <v>42729</v>
      </c>
      <c r="D77" s="20"/>
      <c r="E77" s="20"/>
      <c r="F77" s="18" t="s">
        <v>86</v>
      </c>
      <c r="G77" s="19">
        <v>42736</v>
      </c>
      <c r="H77" s="1">
        <f>SUMIF('شركة '!$B$5:$B$3365,التحليلى!B77,'شركة '!$I$5:$I$3365)</f>
        <v>10200</v>
      </c>
    </row>
    <row r="78" spans="1:8" x14ac:dyDescent="0.2">
      <c r="A78" s="18">
        <v>13119</v>
      </c>
      <c r="B78" s="18" t="s">
        <v>103</v>
      </c>
      <c r="C78" s="19">
        <v>42962</v>
      </c>
      <c r="D78" s="20"/>
      <c r="E78" s="20"/>
      <c r="F78" s="18" t="s">
        <v>86</v>
      </c>
      <c r="G78" s="19">
        <v>42969</v>
      </c>
      <c r="H78" s="1">
        <f>SUMIF('شركة '!$B$5:$B$3365,التحليلى!B78,'شركة '!$I$5:$I$3365)</f>
        <v>10200</v>
      </c>
    </row>
    <row r="79" spans="1:8" x14ac:dyDescent="0.2">
      <c r="A79" s="18">
        <v>13706</v>
      </c>
      <c r="B79" s="18" t="s">
        <v>104</v>
      </c>
      <c r="C79" s="19">
        <v>43419</v>
      </c>
      <c r="D79" s="20"/>
      <c r="E79" s="20"/>
      <c r="F79" s="18" t="s">
        <v>86</v>
      </c>
      <c r="G79" s="19">
        <v>43493</v>
      </c>
      <c r="H79" s="1">
        <f>SUMIF('شركة '!$B$5:$B$3365,التحليلى!B79,'شركة '!$I$5:$I$3365)</f>
        <v>0</v>
      </c>
    </row>
    <row r="80" spans="1:8" x14ac:dyDescent="0.2">
      <c r="A80" s="18">
        <v>14216</v>
      </c>
      <c r="B80" s="18" t="s">
        <v>105</v>
      </c>
      <c r="C80" s="19">
        <v>44184</v>
      </c>
      <c r="D80" s="20"/>
      <c r="E80" s="20"/>
      <c r="F80" s="18" t="s">
        <v>86</v>
      </c>
      <c r="G80" s="19">
        <v>44198</v>
      </c>
      <c r="H80" s="1">
        <f>SUMIF('شركة '!$B$5:$B$3365,التحليلى!B80,'شركة '!$I$5:$I$3365)</f>
        <v>0</v>
      </c>
    </row>
    <row r="81" spans="1:8" x14ac:dyDescent="0.2">
      <c r="A81" s="18">
        <v>752</v>
      </c>
      <c r="B81" s="18" t="s">
        <v>106</v>
      </c>
      <c r="C81" s="19">
        <v>36474</v>
      </c>
      <c r="D81" s="20"/>
      <c r="E81" s="20"/>
      <c r="F81" s="18" t="s">
        <v>86</v>
      </c>
      <c r="G81" s="19">
        <v>36514</v>
      </c>
      <c r="H81" s="1">
        <f>SUMIF('شركة '!$B$5:$B$3365,التحليلى!B81,'شركة '!$I$5:$I$3365)</f>
        <v>15900</v>
      </c>
    </row>
    <row r="82" spans="1:8" x14ac:dyDescent="0.2">
      <c r="A82" s="18">
        <v>5502</v>
      </c>
      <c r="B82" s="18" t="s">
        <v>107</v>
      </c>
      <c r="C82" s="19">
        <v>38482</v>
      </c>
      <c r="D82" s="20"/>
      <c r="E82" s="20"/>
      <c r="F82" s="18" t="s">
        <v>75</v>
      </c>
      <c r="G82" s="19">
        <v>38544</v>
      </c>
      <c r="H82" s="1">
        <f>SUMIF('شركة '!$B$5:$B$3365,التحليلى!B82,'شركة '!$I$5:$I$3365)</f>
        <v>22560</v>
      </c>
    </row>
    <row r="83" spans="1:8" x14ac:dyDescent="0.2">
      <c r="A83" s="18">
        <v>8149</v>
      </c>
      <c r="B83" s="18" t="s">
        <v>108</v>
      </c>
      <c r="C83" s="19">
        <v>39298</v>
      </c>
      <c r="D83" s="20"/>
      <c r="E83" s="20"/>
      <c r="F83" s="18" t="s">
        <v>75</v>
      </c>
      <c r="G83" s="19">
        <v>39352</v>
      </c>
      <c r="H83" s="1">
        <f>SUMIF('شركة '!$B$5:$B$3365,التحليلى!B83,'شركة '!$I$5:$I$3365)</f>
        <v>14220</v>
      </c>
    </row>
    <row r="84" spans="1:8" x14ac:dyDescent="0.2">
      <c r="A84" s="18">
        <v>8497</v>
      </c>
      <c r="B84" s="18" t="s">
        <v>109</v>
      </c>
      <c r="C84" s="19">
        <v>39417</v>
      </c>
      <c r="D84" s="20"/>
      <c r="E84" s="20"/>
      <c r="F84" s="18" t="s">
        <v>75</v>
      </c>
      <c r="G84" s="19">
        <v>39461</v>
      </c>
      <c r="H84" s="1">
        <f>SUMIF('شركة '!$B$5:$B$3365,التحليلى!B84,'شركة '!$I$5:$I$3365)</f>
        <v>10200</v>
      </c>
    </row>
    <row r="85" spans="1:8" x14ac:dyDescent="0.2">
      <c r="A85" s="18">
        <v>8500</v>
      </c>
      <c r="B85" s="18" t="s">
        <v>110</v>
      </c>
      <c r="C85" s="19">
        <v>39417</v>
      </c>
      <c r="D85" s="20"/>
      <c r="E85" s="20"/>
      <c r="F85" s="18" t="s">
        <v>75</v>
      </c>
      <c r="G85" s="19">
        <v>39461</v>
      </c>
      <c r="H85" s="1">
        <f>SUMIF('شركة '!$B$5:$B$3365,التحليلى!B85,'شركة '!$I$5:$I$3365)</f>
        <v>10200</v>
      </c>
    </row>
    <row r="86" spans="1:8" x14ac:dyDescent="0.2">
      <c r="A86" s="18">
        <v>13625</v>
      </c>
      <c r="B86" s="18" t="s">
        <v>111</v>
      </c>
      <c r="C86" s="19">
        <v>43374</v>
      </c>
      <c r="D86" s="20"/>
      <c r="E86" s="20"/>
      <c r="F86" s="18" t="s">
        <v>75</v>
      </c>
      <c r="G86" s="19">
        <v>43466</v>
      </c>
      <c r="H86" s="1">
        <f>SUMIF('شركة '!$B$5:$B$3365,التحليلى!B86,'شركة '!$I$5:$I$3365)</f>
        <v>10620</v>
      </c>
    </row>
    <row r="87" spans="1:8" x14ac:dyDescent="0.2">
      <c r="A87" s="18">
        <v>13993</v>
      </c>
      <c r="B87" s="18" t="s">
        <v>112</v>
      </c>
      <c r="C87" s="19">
        <v>43741</v>
      </c>
      <c r="D87" s="20"/>
      <c r="E87" s="20"/>
      <c r="F87" s="18" t="s">
        <v>75</v>
      </c>
      <c r="G87" s="19" t="s">
        <v>77</v>
      </c>
      <c r="H87" s="1">
        <f>SUMIF('شركة '!$B$5:$B$3365,التحليلى!B87,'شركة '!$I$5:$I$3365)</f>
        <v>1800</v>
      </c>
    </row>
    <row r="88" spans="1:8" x14ac:dyDescent="0.2">
      <c r="A88" s="18">
        <v>14067</v>
      </c>
      <c r="B88" s="18" t="s">
        <v>113</v>
      </c>
      <c r="C88" s="19">
        <v>43859</v>
      </c>
      <c r="D88" s="20"/>
      <c r="E88" s="20"/>
      <c r="F88" s="18" t="s">
        <v>75</v>
      </c>
      <c r="G88" s="19">
        <v>44013</v>
      </c>
      <c r="H88" s="1">
        <f>SUMIF('شركة '!$B$5:$B$3365,التحليلى!B88,'شركة '!$I$5:$I$3365)</f>
        <v>10200</v>
      </c>
    </row>
    <row r="89" spans="1:8" x14ac:dyDescent="0.2">
      <c r="A89" s="18">
        <v>1050</v>
      </c>
      <c r="B89" s="18" t="s">
        <v>114</v>
      </c>
      <c r="C89" s="19">
        <v>34486</v>
      </c>
      <c r="D89" s="20"/>
      <c r="E89" s="20"/>
      <c r="F89" s="18" t="s">
        <v>86</v>
      </c>
      <c r="G89" s="19">
        <v>35043</v>
      </c>
      <c r="H89" s="1">
        <f>SUMIF('شركة '!$B$5:$B$3365,التحليلى!B89,'شركة '!$I$5:$I$3365)</f>
        <v>40260</v>
      </c>
    </row>
    <row r="90" spans="1:8" x14ac:dyDescent="0.2">
      <c r="A90" s="18">
        <v>4103</v>
      </c>
      <c r="B90" s="18" t="s">
        <v>115</v>
      </c>
      <c r="C90" s="19">
        <v>37270</v>
      </c>
      <c r="D90" s="20"/>
      <c r="E90" s="20"/>
      <c r="F90" s="18" t="s">
        <v>116</v>
      </c>
      <c r="G90" s="19">
        <v>37385</v>
      </c>
      <c r="H90" s="1">
        <f>SUMIF('شركة '!$B$5:$B$3365,التحليلى!B90,'شركة '!$I$5:$I$3365)</f>
        <v>43500</v>
      </c>
    </row>
    <row r="91" spans="1:8" x14ac:dyDescent="0.2">
      <c r="A91" s="18">
        <v>5898</v>
      </c>
      <c r="B91" s="18" t="s">
        <v>117</v>
      </c>
      <c r="C91" s="19">
        <v>38613</v>
      </c>
      <c r="D91" s="20"/>
      <c r="E91" s="20"/>
      <c r="F91" s="18" t="s">
        <v>116</v>
      </c>
      <c r="G91" s="19">
        <v>38750</v>
      </c>
      <c r="H91" s="1">
        <f>SUMIF('شركة '!$B$5:$B$3365,التحليلى!B91,'شركة '!$I$5:$I$3365)</f>
        <v>28450</v>
      </c>
    </row>
    <row r="92" spans="1:8" x14ac:dyDescent="0.2">
      <c r="A92" s="18">
        <v>7611</v>
      </c>
      <c r="B92" s="18" t="s">
        <v>118</v>
      </c>
      <c r="C92" s="19">
        <v>39089</v>
      </c>
      <c r="D92" s="20"/>
      <c r="E92" s="20"/>
      <c r="F92" s="18" t="s">
        <v>86</v>
      </c>
      <c r="G92" s="19">
        <v>39127</v>
      </c>
      <c r="H92" s="1">
        <f>SUMIF('شركة '!$B$5:$B$3365,التحليلى!B92,'شركة '!$I$5:$I$3365)</f>
        <v>12840</v>
      </c>
    </row>
    <row r="93" spans="1:8" x14ac:dyDescent="0.2">
      <c r="A93" s="18">
        <v>8232</v>
      </c>
      <c r="B93" s="18" t="s">
        <v>119</v>
      </c>
      <c r="C93" s="19">
        <v>39440</v>
      </c>
      <c r="D93" s="20"/>
      <c r="E93" s="20"/>
      <c r="F93" s="18" t="s">
        <v>86</v>
      </c>
      <c r="G93" s="19">
        <v>40301</v>
      </c>
      <c r="H93" s="1">
        <f>SUMIF('شركة '!$B$5:$B$3365,التحليلى!B93,'شركة '!$I$5:$I$3365)</f>
        <v>11040</v>
      </c>
    </row>
    <row r="94" spans="1:8" x14ac:dyDescent="0.2">
      <c r="A94" s="18">
        <v>12846</v>
      </c>
      <c r="B94" s="18" t="s">
        <v>120</v>
      </c>
      <c r="C94" s="19">
        <v>42500</v>
      </c>
      <c r="D94" s="20"/>
      <c r="E94" s="20"/>
      <c r="F94" s="18" t="s">
        <v>116</v>
      </c>
      <c r="G94" s="19">
        <v>42635</v>
      </c>
      <c r="H94" s="1">
        <f>SUMIF('شركة '!$B$5:$B$3365,التحليلى!B94,'شركة '!$I$5:$I$3365)</f>
        <v>18250</v>
      </c>
    </row>
    <row r="95" spans="1:8" x14ac:dyDescent="0.2">
      <c r="A95" s="18">
        <v>13735</v>
      </c>
      <c r="B95" s="18" t="s">
        <v>121</v>
      </c>
      <c r="C95" s="19">
        <v>43478</v>
      </c>
      <c r="D95" s="20"/>
      <c r="E95" s="20"/>
      <c r="F95" s="18" t="s">
        <v>116</v>
      </c>
      <c r="G95" s="19">
        <v>43527</v>
      </c>
      <c r="H95" s="1">
        <f>SUMIF('شركة '!$B$5:$B$3365,التحليلى!B95,'شركة '!$I$5:$I$3365)</f>
        <v>15630</v>
      </c>
    </row>
    <row r="96" spans="1:8" x14ac:dyDescent="0.2">
      <c r="A96" s="18">
        <v>14223</v>
      </c>
      <c r="B96" s="18" t="s">
        <v>122</v>
      </c>
      <c r="C96" s="19">
        <v>44206</v>
      </c>
      <c r="D96" s="20"/>
      <c r="E96" s="20"/>
      <c r="F96" s="18" t="s">
        <v>116</v>
      </c>
      <c r="G96" s="19">
        <v>44228</v>
      </c>
      <c r="H96" s="1">
        <f>SUMIF('شركة '!$B$5:$B$3365,التحليلى!B96,'شركة '!$I$5:$I$3365)</f>
        <v>0</v>
      </c>
    </row>
    <row r="97" spans="1:8" x14ac:dyDescent="0.2">
      <c r="A97" s="18">
        <v>9591</v>
      </c>
      <c r="B97" s="18" t="s">
        <v>123</v>
      </c>
      <c r="C97" s="19">
        <v>40246</v>
      </c>
      <c r="D97" s="20"/>
      <c r="E97" s="20"/>
      <c r="F97" s="18" t="s">
        <v>124</v>
      </c>
      <c r="G97" s="19">
        <v>40278</v>
      </c>
      <c r="H97" s="1">
        <f>SUMIF('شركة '!$B$5:$B$3365,التحليلى!B97,'شركة '!$I$5:$I$3365)</f>
        <v>37160</v>
      </c>
    </row>
    <row r="98" spans="1:8" x14ac:dyDescent="0.2">
      <c r="A98" s="18">
        <v>13533</v>
      </c>
      <c r="B98" s="18" t="s">
        <v>125</v>
      </c>
      <c r="C98" s="19">
        <v>43318</v>
      </c>
      <c r="D98" s="20"/>
      <c r="E98" s="20"/>
      <c r="F98" s="18" t="s">
        <v>124</v>
      </c>
      <c r="G98" s="19">
        <v>43466</v>
      </c>
      <c r="H98" s="1">
        <f>SUMIF('شركة '!$B$5:$B$3365,التحليلى!B98,'شركة '!$I$5:$I$3365)</f>
        <v>0</v>
      </c>
    </row>
    <row r="99" spans="1:8" x14ac:dyDescent="0.2">
      <c r="A99" s="18">
        <v>13628</v>
      </c>
      <c r="B99" s="18" t="s">
        <v>126</v>
      </c>
      <c r="C99" s="19">
        <v>43380</v>
      </c>
      <c r="D99" s="20"/>
      <c r="E99" s="20"/>
      <c r="F99" s="18" t="s">
        <v>124</v>
      </c>
      <c r="G99" s="19">
        <v>43466</v>
      </c>
      <c r="H99" s="1">
        <f>SUMIF('شركة '!$B$5:$B$3365,التحليلى!B99,'شركة '!$I$5:$I$3365)</f>
        <v>0</v>
      </c>
    </row>
    <row r="100" spans="1:8" x14ac:dyDescent="0.2">
      <c r="A100" s="18">
        <v>13629</v>
      </c>
      <c r="B100" s="18" t="s">
        <v>127</v>
      </c>
      <c r="C100" s="19">
        <v>43380</v>
      </c>
      <c r="D100" s="20"/>
      <c r="E100" s="20"/>
      <c r="F100" s="18" t="s">
        <v>124</v>
      </c>
      <c r="G100" s="19">
        <v>43466</v>
      </c>
      <c r="H100" s="1">
        <f>SUMIF('شركة '!$B$5:$B$3365,التحليلى!B100,'شركة '!$I$5:$I$3365)</f>
        <v>15950</v>
      </c>
    </row>
    <row r="101" spans="1:8" x14ac:dyDescent="0.2">
      <c r="A101" s="18">
        <v>13733</v>
      </c>
      <c r="B101" s="18" t="s">
        <v>128</v>
      </c>
      <c r="C101" s="19">
        <v>43480</v>
      </c>
      <c r="D101" s="20"/>
      <c r="E101" s="20"/>
      <c r="F101" s="18" t="s">
        <v>124</v>
      </c>
      <c r="G101" s="19">
        <v>43497</v>
      </c>
      <c r="H101" s="1">
        <f>SUMIF('شركة '!$B$5:$B$3365,التحليلى!B101,'شركة '!$I$5:$I$3365)</f>
        <v>15950</v>
      </c>
    </row>
    <row r="102" spans="1:8" x14ac:dyDescent="0.2">
      <c r="A102" s="18">
        <v>913</v>
      </c>
      <c r="B102" s="18" t="s">
        <v>129</v>
      </c>
      <c r="C102" s="19">
        <v>34912</v>
      </c>
      <c r="D102" s="20"/>
      <c r="E102" s="20"/>
      <c r="F102" s="18" t="s">
        <v>86</v>
      </c>
      <c r="G102" s="19">
        <v>34937</v>
      </c>
      <c r="H102" s="1">
        <f>SUMIF('شركة '!$B$5:$B$3365,التحليلى!B102,'شركة '!$I$5:$I$3365)</f>
        <v>32520</v>
      </c>
    </row>
    <row r="103" spans="1:8" x14ac:dyDescent="0.2">
      <c r="A103" s="18">
        <v>1055</v>
      </c>
      <c r="B103" s="18" t="s">
        <v>130</v>
      </c>
      <c r="C103" s="19">
        <v>35423</v>
      </c>
      <c r="D103" s="20"/>
      <c r="E103" s="20"/>
      <c r="F103" s="18" t="s">
        <v>86</v>
      </c>
      <c r="G103" s="19">
        <v>35431</v>
      </c>
      <c r="H103" s="1">
        <f>SUMIF('شركة '!$B$5:$B$3365,التحليلى!B103,'شركة '!$I$5:$I$3365)</f>
        <v>17880</v>
      </c>
    </row>
    <row r="104" spans="1:8" x14ac:dyDescent="0.2">
      <c r="A104" s="18">
        <v>6619</v>
      </c>
      <c r="B104" s="18" t="s">
        <v>131</v>
      </c>
      <c r="C104" s="19">
        <v>38694</v>
      </c>
      <c r="D104" s="20"/>
      <c r="E104" s="20"/>
      <c r="F104" s="18" t="s">
        <v>86</v>
      </c>
      <c r="G104" s="19">
        <v>38762</v>
      </c>
      <c r="H104" s="1">
        <f>SUMIF('شركة '!$B$5:$B$3365,التحليلى!B104,'شركة '!$I$5:$I$3365)</f>
        <v>11280</v>
      </c>
    </row>
    <row r="105" spans="1:8" x14ac:dyDescent="0.2">
      <c r="A105" s="18">
        <v>9385</v>
      </c>
      <c r="B105" s="18" t="s">
        <v>132</v>
      </c>
      <c r="C105" s="19">
        <v>40112</v>
      </c>
      <c r="D105" s="20"/>
      <c r="E105" s="20"/>
      <c r="F105" s="18" t="s">
        <v>86</v>
      </c>
      <c r="G105" s="19">
        <v>40148</v>
      </c>
      <c r="H105" s="1">
        <f>SUMIF('شركة '!$B$5:$B$3365,التحليلى!B105,'شركة '!$I$5:$I$3365)</f>
        <v>13320</v>
      </c>
    </row>
    <row r="106" spans="1:8" x14ac:dyDescent="0.2">
      <c r="A106" s="18">
        <v>12845</v>
      </c>
      <c r="B106" s="18" t="s">
        <v>133</v>
      </c>
      <c r="C106" s="19">
        <v>42507</v>
      </c>
      <c r="D106" s="20"/>
      <c r="E106" s="20"/>
      <c r="F106" s="18" t="s">
        <v>116</v>
      </c>
      <c r="G106" s="19">
        <v>42597</v>
      </c>
      <c r="H106" s="1">
        <f>SUMIF('شركة '!$B$5:$B$3365,التحليلى!B106,'شركة '!$I$5:$I$3365)</f>
        <v>18950</v>
      </c>
    </row>
    <row r="107" spans="1:8" x14ac:dyDescent="0.2">
      <c r="A107" s="18">
        <v>14152</v>
      </c>
      <c r="B107" s="18" t="s">
        <v>134</v>
      </c>
      <c r="C107" s="19">
        <v>44025</v>
      </c>
      <c r="D107" s="20"/>
      <c r="E107" s="20"/>
      <c r="F107" s="18" t="s">
        <v>86</v>
      </c>
      <c r="G107" s="19">
        <v>44044</v>
      </c>
      <c r="H107" s="1">
        <f>SUMIF('شركة '!$B$5:$B$3365,التحليلى!B107,'شركة '!$I$5:$I$3365)</f>
        <v>3400</v>
      </c>
    </row>
    <row r="108" spans="1:8" x14ac:dyDescent="0.2">
      <c r="A108" s="18">
        <v>7355</v>
      </c>
      <c r="B108" s="18" t="s">
        <v>135</v>
      </c>
      <c r="C108" s="19">
        <v>38981</v>
      </c>
      <c r="D108" s="20"/>
      <c r="E108" s="20"/>
      <c r="F108" s="18" t="s">
        <v>86</v>
      </c>
      <c r="G108" s="19">
        <v>39032</v>
      </c>
      <c r="H108" s="1">
        <f>SUMIF('شركة '!$B$5:$B$3365,التحليلى!B108,'شركة '!$I$5:$I$3365)</f>
        <v>14100</v>
      </c>
    </row>
    <row r="109" spans="1:8" x14ac:dyDescent="0.2">
      <c r="A109" s="18">
        <v>927</v>
      </c>
      <c r="B109" s="18" t="s">
        <v>136</v>
      </c>
      <c r="C109" s="19">
        <v>35477</v>
      </c>
      <c r="D109" s="20"/>
      <c r="E109" s="20"/>
      <c r="F109" s="18" t="s">
        <v>86</v>
      </c>
      <c r="G109" s="19">
        <v>35552</v>
      </c>
      <c r="H109" s="1">
        <f>SUMIF('شركة '!$B$5:$B$3365,التحليلى!B109,'شركة '!$I$5:$I$3365)</f>
        <v>23640</v>
      </c>
    </row>
    <row r="110" spans="1:8" x14ac:dyDescent="0.2">
      <c r="A110" s="18">
        <v>3875</v>
      </c>
      <c r="B110" s="18" t="s">
        <v>137</v>
      </c>
      <c r="C110" s="19">
        <v>37172</v>
      </c>
      <c r="D110" s="20"/>
      <c r="E110" s="20"/>
      <c r="F110" s="18" t="s">
        <v>86</v>
      </c>
      <c r="G110" s="19">
        <v>37196</v>
      </c>
      <c r="H110" s="1">
        <f>SUMIF('شركة '!$B$5:$B$3365,التحليلى!B110,'شركة '!$I$5:$I$3365)</f>
        <v>19440</v>
      </c>
    </row>
    <row r="111" spans="1:8" x14ac:dyDescent="0.2">
      <c r="A111" s="18">
        <v>754</v>
      </c>
      <c r="B111" s="18" t="s">
        <v>138</v>
      </c>
      <c r="C111" s="19">
        <v>34090</v>
      </c>
      <c r="D111" s="20"/>
      <c r="E111" s="20"/>
      <c r="F111" s="18" t="s">
        <v>86</v>
      </c>
      <c r="G111" s="19">
        <v>35043</v>
      </c>
      <c r="H111" s="1">
        <f>SUMIF('شركة '!$B$5:$B$3365,التحليلى!B111,'شركة '!$I$5:$I$3365)</f>
        <v>35940</v>
      </c>
    </row>
    <row r="112" spans="1:8" x14ac:dyDescent="0.2">
      <c r="A112" s="18">
        <v>762</v>
      </c>
      <c r="B112" s="18" t="s">
        <v>139</v>
      </c>
      <c r="C112" s="19">
        <v>34578</v>
      </c>
      <c r="D112" s="20"/>
      <c r="E112" s="20"/>
      <c r="F112" s="18" t="s">
        <v>86</v>
      </c>
      <c r="G112" s="19">
        <v>35043</v>
      </c>
      <c r="H112" s="1">
        <f>SUMIF('شركة '!$B$5:$B$3365,التحليلى!B112,'شركة '!$I$5:$I$3365)</f>
        <v>36060</v>
      </c>
    </row>
    <row r="113" spans="1:8" x14ac:dyDescent="0.2">
      <c r="A113" s="18">
        <v>776</v>
      </c>
      <c r="B113" s="18" t="s">
        <v>140</v>
      </c>
      <c r="C113" s="19">
        <v>35203</v>
      </c>
      <c r="D113" s="20"/>
      <c r="E113" s="20"/>
      <c r="F113" s="18" t="s">
        <v>86</v>
      </c>
      <c r="G113" s="19">
        <v>35217</v>
      </c>
      <c r="H113" s="1">
        <f>SUMIF('شركة '!$B$5:$B$3365,التحليلى!B113,'شركة '!$I$5:$I$3365)</f>
        <v>22680</v>
      </c>
    </row>
    <row r="114" spans="1:8" x14ac:dyDescent="0.2">
      <c r="A114" s="18">
        <v>757</v>
      </c>
      <c r="B114" s="18" t="s">
        <v>141</v>
      </c>
      <c r="C114" s="19">
        <v>34881</v>
      </c>
      <c r="D114" s="20"/>
      <c r="E114" s="20"/>
      <c r="F114" s="18" t="s">
        <v>86</v>
      </c>
      <c r="G114" s="19">
        <v>34911</v>
      </c>
      <c r="H114" s="1">
        <f>SUMIF('شركة '!$B$5:$B$3365,التحليلى!B114,'شركة '!$I$5:$I$3365)</f>
        <v>34080</v>
      </c>
    </row>
    <row r="115" spans="1:8" x14ac:dyDescent="0.2">
      <c r="A115" s="18">
        <v>777</v>
      </c>
      <c r="B115" s="18" t="s">
        <v>142</v>
      </c>
      <c r="C115" s="19">
        <v>35225</v>
      </c>
      <c r="D115" s="20"/>
      <c r="E115" s="20"/>
      <c r="F115" s="18" t="s">
        <v>86</v>
      </c>
      <c r="G115" s="19">
        <v>35247</v>
      </c>
      <c r="H115" s="1">
        <f>SUMIF('شركة '!$B$5:$B$3365,التحليلى!B115,'شركة '!$I$5:$I$3365)</f>
        <v>18480</v>
      </c>
    </row>
    <row r="116" spans="1:8" x14ac:dyDescent="0.2">
      <c r="A116" s="18">
        <v>780</v>
      </c>
      <c r="B116" s="18" t="s">
        <v>143</v>
      </c>
      <c r="C116" s="19">
        <v>36089</v>
      </c>
      <c r="D116" s="20"/>
      <c r="E116" s="20"/>
      <c r="F116" s="18" t="s">
        <v>86</v>
      </c>
      <c r="G116" s="19">
        <v>36142</v>
      </c>
      <c r="H116" s="1">
        <f>SUMIF('شركة '!$B$5:$B$3365,التحليلى!B116,'شركة '!$I$5:$I$3365)</f>
        <v>17760</v>
      </c>
    </row>
    <row r="117" spans="1:8" x14ac:dyDescent="0.2">
      <c r="A117" s="18">
        <v>783</v>
      </c>
      <c r="B117" s="18" t="s">
        <v>144</v>
      </c>
      <c r="C117" s="19">
        <v>35294</v>
      </c>
      <c r="D117" s="20"/>
      <c r="E117" s="20"/>
      <c r="F117" s="18" t="s">
        <v>86</v>
      </c>
      <c r="G117" s="19">
        <v>35735</v>
      </c>
      <c r="H117" s="1">
        <f>SUMIF('شركة '!$B$5:$B$3365,التحليلى!B117,'شركة '!$I$5:$I$3365)</f>
        <v>18900</v>
      </c>
    </row>
    <row r="118" spans="1:8" x14ac:dyDescent="0.2">
      <c r="A118" s="18">
        <v>5267</v>
      </c>
      <c r="B118" s="18" t="s">
        <v>145</v>
      </c>
      <c r="C118" s="19">
        <v>38271</v>
      </c>
      <c r="D118" s="20"/>
      <c r="E118" s="20"/>
      <c r="F118" s="18" t="s">
        <v>86</v>
      </c>
      <c r="G118" s="19">
        <v>38297</v>
      </c>
      <c r="H118" s="1">
        <f>SUMIF('شركة '!$B$5:$B$3365,التحليلى!B118,'شركة '!$I$5:$I$3365)</f>
        <v>13200</v>
      </c>
    </row>
    <row r="119" spans="1:8" x14ac:dyDescent="0.2">
      <c r="A119" s="18">
        <v>7228</v>
      </c>
      <c r="B119" s="18" t="s">
        <v>146</v>
      </c>
      <c r="C119" s="19">
        <v>38924</v>
      </c>
      <c r="D119" s="20"/>
      <c r="E119" s="20"/>
      <c r="F119" s="18" t="s">
        <v>86</v>
      </c>
      <c r="G119" s="19">
        <v>38962</v>
      </c>
      <c r="H119" s="1">
        <f>SUMIF('شركة '!$B$5:$B$3365,التحليلى!B119,'شركة '!$I$5:$I$3365)</f>
        <v>12840</v>
      </c>
    </row>
    <row r="120" spans="1:8" x14ac:dyDescent="0.2">
      <c r="A120" s="18">
        <v>8018</v>
      </c>
      <c r="B120" s="18" t="s">
        <v>147</v>
      </c>
      <c r="C120" s="19">
        <v>39270</v>
      </c>
      <c r="D120" s="20"/>
      <c r="E120" s="20"/>
      <c r="F120" s="18" t="s">
        <v>86</v>
      </c>
      <c r="G120" s="19">
        <v>39280</v>
      </c>
      <c r="H120" s="1">
        <f>SUMIF('شركة '!$B$5:$B$3365,التحليلى!B120,'شركة '!$I$5:$I$3365)</f>
        <v>0</v>
      </c>
    </row>
    <row r="121" spans="1:8" x14ac:dyDescent="0.2">
      <c r="A121" s="18">
        <v>8154</v>
      </c>
      <c r="B121" s="18" t="s">
        <v>148</v>
      </c>
      <c r="C121" s="19">
        <v>39306</v>
      </c>
      <c r="D121" s="20"/>
      <c r="E121" s="20"/>
      <c r="F121" s="18" t="s">
        <v>86</v>
      </c>
      <c r="G121" s="19">
        <v>39352</v>
      </c>
      <c r="H121" s="1">
        <f>SUMIF('شركة '!$B$5:$B$3365,التحليلى!B121,'شركة '!$I$5:$I$3365)</f>
        <v>10680</v>
      </c>
    </row>
    <row r="122" spans="1:8" x14ac:dyDescent="0.2">
      <c r="A122" s="18">
        <v>9473</v>
      </c>
      <c r="B122" s="18" t="s">
        <v>149</v>
      </c>
      <c r="C122" s="19">
        <v>42274</v>
      </c>
      <c r="D122" s="20"/>
      <c r="E122" s="20"/>
      <c r="F122" s="18" t="s">
        <v>86</v>
      </c>
      <c r="G122" s="19">
        <v>42290</v>
      </c>
      <c r="H122" s="1">
        <f>SUMIF('شركة '!$B$5:$B$3365,التحليلى!B122,'شركة '!$I$5:$I$3365)</f>
        <v>10200</v>
      </c>
    </row>
    <row r="123" spans="1:8" x14ac:dyDescent="0.2">
      <c r="A123" s="18">
        <v>12639</v>
      </c>
      <c r="B123" s="18" t="s">
        <v>150</v>
      </c>
      <c r="C123" s="19">
        <v>42266</v>
      </c>
      <c r="D123" s="20"/>
      <c r="E123" s="20"/>
      <c r="F123" s="18" t="s">
        <v>86</v>
      </c>
      <c r="G123" s="19">
        <v>42561</v>
      </c>
      <c r="H123" s="1">
        <f>SUMIF('شركة '!$B$5:$B$3365,التحليلى!B123,'شركة '!$I$5:$I$3365)</f>
        <v>10200</v>
      </c>
    </row>
    <row r="124" spans="1:8" x14ac:dyDescent="0.2">
      <c r="A124" s="18">
        <v>13248</v>
      </c>
      <c r="B124" s="18" t="s">
        <v>151</v>
      </c>
      <c r="C124" s="19">
        <v>44007</v>
      </c>
      <c r="D124" s="20"/>
      <c r="E124" s="20"/>
      <c r="F124" s="18" t="s">
        <v>86</v>
      </c>
      <c r="G124" s="19">
        <v>43497</v>
      </c>
      <c r="H124" s="1">
        <f>SUMIF('شركة '!$B$5:$B$3365,التحليلى!B124,'شركة '!$I$5:$I$3365)</f>
        <v>0</v>
      </c>
    </row>
    <row r="125" spans="1:8" x14ac:dyDescent="0.2">
      <c r="A125" s="18">
        <v>13742</v>
      </c>
      <c r="B125" s="18" t="s">
        <v>152</v>
      </c>
      <c r="C125" s="19">
        <v>43487</v>
      </c>
      <c r="D125" s="20"/>
      <c r="E125" s="20"/>
      <c r="F125" s="18" t="s">
        <v>86</v>
      </c>
      <c r="G125" s="19">
        <v>43507</v>
      </c>
      <c r="H125" s="1">
        <f>SUMIF('شركة '!$B$5:$B$3365,التحليلى!B125,'شركة '!$I$5:$I$3365)</f>
        <v>10200</v>
      </c>
    </row>
    <row r="126" spans="1:8" x14ac:dyDescent="0.2">
      <c r="A126" s="18">
        <v>14074</v>
      </c>
      <c r="B126" s="18" t="s">
        <v>153</v>
      </c>
      <c r="C126" s="19">
        <v>43870</v>
      </c>
      <c r="D126" s="20"/>
      <c r="E126" s="20"/>
      <c r="F126" s="18" t="s">
        <v>86</v>
      </c>
      <c r="G126" s="19">
        <v>43983</v>
      </c>
      <c r="H126" s="1">
        <f>SUMIF('شركة '!$B$5:$B$3365,التحليلى!B126,'شركة '!$I$5:$I$3365)</f>
        <v>10200</v>
      </c>
    </row>
    <row r="127" spans="1:8" x14ac:dyDescent="0.2">
      <c r="A127" s="18">
        <v>794</v>
      </c>
      <c r="B127" s="18" t="s">
        <v>154</v>
      </c>
      <c r="C127" s="19">
        <v>35555</v>
      </c>
      <c r="D127" s="20"/>
      <c r="E127" s="20"/>
      <c r="F127" s="18" t="s">
        <v>86</v>
      </c>
      <c r="G127" s="19">
        <v>35582</v>
      </c>
      <c r="H127" s="1">
        <f>SUMIF('شركة '!$B$5:$B$3365,التحليلى!B127,'شركة '!$I$5:$I$3365)</f>
        <v>21060</v>
      </c>
    </row>
    <row r="128" spans="1:8" x14ac:dyDescent="0.2">
      <c r="A128" s="18">
        <v>5820</v>
      </c>
      <c r="B128" s="18" t="s">
        <v>155</v>
      </c>
      <c r="C128" s="19">
        <v>38577</v>
      </c>
      <c r="D128" s="20"/>
      <c r="E128" s="20"/>
      <c r="F128" s="18" t="s">
        <v>116</v>
      </c>
      <c r="G128" s="19">
        <v>38634</v>
      </c>
      <c r="H128" s="1">
        <f>SUMIF('شركة '!$B$5:$B$3365,التحليلى!B128,'شركة '!$I$5:$I$3365)</f>
        <v>29330</v>
      </c>
    </row>
    <row r="129" spans="1:8" x14ac:dyDescent="0.2">
      <c r="A129" s="18">
        <v>8223</v>
      </c>
      <c r="B129" s="18" t="s">
        <v>156</v>
      </c>
      <c r="C129" s="19">
        <v>39326</v>
      </c>
      <c r="D129" s="20"/>
      <c r="E129" s="20"/>
      <c r="F129" s="18" t="s">
        <v>116</v>
      </c>
      <c r="G129" s="19">
        <v>39349</v>
      </c>
      <c r="H129" s="1">
        <f>SUMIF('شركة '!$B$5:$B$3365,التحليلى!B129,'شركة '!$I$5:$I$3365)</f>
        <v>26700</v>
      </c>
    </row>
    <row r="130" spans="1:8" x14ac:dyDescent="0.2">
      <c r="A130" s="18">
        <v>8566</v>
      </c>
      <c r="B130" s="18" t="s">
        <v>157</v>
      </c>
      <c r="C130" s="19">
        <v>39475</v>
      </c>
      <c r="D130" s="20"/>
      <c r="E130" s="20"/>
      <c r="F130" s="18" t="s">
        <v>86</v>
      </c>
      <c r="G130" s="19">
        <v>39508</v>
      </c>
      <c r="H130" s="1">
        <f>SUMIF('شركة '!$B$5:$B$3365,التحليلى!B130,'شركة '!$I$5:$I$3365)</f>
        <v>26400</v>
      </c>
    </row>
    <row r="131" spans="1:8" x14ac:dyDescent="0.2">
      <c r="A131" s="18">
        <v>283</v>
      </c>
      <c r="B131" s="18" t="s">
        <v>158</v>
      </c>
      <c r="C131" s="19">
        <v>35423</v>
      </c>
      <c r="D131" s="20"/>
      <c r="E131" s="20"/>
      <c r="F131" s="18" t="s">
        <v>86</v>
      </c>
      <c r="G131" s="19">
        <v>35431</v>
      </c>
      <c r="H131" s="1">
        <f>SUMIF('شركة '!$B$5:$B$3365,التحليلى!B131,'شركة '!$I$5:$I$3365)</f>
        <v>17580</v>
      </c>
    </row>
    <row r="132" spans="1:8" x14ac:dyDescent="0.2">
      <c r="A132" s="18">
        <v>572</v>
      </c>
      <c r="B132" s="18" t="s">
        <v>159</v>
      </c>
      <c r="C132" s="19">
        <v>34121</v>
      </c>
      <c r="D132" s="20"/>
      <c r="E132" s="20"/>
      <c r="F132" s="18" t="s">
        <v>86</v>
      </c>
      <c r="G132" s="19">
        <v>35049</v>
      </c>
      <c r="H132" s="1">
        <f>SUMIF('شركة '!$B$5:$B$3365,التحليلى!B132,'شركة '!$I$5:$I$3365)</f>
        <v>32760</v>
      </c>
    </row>
    <row r="133" spans="1:8" x14ac:dyDescent="0.2">
      <c r="A133" s="18">
        <v>756</v>
      </c>
      <c r="B133" s="18" t="s">
        <v>160</v>
      </c>
      <c r="C133" s="19">
        <v>34683</v>
      </c>
      <c r="D133" s="20"/>
      <c r="E133" s="20"/>
      <c r="F133" s="18" t="s">
        <v>86</v>
      </c>
      <c r="G133" s="19">
        <v>34911</v>
      </c>
      <c r="H133" s="1">
        <f>SUMIF('شركة '!$B$5:$B$3365,التحليلى!B133,'شركة '!$I$5:$I$3365)</f>
        <v>23220</v>
      </c>
    </row>
    <row r="134" spans="1:8" x14ac:dyDescent="0.2">
      <c r="A134" s="18">
        <v>761</v>
      </c>
      <c r="B134" s="18" t="s">
        <v>161</v>
      </c>
      <c r="C134" s="19">
        <v>34583</v>
      </c>
      <c r="D134" s="20"/>
      <c r="E134" s="20"/>
      <c r="F134" s="18" t="s">
        <v>86</v>
      </c>
      <c r="G134" s="19">
        <v>35049</v>
      </c>
      <c r="H134" s="1">
        <f>SUMIF('شركة '!$B$5:$B$3365,التحليلى!B134,'شركة '!$I$5:$I$3365)</f>
        <v>21600</v>
      </c>
    </row>
    <row r="135" spans="1:8" x14ac:dyDescent="0.2">
      <c r="A135" s="18">
        <v>906</v>
      </c>
      <c r="B135" s="18" t="s">
        <v>162</v>
      </c>
      <c r="C135" s="19">
        <v>34683</v>
      </c>
      <c r="D135" s="20"/>
      <c r="E135" s="20"/>
      <c r="F135" s="18" t="s">
        <v>86</v>
      </c>
      <c r="G135" s="19">
        <v>34912</v>
      </c>
      <c r="H135" s="1">
        <f>SUMIF('شركة '!$B$5:$B$3365,التحليلى!B135,'شركة '!$I$5:$I$3365)</f>
        <v>21180</v>
      </c>
    </row>
    <row r="136" spans="1:8" x14ac:dyDescent="0.2">
      <c r="A136" s="18">
        <v>910</v>
      </c>
      <c r="B136" s="18" t="s">
        <v>163</v>
      </c>
      <c r="C136" s="19">
        <v>34881</v>
      </c>
      <c r="D136" s="20"/>
      <c r="E136" s="20"/>
      <c r="F136" s="18" t="s">
        <v>86</v>
      </c>
      <c r="G136" s="19">
        <v>34911</v>
      </c>
      <c r="H136" s="1">
        <f>SUMIF('شركة '!$B$5:$B$3365,التحليلى!B136,'شركة '!$I$5:$I$3365)</f>
        <v>22440</v>
      </c>
    </row>
    <row r="137" spans="1:8" x14ac:dyDescent="0.2">
      <c r="A137" s="18">
        <v>922</v>
      </c>
      <c r="B137" s="18" t="s">
        <v>164</v>
      </c>
      <c r="C137" s="19">
        <v>35656</v>
      </c>
      <c r="D137" s="20"/>
      <c r="E137" s="20"/>
      <c r="F137" s="18" t="s">
        <v>86</v>
      </c>
      <c r="G137" s="19">
        <v>35662</v>
      </c>
      <c r="H137" s="1">
        <f>SUMIF('شركة '!$B$5:$B$3365,التحليلى!B137,'شركة '!$I$5:$I$3365)</f>
        <v>18240</v>
      </c>
    </row>
    <row r="138" spans="1:8" x14ac:dyDescent="0.2">
      <c r="A138" s="18">
        <v>925</v>
      </c>
      <c r="B138" s="18" t="s">
        <v>165</v>
      </c>
      <c r="C138" s="19">
        <v>38318</v>
      </c>
      <c r="D138" s="20"/>
      <c r="E138" s="20"/>
      <c r="F138" s="18" t="s">
        <v>86</v>
      </c>
      <c r="G138" s="19">
        <v>38322</v>
      </c>
      <c r="H138" s="1">
        <f>SUMIF('شركة '!$B$5:$B$3365,التحليلى!B138,'شركة '!$I$5:$I$3365)</f>
        <v>18720</v>
      </c>
    </row>
    <row r="139" spans="1:8" x14ac:dyDescent="0.2">
      <c r="A139" s="18">
        <v>926</v>
      </c>
      <c r="B139" s="18" t="s">
        <v>166</v>
      </c>
      <c r="C139" s="19">
        <v>34430</v>
      </c>
      <c r="D139" s="20"/>
      <c r="E139" s="20"/>
      <c r="F139" s="18" t="s">
        <v>86</v>
      </c>
      <c r="G139" s="19">
        <v>34839</v>
      </c>
      <c r="H139" s="1">
        <f>SUMIF('شركة '!$B$5:$B$3365,التحليلى!B139,'شركة '!$I$5:$I$3365)</f>
        <v>20340</v>
      </c>
    </row>
    <row r="140" spans="1:8" x14ac:dyDescent="0.2">
      <c r="A140" s="18">
        <v>931</v>
      </c>
      <c r="B140" s="18" t="s">
        <v>167</v>
      </c>
      <c r="C140" s="19">
        <v>35805</v>
      </c>
      <c r="D140" s="20"/>
      <c r="E140" s="20"/>
      <c r="F140" s="18" t="s">
        <v>86</v>
      </c>
      <c r="G140" s="19">
        <v>35816</v>
      </c>
      <c r="H140" s="1">
        <f>SUMIF('شركة '!$B$5:$B$3365,التحليلى!B140,'شركة '!$I$5:$I$3365)</f>
        <v>16860</v>
      </c>
    </row>
    <row r="141" spans="1:8" x14ac:dyDescent="0.2">
      <c r="A141" s="18">
        <v>932</v>
      </c>
      <c r="B141" s="18" t="s">
        <v>168</v>
      </c>
      <c r="C141" s="19">
        <v>36388</v>
      </c>
      <c r="D141" s="20"/>
      <c r="E141" s="20"/>
      <c r="F141" s="18" t="s">
        <v>86</v>
      </c>
      <c r="G141" s="19">
        <v>36397</v>
      </c>
      <c r="H141" s="1">
        <f>SUMIF('شركة '!$B$5:$B$3365,التحليلى!B141,'شركة '!$I$5:$I$3365)</f>
        <v>17780</v>
      </c>
    </row>
    <row r="142" spans="1:8" x14ac:dyDescent="0.2">
      <c r="A142" s="18">
        <v>938</v>
      </c>
      <c r="B142" s="18" t="s">
        <v>169</v>
      </c>
      <c r="C142" s="19">
        <v>36067</v>
      </c>
      <c r="D142" s="20"/>
      <c r="E142" s="20"/>
      <c r="F142" s="18" t="s">
        <v>86</v>
      </c>
      <c r="G142" s="19">
        <v>36067</v>
      </c>
      <c r="H142" s="1">
        <f>SUMIF('شركة '!$B$5:$B$3365,التحليلى!B142,'شركة '!$I$5:$I$3365)</f>
        <v>19680</v>
      </c>
    </row>
    <row r="143" spans="1:8" x14ac:dyDescent="0.2">
      <c r="A143" s="18">
        <v>1389</v>
      </c>
      <c r="B143" s="18" t="s">
        <v>170</v>
      </c>
      <c r="C143" s="19">
        <v>36254</v>
      </c>
      <c r="D143" s="20"/>
      <c r="E143" s="20"/>
      <c r="F143" s="18" t="s">
        <v>86</v>
      </c>
      <c r="G143" s="19">
        <v>36271</v>
      </c>
      <c r="H143" s="1">
        <f>SUMIF('شركة '!$B$5:$B$3365,التحليلى!B143,'شركة '!$I$5:$I$3365)</f>
        <v>21240</v>
      </c>
    </row>
    <row r="144" spans="1:8" x14ac:dyDescent="0.2">
      <c r="A144" s="18">
        <v>4239</v>
      </c>
      <c r="B144" s="18" t="s">
        <v>171</v>
      </c>
      <c r="C144" s="19">
        <v>37441</v>
      </c>
      <c r="D144" s="20"/>
      <c r="E144" s="20"/>
      <c r="F144" s="18" t="s">
        <v>86</v>
      </c>
      <c r="G144" s="19">
        <v>37501</v>
      </c>
      <c r="H144" s="1">
        <f>SUMIF('شركة '!$B$5:$B$3365,التحليلى!B144,'شركة '!$I$5:$I$3365)</f>
        <v>16140</v>
      </c>
    </row>
    <row r="145" spans="1:8" x14ac:dyDescent="0.2">
      <c r="A145" s="18">
        <v>5042</v>
      </c>
      <c r="B145" s="18" t="s">
        <v>172</v>
      </c>
      <c r="C145" s="19">
        <v>39495</v>
      </c>
      <c r="D145" s="20"/>
      <c r="E145" s="20"/>
      <c r="F145" s="18" t="s">
        <v>86</v>
      </c>
      <c r="G145" s="19">
        <v>39539</v>
      </c>
      <c r="H145" s="1">
        <f>SUMIF('شركة '!$B$5:$B$3365,التحليلى!B145,'شركة '!$I$5:$I$3365)</f>
        <v>13620</v>
      </c>
    </row>
    <row r="146" spans="1:8" x14ac:dyDescent="0.2">
      <c r="A146" s="18">
        <v>5523</v>
      </c>
      <c r="B146" s="18" t="s">
        <v>173</v>
      </c>
      <c r="C146" s="19">
        <v>38493</v>
      </c>
      <c r="D146" s="20"/>
      <c r="E146" s="20"/>
      <c r="F146" s="18" t="s">
        <v>86</v>
      </c>
      <c r="G146" s="19">
        <v>38544</v>
      </c>
      <c r="H146" s="1">
        <f>SUMIF('شركة '!$B$5:$B$3365,التحليلى!B146,'شركة '!$I$5:$I$3365)</f>
        <v>16260</v>
      </c>
    </row>
    <row r="147" spans="1:8" x14ac:dyDescent="0.2">
      <c r="A147" s="18">
        <v>5850</v>
      </c>
      <c r="B147" s="18" t="s">
        <v>174</v>
      </c>
      <c r="C147" s="19">
        <v>38593</v>
      </c>
      <c r="D147" s="20"/>
      <c r="E147" s="20"/>
      <c r="F147" s="18" t="s">
        <v>86</v>
      </c>
      <c r="G147" s="19">
        <v>38634</v>
      </c>
      <c r="H147" s="1">
        <f>SUMIF('شركة '!$B$5:$B$3365,التحليلى!B147,'شركة '!$I$5:$I$3365)</f>
        <v>11760</v>
      </c>
    </row>
    <row r="148" spans="1:8" x14ac:dyDescent="0.2">
      <c r="A148" s="18">
        <v>6937</v>
      </c>
      <c r="B148" s="18" t="s">
        <v>175</v>
      </c>
      <c r="C148" s="19">
        <v>38796</v>
      </c>
      <c r="D148" s="20"/>
      <c r="E148" s="20"/>
      <c r="F148" s="18" t="s">
        <v>86</v>
      </c>
      <c r="G148" s="19">
        <v>38820</v>
      </c>
      <c r="H148" s="1">
        <f>SUMIF('شركة '!$B$5:$B$3365,التحليلى!B148,'شركة '!$I$5:$I$3365)</f>
        <v>0</v>
      </c>
    </row>
    <row r="149" spans="1:8" x14ac:dyDescent="0.2">
      <c r="A149" s="18">
        <v>7609</v>
      </c>
      <c r="B149" s="18" t="s">
        <v>176</v>
      </c>
      <c r="C149" s="19">
        <v>39091</v>
      </c>
      <c r="D149" s="20"/>
      <c r="E149" s="20"/>
      <c r="F149" s="18" t="s">
        <v>86</v>
      </c>
      <c r="G149" s="19">
        <v>39127</v>
      </c>
      <c r="H149" s="1">
        <f>SUMIF('شركة '!$B$5:$B$3365,التحليلى!B149,'شركة '!$I$5:$I$3365)</f>
        <v>13740</v>
      </c>
    </row>
    <row r="150" spans="1:8" x14ac:dyDescent="0.2">
      <c r="A150" s="18">
        <v>7665</v>
      </c>
      <c r="B150" s="18" t="s">
        <v>177</v>
      </c>
      <c r="C150" s="19">
        <v>39098</v>
      </c>
      <c r="D150" s="20"/>
      <c r="E150" s="20"/>
      <c r="F150" s="18" t="s">
        <v>86</v>
      </c>
      <c r="G150" s="19">
        <v>39133</v>
      </c>
      <c r="H150" s="1">
        <f>SUMIF('شركة '!$B$5:$B$3365,التحليلى!B150,'شركة '!$I$5:$I$3365)</f>
        <v>14460</v>
      </c>
    </row>
    <row r="151" spans="1:8" x14ac:dyDescent="0.2">
      <c r="A151" s="18">
        <v>8460</v>
      </c>
      <c r="B151" s="18" t="s">
        <v>178</v>
      </c>
      <c r="C151" s="19">
        <v>39420</v>
      </c>
      <c r="D151" s="20"/>
      <c r="E151" s="20"/>
      <c r="F151" s="18" t="s">
        <v>86</v>
      </c>
      <c r="G151" s="19">
        <v>39448</v>
      </c>
      <c r="H151" s="1">
        <f>SUMIF('شركة '!$B$5:$B$3365,التحليلى!B151,'شركة '!$I$5:$I$3365)</f>
        <v>13740</v>
      </c>
    </row>
    <row r="152" spans="1:8" x14ac:dyDescent="0.2">
      <c r="A152" s="18">
        <v>9341</v>
      </c>
      <c r="B152" s="18" t="s">
        <v>179</v>
      </c>
      <c r="C152" s="19">
        <v>40089</v>
      </c>
      <c r="D152" s="20"/>
      <c r="E152" s="20"/>
      <c r="F152" s="18" t="s">
        <v>86</v>
      </c>
      <c r="G152" s="19">
        <v>40104</v>
      </c>
      <c r="H152" s="1">
        <f>SUMIF('شركة '!$B$5:$B$3365,التحليلى!B152,'شركة '!$I$5:$I$3365)</f>
        <v>14520</v>
      </c>
    </row>
    <row r="153" spans="1:8" x14ac:dyDescent="0.2">
      <c r="A153" s="18">
        <v>9405</v>
      </c>
      <c r="B153" s="18" t="s">
        <v>180</v>
      </c>
      <c r="C153" s="19">
        <v>40122</v>
      </c>
      <c r="D153" s="20"/>
      <c r="E153" s="20"/>
      <c r="F153" s="18" t="s">
        <v>86</v>
      </c>
      <c r="G153" s="19">
        <v>40148</v>
      </c>
      <c r="H153" s="1">
        <f>SUMIF('شركة '!$B$5:$B$3365,التحليلى!B153,'شركة '!$I$5:$I$3365)</f>
        <v>13440</v>
      </c>
    </row>
    <row r="154" spans="1:8" x14ac:dyDescent="0.2">
      <c r="A154" s="18">
        <v>9520</v>
      </c>
      <c r="B154" s="18" t="s">
        <v>181</v>
      </c>
      <c r="C154" s="19">
        <v>40201</v>
      </c>
      <c r="D154" s="20"/>
      <c r="E154" s="20"/>
      <c r="F154" s="18" t="s">
        <v>86</v>
      </c>
      <c r="G154" s="19">
        <v>40247</v>
      </c>
      <c r="H154" s="1">
        <f>SUMIF('شركة '!$B$5:$B$3365,التحليلى!B154,'شركة '!$I$5:$I$3365)</f>
        <v>11040</v>
      </c>
    </row>
    <row r="155" spans="1:8" x14ac:dyDescent="0.2">
      <c r="A155" s="18">
        <v>9590</v>
      </c>
      <c r="B155" s="18" t="s">
        <v>182</v>
      </c>
      <c r="C155" s="19">
        <v>40245</v>
      </c>
      <c r="D155" s="20"/>
      <c r="E155" s="20"/>
      <c r="F155" s="18" t="s">
        <v>86</v>
      </c>
      <c r="G155" s="19">
        <v>40278</v>
      </c>
      <c r="H155" s="1">
        <f>SUMIF('شركة '!$B$5:$B$3365,التحليلى!B155,'شركة '!$I$5:$I$3365)</f>
        <v>14100</v>
      </c>
    </row>
    <row r="156" spans="1:8" x14ac:dyDescent="0.2">
      <c r="A156" s="18">
        <v>9608</v>
      </c>
      <c r="B156" s="18" t="s">
        <v>183</v>
      </c>
      <c r="C156" s="19">
        <v>40258</v>
      </c>
      <c r="D156" s="20"/>
      <c r="E156" s="20"/>
      <c r="F156" s="18" t="s">
        <v>86</v>
      </c>
      <c r="G156" s="19">
        <v>40278</v>
      </c>
      <c r="H156" s="1">
        <f>SUMIF('شركة '!$B$5:$B$3365,التحليلى!B156,'شركة '!$I$5:$I$3365)</f>
        <v>11700</v>
      </c>
    </row>
    <row r="157" spans="1:8" x14ac:dyDescent="0.2">
      <c r="A157" s="18">
        <v>9987</v>
      </c>
      <c r="B157" s="18" t="s">
        <v>184</v>
      </c>
      <c r="C157" s="19">
        <v>40409</v>
      </c>
      <c r="D157" s="20"/>
      <c r="E157" s="20"/>
      <c r="F157" s="18" t="s">
        <v>86</v>
      </c>
      <c r="G157" s="19">
        <v>40415</v>
      </c>
      <c r="H157" s="1">
        <f>SUMIF('شركة '!$B$5:$B$3365,التحليلى!B157,'شركة '!$I$5:$I$3365)</f>
        <v>11280</v>
      </c>
    </row>
    <row r="158" spans="1:8" x14ac:dyDescent="0.2">
      <c r="A158" s="18">
        <v>10003</v>
      </c>
      <c r="B158" s="18" t="s">
        <v>185</v>
      </c>
      <c r="C158" s="19">
        <v>40414</v>
      </c>
      <c r="D158" s="20"/>
      <c r="E158" s="20"/>
      <c r="F158" s="18" t="s">
        <v>86</v>
      </c>
      <c r="G158" s="19">
        <v>40415</v>
      </c>
      <c r="H158" s="1">
        <f>SUMIF('شركة '!$B$5:$B$3365,التحليلى!B158,'شركة '!$I$5:$I$3365)</f>
        <v>13800</v>
      </c>
    </row>
    <row r="159" spans="1:8" x14ac:dyDescent="0.2">
      <c r="A159" s="18">
        <v>10016</v>
      </c>
      <c r="B159" s="18" t="s">
        <v>186</v>
      </c>
      <c r="C159" s="19">
        <v>40416</v>
      </c>
      <c r="D159" s="20"/>
      <c r="E159" s="20"/>
      <c r="F159" s="18" t="s">
        <v>86</v>
      </c>
      <c r="G159" s="19">
        <v>40439</v>
      </c>
      <c r="H159" s="1">
        <f>SUMIF('شركة '!$B$5:$B$3365,التحليلى!B159,'شركة '!$I$5:$I$3365)</f>
        <v>11580</v>
      </c>
    </row>
    <row r="160" spans="1:8" x14ac:dyDescent="0.2">
      <c r="A160" s="18">
        <v>10704</v>
      </c>
      <c r="B160" s="18" t="s">
        <v>187</v>
      </c>
      <c r="C160" s="19">
        <v>40661</v>
      </c>
      <c r="D160" s="20"/>
      <c r="E160" s="20"/>
      <c r="F160" s="18" t="s">
        <v>86</v>
      </c>
      <c r="G160" s="19">
        <v>40684</v>
      </c>
      <c r="H160" s="1">
        <f>SUMIF('شركة '!$B$5:$B$3365,التحليلى!B160,'شركة '!$I$5:$I$3365)</f>
        <v>13260</v>
      </c>
    </row>
    <row r="161" spans="1:8" x14ac:dyDescent="0.2">
      <c r="A161" s="18">
        <v>10887</v>
      </c>
      <c r="B161" s="18" t="s">
        <v>188</v>
      </c>
      <c r="C161" s="19">
        <v>40779</v>
      </c>
      <c r="D161" s="20"/>
      <c r="E161" s="20"/>
      <c r="F161" s="18" t="s">
        <v>86</v>
      </c>
      <c r="G161" s="19">
        <v>40806</v>
      </c>
      <c r="H161" s="1">
        <f>SUMIF('شركة '!$B$5:$B$3365,التحليلى!B161,'شركة '!$I$5:$I$3365)</f>
        <v>12360</v>
      </c>
    </row>
    <row r="162" spans="1:8" x14ac:dyDescent="0.2">
      <c r="A162" s="18">
        <v>11419</v>
      </c>
      <c r="B162" s="18" t="s">
        <v>189</v>
      </c>
      <c r="C162" s="19">
        <v>41151</v>
      </c>
      <c r="D162" s="20"/>
      <c r="E162" s="20"/>
      <c r="F162" s="18" t="s">
        <v>86</v>
      </c>
      <c r="G162" s="19">
        <v>41200</v>
      </c>
      <c r="H162" s="1">
        <f>SUMIF('شركة '!$B$5:$B$3365,التحليلى!B162,'شركة '!$I$5:$I$3365)</f>
        <v>11220</v>
      </c>
    </row>
    <row r="163" spans="1:8" x14ac:dyDescent="0.2">
      <c r="A163" s="18">
        <v>12805</v>
      </c>
      <c r="B163" s="18" t="s">
        <v>190</v>
      </c>
      <c r="C163" s="19">
        <v>43365</v>
      </c>
      <c r="D163" s="20"/>
      <c r="E163" s="20"/>
      <c r="F163" s="18" t="s">
        <v>86</v>
      </c>
      <c r="G163" s="19">
        <v>43497</v>
      </c>
      <c r="H163" s="1">
        <f>SUMIF('شركة '!$B$5:$B$3365,التحليلى!B163,'شركة '!$I$5:$I$3365)</f>
        <v>10200</v>
      </c>
    </row>
    <row r="164" spans="1:8" x14ac:dyDescent="0.2">
      <c r="A164" s="18">
        <v>12960</v>
      </c>
      <c r="B164" s="18" t="s">
        <v>191</v>
      </c>
      <c r="C164" s="19">
        <v>43209</v>
      </c>
      <c r="D164" s="20"/>
      <c r="E164" s="20"/>
      <c r="F164" s="18" t="s">
        <v>86</v>
      </c>
      <c r="G164" s="19">
        <v>43299</v>
      </c>
      <c r="H164" s="1">
        <f>SUMIF('شركة '!$B$5:$B$3365,التحليلى!B164,'شركة '!$I$5:$I$3365)</f>
        <v>0</v>
      </c>
    </row>
    <row r="165" spans="1:8" x14ac:dyDescent="0.2">
      <c r="A165" s="18">
        <v>12986</v>
      </c>
      <c r="B165" s="18" t="s">
        <v>192</v>
      </c>
      <c r="C165" s="19">
        <v>42689</v>
      </c>
      <c r="D165" s="20"/>
      <c r="E165" s="20"/>
      <c r="F165" s="18" t="s">
        <v>86</v>
      </c>
      <c r="G165" s="19">
        <v>42705</v>
      </c>
      <c r="H165" s="1">
        <f>SUMIF('شركة '!$B$5:$B$3365,التحليلى!B165,'شركة '!$I$5:$I$3365)</f>
        <v>10200</v>
      </c>
    </row>
    <row r="166" spans="1:8" x14ac:dyDescent="0.2">
      <c r="A166" s="18">
        <v>13020</v>
      </c>
      <c r="B166" s="18" t="s">
        <v>193</v>
      </c>
      <c r="C166" s="19">
        <v>42775</v>
      </c>
      <c r="D166" s="20"/>
      <c r="E166" s="20"/>
      <c r="F166" s="18" t="s">
        <v>86</v>
      </c>
      <c r="G166" s="19">
        <v>42781</v>
      </c>
      <c r="H166" s="1">
        <f>SUMIF('شركة '!$B$5:$B$3365,التحليلى!B166,'شركة '!$I$5:$I$3365)</f>
        <v>10200</v>
      </c>
    </row>
    <row r="167" spans="1:8" x14ac:dyDescent="0.2">
      <c r="A167" s="18">
        <v>13184</v>
      </c>
      <c r="B167" s="18" t="s">
        <v>194</v>
      </c>
      <c r="C167" s="19">
        <v>43019</v>
      </c>
      <c r="D167" s="20"/>
      <c r="E167" s="20"/>
      <c r="F167" s="18" t="s">
        <v>86</v>
      </c>
      <c r="G167" s="19">
        <v>43046</v>
      </c>
      <c r="H167" s="1">
        <f>SUMIF('شركة '!$B$5:$B$3365,التحليلى!B167,'شركة '!$I$5:$I$3365)</f>
        <v>10200</v>
      </c>
    </row>
    <row r="168" spans="1:8" x14ac:dyDescent="0.2">
      <c r="A168" s="18">
        <v>13709</v>
      </c>
      <c r="B168" s="18" t="s">
        <v>195</v>
      </c>
      <c r="C168" s="19">
        <v>43424</v>
      </c>
      <c r="D168" s="20"/>
      <c r="E168" s="20"/>
      <c r="F168" s="18" t="s">
        <v>86</v>
      </c>
      <c r="G168" s="19">
        <v>43497</v>
      </c>
      <c r="H168" s="1">
        <f>SUMIF('شركة '!$B$5:$B$3365,التحليلى!B168,'شركة '!$I$5:$I$3365)</f>
        <v>10200</v>
      </c>
    </row>
    <row r="169" spans="1:8" x14ac:dyDescent="0.2">
      <c r="A169" s="18">
        <v>13728</v>
      </c>
      <c r="B169" s="18" t="s">
        <v>196</v>
      </c>
      <c r="C169" s="19">
        <v>43433</v>
      </c>
      <c r="D169" s="20"/>
      <c r="E169" s="20"/>
      <c r="F169" s="18" t="s">
        <v>86</v>
      </c>
      <c r="G169" s="19">
        <v>43497</v>
      </c>
      <c r="H169" s="1">
        <f>SUMIF('شركة '!$B$5:$B$3365,التحليلى!B169,'شركة '!$I$5:$I$3365)</f>
        <v>10200</v>
      </c>
    </row>
    <row r="170" spans="1:8" x14ac:dyDescent="0.2">
      <c r="A170" s="18">
        <v>13776</v>
      </c>
      <c r="B170" s="18" t="s">
        <v>197</v>
      </c>
      <c r="C170" s="19">
        <v>43547</v>
      </c>
      <c r="D170" s="20"/>
      <c r="E170" s="20"/>
      <c r="F170" s="18" t="s">
        <v>86</v>
      </c>
      <c r="G170" s="19">
        <v>43678</v>
      </c>
      <c r="H170" s="1">
        <f>SUMIF('شركة '!$B$5:$B$3365,التحليلى!B170,'شركة '!$I$5:$I$3365)</f>
        <v>10200</v>
      </c>
    </row>
    <row r="171" spans="1:8" x14ac:dyDescent="0.2">
      <c r="A171" s="18">
        <v>13936</v>
      </c>
      <c r="B171" s="18" t="s">
        <v>198</v>
      </c>
      <c r="C171" s="19">
        <v>43668</v>
      </c>
      <c r="D171" s="20"/>
      <c r="E171" s="20"/>
      <c r="F171" s="18" t="s">
        <v>86</v>
      </c>
      <c r="G171" s="19">
        <v>43692</v>
      </c>
      <c r="H171" s="1">
        <f>SUMIF('شركة '!$B$5:$B$3365,التحليلى!B171,'شركة '!$I$5:$I$3365)</f>
        <v>10200</v>
      </c>
    </row>
    <row r="172" spans="1:8" x14ac:dyDescent="0.2">
      <c r="A172" s="18">
        <v>13989</v>
      </c>
      <c r="B172" s="18" t="s">
        <v>199</v>
      </c>
      <c r="C172" s="19">
        <v>43739</v>
      </c>
      <c r="D172" s="20"/>
      <c r="E172" s="20"/>
      <c r="F172" s="18" t="s">
        <v>86</v>
      </c>
      <c r="G172" s="19">
        <v>43739</v>
      </c>
      <c r="H172" s="1">
        <f>SUMIF('شركة '!$B$5:$B$3365,التحليلى!B172,'شركة '!$I$5:$I$3365)</f>
        <v>0</v>
      </c>
    </row>
    <row r="173" spans="1:8" x14ac:dyDescent="0.2">
      <c r="A173" s="18">
        <v>13998</v>
      </c>
      <c r="B173" s="18" t="s">
        <v>200</v>
      </c>
      <c r="C173" s="19">
        <v>43745</v>
      </c>
      <c r="D173" s="20"/>
      <c r="E173" s="20"/>
      <c r="F173" s="18" t="s">
        <v>86</v>
      </c>
      <c r="G173" s="19">
        <v>43774</v>
      </c>
      <c r="H173" s="1">
        <f>SUMIF('شركة '!$B$5:$B$3365,التحليلى!B173,'شركة '!$I$5:$I$3365)</f>
        <v>0</v>
      </c>
    </row>
    <row r="174" spans="1:8" x14ac:dyDescent="0.2">
      <c r="A174" s="18">
        <v>14057</v>
      </c>
      <c r="B174" s="18" t="s">
        <v>201</v>
      </c>
      <c r="C174" s="19">
        <v>43838</v>
      </c>
      <c r="D174" s="20"/>
      <c r="E174" s="20"/>
      <c r="F174" s="18" t="s">
        <v>86</v>
      </c>
      <c r="G174" s="19">
        <v>43983</v>
      </c>
      <c r="H174" s="1">
        <f>SUMIF('شركة '!$B$5:$B$3365,التحليلى!B174,'شركة '!$I$5:$I$3365)</f>
        <v>10200</v>
      </c>
    </row>
    <row r="175" spans="1:8" x14ac:dyDescent="0.2">
      <c r="A175" s="18">
        <v>14243</v>
      </c>
      <c r="B175" s="18" t="s">
        <v>202</v>
      </c>
      <c r="C175" s="19">
        <v>44245</v>
      </c>
      <c r="D175" s="20"/>
      <c r="E175" s="20"/>
      <c r="F175" s="18" t="s">
        <v>86</v>
      </c>
      <c r="G175" s="19">
        <v>44245</v>
      </c>
      <c r="H175" s="1">
        <f>SUMIF('شركة '!$B$5:$B$3365,التحليلى!B175,'شركة '!$I$5:$I$3365)</f>
        <v>0</v>
      </c>
    </row>
    <row r="176" spans="1:8" x14ac:dyDescent="0.2">
      <c r="A176" s="18">
        <v>763</v>
      </c>
      <c r="B176" s="18" t="s">
        <v>203</v>
      </c>
      <c r="C176" s="19">
        <v>34608</v>
      </c>
      <c r="D176" s="20"/>
      <c r="E176" s="20"/>
      <c r="F176" s="18" t="s">
        <v>86</v>
      </c>
      <c r="G176" s="19">
        <v>35217</v>
      </c>
      <c r="H176" s="1">
        <f>SUMIF('شركة '!$B$5:$B$3365,التحليلى!B176,'شركة '!$I$5:$I$3365)</f>
        <v>33300</v>
      </c>
    </row>
    <row r="177" spans="1:8" x14ac:dyDescent="0.2">
      <c r="A177" s="18">
        <v>902</v>
      </c>
      <c r="B177" s="18" t="s">
        <v>204</v>
      </c>
      <c r="C177" s="19">
        <v>34121</v>
      </c>
      <c r="D177" s="20"/>
      <c r="E177" s="20"/>
      <c r="F177" s="18" t="s">
        <v>86</v>
      </c>
      <c r="G177" s="19">
        <v>35049</v>
      </c>
      <c r="H177" s="1">
        <f>SUMIF('شركة '!$B$5:$B$3365,التحليلى!B177,'شركة '!$I$5:$I$3365)</f>
        <v>22500</v>
      </c>
    </row>
    <row r="178" spans="1:8" x14ac:dyDescent="0.2">
      <c r="A178" s="18">
        <v>943</v>
      </c>
      <c r="B178" s="18" t="s">
        <v>207</v>
      </c>
      <c r="C178" s="19">
        <v>35617</v>
      </c>
      <c r="D178" s="20"/>
      <c r="E178" s="20"/>
      <c r="F178" s="18" t="s">
        <v>86</v>
      </c>
      <c r="G178" s="19">
        <v>35662</v>
      </c>
      <c r="H178" s="1">
        <f>SUMIF('شركة '!$B$5:$B$3365,التحليلى!B178,'شركة '!$I$5:$I$3365)</f>
        <v>41460</v>
      </c>
    </row>
    <row r="179" spans="1:8" x14ac:dyDescent="0.2">
      <c r="A179" s="18">
        <v>4961</v>
      </c>
      <c r="B179" s="18" t="s">
        <v>208</v>
      </c>
      <c r="C179" s="19">
        <v>38035</v>
      </c>
      <c r="D179" s="20"/>
      <c r="E179" s="20"/>
      <c r="F179" s="18" t="s">
        <v>285</v>
      </c>
      <c r="G179" s="19">
        <v>38148</v>
      </c>
      <c r="H179" s="1">
        <f>SUMIF('شركة '!$B$5:$B$3365,التحليلى!B179,'شركة '!$I$5:$I$3365)</f>
        <v>15060</v>
      </c>
    </row>
    <row r="180" spans="1:8" x14ac:dyDescent="0.2">
      <c r="A180" s="18">
        <v>8148</v>
      </c>
      <c r="B180" s="18" t="s">
        <v>212</v>
      </c>
      <c r="C180" s="19">
        <v>39300</v>
      </c>
      <c r="D180" s="20"/>
      <c r="E180" s="20"/>
      <c r="F180" s="18" t="s">
        <v>211</v>
      </c>
      <c r="G180" s="19">
        <v>39352</v>
      </c>
      <c r="H180" s="1">
        <f>SUMIF('شركة '!$B$5:$B$3365,التحليلى!B180,'شركة '!$I$5:$I$3365)</f>
        <v>12000</v>
      </c>
    </row>
    <row r="181" spans="1:8" x14ac:dyDescent="0.2">
      <c r="A181" s="18">
        <v>12613</v>
      </c>
      <c r="B181" s="18" t="s">
        <v>213</v>
      </c>
      <c r="C181" s="19">
        <v>42227</v>
      </c>
      <c r="D181" s="20"/>
      <c r="E181" s="20"/>
      <c r="F181" s="18" t="s">
        <v>214</v>
      </c>
      <c r="G181" s="19">
        <v>42260</v>
      </c>
      <c r="H181" s="1">
        <f>SUMIF('شركة '!$B$5:$B$3365,التحليلى!B181,'شركة '!$I$5:$I$3365)</f>
        <v>10200</v>
      </c>
    </row>
    <row r="182" spans="1:8" x14ac:dyDescent="0.2">
      <c r="A182" s="18">
        <v>9851</v>
      </c>
      <c r="B182" s="18" t="s">
        <v>215</v>
      </c>
      <c r="C182" s="19">
        <v>37170</v>
      </c>
      <c r="D182" s="20"/>
      <c r="E182" s="20"/>
      <c r="F182" s="18" t="s">
        <v>206</v>
      </c>
      <c r="G182" s="19">
        <v>40391</v>
      </c>
      <c r="H182" s="1">
        <f>SUMIF('شركة '!$B$5:$B$3365,التحليلى!B182,'شركة '!$I$5:$I$3365)</f>
        <v>18060</v>
      </c>
    </row>
    <row r="183" spans="1:8" x14ac:dyDescent="0.2">
      <c r="A183" s="18">
        <v>9854</v>
      </c>
      <c r="B183" s="18" t="s">
        <v>216</v>
      </c>
      <c r="C183" s="19">
        <v>38874</v>
      </c>
      <c r="D183" s="20"/>
      <c r="E183" s="20"/>
      <c r="F183" s="18" t="s">
        <v>206</v>
      </c>
      <c r="G183" s="19">
        <v>40489</v>
      </c>
      <c r="H183" s="1">
        <f>SUMIF('شركة '!$B$5:$B$3365,التحليلى!B183,'شركة '!$I$5:$I$3365)</f>
        <v>12120</v>
      </c>
    </row>
    <row r="184" spans="1:8" x14ac:dyDescent="0.2">
      <c r="A184" s="18">
        <v>4637</v>
      </c>
      <c r="B184" s="18" t="s">
        <v>217</v>
      </c>
      <c r="C184" s="19">
        <v>37257</v>
      </c>
      <c r="D184" s="20"/>
      <c r="E184" s="20"/>
      <c r="F184" s="18" t="s">
        <v>206</v>
      </c>
      <c r="G184" s="19">
        <v>40453</v>
      </c>
      <c r="H184" s="1">
        <f>SUMIF('شركة '!$B$5:$B$3365,التحليلى!B184,'شركة '!$I$5:$I$3365)</f>
        <v>14920</v>
      </c>
    </row>
    <row r="185" spans="1:8" x14ac:dyDescent="0.2">
      <c r="A185" s="18">
        <v>10411</v>
      </c>
      <c r="B185" s="18" t="s">
        <v>218</v>
      </c>
      <c r="C185" s="19">
        <v>35425</v>
      </c>
      <c r="D185" s="20"/>
      <c r="E185" s="20"/>
      <c r="F185" s="18" t="s">
        <v>211</v>
      </c>
      <c r="G185" s="19">
        <v>40453</v>
      </c>
      <c r="H185" s="1">
        <f>SUMIF('شركة '!$B$5:$B$3365,التحليلى!B185,'شركة '!$I$5:$I$3365)</f>
        <v>23780</v>
      </c>
    </row>
    <row r="186" spans="1:8" x14ac:dyDescent="0.2">
      <c r="A186" s="18">
        <v>13724</v>
      </c>
      <c r="B186" s="18" t="s">
        <v>219</v>
      </c>
      <c r="C186" s="19">
        <v>43440</v>
      </c>
      <c r="D186" s="20"/>
      <c r="E186" s="20"/>
      <c r="F186" s="18" t="s">
        <v>81</v>
      </c>
      <c r="G186" s="19">
        <v>43647</v>
      </c>
      <c r="H186" s="1">
        <f>SUMIF('شركة '!$B$5:$B$3365,التحليلى!B186,'شركة '!$I$5:$I$3365)</f>
        <v>29280</v>
      </c>
    </row>
    <row r="187" spans="1:8" x14ac:dyDescent="0.2">
      <c r="A187" s="18">
        <v>5371</v>
      </c>
      <c r="B187" s="18" t="s">
        <v>220</v>
      </c>
      <c r="C187" s="19">
        <v>38383</v>
      </c>
      <c r="D187" s="20"/>
      <c r="E187" s="20"/>
      <c r="F187" s="18" t="s">
        <v>81</v>
      </c>
      <c r="G187" s="19">
        <v>38384</v>
      </c>
      <c r="H187" s="1">
        <f>SUMIF('شركة '!$B$5:$B$3365,التحليلى!B187,'شركة '!$I$5:$I$3365)</f>
        <v>28620</v>
      </c>
    </row>
    <row r="188" spans="1:8" x14ac:dyDescent="0.2">
      <c r="A188" s="18">
        <v>207</v>
      </c>
      <c r="B188" s="18" t="s">
        <v>221</v>
      </c>
      <c r="C188" s="19">
        <v>42461</v>
      </c>
      <c r="D188" s="20"/>
      <c r="E188" s="20"/>
      <c r="F188" s="18" t="s">
        <v>81</v>
      </c>
      <c r="G188" s="19">
        <v>43922</v>
      </c>
      <c r="H188" s="1">
        <f>SUMIF('شركة '!$B$5:$B$3365,التحليلى!B188,'شركة '!$I$5:$I$3365)</f>
        <v>25860</v>
      </c>
    </row>
    <row r="189" spans="1:8" x14ac:dyDescent="0.2">
      <c r="A189" s="18">
        <v>371</v>
      </c>
      <c r="B189" s="18" t="s">
        <v>222</v>
      </c>
      <c r="C189" s="19">
        <v>35043</v>
      </c>
      <c r="D189" s="20"/>
      <c r="E189" s="20"/>
      <c r="F189" s="18" t="s">
        <v>81</v>
      </c>
      <c r="G189" s="19">
        <v>35043</v>
      </c>
      <c r="H189" s="1">
        <f>SUMIF('شركة '!$B$5:$B$3365,التحليلى!B189,'شركة '!$I$5:$I$3365)</f>
        <v>31620</v>
      </c>
    </row>
    <row r="190" spans="1:8" x14ac:dyDescent="0.2">
      <c r="A190" s="18">
        <v>4038</v>
      </c>
      <c r="B190" s="18" t="s">
        <v>223</v>
      </c>
      <c r="C190" s="19">
        <v>37086</v>
      </c>
      <c r="D190" s="20"/>
      <c r="E190" s="20"/>
      <c r="F190" s="18" t="s">
        <v>81</v>
      </c>
      <c r="G190" s="19">
        <v>37139</v>
      </c>
      <c r="H190" s="1">
        <f>SUMIF('شركة '!$B$5:$B$3365,التحليلى!B190,'شركة '!$I$5:$I$3365)</f>
        <v>0</v>
      </c>
    </row>
    <row r="191" spans="1:8" x14ac:dyDescent="0.2">
      <c r="A191" s="18">
        <v>5593</v>
      </c>
      <c r="B191" s="18" t="s">
        <v>224</v>
      </c>
      <c r="C191" s="19">
        <v>38517</v>
      </c>
      <c r="D191" s="20"/>
      <c r="E191" s="20"/>
      <c r="F191" s="18" t="s">
        <v>75</v>
      </c>
      <c r="G191" s="19">
        <v>38544</v>
      </c>
      <c r="H191" s="1">
        <f>SUMIF('شركة '!$B$5:$B$3365,التحليلى!B191,'شركة '!$I$5:$I$3365)</f>
        <v>21000</v>
      </c>
    </row>
    <row r="192" spans="1:8" x14ac:dyDescent="0.2">
      <c r="A192" s="18">
        <v>5641</v>
      </c>
      <c r="B192" s="18" t="s">
        <v>225</v>
      </c>
      <c r="C192" s="19">
        <v>38530</v>
      </c>
      <c r="D192" s="20"/>
      <c r="E192" s="20"/>
      <c r="F192" s="18" t="s">
        <v>81</v>
      </c>
      <c r="G192" s="19">
        <v>38574</v>
      </c>
      <c r="H192" s="1">
        <f>SUMIF('شركة '!$B$5:$B$3365,التحليلى!B192,'شركة '!$I$5:$I$3365)</f>
        <v>10680</v>
      </c>
    </row>
    <row r="193" spans="1:8" x14ac:dyDescent="0.2">
      <c r="A193" s="18">
        <v>13503</v>
      </c>
      <c r="B193" s="18" t="s">
        <v>226</v>
      </c>
      <c r="C193" s="19">
        <v>43290</v>
      </c>
      <c r="D193" s="20"/>
      <c r="E193" s="20"/>
      <c r="F193" s="18" t="s">
        <v>81</v>
      </c>
      <c r="G193" s="19">
        <v>43529</v>
      </c>
      <c r="H193" s="1">
        <f>SUMIF('شركة '!$B$5:$B$3365,التحليلى!B193,'شركة '!$I$5:$I$3365)</f>
        <v>18690</v>
      </c>
    </row>
    <row r="194" spans="1:8" x14ac:dyDescent="0.2">
      <c r="A194" s="18">
        <v>115</v>
      </c>
      <c r="B194" s="18" t="s">
        <v>227</v>
      </c>
      <c r="C194" s="19">
        <v>35065</v>
      </c>
      <c r="D194" s="20"/>
      <c r="E194" s="20"/>
      <c r="F194" s="18" t="s">
        <v>210</v>
      </c>
      <c r="G194" s="19">
        <v>38293</v>
      </c>
      <c r="H194" s="1">
        <f>SUMIF('شركة '!$B$5:$B$3365,التحليلى!B194,'شركة '!$I$5:$I$3365)</f>
        <v>0</v>
      </c>
    </row>
    <row r="195" spans="1:8" x14ac:dyDescent="0.2">
      <c r="A195" s="18">
        <v>9598</v>
      </c>
      <c r="B195" s="18" t="s">
        <v>228</v>
      </c>
      <c r="C195" s="19">
        <v>40254</v>
      </c>
      <c r="D195" s="20"/>
      <c r="E195" s="20"/>
      <c r="F195" s="18" t="s">
        <v>229</v>
      </c>
      <c r="G195" s="19">
        <v>41791</v>
      </c>
      <c r="H195" s="1">
        <f>SUMIF('شركة '!$B$5:$B$3365,التحليلى!B195,'شركة '!$I$5:$I$3365)</f>
        <v>12960</v>
      </c>
    </row>
    <row r="196" spans="1:8" x14ac:dyDescent="0.2">
      <c r="A196" s="18">
        <v>9066</v>
      </c>
      <c r="B196" s="18" t="s">
        <v>230</v>
      </c>
      <c r="C196" s="19">
        <v>35065</v>
      </c>
      <c r="D196" s="20"/>
      <c r="E196" s="20"/>
      <c r="F196" s="18" t="s">
        <v>231</v>
      </c>
      <c r="G196" s="19" t="s">
        <v>77</v>
      </c>
      <c r="H196" s="1">
        <f>SUMIF('شركة '!$B$5:$B$3365,التحليلى!B196,'شركة '!$I$5:$I$3365)</f>
        <v>0</v>
      </c>
    </row>
    <row r="197" spans="1:8" x14ac:dyDescent="0.2">
      <c r="A197" s="18">
        <v>10260</v>
      </c>
      <c r="B197" s="18" t="s">
        <v>232</v>
      </c>
      <c r="C197" s="19">
        <v>40464</v>
      </c>
      <c r="D197" s="20"/>
      <c r="E197" s="20"/>
      <c r="F197" s="18" t="s">
        <v>231</v>
      </c>
      <c r="G197" s="19">
        <v>40489</v>
      </c>
      <c r="H197" s="1">
        <f>SUMIF('شركة '!$B$5:$B$3365,التحليلى!B197,'شركة '!$I$5:$I$3365)</f>
        <v>23820</v>
      </c>
    </row>
    <row r="198" spans="1:8" x14ac:dyDescent="0.2">
      <c r="A198" s="18">
        <v>5</v>
      </c>
      <c r="B198" s="18" t="s">
        <v>233</v>
      </c>
      <c r="C198" s="19">
        <v>35981</v>
      </c>
      <c r="D198" s="20"/>
      <c r="E198" s="20"/>
      <c r="F198" s="18" t="s">
        <v>234</v>
      </c>
      <c r="G198" s="19">
        <v>36016</v>
      </c>
      <c r="H198" s="1">
        <f>SUMIF('شركة '!$B$5:$B$3365,التحليلى!B198,'شركة '!$I$5:$I$3365)</f>
        <v>51660</v>
      </c>
    </row>
    <row r="199" spans="1:8" x14ac:dyDescent="0.2">
      <c r="A199" s="18">
        <v>1387</v>
      </c>
      <c r="B199" s="18" t="s">
        <v>235</v>
      </c>
      <c r="C199" s="19">
        <v>35658</v>
      </c>
      <c r="D199" s="20"/>
      <c r="E199" s="20"/>
      <c r="F199" s="18" t="s">
        <v>236</v>
      </c>
      <c r="G199" s="19">
        <v>35658</v>
      </c>
      <c r="H199" s="1">
        <f>SUMIF('شركة '!$B$5:$B$3365,التحليلى!B199,'شركة '!$I$5:$I$3365)</f>
        <v>16590</v>
      </c>
    </row>
    <row r="200" spans="1:8" x14ac:dyDescent="0.2">
      <c r="A200" s="18">
        <v>4629</v>
      </c>
      <c r="B200" s="18" t="s">
        <v>237</v>
      </c>
      <c r="C200" s="19">
        <v>35353</v>
      </c>
      <c r="D200" s="20"/>
      <c r="E200" s="20"/>
      <c r="F200" s="18" t="s">
        <v>236</v>
      </c>
      <c r="G200" s="19">
        <v>38169</v>
      </c>
      <c r="H200" s="1">
        <f>SUMIF('شركة '!$B$5:$B$3365,التحليلى!B200,'شركة '!$I$5:$I$3365)</f>
        <v>24260</v>
      </c>
    </row>
    <row r="201" spans="1:8" x14ac:dyDescent="0.2">
      <c r="A201" s="18">
        <v>102</v>
      </c>
      <c r="B201" s="18" t="s">
        <v>238</v>
      </c>
      <c r="C201" s="19">
        <v>44055</v>
      </c>
      <c r="D201" s="20"/>
      <c r="E201" s="20"/>
      <c r="F201" s="18" t="s">
        <v>239</v>
      </c>
      <c r="G201" s="19">
        <v>44055</v>
      </c>
      <c r="H201" s="1">
        <f>SUMIF('شركة '!$B$5:$B$3365,التحليلى!B201,'شركة '!$I$5:$I$3365)</f>
        <v>65680</v>
      </c>
    </row>
    <row r="202" spans="1:8" x14ac:dyDescent="0.2">
      <c r="A202" s="18">
        <v>114</v>
      </c>
      <c r="B202" s="18" t="s">
        <v>240</v>
      </c>
      <c r="C202" s="19">
        <v>36561</v>
      </c>
      <c r="D202" s="20"/>
      <c r="E202" s="20"/>
      <c r="F202" s="18" t="s">
        <v>210</v>
      </c>
      <c r="G202" s="19">
        <v>36617</v>
      </c>
      <c r="H202" s="1">
        <f>SUMIF('شركة '!$B$5:$B$3365,التحليلى!B202,'شركة '!$I$5:$I$3365)</f>
        <v>49800</v>
      </c>
    </row>
    <row r="203" spans="1:8" x14ac:dyDescent="0.2">
      <c r="A203" s="18">
        <v>116</v>
      </c>
      <c r="B203" s="18" t="s">
        <v>241</v>
      </c>
      <c r="C203" s="19">
        <v>35845</v>
      </c>
      <c r="D203" s="20"/>
      <c r="E203" s="20"/>
      <c r="F203" s="18" t="s">
        <v>210</v>
      </c>
      <c r="G203" s="19">
        <v>41009</v>
      </c>
      <c r="H203" s="1">
        <f>SUMIF('شركة '!$B$5:$B$3365,التحليلى!B203,'شركة '!$I$5:$I$3365)</f>
        <v>31440</v>
      </c>
    </row>
    <row r="204" spans="1:8" x14ac:dyDescent="0.2">
      <c r="A204" s="18">
        <v>4555</v>
      </c>
      <c r="B204" s="18" t="s">
        <v>242</v>
      </c>
      <c r="C204" s="19">
        <v>37248</v>
      </c>
      <c r="D204" s="20"/>
      <c r="E204" s="20"/>
      <c r="F204" s="18" t="s">
        <v>210</v>
      </c>
      <c r="G204" s="19">
        <v>38261</v>
      </c>
      <c r="H204" s="1">
        <f>SUMIF('شركة '!$B$5:$B$3365,التحليلى!B204,'شركة '!$I$5:$I$3365)</f>
        <v>15385</v>
      </c>
    </row>
    <row r="205" spans="1:8" x14ac:dyDescent="0.2">
      <c r="A205" s="18">
        <v>10438</v>
      </c>
      <c r="B205" s="18" t="s">
        <v>243</v>
      </c>
      <c r="C205" s="19">
        <v>40516</v>
      </c>
      <c r="D205" s="20"/>
      <c r="E205" s="20"/>
      <c r="F205" s="18" t="s">
        <v>210</v>
      </c>
      <c r="G205" s="19">
        <v>40594</v>
      </c>
      <c r="H205" s="1">
        <f>SUMIF('شركة '!$B$5:$B$3365,التحليلى!B205,'شركة '!$I$5:$I$3365)</f>
        <v>20340</v>
      </c>
    </row>
    <row r="206" spans="1:8" x14ac:dyDescent="0.2">
      <c r="A206" s="18">
        <v>10628</v>
      </c>
      <c r="B206" s="18" t="s">
        <v>244</v>
      </c>
      <c r="C206" s="19">
        <v>40643</v>
      </c>
      <c r="D206" s="20"/>
      <c r="E206" s="20"/>
      <c r="F206" s="18" t="s">
        <v>210</v>
      </c>
      <c r="G206" s="19">
        <v>40668</v>
      </c>
      <c r="H206" s="1">
        <f>SUMIF('شركة '!$B$5:$B$3365,التحليلى!B206,'شركة '!$I$5:$I$3365)</f>
        <v>53400</v>
      </c>
    </row>
    <row r="207" spans="1:8" x14ac:dyDescent="0.2">
      <c r="A207" s="18">
        <v>14131</v>
      </c>
      <c r="B207" s="18" t="s">
        <v>245</v>
      </c>
      <c r="C207" s="19">
        <v>44007</v>
      </c>
      <c r="D207" s="20"/>
      <c r="E207" s="20"/>
      <c r="F207" s="18" t="s">
        <v>210</v>
      </c>
      <c r="G207" s="19">
        <v>44013</v>
      </c>
      <c r="H207" s="1">
        <f>SUMIF('شركة '!$B$5:$B$3365,التحليلى!B207,'شركة '!$I$5:$I$3365)</f>
        <v>18280</v>
      </c>
    </row>
    <row r="208" spans="1:8" x14ac:dyDescent="0.2">
      <c r="A208" s="18">
        <v>14202</v>
      </c>
      <c r="B208" s="18" t="s">
        <v>246</v>
      </c>
      <c r="C208" s="19">
        <v>44152</v>
      </c>
      <c r="D208" s="20"/>
      <c r="E208" s="20"/>
      <c r="F208" s="18" t="s">
        <v>210</v>
      </c>
      <c r="G208" s="19">
        <v>44166</v>
      </c>
      <c r="H208" s="1">
        <f>SUMIF('شركة '!$B$5:$B$3365,التحليلى!B208,'شركة '!$I$5:$I$3365)</f>
        <v>17370</v>
      </c>
    </row>
    <row r="209" spans="1:8" x14ac:dyDescent="0.2">
      <c r="A209" s="18">
        <v>130</v>
      </c>
      <c r="B209" s="18" t="s">
        <v>247</v>
      </c>
      <c r="C209" s="19">
        <v>34515</v>
      </c>
      <c r="D209" s="20"/>
      <c r="E209" s="20"/>
      <c r="F209" s="18" t="s">
        <v>210</v>
      </c>
      <c r="G209" s="19">
        <v>37469</v>
      </c>
      <c r="H209" s="1">
        <f>SUMIF('شركة '!$B$5:$B$3365,التحليلى!B209,'شركة '!$I$5:$I$3365)</f>
        <v>66350</v>
      </c>
    </row>
    <row r="210" spans="1:8" x14ac:dyDescent="0.2">
      <c r="A210" s="18">
        <v>1545</v>
      </c>
      <c r="B210" s="18" t="s">
        <v>248</v>
      </c>
      <c r="C210" s="19">
        <v>36481</v>
      </c>
      <c r="D210" s="20"/>
      <c r="E210" s="20"/>
      <c r="F210" s="18" t="s">
        <v>210</v>
      </c>
      <c r="G210" s="19">
        <v>36495</v>
      </c>
      <c r="H210" s="1">
        <f>SUMIF('شركة '!$B$5:$B$3365,التحليلى!B210,'شركة '!$I$5:$I$3365)</f>
        <v>22990</v>
      </c>
    </row>
    <row r="211" spans="1:8" x14ac:dyDescent="0.2">
      <c r="A211" s="18">
        <v>9986</v>
      </c>
      <c r="B211" s="18" t="s">
        <v>249</v>
      </c>
      <c r="C211" s="19">
        <v>35074</v>
      </c>
      <c r="D211" s="20"/>
      <c r="E211" s="20"/>
      <c r="F211" s="18" t="s">
        <v>210</v>
      </c>
      <c r="G211" s="19" t="s">
        <v>77</v>
      </c>
      <c r="H211" s="1">
        <f>SUMIF('شركة '!$B$5:$B$3365,التحليلى!B211,'شركة '!$I$5:$I$3365)</f>
        <v>0</v>
      </c>
    </row>
    <row r="212" spans="1:8" x14ac:dyDescent="0.2">
      <c r="A212" s="18">
        <v>750</v>
      </c>
      <c r="B212" s="18" t="s">
        <v>250</v>
      </c>
      <c r="C212" s="19">
        <v>33639</v>
      </c>
      <c r="D212" s="20"/>
      <c r="E212" s="20"/>
      <c r="F212" s="18" t="s">
        <v>251</v>
      </c>
      <c r="G212" s="19">
        <v>35049</v>
      </c>
      <c r="H212" s="1">
        <f>SUMIF('شركة '!$B$5:$B$3365,التحليلى!B212,'شركة '!$I$5:$I$3365)</f>
        <v>29700</v>
      </c>
    </row>
    <row r="213" spans="1:8" x14ac:dyDescent="0.2">
      <c r="A213" s="18">
        <v>9313</v>
      </c>
      <c r="B213" s="18" t="s">
        <v>252</v>
      </c>
      <c r="C213" s="19">
        <v>40054</v>
      </c>
      <c r="D213" s="20"/>
      <c r="E213" s="20"/>
      <c r="F213" s="18" t="s">
        <v>253</v>
      </c>
      <c r="G213" s="19">
        <v>40091</v>
      </c>
      <c r="H213" s="1">
        <f>SUMIF('شركة '!$B$5:$B$3365,التحليلى!B213,'شركة '!$I$5:$I$3365)</f>
        <v>29200</v>
      </c>
    </row>
    <row r="214" spans="1:8" x14ac:dyDescent="0.2">
      <c r="A214" s="18">
        <v>14047</v>
      </c>
      <c r="B214" s="18" t="s">
        <v>254</v>
      </c>
      <c r="C214" s="19">
        <v>43816</v>
      </c>
      <c r="D214" s="20"/>
      <c r="E214" s="20"/>
      <c r="F214" s="18" t="s">
        <v>251</v>
      </c>
      <c r="G214" s="19">
        <v>43891</v>
      </c>
      <c r="H214" s="1">
        <f>SUMIF('شركة '!$B$5:$B$3365,التحليلى!B214,'شركة '!$I$5:$I$3365)</f>
        <v>13280</v>
      </c>
    </row>
    <row r="215" spans="1:8" x14ac:dyDescent="0.2">
      <c r="A215" s="18">
        <v>162</v>
      </c>
      <c r="B215" s="18" t="s">
        <v>255</v>
      </c>
      <c r="C215" s="19">
        <v>34881</v>
      </c>
      <c r="D215" s="20"/>
      <c r="E215" s="20"/>
      <c r="F215" s="18" t="s">
        <v>210</v>
      </c>
      <c r="G215" s="19">
        <v>38297</v>
      </c>
      <c r="H215" s="1">
        <f>SUMIF('شركة '!$B$5:$B$3365,التحليلى!B215,'شركة '!$I$5:$I$3365)</f>
        <v>46440</v>
      </c>
    </row>
    <row r="216" spans="1:8" x14ac:dyDescent="0.2">
      <c r="A216" s="18">
        <v>165</v>
      </c>
      <c r="B216" s="18" t="s">
        <v>257</v>
      </c>
      <c r="C216" s="19">
        <v>35987</v>
      </c>
      <c r="D216" s="20"/>
      <c r="E216" s="20"/>
      <c r="F216" s="18" t="s">
        <v>210</v>
      </c>
      <c r="G216" s="19">
        <v>38261</v>
      </c>
      <c r="H216" s="1">
        <f>SUMIF('شركة '!$B$5:$B$3365,التحليلى!B216,'شركة '!$I$5:$I$3365)</f>
        <v>37020</v>
      </c>
    </row>
    <row r="217" spans="1:8" x14ac:dyDescent="0.2">
      <c r="A217" s="18">
        <v>1003</v>
      </c>
      <c r="B217" s="18" t="s">
        <v>258</v>
      </c>
      <c r="C217" s="19">
        <v>34702</v>
      </c>
      <c r="D217" s="20"/>
      <c r="E217" s="20"/>
      <c r="F217" s="18" t="s">
        <v>81</v>
      </c>
      <c r="G217" s="19">
        <v>35808</v>
      </c>
      <c r="H217" s="1">
        <f>SUMIF('شركة '!$B$5:$B$3365,التحليلى!B217,'شركة '!$I$5:$I$3365)</f>
        <v>26280</v>
      </c>
    </row>
    <row r="218" spans="1:8" x14ac:dyDescent="0.2">
      <c r="A218" s="18">
        <v>9067</v>
      </c>
      <c r="B218" s="18" t="s">
        <v>259</v>
      </c>
      <c r="C218" s="19">
        <v>36526</v>
      </c>
      <c r="D218" s="20"/>
      <c r="E218" s="20"/>
      <c r="F218" s="18" t="s">
        <v>260</v>
      </c>
      <c r="G218" s="19" t="s">
        <v>77</v>
      </c>
      <c r="H218" s="1">
        <f>SUMIF('شركة '!$B$5:$B$3365,التحليلى!B218,'شركة '!$I$5:$I$3365)</f>
        <v>0</v>
      </c>
    </row>
    <row r="219" spans="1:8" x14ac:dyDescent="0.2">
      <c r="A219" s="18">
        <v>10972</v>
      </c>
      <c r="B219" s="18" t="s">
        <v>261</v>
      </c>
      <c r="C219" s="19">
        <v>40817</v>
      </c>
      <c r="D219" s="20"/>
      <c r="E219" s="20"/>
      <c r="F219" s="18" t="s">
        <v>260</v>
      </c>
      <c r="G219" s="19">
        <v>40871</v>
      </c>
      <c r="H219" s="1">
        <f>SUMIF('شركة '!$B$5:$B$3365,التحليلى!B219,'شركة '!$I$5:$I$3365)</f>
        <v>16880</v>
      </c>
    </row>
    <row r="220" spans="1:8" x14ac:dyDescent="0.2">
      <c r="A220" s="18">
        <v>1300</v>
      </c>
      <c r="B220" s="18" t="s">
        <v>262</v>
      </c>
      <c r="C220" s="19">
        <v>39326</v>
      </c>
      <c r="D220" s="20"/>
      <c r="E220" s="20"/>
      <c r="F220" s="18" t="s">
        <v>263</v>
      </c>
      <c r="G220" s="19">
        <v>39352</v>
      </c>
      <c r="H220" s="1">
        <f>SUMIF('شركة '!$B$5:$B$3365,التحليلى!B220,'شركة '!$I$5:$I$3365)</f>
        <v>58450</v>
      </c>
    </row>
    <row r="221" spans="1:8" x14ac:dyDescent="0.2">
      <c r="A221" s="18">
        <v>1301</v>
      </c>
      <c r="B221" s="18" t="s">
        <v>264</v>
      </c>
      <c r="C221" s="19">
        <v>34714</v>
      </c>
      <c r="D221" s="20"/>
      <c r="E221" s="20"/>
      <c r="F221" s="18" t="s">
        <v>263</v>
      </c>
      <c r="G221" s="19">
        <v>35225</v>
      </c>
      <c r="H221" s="1">
        <f>SUMIF('شركة '!$B$5:$B$3365,التحليلى!B221,'شركة '!$I$5:$I$3365)</f>
        <v>34680</v>
      </c>
    </row>
    <row r="222" spans="1:8" x14ac:dyDescent="0.2">
      <c r="A222" s="18">
        <v>1303</v>
      </c>
      <c r="B222" s="18" t="s">
        <v>265</v>
      </c>
      <c r="C222" s="19">
        <v>36831</v>
      </c>
      <c r="D222" s="20"/>
      <c r="E222" s="20"/>
      <c r="F222" s="18" t="s">
        <v>263</v>
      </c>
      <c r="G222" s="19">
        <v>36900</v>
      </c>
      <c r="H222" s="1">
        <f>SUMIF('شركة '!$B$5:$B$3365,التحليلى!B222,'شركة '!$I$5:$I$3365)</f>
        <v>46080</v>
      </c>
    </row>
    <row r="223" spans="1:8" x14ac:dyDescent="0.2">
      <c r="A223" s="18">
        <v>1304</v>
      </c>
      <c r="B223" s="18" t="s">
        <v>266</v>
      </c>
      <c r="C223" s="19">
        <v>36925</v>
      </c>
      <c r="D223" s="20"/>
      <c r="E223" s="20"/>
      <c r="F223" s="18" t="s">
        <v>263</v>
      </c>
      <c r="G223" s="19">
        <v>36951</v>
      </c>
      <c r="H223" s="1">
        <f>SUMIF('شركة '!$B$5:$B$3365,التحليلى!B223,'شركة '!$I$5:$I$3365)</f>
        <v>65400</v>
      </c>
    </row>
    <row r="224" spans="1:8" x14ac:dyDescent="0.2">
      <c r="A224" s="18">
        <v>11488</v>
      </c>
      <c r="B224" s="18" t="s">
        <v>267</v>
      </c>
      <c r="C224" s="19">
        <v>42686</v>
      </c>
      <c r="D224" s="20"/>
      <c r="E224" s="20"/>
      <c r="F224" s="18" t="s">
        <v>263</v>
      </c>
      <c r="G224" s="19">
        <v>42736</v>
      </c>
      <c r="H224" s="1">
        <f>SUMIF('شركة '!$B$5:$B$3365,التحليلى!B224,'شركة '!$I$5:$I$3365)</f>
        <v>40500</v>
      </c>
    </row>
    <row r="225" spans="1:8" x14ac:dyDescent="0.2">
      <c r="A225" s="18">
        <v>1560</v>
      </c>
      <c r="B225" s="18" t="s">
        <v>268</v>
      </c>
      <c r="C225" s="19">
        <v>36142</v>
      </c>
      <c r="D225" s="20"/>
      <c r="E225" s="20"/>
      <c r="F225" s="18" t="s">
        <v>269</v>
      </c>
      <c r="G225" s="19">
        <v>39218</v>
      </c>
      <c r="H225" s="1">
        <f>SUMIF('شركة '!$B$5:$B$3365,التحليلى!B225,'شركة '!$I$5:$I$3365)</f>
        <v>14040</v>
      </c>
    </row>
    <row r="226" spans="1:8" x14ac:dyDescent="0.2">
      <c r="A226" s="18">
        <v>5858</v>
      </c>
      <c r="B226" s="18" t="s">
        <v>270</v>
      </c>
      <c r="C226" s="19">
        <v>38599</v>
      </c>
      <c r="D226" s="20"/>
      <c r="E226" s="20"/>
      <c r="F226" s="18" t="s">
        <v>269</v>
      </c>
      <c r="G226" s="19">
        <v>38634</v>
      </c>
      <c r="H226" s="1">
        <f>SUMIF('شركة '!$B$5:$B$3365,التحليلى!B226,'شركة '!$I$5:$I$3365)</f>
        <v>11220</v>
      </c>
    </row>
    <row r="227" spans="1:8" x14ac:dyDescent="0.2">
      <c r="A227" s="18">
        <v>6896</v>
      </c>
      <c r="B227" s="18" t="s">
        <v>271</v>
      </c>
      <c r="C227" s="19">
        <v>38783</v>
      </c>
      <c r="D227" s="20"/>
      <c r="E227" s="20"/>
      <c r="F227" s="18" t="s">
        <v>206</v>
      </c>
      <c r="G227" s="19">
        <v>38812</v>
      </c>
      <c r="H227" s="1">
        <f>SUMIF('شركة '!$B$5:$B$3365,التحليلى!B227,'شركة '!$I$5:$I$3365)</f>
        <v>19380</v>
      </c>
    </row>
    <row r="228" spans="1:8" x14ac:dyDescent="0.2">
      <c r="A228" s="18">
        <v>14183</v>
      </c>
      <c r="B228" s="18" t="s">
        <v>272</v>
      </c>
      <c r="C228" s="19">
        <v>44094</v>
      </c>
      <c r="D228" s="20"/>
      <c r="E228" s="20"/>
      <c r="F228" s="18" t="s">
        <v>234</v>
      </c>
      <c r="G228" s="19">
        <v>44105</v>
      </c>
      <c r="H228" s="1">
        <f>SUMIF('شركة '!$B$5:$B$3365,التحليلى!B228,'شركة '!$I$5:$I$3365)</f>
        <v>0</v>
      </c>
    </row>
    <row r="229" spans="1:8" x14ac:dyDescent="0.2">
      <c r="A229" s="18">
        <v>375</v>
      </c>
      <c r="B229" s="18" t="s">
        <v>273</v>
      </c>
      <c r="C229" s="19">
        <v>35252</v>
      </c>
      <c r="D229" s="20"/>
      <c r="E229" s="20"/>
      <c r="F229" s="18" t="s">
        <v>229</v>
      </c>
      <c r="G229" s="19">
        <v>35302</v>
      </c>
      <c r="H229" s="1">
        <f>SUMIF('شركة '!$B$5:$B$3365,التحليلى!B229,'شركة '!$I$5:$I$3365)</f>
        <v>32520</v>
      </c>
    </row>
    <row r="230" spans="1:8" x14ac:dyDescent="0.2">
      <c r="A230" s="18">
        <v>9793</v>
      </c>
      <c r="B230" s="18" t="s">
        <v>274</v>
      </c>
      <c r="C230" s="19">
        <v>40264</v>
      </c>
      <c r="D230" s="20"/>
      <c r="E230" s="20"/>
      <c r="F230" s="18" t="s">
        <v>229</v>
      </c>
      <c r="G230" s="19">
        <v>40411</v>
      </c>
      <c r="H230" s="1">
        <f>SUMIF('شركة '!$B$5:$B$3365,التحليلى!B230,'شركة '!$I$5:$I$3365)</f>
        <v>11100</v>
      </c>
    </row>
    <row r="231" spans="1:8" x14ac:dyDescent="0.2">
      <c r="A231" s="18">
        <v>9953</v>
      </c>
      <c r="B231" s="18" t="s">
        <v>275</v>
      </c>
      <c r="C231" s="19">
        <v>40404</v>
      </c>
      <c r="D231" s="20"/>
      <c r="E231" s="20"/>
      <c r="F231" s="18" t="s">
        <v>229</v>
      </c>
      <c r="G231" s="19">
        <v>40415</v>
      </c>
      <c r="H231" s="1">
        <f>SUMIF('شركة '!$B$5:$B$3365,التحليلى!B231,'شركة '!$I$5:$I$3365)</f>
        <v>10800</v>
      </c>
    </row>
    <row r="232" spans="1:8" x14ac:dyDescent="0.2">
      <c r="A232" s="18">
        <v>140</v>
      </c>
      <c r="B232" s="18" t="s">
        <v>276</v>
      </c>
      <c r="C232" s="19">
        <v>36640</v>
      </c>
      <c r="D232" s="20"/>
      <c r="E232" s="20"/>
      <c r="F232" s="18" t="s">
        <v>210</v>
      </c>
      <c r="G232" s="19">
        <v>36673</v>
      </c>
      <c r="H232" s="1">
        <f>SUMIF('شركة '!$B$5:$B$3365,التحليلى!B232,'شركة '!$I$5:$I$3365)</f>
        <v>59520</v>
      </c>
    </row>
    <row r="233" spans="1:8" x14ac:dyDescent="0.2">
      <c r="A233" s="18">
        <v>7677</v>
      </c>
      <c r="B233" s="18" t="s">
        <v>277</v>
      </c>
      <c r="C233" s="19">
        <v>39105</v>
      </c>
      <c r="D233" s="20"/>
      <c r="E233" s="20"/>
      <c r="F233" s="18" t="s">
        <v>229</v>
      </c>
      <c r="G233" s="19">
        <v>40685</v>
      </c>
      <c r="H233" s="1">
        <f>SUMIF('شركة '!$B$5:$B$3365,التحليلى!B233,'شركة '!$I$5:$I$3365)</f>
        <v>25820</v>
      </c>
    </row>
    <row r="234" spans="1:8" x14ac:dyDescent="0.2">
      <c r="A234" s="18">
        <v>9332</v>
      </c>
      <c r="B234" s="18" t="s">
        <v>278</v>
      </c>
      <c r="C234" s="19">
        <v>40084</v>
      </c>
      <c r="D234" s="20"/>
      <c r="E234" s="20"/>
      <c r="F234" s="18" t="s">
        <v>229</v>
      </c>
      <c r="G234" s="19">
        <v>40103</v>
      </c>
      <c r="H234" s="1">
        <f>SUMIF('شركة '!$B$5:$B$3365,التحليلى!B234,'شركة '!$I$5:$I$3365)</f>
        <v>11520</v>
      </c>
    </row>
    <row r="235" spans="1:8" x14ac:dyDescent="0.2">
      <c r="A235" s="18">
        <v>10289</v>
      </c>
      <c r="B235" s="18" t="s">
        <v>279</v>
      </c>
      <c r="C235" s="19">
        <v>40478</v>
      </c>
      <c r="D235" s="20"/>
      <c r="E235" s="20"/>
      <c r="F235" s="18" t="s">
        <v>229</v>
      </c>
      <c r="G235" s="19">
        <v>40594</v>
      </c>
      <c r="H235" s="1">
        <f>SUMIF('شركة '!$B$5:$B$3365,التحليلى!B235,'شركة '!$I$5:$I$3365)</f>
        <v>12000</v>
      </c>
    </row>
    <row r="236" spans="1:8" x14ac:dyDescent="0.2">
      <c r="A236" s="18">
        <v>12724</v>
      </c>
      <c r="B236" s="18" t="s">
        <v>280</v>
      </c>
      <c r="C236" s="19">
        <v>36333</v>
      </c>
      <c r="D236" s="20"/>
      <c r="E236" s="20"/>
      <c r="F236" s="18" t="s">
        <v>281</v>
      </c>
      <c r="G236" s="19">
        <v>36411</v>
      </c>
      <c r="H236" s="1">
        <f>SUMIF('شركة '!$B$5:$B$3365,التحليلى!B236,'شركة '!$I$5:$I$3365)</f>
        <v>41640</v>
      </c>
    </row>
    <row r="237" spans="1:8" x14ac:dyDescent="0.2">
      <c r="A237" s="18">
        <v>5791</v>
      </c>
      <c r="B237" s="18" t="s">
        <v>282</v>
      </c>
      <c r="C237" s="19">
        <v>38579</v>
      </c>
      <c r="D237" s="20"/>
      <c r="E237" s="20"/>
      <c r="F237" s="18" t="s">
        <v>283</v>
      </c>
      <c r="G237" s="19">
        <v>38689</v>
      </c>
      <c r="H237" s="1">
        <f>SUMIF('شركة '!$B$5:$B$3365,التحليلى!B237,'شركة '!$I$5:$I$3365)</f>
        <v>15740</v>
      </c>
    </row>
    <row r="238" spans="1:8" x14ac:dyDescent="0.2">
      <c r="A238" s="18">
        <v>18</v>
      </c>
      <c r="B238" s="18" t="s">
        <v>284</v>
      </c>
      <c r="C238" s="19">
        <v>34876</v>
      </c>
      <c r="D238" s="20"/>
      <c r="E238" s="20"/>
      <c r="F238" s="18" t="s">
        <v>285</v>
      </c>
      <c r="G238" s="19">
        <v>35043</v>
      </c>
      <c r="H238" s="1">
        <f>SUMIF('شركة '!$B$5:$B$3365,التحليلى!B238,'شركة '!$I$5:$I$3365)</f>
        <v>23460</v>
      </c>
    </row>
    <row r="239" spans="1:8" x14ac:dyDescent="0.2">
      <c r="A239" s="18">
        <v>6840</v>
      </c>
      <c r="B239" s="18" t="s">
        <v>286</v>
      </c>
      <c r="C239" s="19">
        <v>38768</v>
      </c>
      <c r="D239" s="20"/>
      <c r="E239" s="20"/>
      <c r="F239" s="18" t="s">
        <v>285</v>
      </c>
      <c r="G239" s="19">
        <v>38812</v>
      </c>
      <c r="H239" s="1">
        <f>SUMIF('شركة '!$B$5:$B$3365,التحليلى!B239,'شركة '!$I$5:$I$3365)</f>
        <v>16270</v>
      </c>
    </row>
    <row r="240" spans="1:8" x14ac:dyDescent="0.2">
      <c r="A240" s="18">
        <v>6967</v>
      </c>
      <c r="B240" s="18" t="s">
        <v>287</v>
      </c>
      <c r="C240" s="19">
        <v>38808</v>
      </c>
      <c r="D240" s="20"/>
      <c r="E240" s="20"/>
      <c r="F240" s="18" t="s">
        <v>285</v>
      </c>
      <c r="G240" s="19">
        <v>38820</v>
      </c>
      <c r="H240" s="1">
        <f>SUMIF('شركة '!$B$5:$B$3365,التحليلى!B240,'شركة '!$I$5:$I$3365)</f>
        <v>10200</v>
      </c>
    </row>
    <row r="241" spans="1:8" x14ac:dyDescent="0.2">
      <c r="A241" s="18">
        <v>7204</v>
      </c>
      <c r="B241" s="18" t="s">
        <v>288</v>
      </c>
      <c r="C241" s="19">
        <v>38914</v>
      </c>
      <c r="D241" s="20"/>
      <c r="E241" s="20"/>
      <c r="F241" s="18" t="s">
        <v>285</v>
      </c>
      <c r="G241" s="19">
        <v>38962</v>
      </c>
      <c r="H241" s="1">
        <f>SUMIF('شركة '!$B$5:$B$3365,التحليلى!B241,'شركة '!$I$5:$I$3365)</f>
        <v>12600</v>
      </c>
    </row>
    <row r="242" spans="1:8" x14ac:dyDescent="0.2">
      <c r="A242" s="18">
        <v>7214</v>
      </c>
      <c r="B242" s="18" t="s">
        <v>289</v>
      </c>
      <c r="C242" s="19">
        <v>38912</v>
      </c>
      <c r="D242" s="20"/>
      <c r="E242" s="20"/>
      <c r="F242" s="18" t="s">
        <v>285</v>
      </c>
      <c r="G242" s="19">
        <v>38962</v>
      </c>
      <c r="H242" s="1">
        <f>SUMIF('شركة '!$B$5:$B$3365,التحليلى!B242,'شركة '!$I$5:$I$3365)</f>
        <v>16140</v>
      </c>
    </row>
    <row r="243" spans="1:8" x14ac:dyDescent="0.2">
      <c r="A243" s="18">
        <v>7233</v>
      </c>
      <c r="B243" s="18" t="s">
        <v>290</v>
      </c>
      <c r="C243" s="19">
        <v>38931</v>
      </c>
      <c r="D243" s="20"/>
      <c r="E243" s="20"/>
      <c r="F243" s="18" t="s">
        <v>285</v>
      </c>
      <c r="G243" s="19">
        <v>38962</v>
      </c>
      <c r="H243" s="1">
        <f>SUMIF('شركة '!$B$5:$B$3365,التحليلى!B243,'شركة '!$I$5:$I$3365)</f>
        <v>13020</v>
      </c>
    </row>
    <row r="244" spans="1:8" x14ac:dyDescent="0.2">
      <c r="A244" s="18">
        <v>7653</v>
      </c>
      <c r="B244" s="18" t="s">
        <v>291</v>
      </c>
      <c r="C244" s="19">
        <v>39095</v>
      </c>
      <c r="D244" s="20"/>
      <c r="E244" s="20"/>
      <c r="F244" s="18" t="s">
        <v>285</v>
      </c>
      <c r="G244" s="19">
        <v>39127</v>
      </c>
      <c r="H244" s="1">
        <f>SUMIF('شركة '!$B$5:$B$3365,التحليلى!B244,'شركة '!$I$5:$I$3365)</f>
        <v>11700</v>
      </c>
    </row>
    <row r="245" spans="1:8" x14ac:dyDescent="0.2">
      <c r="A245" s="18">
        <v>7924</v>
      </c>
      <c r="B245" s="18" t="s">
        <v>292</v>
      </c>
      <c r="C245" s="19">
        <v>39209</v>
      </c>
      <c r="D245" s="20"/>
      <c r="E245" s="20"/>
      <c r="F245" s="18" t="s">
        <v>285</v>
      </c>
      <c r="G245" s="19">
        <v>39238</v>
      </c>
      <c r="H245" s="1">
        <f>SUMIF('شركة '!$B$5:$B$3365,التحليلى!B245,'شركة '!$I$5:$I$3365)</f>
        <v>12660</v>
      </c>
    </row>
    <row r="246" spans="1:8" x14ac:dyDescent="0.2">
      <c r="A246" s="18">
        <v>8002</v>
      </c>
      <c r="B246" s="18" t="s">
        <v>293</v>
      </c>
      <c r="C246" s="19">
        <v>42690</v>
      </c>
      <c r="D246" s="20"/>
      <c r="E246" s="20"/>
      <c r="F246" s="18" t="s">
        <v>285</v>
      </c>
      <c r="G246" s="19">
        <v>42705</v>
      </c>
      <c r="H246" s="1">
        <f>SUMIF('شركة '!$B$5:$B$3365,التحليلى!B246,'شركة '!$I$5:$I$3365)</f>
        <v>11160</v>
      </c>
    </row>
    <row r="247" spans="1:8" x14ac:dyDescent="0.2">
      <c r="A247" s="18">
        <v>8635</v>
      </c>
      <c r="B247" s="18" t="s">
        <v>294</v>
      </c>
      <c r="C247" s="19">
        <v>43022</v>
      </c>
      <c r="D247" s="20"/>
      <c r="E247" s="20"/>
      <c r="F247" s="18" t="s">
        <v>285</v>
      </c>
      <c r="G247" s="19">
        <v>43046</v>
      </c>
      <c r="H247" s="1">
        <f>SUMIF('شركة '!$B$5:$B$3365,التحليلى!B247,'شركة '!$I$5:$I$3365)</f>
        <v>11100</v>
      </c>
    </row>
    <row r="248" spans="1:8" x14ac:dyDescent="0.2">
      <c r="A248" s="18">
        <v>8743</v>
      </c>
      <c r="B248" s="18" t="s">
        <v>295</v>
      </c>
      <c r="C248" s="19">
        <v>39578</v>
      </c>
      <c r="D248" s="20"/>
      <c r="E248" s="20"/>
      <c r="F248" s="18" t="s">
        <v>285</v>
      </c>
      <c r="G248" s="19">
        <v>39607</v>
      </c>
      <c r="H248" s="1">
        <f>SUMIF('شركة '!$B$5:$B$3365,التحليلى!B248,'شركة '!$I$5:$I$3365)</f>
        <v>11460</v>
      </c>
    </row>
    <row r="249" spans="1:8" x14ac:dyDescent="0.2">
      <c r="A249" s="18">
        <v>10166</v>
      </c>
      <c r="B249" s="18" t="s">
        <v>296</v>
      </c>
      <c r="C249" s="19">
        <v>40456</v>
      </c>
      <c r="D249" s="20"/>
      <c r="E249" s="20"/>
      <c r="F249" s="18" t="s">
        <v>285</v>
      </c>
      <c r="G249" s="19">
        <v>40468</v>
      </c>
      <c r="H249" s="1">
        <f>SUMIF('شركة '!$B$5:$B$3365,التحليلى!B249,'شركة '!$I$5:$I$3365)</f>
        <v>11150</v>
      </c>
    </row>
    <row r="250" spans="1:8" x14ac:dyDescent="0.2">
      <c r="A250" s="18">
        <v>10414</v>
      </c>
      <c r="B250" s="18" t="s">
        <v>297</v>
      </c>
      <c r="C250" s="19">
        <v>40518</v>
      </c>
      <c r="D250" s="20"/>
      <c r="E250" s="20"/>
      <c r="F250" s="18" t="s">
        <v>285</v>
      </c>
      <c r="G250" s="19">
        <v>40544</v>
      </c>
      <c r="H250" s="1">
        <f>SUMIF('شركة '!$B$5:$B$3365,التحليلى!B250,'شركة '!$I$5:$I$3365)</f>
        <v>15680</v>
      </c>
    </row>
    <row r="251" spans="1:8" x14ac:dyDescent="0.2">
      <c r="A251" s="18">
        <v>11010</v>
      </c>
      <c r="B251" s="18" t="s">
        <v>298</v>
      </c>
      <c r="C251" s="19">
        <v>40867</v>
      </c>
      <c r="D251" s="20"/>
      <c r="E251" s="20"/>
      <c r="F251" s="18" t="s">
        <v>285</v>
      </c>
      <c r="G251" s="19">
        <v>40950</v>
      </c>
      <c r="H251" s="1">
        <f>SUMIF('شركة '!$B$5:$B$3365,التحليلى!B251,'شركة '!$I$5:$I$3365)</f>
        <v>10200</v>
      </c>
    </row>
    <row r="252" spans="1:8" x14ac:dyDescent="0.2">
      <c r="A252" s="18">
        <v>11049</v>
      </c>
      <c r="B252" s="18" t="s">
        <v>299</v>
      </c>
      <c r="C252" s="19">
        <v>40891</v>
      </c>
      <c r="D252" s="20"/>
      <c r="E252" s="20"/>
      <c r="F252" s="18" t="s">
        <v>285</v>
      </c>
      <c r="G252" s="19">
        <v>40923</v>
      </c>
      <c r="H252" s="1">
        <f>SUMIF('شركة '!$B$5:$B$3365,التحليلى!B252,'شركة '!$I$5:$I$3365)</f>
        <v>10200</v>
      </c>
    </row>
    <row r="253" spans="1:8" x14ac:dyDescent="0.2">
      <c r="A253" s="18">
        <v>11360</v>
      </c>
      <c r="B253" s="18" t="s">
        <v>300</v>
      </c>
      <c r="C253" s="19">
        <v>41130</v>
      </c>
      <c r="D253" s="20"/>
      <c r="E253" s="20"/>
      <c r="F253" s="18" t="s">
        <v>285</v>
      </c>
      <c r="G253" s="19">
        <v>41186</v>
      </c>
      <c r="H253" s="1">
        <f>SUMIF('شركة '!$B$5:$B$3365,التحليلى!B253,'شركة '!$I$5:$I$3365)</f>
        <v>10200</v>
      </c>
    </row>
    <row r="254" spans="1:8" x14ac:dyDescent="0.2">
      <c r="A254" s="18">
        <v>12078</v>
      </c>
      <c r="B254" s="18" t="s">
        <v>301</v>
      </c>
      <c r="C254" s="19">
        <v>41610</v>
      </c>
      <c r="D254" s="20"/>
      <c r="E254" s="20"/>
      <c r="F254" s="18" t="s">
        <v>285</v>
      </c>
      <c r="G254" s="19">
        <v>41654</v>
      </c>
      <c r="H254" s="1">
        <f>SUMIF('شركة '!$B$5:$B$3365,التحليلى!B254,'شركة '!$I$5:$I$3365)</f>
        <v>10200</v>
      </c>
    </row>
    <row r="255" spans="1:8" x14ac:dyDescent="0.2">
      <c r="A255" s="18">
        <v>14075</v>
      </c>
      <c r="B255" s="18" t="s">
        <v>302</v>
      </c>
      <c r="C255" s="19">
        <v>43870</v>
      </c>
      <c r="D255" s="20"/>
      <c r="E255" s="20"/>
      <c r="F255" s="18" t="s">
        <v>285</v>
      </c>
      <c r="G255" s="19">
        <v>43983</v>
      </c>
      <c r="H255" s="1">
        <f>SUMIF('شركة '!$B$5:$B$3365,التحليلى!B255,'شركة '!$I$5:$I$3365)</f>
        <v>0</v>
      </c>
    </row>
    <row r="256" spans="1:8" x14ac:dyDescent="0.2">
      <c r="A256" s="18">
        <v>14100</v>
      </c>
      <c r="B256" s="18" t="s">
        <v>303</v>
      </c>
      <c r="C256" s="19">
        <v>43900</v>
      </c>
      <c r="D256" s="20"/>
      <c r="E256" s="20"/>
      <c r="F256" s="18" t="s">
        <v>285</v>
      </c>
      <c r="G256" s="19">
        <v>44013</v>
      </c>
      <c r="H256" s="1">
        <f>SUMIF('شركة '!$B$5:$B$3365,التحليلى!B256,'شركة '!$I$5:$I$3365)</f>
        <v>10200</v>
      </c>
    </row>
    <row r="257" spans="1:8" x14ac:dyDescent="0.2">
      <c r="A257" s="18">
        <v>14157</v>
      </c>
      <c r="B257" s="18" t="s">
        <v>304</v>
      </c>
      <c r="C257" s="19">
        <v>44027</v>
      </c>
      <c r="D257" s="20"/>
      <c r="E257" s="20"/>
      <c r="F257" s="18" t="s">
        <v>285</v>
      </c>
      <c r="G257" s="19">
        <v>44044</v>
      </c>
      <c r="H257" s="1">
        <f>SUMIF('شركة '!$B$5:$B$3365,التحليلى!B257,'شركة '!$I$5:$I$3365)</f>
        <v>4939.33</v>
      </c>
    </row>
    <row r="258" spans="1:8" x14ac:dyDescent="0.2">
      <c r="A258" s="18">
        <v>38</v>
      </c>
      <c r="B258" s="18" t="s">
        <v>305</v>
      </c>
      <c r="C258" s="19">
        <v>35431</v>
      </c>
      <c r="D258" s="20"/>
      <c r="E258" s="20"/>
      <c r="F258" s="18" t="s">
        <v>306</v>
      </c>
      <c r="G258" s="19">
        <v>35521</v>
      </c>
      <c r="H258" s="1">
        <f>SUMIF('شركة '!$B$5:$B$3365,التحليلى!B258,'شركة '!$I$5:$I$3365)</f>
        <v>36000</v>
      </c>
    </row>
    <row r="259" spans="1:8" x14ac:dyDescent="0.2">
      <c r="A259" s="18">
        <v>9586</v>
      </c>
      <c r="B259" s="18" t="s">
        <v>307</v>
      </c>
      <c r="C259" s="19">
        <v>35595</v>
      </c>
      <c r="D259" s="20"/>
      <c r="E259" s="20"/>
      <c r="F259" s="18" t="s">
        <v>306</v>
      </c>
      <c r="G259" s="19">
        <v>40436</v>
      </c>
      <c r="H259" s="1">
        <f>SUMIF('شركة '!$B$5:$B$3365,التحليلى!B259,'شركة '!$I$5:$I$3365)</f>
        <v>35820</v>
      </c>
    </row>
    <row r="260" spans="1:8" x14ac:dyDescent="0.2">
      <c r="A260" s="18">
        <v>12755</v>
      </c>
      <c r="B260" s="18" t="s">
        <v>308</v>
      </c>
      <c r="C260" s="19">
        <v>42389</v>
      </c>
      <c r="D260" s="20"/>
      <c r="E260" s="20"/>
      <c r="F260" s="18" t="s">
        <v>306</v>
      </c>
      <c r="G260" s="19">
        <v>42389</v>
      </c>
      <c r="H260" s="1">
        <f>SUMIF('شركة '!$B$5:$B$3365,التحليلى!B260,'شركة '!$I$5:$I$3365)</f>
        <v>15120</v>
      </c>
    </row>
    <row r="261" spans="1:8" x14ac:dyDescent="0.2">
      <c r="A261" s="18">
        <v>12828</v>
      </c>
      <c r="B261" s="18" t="s">
        <v>309</v>
      </c>
      <c r="C261" s="19">
        <v>42400</v>
      </c>
      <c r="D261" s="20"/>
      <c r="E261" s="20"/>
      <c r="F261" s="18" t="s">
        <v>306</v>
      </c>
      <c r="G261" s="19">
        <v>42400</v>
      </c>
      <c r="H261" s="1">
        <f>SUMIF('شركة '!$B$5:$B$3365,التحليلى!B261,'شركة '!$I$5:$I$3365)</f>
        <v>15000</v>
      </c>
    </row>
    <row r="262" spans="1:8" x14ac:dyDescent="0.2">
      <c r="A262" s="18">
        <v>13029</v>
      </c>
      <c r="B262" s="18" t="s">
        <v>310</v>
      </c>
      <c r="C262" s="19">
        <v>42814</v>
      </c>
      <c r="D262" s="20"/>
      <c r="E262" s="20"/>
      <c r="F262" s="18" t="s">
        <v>306</v>
      </c>
      <c r="G262" s="19">
        <v>42814</v>
      </c>
      <c r="H262" s="1">
        <f>SUMIF('شركة '!$B$5:$B$3365,التحليلى!B262,'شركة '!$I$5:$I$3365)</f>
        <v>12360</v>
      </c>
    </row>
    <row r="263" spans="1:8" x14ac:dyDescent="0.2">
      <c r="A263" s="18">
        <v>13624</v>
      </c>
      <c r="B263" s="18" t="s">
        <v>311</v>
      </c>
      <c r="C263" s="19">
        <v>43382</v>
      </c>
      <c r="D263" s="20"/>
      <c r="E263" s="20"/>
      <c r="F263" s="18" t="s">
        <v>306</v>
      </c>
      <c r="G263" s="19">
        <v>43497</v>
      </c>
      <c r="H263" s="1">
        <f>SUMIF('شركة '!$B$5:$B$3365,التحليلى!B263,'شركة '!$I$5:$I$3365)</f>
        <v>11400</v>
      </c>
    </row>
    <row r="264" spans="1:8" x14ac:dyDescent="0.2">
      <c r="A264" s="18">
        <v>1670</v>
      </c>
      <c r="B264" s="18" t="s">
        <v>312</v>
      </c>
      <c r="C264" s="19">
        <v>35431</v>
      </c>
      <c r="D264" s="20"/>
      <c r="E264" s="20"/>
      <c r="F264" s="18" t="s">
        <v>206</v>
      </c>
      <c r="G264" s="19">
        <v>37047</v>
      </c>
      <c r="H264" s="1">
        <f>SUMIF('شركة '!$B$5:$B$3365,التحليلى!B264,'شركة '!$I$5:$I$3365)</f>
        <v>20310</v>
      </c>
    </row>
    <row r="265" spans="1:8" x14ac:dyDescent="0.2">
      <c r="A265" s="18">
        <v>4043</v>
      </c>
      <c r="B265" s="18" t="s">
        <v>313</v>
      </c>
      <c r="C265" s="19">
        <v>38587</v>
      </c>
      <c r="D265" s="20"/>
      <c r="E265" s="20"/>
      <c r="F265" s="18" t="s">
        <v>206</v>
      </c>
      <c r="G265" s="19">
        <v>40436</v>
      </c>
      <c r="H265" s="1">
        <f>SUMIF('شركة '!$B$5:$B$3365,التحليلى!B265,'شركة '!$I$5:$I$3365)</f>
        <v>11100</v>
      </c>
    </row>
    <row r="266" spans="1:8" x14ac:dyDescent="0.2">
      <c r="A266" s="18">
        <v>4502</v>
      </c>
      <c r="B266" s="18" t="s">
        <v>314</v>
      </c>
      <c r="C266" s="19">
        <v>37635</v>
      </c>
      <c r="D266" s="20"/>
      <c r="E266" s="20"/>
      <c r="F266" s="18" t="s">
        <v>206</v>
      </c>
      <c r="G266" s="19">
        <v>37695</v>
      </c>
      <c r="H266" s="1">
        <f>SUMIF('شركة '!$B$5:$B$3365,التحليلى!B266,'شركة '!$I$5:$I$3365)</f>
        <v>12430</v>
      </c>
    </row>
    <row r="267" spans="1:8" x14ac:dyDescent="0.2">
      <c r="A267" s="18">
        <v>5261</v>
      </c>
      <c r="B267" s="18" t="s">
        <v>315</v>
      </c>
      <c r="C267" s="19">
        <v>37849</v>
      </c>
      <c r="D267" s="20"/>
      <c r="E267" s="20"/>
      <c r="F267" s="18" t="s">
        <v>206</v>
      </c>
      <c r="G267" s="19">
        <v>40411</v>
      </c>
      <c r="H267" s="1">
        <f>SUMIF('شركة '!$B$5:$B$3365,التحليلى!B267,'شركة '!$I$5:$I$3365)</f>
        <v>12960</v>
      </c>
    </row>
    <row r="268" spans="1:8" x14ac:dyDescent="0.2">
      <c r="A268" s="18">
        <v>1360</v>
      </c>
      <c r="B268" s="18" t="s">
        <v>316</v>
      </c>
      <c r="C268" s="19">
        <v>41011</v>
      </c>
      <c r="D268" s="20"/>
      <c r="E268" s="20"/>
      <c r="F268" s="18" t="s">
        <v>269</v>
      </c>
      <c r="G268" s="19" t="s">
        <v>77</v>
      </c>
      <c r="H268" s="1">
        <f>SUMIF('شركة '!$B$5:$B$3365,التحليلى!B268,'شركة '!$I$5:$I$3365)</f>
        <v>0</v>
      </c>
    </row>
    <row r="269" spans="1:8" x14ac:dyDescent="0.2">
      <c r="A269" s="18">
        <v>7015</v>
      </c>
      <c r="B269" s="18" t="s">
        <v>317</v>
      </c>
      <c r="C269" s="19">
        <v>38829</v>
      </c>
      <c r="D269" s="20"/>
      <c r="E269" s="20"/>
      <c r="F269" s="18" t="s">
        <v>269</v>
      </c>
      <c r="G269" s="19">
        <v>38869</v>
      </c>
      <c r="H269" s="1">
        <f>SUMIF('شركة '!$B$5:$B$3365,التحليلى!B269,'شركة '!$I$5:$I$3365)</f>
        <v>10200</v>
      </c>
    </row>
    <row r="270" spans="1:8" x14ac:dyDescent="0.2">
      <c r="A270" s="18">
        <v>8412</v>
      </c>
      <c r="B270" s="18" t="s">
        <v>318</v>
      </c>
      <c r="C270" s="19">
        <v>39393</v>
      </c>
      <c r="D270" s="20"/>
      <c r="E270" s="20"/>
      <c r="F270" s="18" t="s">
        <v>269</v>
      </c>
      <c r="G270" s="19">
        <v>39406</v>
      </c>
      <c r="H270" s="1">
        <f>SUMIF('شركة '!$B$5:$B$3365,التحليلى!B270,'شركة '!$I$5:$I$3365)</f>
        <v>10200</v>
      </c>
    </row>
    <row r="271" spans="1:8" x14ac:dyDescent="0.2">
      <c r="A271" s="18">
        <v>4548</v>
      </c>
      <c r="B271" s="18" t="s">
        <v>319</v>
      </c>
      <c r="C271" s="19">
        <v>36397</v>
      </c>
      <c r="D271" s="20"/>
      <c r="E271" s="20"/>
      <c r="F271" s="18" t="s">
        <v>211</v>
      </c>
      <c r="G271" s="19">
        <v>36397</v>
      </c>
      <c r="H271" s="1">
        <f>SUMIF('شركة '!$B$5:$B$3365,التحليلى!B271,'شركة '!$I$5:$I$3365)</f>
        <v>10200</v>
      </c>
    </row>
    <row r="272" spans="1:8" x14ac:dyDescent="0.2">
      <c r="A272" s="18">
        <v>4550</v>
      </c>
      <c r="B272" s="18" t="s">
        <v>320</v>
      </c>
      <c r="C272" s="19">
        <v>36090</v>
      </c>
      <c r="D272" s="20"/>
      <c r="E272" s="20"/>
      <c r="F272" s="18" t="s">
        <v>211</v>
      </c>
      <c r="G272" s="19">
        <v>36090</v>
      </c>
      <c r="H272" s="1">
        <f>SUMIF('شركة '!$B$5:$B$3365,التحليلى!B272,'شركة '!$I$5:$I$3365)</f>
        <v>10200</v>
      </c>
    </row>
    <row r="273" spans="1:8" x14ac:dyDescent="0.2">
      <c r="A273" s="18">
        <v>8517</v>
      </c>
      <c r="B273" s="18" t="s">
        <v>321</v>
      </c>
      <c r="C273" s="19">
        <v>39459</v>
      </c>
      <c r="D273" s="20"/>
      <c r="E273" s="20"/>
      <c r="F273" s="18" t="s">
        <v>211</v>
      </c>
      <c r="G273" s="19">
        <v>39483</v>
      </c>
      <c r="H273" s="1">
        <f>SUMIF('شركة '!$B$5:$B$3365,التحليلى!B273,'شركة '!$I$5:$I$3365)</f>
        <v>10200</v>
      </c>
    </row>
    <row r="274" spans="1:8" x14ac:dyDescent="0.2">
      <c r="A274" s="18">
        <v>13158</v>
      </c>
      <c r="B274" s="18" t="s">
        <v>322</v>
      </c>
      <c r="C274" s="19">
        <v>43008</v>
      </c>
      <c r="D274" s="20"/>
      <c r="E274" s="20"/>
      <c r="F274" s="18" t="s">
        <v>211</v>
      </c>
      <c r="G274" s="19">
        <v>43023</v>
      </c>
      <c r="H274" s="1">
        <f>SUMIF('شركة '!$B$5:$B$3365,التحليلى!B274,'شركة '!$I$5:$I$3365)</f>
        <v>10200</v>
      </c>
    </row>
    <row r="275" spans="1:8" x14ac:dyDescent="0.2">
      <c r="A275" s="18">
        <v>13268</v>
      </c>
      <c r="B275" s="18" t="s">
        <v>323</v>
      </c>
      <c r="C275" s="19">
        <v>43116</v>
      </c>
      <c r="D275" s="20"/>
      <c r="E275" s="20"/>
      <c r="F275" s="18" t="s">
        <v>214</v>
      </c>
      <c r="G275" s="19">
        <v>43138</v>
      </c>
      <c r="H275" s="1">
        <f>SUMIF('شركة '!$B$5:$B$3365,التحليلى!B275,'شركة '!$I$5:$I$3365)</f>
        <v>10200</v>
      </c>
    </row>
    <row r="276" spans="1:8" x14ac:dyDescent="0.2">
      <c r="A276" s="18">
        <v>253</v>
      </c>
      <c r="B276" s="18" t="s">
        <v>324</v>
      </c>
      <c r="C276" s="19">
        <v>34820</v>
      </c>
      <c r="D276" s="20"/>
      <c r="E276" s="20"/>
      <c r="F276" s="18" t="s">
        <v>211</v>
      </c>
      <c r="G276" s="19">
        <v>34839</v>
      </c>
      <c r="H276" s="1">
        <f>SUMIF('شركة '!$B$5:$B$3365,التحليلى!B276,'شركة '!$I$5:$I$3365)</f>
        <v>25740</v>
      </c>
    </row>
    <row r="277" spans="1:8" x14ac:dyDescent="0.2">
      <c r="A277" s="18">
        <v>7197</v>
      </c>
      <c r="B277" s="18" t="s">
        <v>325</v>
      </c>
      <c r="C277" s="19">
        <v>43065</v>
      </c>
      <c r="D277" s="20"/>
      <c r="E277" s="20"/>
      <c r="F277" s="18" t="s">
        <v>211</v>
      </c>
      <c r="G277" s="19">
        <v>43082</v>
      </c>
      <c r="H277" s="1">
        <f>SUMIF('شركة '!$B$5:$B$3365,التحليلى!B277,'شركة '!$I$5:$I$3365)</f>
        <v>10200</v>
      </c>
    </row>
    <row r="278" spans="1:8" x14ac:dyDescent="0.2">
      <c r="A278" s="18">
        <v>7987</v>
      </c>
      <c r="B278" s="18" t="s">
        <v>326</v>
      </c>
      <c r="C278" s="19">
        <v>39259</v>
      </c>
      <c r="D278" s="20"/>
      <c r="E278" s="20"/>
      <c r="F278" s="18" t="s">
        <v>211</v>
      </c>
      <c r="G278" s="19">
        <v>39267</v>
      </c>
      <c r="H278" s="1">
        <f>SUMIF('شركة '!$B$5:$B$3365,التحليلى!B278,'شركة '!$I$5:$I$3365)</f>
        <v>10200</v>
      </c>
    </row>
    <row r="279" spans="1:8" x14ac:dyDescent="0.2">
      <c r="A279" s="18">
        <v>7988</v>
      </c>
      <c r="B279" s="18" t="s">
        <v>327</v>
      </c>
      <c r="C279" s="19">
        <v>39245</v>
      </c>
      <c r="D279" s="20"/>
      <c r="E279" s="20"/>
      <c r="F279" s="18" t="s">
        <v>211</v>
      </c>
      <c r="G279" s="19">
        <v>39306</v>
      </c>
      <c r="H279" s="1">
        <f>SUMIF('شركة '!$B$5:$B$3365,التحليلى!B279,'شركة '!$I$5:$I$3365)</f>
        <v>10200</v>
      </c>
    </row>
    <row r="280" spans="1:8" x14ac:dyDescent="0.2">
      <c r="A280" s="18">
        <v>8174</v>
      </c>
      <c r="B280" s="18" t="s">
        <v>328</v>
      </c>
      <c r="C280" s="19">
        <v>39310</v>
      </c>
      <c r="D280" s="20"/>
      <c r="E280" s="20"/>
      <c r="F280" s="18" t="s">
        <v>211</v>
      </c>
      <c r="G280" s="19">
        <v>39349</v>
      </c>
      <c r="H280" s="1">
        <f>SUMIF('شركة '!$B$5:$B$3365,التحليلى!B280,'شركة '!$I$5:$I$3365)</f>
        <v>10200</v>
      </c>
    </row>
    <row r="281" spans="1:8" x14ac:dyDescent="0.2">
      <c r="A281" s="18">
        <v>9240</v>
      </c>
      <c r="B281" s="18" t="s">
        <v>329</v>
      </c>
      <c r="C281" s="19">
        <v>42669</v>
      </c>
      <c r="D281" s="20"/>
      <c r="E281" s="20"/>
      <c r="F281" s="18" t="s">
        <v>211</v>
      </c>
      <c r="G281" s="19">
        <v>42736</v>
      </c>
      <c r="H281" s="1">
        <f>SUMIF('شركة '!$B$5:$B$3365,التحليلى!B281,'شركة '!$I$5:$I$3365)</f>
        <v>10200</v>
      </c>
    </row>
    <row r="282" spans="1:8" x14ac:dyDescent="0.2">
      <c r="A282" s="18">
        <v>13528</v>
      </c>
      <c r="B282" s="18" t="s">
        <v>330</v>
      </c>
      <c r="C282" s="19">
        <v>43310</v>
      </c>
      <c r="D282" s="20"/>
      <c r="E282" s="20"/>
      <c r="F282" s="18" t="s">
        <v>211</v>
      </c>
      <c r="G282" s="19">
        <v>43444</v>
      </c>
      <c r="H282" s="1">
        <f>SUMIF('شركة '!$B$5:$B$3365,التحليلى!B282,'شركة '!$I$5:$I$3365)</f>
        <v>8500</v>
      </c>
    </row>
    <row r="283" spans="1:8" x14ac:dyDescent="0.2">
      <c r="A283" s="18">
        <v>28</v>
      </c>
      <c r="B283" s="18" t="s">
        <v>331</v>
      </c>
      <c r="C283" s="19">
        <v>36093</v>
      </c>
      <c r="D283" s="20"/>
      <c r="E283" s="20"/>
      <c r="F283" s="18" t="s">
        <v>285</v>
      </c>
      <c r="G283" s="19">
        <v>36142</v>
      </c>
      <c r="H283" s="1">
        <f>SUMIF('شركة '!$B$5:$B$3365,التحليلى!B283,'شركة '!$I$5:$I$3365)</f>
        <v>29340</v>
      </c>
    </row>
    <row r="284" spans="1:8" x14ac:dyDescent="0.2">
      <c r="A284" s="18">
        <v>7925</v>
      </c>
      <c r="B284" s="18" t="s">
        <v>332</v>
      </c>
      <c r="C284" s="19">
        <v>40554</v>
      </c>
      <c r="D284" s="20"/>
      <c r="E284" s="20"/>
      <c r="F284" s="18" t="s">
        <v>285</v>
      </c>
      <c r="G284" s="19">
        <v>40594</v>
      </c>
      <c r="H284" s="1">
        <f>SUMIF('شركة '!$B$5:$B$3365,التحليلى!B284,'شركة '!$I$5:$I$3365)</f>
        <v>11840</v>
      </c>
    </row>
    <row r="285" spans="1:8" x14ac:dyDescent="0.2">
      <c r="A285" s="18">
        <v>8734</v>
      </c>
      <c r="B285" s="18" t="s">
        <v>333</v>
      </c>
      <c r="C285" s="19">
        <v>39574</v>
      </c>
      <c r="D285" s="20"/>
      <c r="E285" s="20"/>
      <c r="F285" s="18" t="s">
        <v>285</v>
      </c>
      <c r="G285" s="19">
        <v>39574</v>
      </c>
      <c r="H285" s="1">
        <f>SUMIF('شركة '!$B$5:$B$3365,التحليلى!B285,'شركة '!$I$5:$I$3365)</f>
        <v>14020</v>
      </c>
    </row>
    <row r="286" spans="1:8" x14ac:dyDescent="0.2">
      <c r="A286" s="18">
        <v>9095</v>
      </c>
      <c r="B286" s="18" t="s">
        <v>334</v>
      </c>
      <c r="C286" s="19">
        <v>39894</v>
      </c>
      <c r="D286" s="20"/>
      <c r="E286" s="20"/>
      <c r="F286" s="18" t="s">
        <v>285</v>
      </c>
      <c r="G286" s="19">
        <v>39904</v>
      </c>
      <c r="H286" s="1">
        <f>SUMIF('شركة '!$B$5:$B$3365,التحليلى!B286,'شركة '!$I$5:$I$3365)</f>
        <v>10200</v>
      </c>
    </row>
    <row r="287" spans="1:8" x14ac:dyDescent="0.2">
      <c r="A287" s="18">
        <v>4034</v>
      </c>
      <c r="B287" s="18" t="s">
        <v>335</v>
      </c>
      <c r="C287" s="19">
        <v>37086</v>
      </c>
      <c r="D287" s="20"/>
      <c r="E287" s="20"/>
      <c r="F287" s="18" t="s">
        <v>211</v>
      </c>
      <c r="G287" s="19">
        <v>37296</v>
      </c>
      <c r="H287" s="1">
        <f>SUMIF('شركة '!$B$5:$B$3365,التحليلى!B287,'شركة '!$I$5:$I$3365)</f>
        <v>10200</v>
      </c>
    </row>
    <row r="288" spans="1:8" x14ac:dyDescent="0.2">
      <c r="A288" s="18">
        <v>6760</v>
      </c>
      <c r="B288" s="18" t="s">
        <v>336</v>
      </c>
      <c r="C288" s="19">
        <v>38879</v>
      </c>
      <c r="D288" s="20"/>
      <c r="E288" s="20"/>
      <c r="F288" s="18" t="s">
        <v>211</v>
      </c>
      <c r="G288" s="19">
        <v>38930</v>
      </c>
      <c r="H288" s="1">
        <f>SUMIF('شركة '!$B$5:$B$3365,التحليلى!B288,'شركة '!$I$5:$I$3365)</f>
        <v>10200</v>
      </c>
    </row>
    <row r="289" spans="1:8" x14ac:dyDescent="0.2">
      <c r="A289" s="18">
        <v>258</v>
      </c>
      <c r="B289" s="18" t="s">
        <v>337</v>
      </c>
      <c r="C289" s="19">
        <v>35715</v>
      </c>
      <c r="D289" s="20"/>
      <c r="E289" s="20"/>
      <c r="F289" s="18" t="s">
        <v>214</v>
      </c>
      <c r="G289" s="19">
        <v>35718</v>
      </c>
      <c r="H289" s="1">
        <f>SUMIF('شركة '!$B$5:$B$3365,التحليلى!B289,'شركة '!$I$5:$I$3365)</f>
        <v>23280</v>
      </c>
    </row>
    <row r="290" spans="1:8" x14ac:dyDescent="0.2">
      <c r="A290" s="18">
        <v>525</v>
      </c>
      <c r="B290" s="18" t="s">
        <v>338</v>
      </c>
      <c r="C290" s="19">
        <v>34881</v>
      </c>
      <c r="D290" s="20"/>
      <c r="E290" s="20"/>
      <c r="F290" s="18" t="s">
        <v>256</v>
      </c>
      <c r="G290" s="19">
        <v>34911</v>
      </c>
      <c r="H290" s="1">
        <f>SUMIF('شركة '!$B$5:$B$3365,التحليلى!B290,'شركة '!$I$5:$I$3365)</f>
        <v>0</v>
      </c>
    </row>
    <row r="291" spans="1:8" x14ac:dyDescent="0.2">
      <c r="A291" s="18">
        <v>527</v>
      </c>
      <c r="B291" s="18" t="s">
        <v>339</v>
      </c>
      <c r="C291" s="19">
        <v>36093</v>
      </c>
      <c r="D291" s="20"/>
      <c r="E291" s="20"/>
      <c r="F291" s="18" t="s">
        <v>214</v>
      </c>
      <c r="G291" s="19">
        <v>36100</v>
      </c>
      <c r="H291" s="1">
        <f>SUMIF('شركة '!$B$5:$B$3365,التحليلى!B291,'شركة '!$I$5:$I$3365)</f>
        <v>14340</v>
      </c>
    </row>
    <row r="292" spans="1:8" x14ac:dyDescent="0.2">
      <c r="A292" s="18">
        <v>1116</v>
      </c>
      <c r="B292" s="18" t="s">
        <v>340</v>
      </c>
      <c r="C292" s="19">
        <v>35557</v>
      </c>
      <c r="D292" s="20"/>
      <c r="E292" s="20"/>
      <c r="F292" s="18" t="s">
        <v>214</v>
      </c>
      <c r="G292" s="19">
        <v>35582</v>
      </c>
      <c r="H292" s="1">
        <f>SUMIF('شركة '!$B$5:$B$3365,التحليلى!B292,'شركة '!$I$5:$I$3365)</f>
        <v>11460</v>
      </c>
    </row>
    <row r="293" spans="1:8" x14ac:dyDescent="0.2">
      <c r="A293" s="18">
        <v>4041</v>
      </c>
      <c r="B293" s="18" t="s">
        <v>341</v>
      </c>
      <c r="C293" s="19">
        <v>38788</v>
      </c>
      <c r="D293" s="20"/>
      <c r="E293" s="20"/>
      <c r="F293" s="18" t="s">
        <v>211</v>
      </c>
      <c r="G293" s="19">
        <v>38820</v>
      </c>
      <c r="H293" s="1">
        <f>SUMIF('شركة '!$B$5:$B$3365,التحليلى!B293,'شركة '!$I$5:$I$3365)</f>
        <v>10380</v>
      </c>
    </row>
    <row r="294" spans="1:8" x14ac:dyDescent="0.2">
      <c r="A294" s="18">
        <v>7100</v>
      </c>
      <c r="B294" s="18" t="s">
        <v>342</v>
      </c>
      <c r="C294" s="19">
        <v>38845</v>
      </c>
      <c r="D294" s="20"/>
      <c r="E294" s="20"/>
      <c r="F294" s="18" t="s">
        <v>214</v>
      </c>
      <c r="G294" s="19">
        <v>38869</v>
      </c>
      <c r="H294" s="1">
        <f>SUMIF('شركة '!$B$5:$B$3365,التحليلى!B294,'شركة '!$I$5:$I$3365)</f>
        <v>11850</v>
      </c>
    </row>
    <row r="295" spans="1:8" x14ac:dyDescent="0.2">
      <c r="A295" s="18">
        <v>14233</v>
      </c>
      <c r="B295" s="18" t="s">
        <v>343</v>
      </c>
      <c r="C295" s="19">
        <v>44219</v>
      </c>
      <c r="D295" s="20"/>
      <c r="E295" s="20"/>
      <c r="F295" s="18" t="s">
        <v>211</v>
      </c>
      <c r="G295" s="19">
        <v>44409</v>
      </c>
      <c r="H295" s="1">
        <f>SUMIF('شركة '!$B$5:$B$3365,التحليلى!B295,'شركة '!$I$5:$I$3365)</f>
        <v>10200</v>
      </c>
    </row>
    <row r="296" spans="1:8" x14ac:dyDescent="0.2">
      <c r="A296" s="18">
        <v>531</v>
      </c>
      <c r="B296" s="18" t="s">
        <v>344</v>
      </c>
      <c r="C296" s="19">
        <v>36255</v>
      </c>
      <c r="D296" s="20"/>
      <c r="E296" s="20"/>
      <c r="F296" s="18" t="s">
        <v>256</v>
      </c>
      <c r="G296" s="19">
        <v>36271</v>
      </c>
      <c r="H296" s="1">
        <f>SUMIF('شركة '!$B$5:$B$3365,التحليلى!B296,'شركة '!$I$5:$I$3365)</f>
        <v>15660</v>
      </c>
    </row>
    <row r="297" spans="1:8" x14ac:dyDescent="0.2">
      <c r="A297" s="18">
        <v>1548</v>
      </c>
      <c r="B297" s="18" t="s">
        <v>345</v>
      </c>
      <c r="C297" s="19">
        <v>36549</v>
      </c>
      <c r="D297" s="20"/>
      <c r="E297" s="20"/>
      <c r="F297" s="18" t="s">
        <v>285</v>
      </c>
      <c r="G297" s="19">
        <v>36564</v>
      </c>
      <c r="H297" s="1">
        <f>SUMIF('شركة '!$B$5:$B$3365,التحليلى!B297,'شركة '!$I$5:$I$3365)</f>
        <v>12660</v>
      </c>
    </row>
    <row r="298" spans="1:8" x14ac:dyDescent="0.2">
      <c r="A298" s="18">
        <v>3920</v>
      </c>
      <c r="B298" s="18" t="s">
        <v>346</v>
      </c>
      <c r="C298" s="19">
        <v>37133</v>
      </c>
      <c r="D298" s="20"/>
      <c r="E298" s="20"/>
      <c r="F298" s="18" t="s">
        <v>211</v>
      </c>
      <c r="G298" s="19">
        <v>37137</v>
      </c>
      <c r="H298" s="1">
        <f>SUMIF('شركة '!$B$5:$B$3365,التحليلى!B298,'شركة '!$I$5:$I$3365)</f>
        <v>0</v>
      </c>
    </row>
    <row r="299" spans="1:8" x14ac:dyDescent="0.2">
      <c r="A299" s="18">
        <v>10278</v>
      </c>
      <c r="B299" s="18" t="s">
        <v>347</v>
      </c>
      <c r="C299" s="19">
        <v>40471</v>
      </c>
      <c r="D299" s="20"/>
      <c r="E299" s="20"/>
      <c r="F299" s="18" t="s">
        <v>214</v>
      </c>
      <c r="G299" s="19">
        <v>40489</v>
      </c>
      <c r="H299" s="1">
        <f>SUMIF('شركة '!$B$5:$B$3365,التحليلى!B299,'شركة '!$I$5:$I$3365)</f>
        <v>0</v>
      </c>
    </row>
    <row r="300" spans="1:8" x14ac:dyDescent="0.2">
      <c r="A300" s="18">
        <v>571</v>
      </c>
      <c r="B300" s="18" t="s">
        <v>348</v>
      </c>
      <c r="C300" s="19">
        <v>35105</v>
      </c>
      <c r="D300" s="20"/>
      <c r="E300" s="20"/>
      <c r="F300" s="18" t="s">
        <v>214</v>
      </c>
      <c r="G300" s="19">
        <v>35139</v>
      </c>
      <c r="H300" s="1">
        <f>SUMIF('شركة '!$B$5:$B$3365,التحليلى!B300,'شركة '!$I$5:$I$3365)</f>
        <v>17460</v>
      </c>
    </row>
    <row r="301" spans="1:8" x14ac:dyDescent="0.2">
      <c r="A301" s="18">
        <v>1053</v>
      </c>
      <c r="B301" s="18" t="s">
        <v>349</v>
      </c>
      <c r="C301" s="19">
        <v>34912</v>
      </c>
      <c r="D301" s="20"/>
      <c r="E301" s="20"/>
      <c r="F301" s="18" t="s">
        <v>256</v>
      </c>
      <c r="G301" s="19">
        <v>34912</v>
      </c>
      <c r="H301" s="1">
        <f>SUMIF('شركة '!$B$5:$B$3365,التحليلى!B301,'شركة '!$I$5:$I$3365)</f>
        <v>35400</v>
      </c>
    </row>
    <row r="302" spans="1:8" x14ac:dyDescent="0.2">
      <c r="A302" s="18">
        <v>1553</v>
      </c>
      <c r="B302" s="18" t="s">
        <v>350</v>
      </c>
      <c r="C302" s="19">
        <v>40969</v>
      </c>
      <c r="D302" s="20"/>
      <c r="E302" s="20"/>
      <c r="F302" s="18" t="s">
        <v>256</v>
      </c>
      <c r="G302" s="19">
        <v>40973</v>
      </c>
      <c r="H302" s="1">
        <f>SUMIF('شركة '!$B$5:$B$3365,التحليلى!B302,'شركة '!$I$5:$I$3365)</f>
        <v>16920</v>
      </c>
    </row>
    <row r="303" spans="1:8" x14ac:dyDescent="0.2">
      <c r="A303" s="18">
        <v>4795</v>
      </c>
      <c r="B303" s="18" t="s">
        <v>351</v>
      </c>
      <c r="C303" s="19">
        <v>37969</v>
      </c>
      <c r="D303" s="20"/>
      <c r="E303" s="20"/>
      <c r="F303" s="18" t="s">
        <v>214</v>
      </c>
      <c r="G303" s="19">
        <v>38022</v>
      </c>
      <c r="H303" s="1">
        <f>SUMIF('شركة '!$B$5:$B$3365,التحليلى!B303,'شركة '!$I$5:$I$3365)</f>
        <v>10380</v>
      </c>
    </row>
    <row r="304" spans="1:8" x14ac:dyDescent="0.2">
      <c r="A304" s="18">
        <v>7542</v>
      </c>
      <c r="B304" s="18" t="s">
        <v>352</v>
      </c>
      <c r="C304" s="19">
        <v>39052</v>
      </c>
      <c r="D304" s="20"/>
      <c r="E304" s="20"/>
      <c r="F304" s="18" t="s">
        <v>214</v>
      </c>
      <c r="G304" s="19">
        <v>39090</v>
      </c>
      <c r="H304" s="1">
        <f>SUMIF('شركة '!$B$5:$B$3365,التحليلى!B304,'شركة '!$I$5:$I$3365)</f>
        <v>10200</v>
      </c>
    </row>
    <row r="305" spans="1:8" x14ac:dyDescent="0.2">
      <c r="A305" s="18">
        <v>13710</v>
      </c>
      <c r="B305" s="18" t="s">
        <v>353</v>
      </c>
      <c r="C305" s="19">
        <v>43409</v>
      </c>
      <c r="D305" s="20"/>
      <c r="E305" s="20"/>
      <c r="F305" s="18" t="s">
        <v>214</v>
      </c>
      <c r="G305" s="19">
        <v>43485</v>
      </c>
      <c r="H305" s="1">
        <f>SUMIF('شركة '!$B$5:$B$3365,التحليلى!B305,'شركة '!$I$5:$I$3365)</f>
        <v>0</v>
      </c>
    </row>
    <row r="306" spans="1:8" x14ac:dyDescent="0.2">
      <c r="A306" s="18">
        <v>13732</v>
      </c>
      <c r="B306" s="18" t="s">
        <v>354</v>
      </c>
      <c r="C306" s="19">
        <v>43459</v>
      </c>
      <c r="D306" s="20"/>
      <c r="E306" s="20"/>
      <c r="F306" s="18" t="s">
        <v>214</v>
      </c>
      <c r="G306" s="19">
        <v>43525</v>
      </c>
      <c r="H306" s="1">
        <f>SUMIF('شركة '!$B$5:$B$3365,التحليلى!B306,'شركة '!$I$5:$I$3365)</f>
        <v>0</v>
      </c>
    </row>
    <row r="307" spans="1:8" x14ac:dyDescent="0.2">
      <c r="A307" s="18">
        <v>13766</v>
      </c>
      <c r="B307" s="18" t="s">
        <v>355</v>
      </c>
      <c r="C307" s="19">
        <v>43522</v>
      </c>
      <c r="D307" s="20"/>
      <c r="E307" s="20"/>
      <c r="F307" s="18" t="s">
        <v>214</v>
      </c>
      <c r="G307" s="19">
        <v>43527</v>
      </c>
      <c r="H307" s="1">
        <f>SUMIF('شركة '!$B$5:$B$3365,التحليلى!B307,'شركة '!$I$5:$I$3365)</f>
        <v>10200</v>
      </c>
    </row>
    <row r="308" spans="1:8" x14ac:dyDescent="0.2">
      <c r="A308" s="18">
        <v>13969</v>
      </c>
      <c r="B308" s="18" t="s">
        <v>356</v>
      </c>
      <c r="C308" s="19">
        <v>43712</v>
      </c>
      <c r="D308" s="20"/>
      <c r="E308" s="20"/>
      <c r="F308" s="18" t="s">
        <v>214</v>
      </c>
      <c r="G308" s="19">
        <v>43773</v>
      </c>
      <c r="H308" s="1">
        <f>SUMIF('شركة '!$B$5:$B$3365,التحليلى!B308,'شركة '!$I$5:$I$3365)</f>
        <v>10200</v>
      </c>
    </row>
    <row r="309" spans="1:8" x14ac:dyDescent="0.2">
      <c r="A309" s="18">
        <v>14217</v>
      </c>
      <c r="B309" s="18" t="s">
        <v>357</v>
      </c>
      <c r="C309" s="19">
        <v>44186</v>
      </c>
      <c r="D309" s="20"/>
      <c r="E309" s="20"/>
      <c r="F309" s="18" t="s">
        <v>214</v>
      </c>
      <c r="G309" s="19">
        <v>44228</v>
      </c>
      <c r="H309" s="1">
        <f>SUMIF('شركة '!$B$5:$B$3365,التحليلى!B309,'شركة '!$I$5:$I$3365)</f>
        <v>0</v>
      </c>
    </row>
    <row r="310" spans="1:8" x14ac:dyDescent="0.2">
      <c r="A310" s="18">
        <v>530</v>
      </c>
      <c r="B310" s="18" t="s">
        <v>358</v>
      </c>
      <c r="C310" s="19">
        <v>36479</v>
      </c>
      <c r="D310" s="20"/>
      <c r="E310" s="20"/>
      <c r="F310" s="18" t="s">
        <v>214</v>
      </c>
      <c r="G310" s="19">
        <v>36495</v>
      </c>
      <c r="H310" s="1">
        <f>SUMIF('شركة '!$B$5:$B$3365,التحليلى!B310,'شركة '!$I$5:$I$3365)</f>
        <v>15660</v>
      </c>
    </row>
    <row r="311" spans="1:8" x14ac:dyDescent="0.2">
      <c r="A311" s="18">
        <v>550</v>
      </c>
      <c r="B311" s="18" t="s">
        <v>359</v>
      </c>
      <c r="C311" s="19">
        <v>34462</v>
      </c>
      <c r="D311" s="20"/>
      <c r="E311" s="20"/>
      <c r="F311" s="18" t="s">
        <v>256</v>
      </c>
      <c r="G311" s="19">
        <v>36281</v>
      </c>
      <c r="H311" s="1">
        <f>SUMIF('شركة '!$B$5:$B$3365,التحليلى!B311,'شركة '!$I$5:$I$3365)</f>
        <v>33000</v>
      </c>
    </row>
    <row r="312" spans="1:8" x14ac:dyDescent="0.2">
      <c r="A312" s="18">
        <v>582</v>
      </c>
      <c r="B312" s="18" t="s">
        <v>360</v>
      </c>
      <c r="C312" s="19">
        <v>36516</v>
      </c>
      <c r="D312" s="20"/>
      <c r="E312" s="20"/>
      <c r="F312" s="18" t="s">
        <v>214</v>
      </c>
      <c r="G312" s="19">
        <v>36548</v>
      </c>
      <c r="H312" s="1">
        <f>SUMIF('شركة '!$B$5:$B$3365,التحليلى!B312,'شركة '!$I$5:$I$3365)</f>
        <v>12060</v>
      </c>
    </row>
    <row r="313" spans="1:8" x14ac:dyDescent="0.2">
      <c r="A313" s="18">
        <v>641</v>
      </c>
      <c r="B313" s="18" t="s">
        <v>361</v>
      </c>
      <c r="C313" s="19">
        <v>36607</v>
      </c>
      <c r="D313" s="20"/>
      <c r="E313" s="20"/>
      <c r="F313" s="18" t="s">
        <v>214</v>
      </c>
      <c r="G313" s="19">
        <v>36618</v>
      </c>
      <c r="H313" s="1">
        <f>SUMIF('شركة '!$B$5:$B$3365,التحليلى!B313,'شركة '!$I$5:$I$3365)</f>
        <v>10440</v>
      </c>
    </row>
    <row r="314" spans="1:8" x14ac:dyDescent="0.2">
      <c r="A314" s="18">
        <v>787</v>
      </c>
      <c r="B314" s="18" t="s">
        <v>362</v>
      </c>
      <c r="C314" s="19">
        <v>36809</v>
      </c>
      <c r="D314" s="20"/>
      <c r="E314" s="20"/>
      <c r="F314" s="18" t="s">
        <v>214</v>
      </c>
      <c r="G314" s="19">
        <v>36837</v>
      </c>
      <c r="H314" s="1">
        <f>SUMIF('شركة '!$B$5:$B$3365,التحليلى!B314,'شركة '!$I$5:$I$3365)</f>
        <v>13560</v>
      </c>
    </row>
    <row r="315" spans="1:8" x14ac:dyDescent="0.2">
      <c r="A315" s="18">
        <v>9358</v>
      </c>
      <c r="B315" s="18" t="s">
        <v>363</v>
      </c>
      <c r="C315" s="19">
        <v>40068</v>
      </c>
      <c r="D315" s="20"/>
      <c r="E315" s="20"/>
      <c r="F315" s="18" t="s">
        <v>256</v>
      </c>
      <c r="G315" s="19">
        <v>40104</v>
      </c>
      <c r="H315" s="1">
        <f>SUMIF('شركة '!$B$5:$B$3365,التحليلى!B315,'شركة '!$I$5:$I$3365)</f>
        <v>14760</v>
      </c>
    </row>
    <row r="316" spans="1:8" x14ac:dyDescent="0.2">
      <c r="A316" s="18">
        <v>10151</v>
      </c>
      <c r="B316" s="18" t="s">
        <v>364</v>
      </c>
      <c r="C316" s="19">
        <v>40457</v>
      </c>
      <c r="D316" s="20"/>
      <c r="E316" s="20"/>
      <c r="F316" s="18" t="s">
        <v>214</v>
      </c>
      <c r="G316" s="19">
        <v>40633</v>
      </c>
      <c r="H316" s="1">
        <f>SUMIF('شركة '!$B$5:$B$3365,التحليلى!B316,'شركة '!$I$5:$I$3365)</f>
        <v>11220</v>
      </c>
    </row>
    <row r="317" spans="1:8" x14ac:dyDescent="0.2">
      <c r="A317" s="18">
        <v>10364</v>
      </c>
      <c r="B317" s="18" t="s">
        <v>365</v>
      </c>
      <c r="C317" s="19">
        <v>40504</v>
      </c>
      <c r="D317" s="20"/>
      <c r="E317" s="20"/>
      <c r="F317" s="18" t="s">
        <v>214</v>
      </c>
      <c r="G317" s="19">
        <v>40516</v>
      </c>
      <c r="H317" s="1">
        <f>SUMIF('شركة '!$B$5:$B$3365,التحليلى!B317,'شركة '!$I$5:$I$3365)</f>
        <v>10200</v>
      </c>
    </row>
    <row r="318" spans="1:8" x14ac:dyDescent="0.2">
      <c r="A318" s="18">
        <v>10460</v>
      </c>
      <c r="B318" s="18" t="s">
        <v>366</v>
      </c>
      <c r="C318" s="19">
        <v>40552</v>
      </c>
      <c r="D318" s="20"/>
      <c r="E318" s="20"/>
      <c r="F318" s="18" t="s">
        <v>214</v>
      </c>
      <c r="G318" s="19">
        <v>40594</v>
      </c>
      <c r="H318" s="1">
        <f>SUMIF('شركة '!$B$5:$B$3365,التحليلى!B318,'شركة '!$I$5:$I$3365)</f>
        <v>0</v>
      </c>
    </row>
    <row r="319" spans="1:8" x14ac:dyDescent="0.2">
      <c r="A319" s="18">
        <v>10501</v>
      </c>
      <c r="B319" s="18" t="s">
        <v>367</v>
      </c>
      <c r="C319" s="19">
        <v>40581</v>
      </c>
      <c r="D319" s="20"/>
      <c r="E319" s="20"/>
      <c r="F319" s="18" t="s">
        <v>214</v>
      </c>
      <c r="G319" s="19">
        <v>40594</v>
      </c>
      <c r="H319" s="1">
        <f>SUMIF('شركة '!$B$5:$B$3365,التحليلى!B319,'شركة '!$I$5:$I$3365)</f>
        <v>10200</v>
      </c>
    </row>
    <row r="320" spans="1:8" x14ac:dyDescent="0.2">
      <c r="A320" s="18">
        <v>13405</v>
      </c>
      <c r="B320" s="18" t="s">
        <v>368</v>
      </c>
      <c r="C320" s="19">
        <v>43272</v>
      </c>
      <c r="D320" s="20"/>
      <c r="E320" s="20"/>
      <c r="F320" s="18" t="s">
        <v>214</v>
      </c>
      <c r="G320" s="19">
        <v>43299</v>
      </c>
      <c r="H320" s="1">
        <f>SUMIF('شركة '!$B$5:$B$3365,التحليلى!B320,'شركة '!$I$5:$I$3365)</f>
        <v>0</v>
      </c>
    </row>
    <row r="321" spans="1:8" x14ac:dyDescent="0.2">
      <c r="A321" s="18">
        <v>13615</v>
      </c>
      <c r="B321" s="18" t="s">
        <v>369</v>
      </c>
      <c r="C321" s="19">
        <v>43376</v>
      </c>
      <c r="D321" s="20"/>
      <c r="E321" s="20"/>
      <c r="F321" s="18" t="s">
        <v>214</v>
      </c>
      <c r="G321" s="19">
        <v>43678</v>
      </c>
      <c r="H321" s="1">
        <f>SUMIF('شركة '!$B$5:$B$3365,التحليلى!B321,'شركة '!$I$5:$I$3365)</f>
        <v>10200</v>
      </c>
    </row>
    <row r="322" spans="1:8" x14ac:dyDescent="0.2">
      <c r="A322" s="18">
        <v>13616</v>
      </c>
      <c r="B322" s="18" t="s">
        <v>370</v>
      </c>
      <c r="C322" s="19">
        <v>43369</v>
      </c>
      <c r="D322" s="20"/>
      <c r="E322" s="20"/>
      <c r="F322" s="18" t="s">
        <v>214</v>
      </c>
      <c r="G322" s="19">
        <v>43497</v>
      </c>
      <c r="H322" s="1">
        <f>SUMIF('شركة '!$B$5:$B$3365,التحليلى!B322,'شركة '!$I$5:$I$3365)</f>
        <v>10200</v>
      </c>
    </row>
    <row r="323" spans="1:8" x14ac:dyDescent="0.2">
      <c r="A323" s="18">
        <v>13894</v>
      </c>
      <c r="B323" s="18" t="s">
        <v>371</v>
      </c>
      <c r="C323" s="19">
        <v>43578</v>
      </c>
      <c r="D323" s="20"/>
      <c r="E323" s="20"/>
      <c r="F323" s="18" t="s">
        <v>214</v>
      </c>
      <c r="G323" s="19">
        <v>43678</v>
      </c>
      <c r="H323" s="1">
        <f>SUMIF('شركة '!$B$5:$B$3365,التحليلى!B323,'شركة '!$I$5:$I$3365)</f>
        <v>0</v>
      </c>
    </row>
    <row r="324" spans="1:8" x14ac:dyDescent="0.2">
      <c r="A324" s="18">
        <v>13896</v>
      </c>
      <c r="B324" s="18" t="s">
        <v>372</v>
      </c>
      <c r="C324" s="19">
        <v>43587</v>
      </c>
      <c r="D324" s="20"/>
      <c r="E324" s="20"/>
      <c r="F324" s="18" t="s">
        <v>214</v>
      </c>
      <c r="G324" s="19">
        <v>43678</v>
      </c>
      <c r="H324" s="1">
        <f>SUMIF('شركة '!$B$5:$B$3365,التحليلى!B324,'شركة '!$I$5:$I$3365)</f>
        <v>10200</v>
      </c>
    </row>
    <row r="325" spans="1:8" x14ac:dyDescent="0.2">
      <c r="A325" s="18">
        <v>13971</v>
      </c>
      <c r="B325" s="18" t="s">
        <v>373</v>
      </c>
      <c r="C325" s="19">
        <v>43711</v>
      </c>
      <c r="D325" s="20"/>
      <c r="E325" s="20"/>
      <c r="F325" s="18" t="s">
        <v>25</v>
      </c>
      <c r="G325" s="19">
        <v>43711</v>
      </c>
      <c r="H325" s="1">
        <f>SUMIF('شركة '!$B$5:$B$3365,التحليلى!B325,'شركة '!$I$5:$I$3365)</f>
        <v>417.2</v>
      </c>
    </row>
    <row r="326" spans="1:8" x14ac:dyDescent="0.2">
      <c r="A326" s="18">
        <v>14027</v>
      </c>
      <c r="B326" s="18" t="s">
        <v>374</v>
      </c>
      <c r="C326" s="19">
        <v>43793</v>
      </c>
      <c r="D326" s="20"/>
      <c r="E326" s="20"/>
      <c r="F326" s="18" t="s">
        <v>214</v>
      </c>
      <c r="G326" s="19">
        <v>43793</v>
      </c>
      <c r="H326" s="1">
        <f>SUMIF('شركة '!$B$5:$B$3365,التحليلى!B326,'شركة '!$I$5:$I$3365)</f>
        <v>10200</v>
      </c>
    </row>
    <row r="327" spans="1:8" x14ac:dyDescent="0.2">
      <c r="A327" s="18">
        <v>560</v>
      </c>
      <c r="B327" s="18" t="s">
        <v>375</v>
      </c>
      <c r="C327" s="19">
        <v>36739</v>
      </c>
      <c r="D327" s="20"/>
      <c r="E327" s="20"/>
      <c r="F327" s="18" t="s">
        <v>214</v>
      </c>
      <c r="G327" s="19">
        <v>36778</v>
      </c>
      <c r="H327" s="1">
        <f>SUMIF('شركة '!$B$5:$B$3365,التحليلى!B327,'شركة '!$I$5:$I$3365)</f>
        <v>23640</v>
      </c>
    </row>
    <row r="328" spans="1:8" x14ac:dyDescent="0.2">
      <c r="A328" s="18">
        <v>661</v>
      </c>
      <c r="B328" s="18" t="s">
        <v>376</v>
      </c>
      <c r="C328" s="19">
        <v>35695</v>
      </c>
      <c r="D328" s="20"/>
      <c r="E328" s="20"/>
      <c r="F328" s="18" t="s">
        <v>214</v>
      </c>
      <c r="G328" s="19">
        <v>35841</v>
      </c>
      <c r="H328" s="1">
        <f>SUMIF('شركة '!$B$5:$B$3365,التحليلى!B328,'شركة '!$I$5:$I$3365)</f>
        <v>12240</v>
      </c>
    </row>
    <row r="329" spans="1:8" x14ac:dyDescent="0.2">
      <c r="A329" s="18">
        <v>901</v>
      </c>
      <c r="B329" s="18" t="s">
        <v>377</v>
      </c>
      <c r="C329" s="19">
        <v>34135</v>
      </c>
      <c r="D329" s="20"/>
      <c r="E329" s="20"/>
      <c r="F329" s="18" t="s">
        <v>211</v>
      </c>
      <c r="G329" s="19">
        <v>35217</v>
      </c>
      <c r="H329" s="1">
        <f>SUMIF('شركة '!$B$5:$B$3365,التحليلى!B329,'شركة '!$I$5:$I$3365)</f>
        <v>29100</v>
      </c>
    </row>
    <row r="330" spans="1:8" x14ac:dyDescent="0.2">
      <c r="A330" s="18">
        <v>3802</v>
      </c>
      <c r="B330" s="18" t="s">
        <v>378</v>
      </c>
      <c r="C330" s="19">
        <v>37219</v>
      </c>
      <c r="D330" s="20"/>
      <c r="E330" s="20"/>
      <c r="F330" s="18" t="s">
        <v>206</v>
      </c>
      <c r="G330" s="19">
        <v>37270</v>
      </c>
      <c r="H330" s="1">
        <f>SUMIF('شركة '!$B$5:$B$3365,التحليلى!B330,'شركة '!$I$5:$I$3365)</f>
        <v>16440</v>
      </c>
    </row>
    <row r="331" spans="1:8" x14ac:dyDescent="0.2">
      <c r="A331" s="18">
        <v>6620</v>
      </c>
      <c r="B331" s="18" t="s">
        <v>379</v>
      </c>
      <c r="C331" s="19">
        <v>38691</v>
      </c>
      <c r="D331" s="20"/>
      <c r="E331" s="20"/>
      <c r="F331" s="18" t="s">
        <v>214</v>
      </c>
      <c r="G331" s="19">
        <v>38762</v>
      </c>
      <c r="H331" s="1">
        <f>SUMIF('شركة '!$B$5:$B$3365,التحليلى!B331,'شركة '!$I$5:$I$3365)</f>
        <v>10320</v>
      </c>
    </row>
    <row r="332" spans="1:8" x14ac:dyDescent="0.2">
      <c r="A332" s="18">
        <v>7213</v>
      </c>
      <c r="B332" s="18" t="s">
        <v>380</v>
      </c>
      <c r="C332" s="19">
        <v>38923</v>
      </c>
      <c r="D332" s="20"/>
      <c r="E332" s="20"/>
      <c r="F332" s="18" t="s">
        <v>214</v>
      </c>
      <c r="G332" s="19">
        <v>39023</v>
      </c>
      <c r="H332" s="1">
        <f>SUMIF('شركة '!$B$5:$B$3365,التحليلى!B332,'شركة '!$I$5:$I$3365)</f>
        <v>10200</v>
      </c>
    </row>
    <row r="333" spans="1:8" x14ac:dyDescent="0.2">
      <c r="A333" s="18">
        <v>13554</v>
      </c>
      <c r="B333" s="18" t="s">
        <v>381</v>
      </c>
      <c r="C333" s="19">
        <v>43346</v>
      </c>
      <c r="D333" s="20"/>
      <c r="E333" s="20"/>
      <c r="F333" s="18" t="s">
        <v>214</v>
      </c>
      <c r="G333" s="19">
        <v>43497</v>
      </c>
      <c r="H333" s="1">
        <f>SUMIF('شركة '!$B$5:$B$3365,التحليلى!B333,'شركة '!$I$5:$I$3365)</f>
        <v>10200</v>
      </c>
    </row>
    <row r="334" spans="1:8" x14ac:dyDescent="0.2">
      <c r="A334" s="18">
        <v>13649</v>
      </c>
      <c r="B334" s="18" t="s">
        <v>382</v>
      </c>
      <c r="C334" s="19">
        <v>43391</v>
      </c>
      <c r="D334" s="20"/>
      <c r="E334" s="20"/>
      <c r="F334" s="18" t="s">
        <v>214</v>
      </c>
      <c r="G334" s="19">
        <v>44228</v>
      </c>
      <c r="H334" s="1">
        <f>SUMIF('شركة '!$B$5:$B$3365,التحليلى!B334,'شركة '!$I$5:$I$3365)</f>
        <v>10200</v>
      </c>
    </row>
    <row r="335" spans="1:8" x14ac:dyDescent="0.2">
      <c r="A335" s="18">
        <v>13714</v>
      </c>
      <c r="B335" s="18" t="s">
        <v>383</v>
      </c>
      <c r="C335" s="19">
        <v>43418</v>
      </c>
      <c r="D335" s="20"/>
      <c r="E335" s="20"/>
      <c r="F335" s="18" t="s">
        <v>214</v>
      </c>
      <c r="G335" s="19">
        <v>43506</v>
      </c>
      <c r="H335" s="1">
        <f>SUMIF('شركة '!$B$5:$B$3365,التحليلى!B335,'شركة '!$I$5:$I$3365)</f>
        <v>10200</v>
      </c>
    </row>
    <row r="336" spans="1:8" x14ac:dyDescent="0.2">
      <c r="A336" s="18">
        <v>632</v>
      </c>
      <c r="B336" s="18" t="s">
        <v>384</v>
      </c>
      <c r="C336" s="19">
        <v>36311</v>
      </c>
      <c r="D336" s="20"/>
      <c r="E336" s="20"/>
      <c r="F336" s="18" t="s">
        <v>214</v>
      </c>
      <c r="G336" s="19">
        <v>36333</v>
      </c>
      <c r="H336" s="1">
        <f>SUMIF('شركة '!$B$5:$B$3365,التحليلى!B336,'شركة '!$I$5:$I$3365)</f>
        <v>0</v>
      </c>
    </row>
    <row r="337" spans="1:8" x14ac:dyDescent="0.2">
      <c r="A337" s="18">
        <v>13917</v>
      </c>
      <c r="B337" s="18" t="s">
        <v>385</v>
      </c>
      <c r="C337" s="19">
        <v>43639</v>
      </c>
      <c r="D337" s="20"/>
      <c r="E337" s="20"/>
      <c r="F337" s="18" t="s">
        <v>214</v>
      </c>
      <c r="G337" s="19">
        <v>43678</v>
      </c>
      <c r="H337" s="1">
        <f>SUMIF('شركة '!$B$5:$B$3365,التحليلى!B337,'شركة '!$I$5:$I$3365)</f>
        <v>10200</v>
      </c>
    </row>
    <row r="338" spans="1:8" x14ac:dyDescent="0.2">
      <c r="A338" s="18">
        <v>166</v>
      </c>
      <c r="B338" s="18" t="s">
        <v>386</v>
      </c>
      <c r="C338" s="19">
        <v>40567</v>
      </c>
      <c r="D338" s="20"/>
      <c r="E338" s="20"/>
      <c r="F338" s="18" t="s">
        <v>81</v>
      </c>
      <c r="G338" s="19">
        <v>40567</v>
      </c>
      <c r="H338" s="1">
        <f>SUMIF('شركة '!$B$5:$B$3365,التحليلى!B338,'شركة '!$I$5:$I$3365)</f>
        <v>18130</v>
      </c>
    </row>
    <row r="339" spans="1:8" x14ac:dyDescent="0.2">
      <c r="A339" s="18">
        <v>339</v>
      </c>
      <c r="B339" s="18" t="s">
        <v>387</v>
      </c>
      <c r="C339" s="19">
        <v>38112</v>
      </c>
      <c r="D339" s="20"/>
      <c r="E339" s="20"/>
      <c r="F339" s="18" t="s">
        <v>285</v>
      </c>
      <c r="G339" s="19">
        <v>38262</v>
      </c>
      <c r="H339" s="1">
        <f>SUMIF('شركة '!$B$5:$B$3365,التحليلى!B339,'شركة '!$I$5:$I$3365)</f>
        <v>11880</v>
      </c>
    </row>
    <row r="340" spans="1:8" x14ac:dyDescent="0.2">
      <c r="A340" s="18">
        <v>552</v>
      </c>
      <c r="B340" s="18" t="s">
        <v>388</v>
      </c>
      <c r="C340" s="19">
        <v>35994</v>
      </c>
      <c r="D340" s="20"/>
      <c r="E340" s="20"/>
      <c r="F340" s="18" t="s">
        <v>214</v>
      </c>
      <c r="G340" s="19">
        <v>36026</v>
      </c>
      <c r="H340" s="1">
        <f>SUMIF('شركة '!$B$5:$B$3365,التحليلى!B340,'شركة '!$I$5:$I$3365)</f>
        <v>18280</v>
      </c>
    </row>
    <row r="341" spans="1:8" x14ac:dyDescent="0.2">
      <c r="A341" s="18">
        <v>561</v>
      </c>
      <c r="B341" s="18" t="s">
        <v>389</v>
      </c>
      <c r="C341" s="19">
        <v>36186</v>
      </c>
      <c r="D341" s="20"/>
      <c r="E341" s="20"/>
      <c r="F341" s="18" t="s">
        <v>256</v>
      </c>
      <c r="G341" s="19">
        <v>36253</v>
      </c>
      <c r="H341" s="1">
        <f>SUMIF('شركة '!$B$5:$B$3365,التحليلى!B341,'شركة '!$I$5:$I$3365)</f>
        <v>20460</v>
      </c>
    </row>
    <row r="342" spans="1:8" x14ac:dyDescent="0.2">
      <c r="A342" s="18">
        <v>2601</v>
      </c>
      <c r="B342" s="18" t="s">
        <v>390</v>
      </c>
      <c r="C342" s="19">
        <v>37562</v>
      </c>
      <c r="D342" s="20"/>
      <c r="E342" s="20"/>
      <c r="F342" s="18" t="s">
        <v>214</v>
      </c>
      <c r="G342" s="19">
        <v>40436</v>
      </c>
      <c r="H342" s="1">
        <f>SUMIF('شركة '!$B$5:$B$3365,التحليلى!B342,'شركة '!$I$5:$I$3365)</f>
        <v>28380</v>
      </c>
    </row>
    <row r="343" spans="1:8" x14ac:dyDescent="0.2">
      <c r="A343" s="18">
        <v>4491</v>
      </c>
      <c r="B343" s="18" t="s">
        <v>391</v>
      </c>
      <c r="C343" s="19">
        <v>38272</v>
      </c>
      <c r="D343" s="20"/>
      <c r="E343" s="20"/>
      <c r="F343" s="18" t="s">
        <v>75</v>
      </c>
      <c r="G343" s="19">
        <v>38297</v>
      </c>
      <c r="H343" s="1">
        <f>SUMIF('شركة '!$B$5:$B$3365,التحليلى!B343,'شركة '!$I$5:$I$3365)</f>
        <v>14520</v>
      </c>
    </row>
    <row r="344" spans="1:8" x14ac:dyDescent="0.2">
      <c r="A344" s="18">
        <v>5789</v>
      </c>
      <c r="B344" s="18" t="s">
        <v>392</v>
      </c>
      <c r="C344" s="19">
        <v>38578</v>
      </c>
      <c r="D344" s="20"/>
      <c r="E344" s="20"/>
      <c r="F344" s="18" t="s">
        <v>86</v>
      </c>
      <c r="G344" s="19">
        <v>38634</v>
      </c>
      <c r="H344" s="1">
        <f>SUMIF('شركة '!$B$5:$B$3365,التحليلى!B344,'شركة '!$I$5:$I$3365)</f>
        <v>12120</v>
      </c>
    </row>
    <row r="345" spans="1:8" x14ac:dyDescent="0.2">
      <c r="A345" s="18">
        <v>7790</v>
      </c>
      <c r="B345" s="18" t="s">
        <v>393</v>
      </c>
      <c r="C345" s="19">
        <v>39140</v>
      </c>
      <c r="D345" s="20"/>
      <c r="E345" s="20"/>
      <c r="F345" s="18" t="s">
        <v>211</v>
      </c>
      <c r="G345" s="19">
        <v>39140</v>
      </c>
      <c r="H345" s="1">
        <f>SUMIF('شركة '!$B$5:$B$3365,التحليلى!B345,'شركة '!$I$5:$I$3365)</f>
        <v>10200</v>
      </c>
    </row>
    <row r="346" spans="1:8" x14ac:dyDescent="0.2">
      <c r="A346" s="18">
        <v>9505</v>
      </c>
      <c r="B346" s="18" t="s">
        <v>394</v>
      </c>
      <c r="C346" s="19">
        <v>40196</v>
      </c>
      <c r="D346" s="20"/>
      <c r="E346" s="20"/>
      <c r="F346" s="18" t="s">
        <v>214</v>
      </c>
      <c r="G346" s="19">
        <v>40247</v>
      </c>
      <c r="H346" s="1">
        <f>SUMIF('شركة '!$B$5:$B$3365,التحليلى!B346,'شركة '!$I$5:$I$3365)</f>
        <v>10200</v>
      </c>
    </row>
    <row r="347" spans="1:8" x14ac:dyDescent="0.2">
      <c r="A347" s="18">
        <v>10115</v>
      </c>
      <c r="B347" s="18" t="s">
        <v>395</v>
      </c>
      <c r="C347" s="19">
        <v>40385</v>
      </c>
      <c r="D347" s="20"/>
      <c r="E347" s="20"/>
      <c r="F347" s="18" t="s">
        <v>214</v>
      </c>
      <c r="G347" s="19">
        <v>40489</v>
      </c>
      <c r="H347" s="1">
        <f>SUMIF('شركة '!$B$5:$B$3365,التحليلى!B347,'شركة '!$I$5:$I$3365)</f>
        <v>10200</v>
      </c>
    </row>
    <row r="348" spans="1:8" x14ac:dyDescent="0.2">
      <c r="A348" s="18">
        <v>13395</v>
      </c>
      <c r="B348" s="18" t="s">
        <v>396</v>
      </c>
      <c r="C348" s="19">
        <v>43256</v>
      </c>
      <c r="D348" s="20"/>
      <c r="E348" s="20"/>
      <c r="F348" s="18" t="s">
        <v>75</v>
      </c>
      <c r="G348" s="19">
        <v>43299</v>
      </c>
      <c r="H348" s="1">
        <f>SUMIF('شركة '!$B$5:$B$3365,التحليلى!B348,'شركة '!$I$5:$I$3365)</f>
        <v>10200</v>
      </c>
    </row>
    <row r="349" spans="1:8" x14ac:dyDescent="0.2">
      <c r="A349" s="18">
        <v>13758</v>
      </c>
      <c r="B349" s="18" t="s">
        <v>397</v>
      </c>
      <c r="C349" s="19">
        <v>43512</v>
      </c>
      <c r="D349" s="20"/>
      <c r="E349" s="20"/>
      <c r="F349" s="18" t="s">
        <v>75</v>
      </c>
      <c r="G349" s="19">
        <v>43647</v>
      </c>
      <c r="H349" s="1">
        <f>SUMIF('شركة '!$B$5:$B$3365,التحليلى!B349,'شركة '!$I$5:$I$3365)</f>
        <v>10200</v>
      </c>
    </row>
    <row r="350" spans="1:8" x14ac:dyDescent="0.2">
      <c r="A350" s="18">
        <v>13907</v>
      </c>
      <c r="B350" s="18" t="s">
        <v>398</v>
      </c>
      <c r="C350" s="19">
        <v>43633</v>
      </c>
      <c r="D350" s="20"/>
      <c r="E350" s="20"/>
      <c r="F350" s="18" t="s">
        <v>214</v>
      </c>
      <c r="G350" s="19">
        <v>43678</v>
      </c>
      <c r="H350" s="1">
        <f>SUMIF('شركة '!$B$5:$B$3365,التحليلى!B350,'شركة '!$I$5:$I$3365)</f>
        <v>10200</v>
      </c>
    </row>
    <row r="351" spans="1:8" x14ac:dyDescent="0.2">
      <c r="A351" s="18">
        <v>13976</v>
      </c>
      <c r="B351" s="18" t="s">
        <v>399</v>
      </c>
      <c r="C351" s="19">
        <v>43715</v>
      </c>
      <c r="D351" s="20"/>
      <c r="E351" s="20"/>
      <c r="F351" s="18" t="s">
        <v>214</v>
      </c>
      <c r="G351" s="19">
        <v>43891</v>
      </c>
      <c r="H351" s="1">
        <f>SUMIF('شركة '!$B$5:$B$3365,التحليلى!B351,'شركة '!$I$5:$I$3365)</f>
        <v>10200</v>
      </c>
    </row>
    <row r="352" spans="1:8" x14ac:dyDescent="0.2">
      <c r="A352" s="18">
        <v>5217</v>
      </c>
      <c r="B352" s="18" t="s">
        <v>400</v>
      </c>
      <c r="C352" s="19">
        <v>38165</v>
      </c>
      <c r="D352" s="20"/>
      <c r="E352" s="20"/>
      <c r="F352" s="18" t="s">
        <v>256</v>
      </c>
      <c r="G352" s="19">
        <v>38200</v>
      </c>
      <c r="H352" s="1">
        <f>SUMIF('شركة '!$B$5:$B$3365,التحليلى!B352,'شركة '!$I$5:$I$3365)</f>
        <v>11580</v>
      </c>
    </row>
    <row r="353" spans="1:8" x14ac:dyDescent="0.2">
      <c r="A353" s="18">
        <v>13901</v>
      </c>
      <c r="B353" s="18" t="s">
        <v>401</v>
      </c>
      <c r="C353" s="19">
        <v>43601</v>
      </c>
      <c r="D353" s="20"/>
      <c r="E353" s="20"/>
      <c r="F353" s="18" t="s">
        <v>214</v>
      </c>
      <c r="G353" s="19">
        <v>43709</v>
      </c>
      <c r="H353" s="1">
        <f>SUMIF('شركة '!$B$5:$B$3365,التحليلى!B353,'شركة '!$I$5:$I$3365)</f>
        <v>10200</v>
      </c>
    </row>
    <row r="354" spans="1:8" x14ac:dyDescent="0.2">
      <c r="A354" s="18">
        <v>5107</v>
      </c>
      <c r="B354" s="18" t="s">
        <v>402</v>
      </c>
      <c r="C354" s="19">
        <v>38487</v>
      </c>
      <c r="D354" s="20"/>
      <c r="E354" s="20"/>
      <c r="F354" s="18" t="s">
        <v>214</v>
      </c>
      <c r="G354" s="19">
        <v>38487</v>
      </c>
      <c r="H354" s="1">
        <f>SUMIF('شركة '!$B$5:$B$3365,التحليلى!B354,'شركة '!$I$5:$I$3365)</f>
        <v>10200</v>
      </c>
    </row>
    <row r="355" spans="1:8" x14ac:dyDescent="0.2">
      <c r="A355" s="18">
        <v>6924</v>
      </c>
      <c r="B355" s="18" t="s">
        <v>403</v>
      </c>
      <c r="C355" s="19">
        <v>38781</v>
      </c>
      <c r="D355" s="20"/>
      <c r="E355" s="20"/>
      <c r="F355" s="18" t="s">
        <v>214</v>
      </c>
      <c r="G355" s="19">
        <v>38820</v>
      </c>
      <c r="H355" s="1">
        <f>SUMIF('شركة '!$B$5:$B$3365,التحليلى!B355,'شركة '!$I$5:$I$3365)</f>
        <v>10200</v>
      </c>
    </row>
    <row r="356" spans="1:8" x14ac:dyDescent="0.2">
      <c r="A356" s="18">
        <v>2046</v>
      </c>
      <c r="B356" s="18" t="s">
        <v>404</v>
      </c>
      <c r="C356" s="19">
        <v>34001</v>
      </c>
      <c r="D356" s="20"/>
      <c r="E356" s="20"/>
      <c r="F356" s="18" t="s">
        <v>214</v>
      </c>
      <c r="G356" s="19">
        <v>42186</v>
      </c>
      <c r="H356" s="1">
        <f>SUMIF('شركة '!$B$5:$B$3365,التحليلى!B356,'شركة '!$I$5:$I$3365)</f>
        <v>16730</v>
      </c>
    </row>
    <row r="357" spans="1:8" x14ac:dyDescent="0.2">
      <c r="A357" s="18">
        <v>12155</v>
      </c>
      <c r="B357" s="18" t="s">
        <v>405</v>
      </c>
      <c r="C357" s="19">
        <v>41647</v>
      </c>
      <c r="D357" s="20"/>
      <c r="E357" s="20"/>
      <c r="F357" s="18" t="s">
        <v>214</v>
      </c>
      <c r="G357" s="19">
        <v>41690</v>
      </c>
      <c r="H357" s="1">
        <f>SUMIF('شركة '!$B$5:$B$3365,التحليلى!B357,'شركة '!$I$5:$I$3365)</f>
        <v>10200</v>
      </c>
    </row>
    <row r="358" spans="1:8" x14ac:dyDescent="0.2">
      <c r="A358" s="18">
        <v>7138</v>
      </c>
      <c r="B358" s="18" t="s">
        <v>406</v>
      </c>
      <c r="C358" s="19">
        <v>38871</v>
      </c>
      <c r="D358" s="20"/>
      <c r="E358" s="20"/>
      <c r="F358" s="18" t="s">
        <v>25</v>
      </c>
      <c r="G358" s="19">
        <v>38930</v>
      </c>
      <c r="H358" s="1">
        <f>SUMIF('شركة '!$B$5:$B$3365,التحليلى!B358,'شركة '!$I$5:$I$3365)</f>
        <v>12720</v>
      </c>
    </row>
    <row r="359" spans="1:8" x14ac:dyDescent="0.2">
      <c r="A359" s="18">
        <v>11426</v>
      </c>
      <c r="B359" s="18" t="s">
        <v>407</v>
      </c>
      <c r="C359" s="19">
        <v>41165</v>
      </c>
      <c r="D359" s="20"/>
      <c r="E359" s="20"/>
      <c r="F359" s="18" t="s">
        <v>214</v>
      </c>
      <c r="G359" s="19">
        <v>41248</v>
      </c>
      <c r="H359" s="1">
        <f>SUMIF('شركة '!$B$5:$B$3365,التحليلى!B359,'شركة '!$I$5:$I$3365)</f>
        <v>10200</v>
      </c>
    </row>
    <row r="360" spans="1:8" x14ac:dyDescent="0.2">
      <c r="A360" s="18">
        <v>13321</v>
      </c>
      <c r="B360" s="18" t="s">
        <v>408</v>
      </c>
      <c r="C360" s="19">
        <v>29221</v>
      </c>
      <c r="D360" s="20"/>
      <c r="E360" s="20"/>
      <c r="F360" s="18" t="s">
        <v>285</v>
      </c>
      <c r="G360" s="19" t="s">
        <v>77</v>
      </c>
      <c r="H360" s="1">
        <f>SUMIF('شركة '!$B$5:$B$3365,التحليلى!B360,'شركة '!$I$5:$I$3365)</f>
        <v>0</v>
      </c>
    </row>
    <row r="361" spans="1:8" x14ac:dyDescent="0.2">
      <c r="A361" s="18">
        <v>13322</v>
      </c>
      <c r="B361" s="18" t="s">
        <v>409</v>
      </c>
      <c r="C361" s="19">
        <v>43246</v>
      </c>
      <c r="D361" s="20"/>
      <c r="E361" s="20"/>
      <c r="F361" s="18" t="s">
        <v>124</v>
      </c>
      <c r="G361" s="19" t="s">
        <v>77</v>
      </c>
      <c r="H361" s="1">
        <f>SUMIF('شركة '!$B$5:$B$3365,التحليلى!B361,'شركة '!$I$5:$I$3365)</f>
        <v>10900</v>
      </c>
    </row>
    <row r="362" spans="1:8" x14ac:dyDescent="0.2">
      <c r="A362" s="18">
        <v>13325</v>
      </c>
      <c r="B362" s="18" t="s">
        <v>410</v>
      </c>
      <c r="C362" s="19">
        <v>43246</v>
      </c>
      <c r="D362" s="20"/>
      <c r="E362" s="20"/>
      <c r="F362" s="18" t="s">
        <v>116</v>
      </c>
      <c r="G362" s="19" t="s">
        <v>77</v>
      </c>
      <c r="H362" s="1">
        <f>SUMIF('شركة '!$B$5:$B$3365,التحليلى!B362,'شركة '!$I$5:$I$3365)</f>
        <v>10900</v>
      </c>
    </row>
    <row r="363" spans="1:8" x14ac:dyDescent="0.2">
      <c r="A363" s="18">
        <v>4076</v>
      </c>
      <c r="B363" s="18" t="s">
        <v>411</v>
      </c>
      <c r="C363" s="19">
        <v>35146</v>
      </c>
      <c r="D363" s="20"/>
      <c r="E363" s="20"/>
      <c r="F363" s="18" t="s">
        <v>63</v>
      </c>
      <c r="G363" s="19">
        <v>35146</v>
      </c>
      <c r="H363" s="1">
        <f>SUMIF('شركة '!$B$5:$B$3365,التحليلى!B363,'شركة '!$I$5:$I$3365)</f>
        <v>13380</v>
      </c>
    </row>
    <row r="364" spans="1:8" x14ac:dyDescent="0.2">
      <c r="A364" s="18">
        <v>4954</v>
      </c>
      <c r="B364" s="18" t="s">
        <v>412</v>
      </c>
      <c r="C364" s="19">
        <v>38033</v>
      </c>
      <c r="D364" s="20"/>
      <c r="E364" s="20"/>
      <c r="F364" s="18" t="s">
        <v>63</v>
      </c>
      <c r="G364" s="19">
        <v>38081</v>
      </c>
      <c r="H364" s="1">
        <f>SUMIF('شركة '!$B$5:$B$3365,التحليلى!B364,'شركة '!$I$5:$I$3365)</f>
        <v>14690</v>
      </c>
    </row>
    <row r="365" spans="1:8" x14ac:dyDescent="0.2">
      <c r="A365" s="18">
        <v>764</v>
      </c>
      <c r="B365" s="18" t="s">
        <v>413</v>
      </c>
      <c r="C365" s="19">
        <v>34669</v>
      </c>
      <c r="D365" s="20"/>
      <c r="E365" s="20"/>
      <c r="F365" s="18" t="s">
        <v>63</v>
      </c>
      <c r="G365" s="19">
        <v>34911</v>
      </c>
      <c r="H365" s="1">
        <f>SUMIF('شركة '!$B$5:$B$3365,التحليلى!B365,'شركة '!$I$5:$I$3365)</f>
        <v>20860</v>
      </c>
    </row>
    <row r="366" spans="1:8" x14ac:dyDescent="0.2">
      <c r="A366" s="18">
        <v>765</v>
      </c>
      <c r="B366" s="18" t="s">
        <v>414</v>
      </c>
      <c r="C366" s="19">
        <v>35791</v>
      </c>
      <c r="D366" s="20"/>
      <c r="E366" s="20"/>
      <c r="F366" s="18" t="s">
        <v>63</v>
      </c>
      <c r="G366" s="19">
        <v>35796</v>
      </c>
      <c r="H366" s="1">
        <f>SUMIF('شركة '!$B$5:$B$3365,التحليلى!B366,'شركة '!$I$5:$I$3365)</f>
        <v>18430</v>
      </c>
    </row>
    <row r="367" spans="1:8" x14ac:dyDescent="0.2">
      <c r="A367" s="18">
        <v>771</v>
      </c>
      <c r="B367" s="18" t="s">
        <v>415</v>
      </c>
      <c r="C367" s="19">
        <v>35102</v>
      </c>
      <c r="D367" s="20"/>
      <c r="E367" s="20"/>
      <c r="F367" s="18" t="s">
        <v>63</v>
      </c>
      <c r="G367" s="19">
        <v>35400</v>
      </c>
      <c r="H367" s="1">
        <f>SUMIF('شركة '!$B$5:$B$3365,التحليلى!B367,'شركة '!$I$5:$I$3365)</f>
        <v>17520</v>
      </c>
    </row>
    <row r="368" spans="1:8" x14ac:dyDescent="0.2">
      <c r="A368" s="18">
        <v>270</v>
      </c>
      <c r="B368" s="18" t="s">
        <v>416</v>
      </c>
      <c r="C368" s="19">
        <v>35560</v>
      </c>
      <c r="D368" s="20"/>
      <c r="E368" s="20"/>
      <c r="F368" s="18" t="s">
        <v>25</v>
      </c>
      <c r="G368" s="19">
        <v>35585</v>
      </c>
      <c r="H368" s="1">
        <f>SUMIF('شركة '!$B$5:$B$3365,التحليلى!B368,'شركة '!$I$5:$I$3365)</f>
        <v>21900</v>
      </c>
    </row>
    <row r="369" spans="1:8" x14ac:dyDescent="0.2">
      <c r="A369" s="18">
        <v>1101</v>
      </c>
      <c r="B369" s="18" t="s">
        <v>417</v>
      </c>
      <c r="C369" s="19">
        <v>35034</v>
      </c>
      <c r="D369" s="20"/>
      <c r="E369" s="20"/>
      <c r="F369" s="18" t="s">
        <v>63</v>
      </c>
      <c r="G369" s="19">
        <v>35049</v>
      </c>
      <c r="H369" s="1">
        <f>SUMIF('شركة '!$B$5:$B$3365,التحليلى!B369,'شركة '!$I$5:$I$3365)</f>
        <v>22620</v>
      </c>
    </row>
    <row r="370" spans="1:8" x14ac:dyDescent="0.2">
      <c r="A370" s="18">
        <v>3681</v>
      </c>
      <c r="B370" s="18" t="s">
        <v>418</v>
      </c>
      <c r="C370" s="19">
        <v>37297</v>
      </c>
      <c r="D370" s="20"/>
      <c r="E370" s="20"/>
      <c r="F370" s="18" t="s">
        <v>63</v>
      </c>
      <c r="G370" s="19"/>
      <c r="H370" s="1">
        <f>SUMIF('شركة '!$B$5:$B$3365,التحليلى!B370,'شركة '!$I$5:$I$3365)</f>
        <v>0</v>
      </c>
    </row>
    <row r="371" spans="1:8" x14ac:dyDescent="0.2">
      <c r="A371" s="18">
        <v>1151</v>
      </c>
      <c r="B371" s="18" t="s">
        <v>419</v>
      </c>
      <c r="C371" s="19">
        <v>34881</v>
      </c>
      <c r="D371" s="20"/>
      <c r="E371" s="20"/>
      <c r="F371" s="18" t="s">
        <v>63</v>
      </c>
      <c r="G371" s="19">
        <v>35943</v>
      </c>
      <c r="H371" s="1">
        <f>SUMIF('شركة '!$B$5:$B$3365,التحليلى!B371,'شركة '!$I$5:$I$3365)</f>
        <v>35360</v>
      </c>
    </row>
    <row r="372" spans="1:8" x14ac:dyDescent="0.2">
      <c r="A372" s="18">
        <v>1154</v>
      </c>
      <c r="B372" s="18" t="s">
        <v>420</v>
      </c>
      <c r="C372" s="19">
        <v>35249</v>
      </c>
      <c r="D372" s="20"/>
      <c r="E372" s="20"/>
      <c r="F372" s="18" t="s">
        <v>63</v>
      </c>
      <c r="G372" s="19">
        <v>35353</v>
      </c>
      <c r="H372" s="1">
        <f>SUMIF('شركة '!$B$5:$B$3365,التحليلى!B372,'شركة '!$I$5:$I$3365)</f>
        <v>30360</v>
      </c>
    </row>
    <row r="373" spans="1:8" x14ac:dyDescent="0.2">
      <c r="A373" s="18">
        <v>1157</v>
      </c>
      <c r="B373" s="18" t="s">
        <v>421</v>
      </c>
      <c r="C373" s="19">
        <v>42792</v>
      </c>
      <c r="D373" s="20"/>
      <c r="E373" s="20"/>
      <c r="F373" s="18" t="s">
        <v>63</v>
      </c>
      <c r="G373" s="19">
        <v>42819</v>
      </c>
      <c r="H373" s="1">
        <f>SUMIF('شركة '!$B$5:$B$3365,التحليلى!B373,'شركة '!$I$5:$I$3365)</f>
        <v>12840</v>
      </c>
    </row>
    <row r="374" spans="1:8" x14ac:dyDescent="0.2">
      <c r="A374" s="18">
        <v>4840</v>
      </c>
      <c r="B374" s="18" t="s">
        <v>422</v>
      </c>
      <c r="C374" s="19">
        <v>37971</v>
      </c>
      <c r="D374" s="20"/>
      <c r="E374" s="20"/>
      <c r="F374" s="18" t="s">
        <v>63</v>
      </c>
      <c r="G374" s="19">
        <v>38081</v>
      </c>
      <c r="H374" s="1">
        <f>SUMIF('شركة '!$B$5:$B$3365,التحليلى!B374,'شركة '!$I$5:$I$3365)</f>
        <v>15080</v>
      </c>
    </row>
    <row r="375" spans="1:8" x14ac:dyDescent="0.2">
      <c r="A375" s="18">
        <v>5329</v>
      </c>
      <c r="B375" s="18" t="s">
        <v>423</v>
      </c>
      <c r="C375" s="19">
        <v>38333</v>
      </c>
      <c r="D375" s="20"/>
      <c r="E375" s="20"/>
      <c r="F375" s="18" t="s">
        <v>63</v>
      </c>
      <c r="G375" s="19">
        <v>38384</v>
      </c>
      <c r="H375" s="1">
        <f>SUMIF('شركة '!$B$5:$B$3365,التحليلى!B375,'شركة '!$I$5:$I$3365)</f>
        <v>12720</v>
      </c>
    </row>
    <row r="376" spans="1:8" x14ac:dyDescent="0.2">
      <c r="A376" s="18">
        <v>5404</v>
      </c>
      <c r="B376" s="18" t="s">
        <v>424</v>
      </c>
      <c r="C376" s="19">
        <v>38419</v>
      </c>
      <c r="D376" s="20"/>
      <c r="E376" s="20"/>
      <c r="F376" s="18" t="s">
        <v>63</v>
      </c>
      <c r="G376" s="19">
        <v>38448</v>
      </c>
      <c r="H376" s="1">
        <f>SUMIF('شركة '!$B$5:$B$3365,التحليلى!B376,'شركة '!$I$5:$I$3365)</f>
        <v>13560</v>
      </c>
    </row>
    <row r="377" spans="1:8" x14ac:dyDescent="0.2">
      <c r="A377" s="18">
        <v>9526</v>
      </c>
      <c r="B377" s="18" t="s">
        <v>425</v>
      </c>
      <c r="C377" s="19">
        <v>40201</v>
      </c>
      <c r="D377" s="20"/>
      <c r="E377" s="20"/>
      <c r="F377" s="18" t="s">
        <v>63</v>
      </c>
      <c r="G377" s="19">
        <v>40278</v>
      </c>
      <c r="H377" s="1">
        <f>SUMIF('شركة '!$B$5:$B$3365,التحليلى!B377,'شركة '!$I$5:$I$3365)</f>
        <v>16440</v>
      </c>
    </row>
    <row r="378" spans="1:8" x14ac:dyDescent="0.2">
      <c r="A378" s="18">
        <v>13773</v>
      </c>
      <c r="B378" s="18" t="s">
        <v>426</v>
      </c>
      <c r="C378" s="19">
        <v>43541</v>
      </c>
      <c r="D378" s="20"/>
      <c r="E378" s="20"/>
      <c r="F378" s="18" t="s">
        <v>63</v>
      </c>
      <c r="G378" s="19">
        <v>43678</v>
      </c>
      <c r="H378" s="1">
        <f>SUMIF('شركة '!$B$5:$B$3365,التحليلى!B378,'شركة '!$I$5:$I$3365)</f>
        <v>10200</v>
      </c>
    </row>
    <row r="379" spans="1:8" x14ac:dyDescent="0.2">
      <c r="A379" s="18">
        <v>1106</v>
      </c>
      <c r="B379" s="18" t="s">
        <v>427</v>
      </c>
      <c r="C379" s="19">
        <v>33390</v>
      </c>
      <c r="D379" s="20"/>
      <c r="E379" s="20"/>
      <c r="F379" s="18" t="s">
        <v>63</v>
      </c>
      <c r="G379" s="19">
        <v>34847</v>
      </c>
      <c r="H379" s="1">
        <f>SUMIF('شركة '!$B$5:$B$3365,التحليلى!B379,'شركة '!$I$5:$I$3365)</f>
        <v>19080</v>
      </c>
    </row>
    <row r="380" spans="1:8" x14ac:dyDescent="0.2">
      <c r="A380" s="18">
        <v>1109</v>
      </c>
      <c r="B380" s="18" t="s">
        <v>428</v>
      </c>
      <c r="C380" s="19">
        <v>35211</v>
      </c>
      <c r="D380" s="20"/>
      <c r="E380" s="20"/>
      <c r="F380" s="18" t="s">
        <v>63</v>
      </c>
      <c r="G380" s="19">
        <v>35247</v>
      </c>
      <c r="H380" s="1">
        <f>SUMIF('شركة '!$B$5:$B$3365,التحليلى!B380,'شركة '!$I$5:$I$3365)</f>
        <v>30300</v>
      </c>
    </row>
    <row r="381" spans="1:8" x14ac:dyDescent="0.2">
      <c r="A381" s="18">
        <v>1113</v>
      </c>
      <c r="B381" s="18" t="s">
        <v>429</v>
      </c>
      <c r="C381" s="19">
        <v>35497</v>
      </c>
      <c r="D381" s="20"/>
      <c r="E381" s="20"/>
      <c r="F381" s="18" t="s">
        <v>63</v>
      </c>
      <c r="G381" s="19">
        <v>35541</v>
      </c>
      <c r="H381" s="1">
        <f>SUMIF('شركة '!$B$5:$B$3365,التحليلى!B381,'شركة '!$I$5:$I$3365)</f>
        <v>21840</v>
      </c>
    </row>
    <row r="382" spans="1:8" x14ac:dyDescent="0.2">
      <c r="A382" s="18">
        <v>1115</v>
      </c>
      <c r="B382" s="18" t="s">
        <v>430</v>
      </c>
      <c r="C382" s="19">
        <v>36223</v>
      </c>
      <c r="D382" s="20"/>
      <c r="E382" s="20"/>
      <c r="F382" s="18" t="s">
        <v>63</v>
      </c>
      <c r="G382" s="19">
        <v>36258</v>
      </c>
      <c r="H382" s="1">
        <f>SUMIF('شركة '!$B$5:$B$3365,التحليلى!B382,'شركة '!$I$5:$I$3365)</f>
        <v>15060</v>
      </c>
    </row>
    <row r="383" spans="1:8" x14ac:dyDescent="0.2">
      <c r="A383" s="18">
        <v>1117</v>
      </c>
      <c r="B383" s="18" t="s">
        <v>431</v>
      </c>
      <c r="C383" s="19">
        <v>36012</v>
      </c>
      <c r="D383" s="20"/>
      <c r="E383" s="20"/>
      <c r="F383" s="18" t="s">
        <v>63</v>
      </c>
      <c r="G383" s="19">
        <v>36031</v>
      </c>
      <c r="H383" s="1">
        <f>SUMIF('شركة '!$B$5:$B$3365,التحليلى!B383,'شركة '!$I$5:$I$3365)</f>
        <v>30240</v>
      </c>
    </row>
    <row r="384" spans="1:8" x14ac:dyDescent="0.2">
      <c r="A384" s="18">
        <v>6729</v>
      </c>
      <c r="B384" s="18" t="s">
        <v>432</v>
      </c>
      <c r="C384" s="19">
        <v>38731</v>
      </c>
      <c r="D384" s="20"/>
      <c r="E384" s="20"/>
      <c r="F384" s="18" t="s">
        <v>63</v>
      </c>
      <c r="G384" s="19">
        <v>38812</v>
      </c>
      <c r="H384" s="1">
        <f>SUMIF('شركة '!$B$5:$B$3365,التحليلى!B384,'شركة '!$I$5:$I$3365)</f>
        <v>15540</v>
      </c>
    </row>
    <row r="385" spans="1:8" x14ac:dyDescent="0.2">
      <c r="A385" s="18">
        <v>8438</v>
      </c>
      <c r="B385" s="18" t="s">
        <v>433</v>
      </c>
      <c r="C385" s="19">
        <v>39412</v>
      </c>
      <c r="D385" s="20"/>
      <c r="E385" s="20"/>
      <c r="F385" s="18" t="s">
        <v>63</v>
      </c>
      <c r="G385" s="19">
        <v>39439</v>
      </c>
      <c r="H385" s="1">
        <f>SUMIF('شركة '!$B$5:$B$3365,التحليلى!B385,'شركة '!$I$5:$I$3365)</f>
        <v>19620</v>
      </c>
    </row>
    <row r="386" spans="1:8" x14ac:dyDescent="0.2">
      <c r="A386" s="18">
        <v>13495</v>
      </c>
      <c r="B386" s="18" t="s">
        <v>434</v>
      </c>
      <c r="C386" s="19">
        <v>43291</v>
      </c>
      <c r="D386" s="20"/>
      <c r="E386" s="20"/>
      <c r="F386" s="18" t="s">
        <v>63</v>
      </c>
      <c r="G386" s="19">
        <v>43299</v>
      </c>
      <c r="H386" s="1">
        <f>SUMIF('شركة '!$B$5:$B$3365,التحليلى!B386,'شركة '!$I$5:$I$3365)</f>
        <v>10200</v>
      </c>
    </row>
    <row r="387" spans="1:8" x14ac:dyDescent="0.2">
      <c r="A387" s="18">
        <v>13595</v>
      </c>
      <c r="B387" s="18" t="s">
        <v>435</v>
      </c>
      <c r="C387" s="19">
        <v>43361</v>
      </c>
      <c r="D387" s="20"/>
      <c r="E387" s="20"/>
      <c r="F387" s="18" t="s">
        <v>63</v>
      </c>
      <c r="G387" s="19">
        <v>43497</v>
      </c>
      <c r="H387" s="1">
        <f>SUMIF('شركة '!$B$5:$B$3365,التحليلى!B387,'شركة '!$I$5:$I$3365)</f>
        <v>0</v>
      </c>
    </row>
    <row r="388" spans="1:8" x14ac:dyDescent="0.2">
      <c r="A388" s="18">
        <v>13750</v>
      </c>
      <c r="B388" s="18" t="s">
        <v>436</v>
      </c>
      <c r="C388" s="19">
        <v>43506</v>
      </c>
      <c r="D388" s="20"/>
      <c r="E388" s="20"/>
      <c r="F388" s="18" t="s">
        <v>63</v>
      </c>
      <c r="G388" s="19">
        <v>43617</v>
      </c>
      <c r="H388" s="1">
        <f>SUMIF('شركة '!$B$5:$B$3365,التحليلى!B388,'شركة '!$I$5:$I$3365)</f>
        <v>0</v>
      </c>
    </row>
    <row r="389" spans="1:8" x14ac:dyDescent="0.2">
      <c r="A389" s="18">
        <v>13598</v>
      </c>
      <c r="B389" s="18" t="s">
        <v>437</v>
      </c>
      <c r="C389" s="19">
        <v>43365</v>
      </c>
      <c r="D389" s="20"/>
      <c r="E389" s="20"/>
      <c r="F389" s="18" t="s">
        <v>438</v>
      </c>
      <c r="G389" s="19">
        <v>43466</v>
      </c>
      <c r="H389" s="1">
        <f>SUMIF('شركة '!$B$5:$B$3365,التحليلى!B389,'شركة '!$I$5:$I$3365)</f>
        <v>65560</v>
      </c>
    </row>
    <row r="390" spans="1:8" x14ac:dyDescent="0.2">
      <c r="A390" s="18">
        <v>13719</v>
      </c>
      <c r="B390" s="18" t="s">
        <v>439</v>
      </c>
      <c r="C390" s="19">
        <v>44024</v>
      </c>
      <c r="D390" s="20"/>
      <c r="E390" s="20"/>
      <c r="F390" s="18" t="s">
        <v>440</v>
      </c>
      <c r="G390" s="19">
        <v>44044</v>
      </c>
      <c r="H390" s="1">
        <f>SUMIF('شركة '!$B$5:$B$3365,التحليلى!B390,'شركة '!$I$5:$I$3365)</f>
        <v>22560</v>
      </c>
    </row>
    <row r="391" spans="1:8" x14ac:dyDescent="0.2">
      <c r="A391" s="18">
        <v>1105</v>
      </c>
      <c r="B391" s="18" t="s">
        <v>441</v>
      </c>
      <c r="C391" s="19">
        <v>33786</v>
      </c>
      <c r="D391" s="20"/>
      <c r="E391" s="20"/>
      <c r="F391" s="18" t="s">
        <v>63</v>
      </c>
      <c r="G391" s="19">
        <v>34719</v>
      </c>
      <c r="H391" s="1">
        <f>SUMIF('شركة '!$B$5:$B$3365,التحليلى!B391,'شركة '!$I$5:$I$3365)</f>
        <v>33710</v>
      </c>
    </row>
    <row r="392" spans="1:8" x14ac:dyDescent="0.2">
      <c r="A392" s="18">
        <v>1107</v>
      </c>
      <c r="B392" s="18" t="s">
        <v>442</v>
      </c>
      <c r="C392" s="19">
        <v>33725</v>
      </c>
      <c r="D392" s="20"/>
      <c r="E392" s="20"/>
      <c r="F392" s="18" t="s">
        <v>63</v>
      </c>
      <c r="G392" s="19">
        <v>35043</v>
      </c>
      <c r="H392" s="1">
        <f>SUMIF('شركة '!$B$5:$B$3365,التحليلى!B392,'شركة '!$I$5:$I$3365)</f>
        <v>31430</v>
      </c>
    </row>
    <row r="393" spans="1:8" x14ac:dyDescent="0.2">
      <c r="A393" s="18">
        <v>1110</v>
      </c>
      <c r="B393" s="18" t="s">
        <v>443</v>
      </c>
      <c r="C393" s="19">
        <v>35247</v>
      </c>
      <c r="D393" s="20"/>
      <c r="E393" s="20"/>
      <c r="F393" s="18" t="s">
        <v>63</v>
      </c>
      <c r="G393" s="19">
        <v>35551</v>
      </c>
      <c r="H393" s="1">
        <f>SUMIF('شركة '!$B$5:$B$3365,التحليلى!B393,'شركة '!$I$5:$I$3365)</f>
        <v>20880</v>
      </c>
    </row>
    <row r="394" spans="1:8" x14ac:dyDescent="0.2">
      <c r="A394" s="18">
        <v>4942</v>
      </c>
      <c r="B394" s="18" t="s">
        <v>444</v>
      </c>
      <c r="C394" s="19">
        <v>38026</v>
      </c>
      <c r="D394" s="20"/>
      <c r="E394" s="20"/>
      <c r="F394" s="18" t="s">
        <v>63</v>
      </c>
      <c r="G394" s="19">
        <v>38839</v>
      </c>
      <c r="H394" s="1">
        <f>SUMIF('شركة '!$B$5:$B$3365,التحليلى!B394,'شركة '!$I$5:$I$3365)</f>
        <v>10920</v>
      </c>
    </row>
    <row r="395" spans="1:8" x14ac:dyDescent="0.2">
      <c r="A395" s="18">
        <v>5904</v>
      </c>
      <c r="B395" s="18" t="s">
        <v>445</v>
      </c>
      <c r="C395" s="19">
        <v>38614</v>
      </c>
      <c r="D395" s="20"/>
      <c r="E395" s="20"/>
      <c r="F395" s="18" t="s">
        <v>63</v>
      </c>
      <c r="G395" s="19">
        <v>38820</v>
      </c>
      <c r="H395" s="1">
        <f>SUMIF('شركة '!$B$5:$B$3365,التحليلى!B395,'شركة '!$I$5:$I$3365)</f>
        <v>14330</v>
      </c>
    </row>
    <row r="396" spans="1:8" x14ac:dyDescent="0.2">
      <c r="A396" s="18">
        <v>6066</v>
      </c>
      <c r="B396" s="18" t="s">
        <v>446</v>
      </c>
      <c r="C396" s="19">
        <v>38654</v>
      </c>
      <c r="D396" s="20"/>
      <c r="E396" s="20"/>
      <c r="F396" s="18" t="s">
        <v>63</v>
      </c>
      <c r="G396" s="19">
        <v>38750</v>
      </c>
      <c r="H396" s="1">
        <f>SUMIF('شركة '!$B$5:$B$3365,التحليلى!B396,'شركة '!$I$5:$I$3365)</f>
        <v>13380</v>
      </c>
    </row>
    <row r="397" spans="1:8" x14ac:dyDescent="0.2">
      <c r="A397" s="18">
        <v>6067</v>
      </c>
      <c r="B397" s="18" t="s">
        <v>447</v>
      </c>
      <c r="C397" s="19">
        <v>38656</v>
      </c>
      <c r="D397" s="20"/>
      <c r="E397" s="20"/>
      <c r="F397" s="18" t="s">
        <v>63</v>
      </c>
      <c r="G397" s="19">
        <v>38762</v>
      </c>
      <c r="H397" s="1">
        <f>SUMIF('شركة '!$B$5:$B$3365,التحليلى!B397,'شركة '!$I$5:$I$3365)</f>
        <v>11940</v>
      </c>
    </row>
    <row r="398" spans="1:8" x14ac:dyDescent="0.2">
      <c r="A398" s="18">
        <v>6281</v>
      </c>
      <c r="B398" s="18" t="s">
        <v>448</v>
      </c>
      <c r="C398" s="19">
        <v>38682</v>
      </c>
      <c r="D398" s="20"/>
      <c r="E398" s="20"/>
      <c r="F398" s="18" t="s">
        <v>63</v>
      </c>
      <c r="G398" s="19">
        <v>38762</v>
      </c>
      <c r="H398" s="1">
        <f>SUMIF('شركة '!$B$5:$B$3365,التحليلى!B398,'شركة '!$I$5:$I$3365)</f>
        <v>13380</v>
      </c>
    </row>
    <row r="399" spans="1:8" x14ac:dyDescent="0.2">
      <c r="A399" s="18">
        <v>1108</v>
      </c>
      <c r="B399" s="18" t="s">
        <v>449</v>
      </c>
      <c r="C399" s="19">
        <v>36570</v>
      </c>
      <c r="D399" s="20"/>
      <c r="E399" s="20"/>
      <c r="F399" s="18" t="s">
        <v>63</v>
      </c>
      <c r="G399" s="19">
        <v>36596</v>
      </c>
      <c r="H399" s="1">
        <f>SUMIF('شركة '!$B$5:$B$3365,التحليلى!B399,'شركة '!$I$5:$I$3365)</f>
        <v>34440</v>
      </c>
    </row>
    <row r="400" spans="1:8" x14ac:dyDescent="0.2">
      <c r="A400" s="18">
        <v>1153</v>
      </c>
      <c r="B400" s="18" t="s">
        <v>450</v>
      </c>
      <c r="C400" s="19">
        <v>34881</v>
      </c>
      <c r="D400" s="20"/>
      <c r="E400" s="20"/>
      <c r="F400" s="18" t="s">
        <v>63</v>
      </c>
      <c r="G400" s="19">
        <v>34881</v>
      </c>
      <c r="H400" s="1">
        <f>SUMIF('شركة '!$B$5:$B$3365,التحليلى!B400,'شركة '!$I$5:$I$3365)</f>
        <v>42660</v>
      </c>
    </row>
    <row r="401" spans="1:8" x14ac:dyDescent="0.2">
      <c r="A401" s="18">
        <v>9633</v>
      </c>
      <c r="B401" s="18" t="s">
        <v>451</v>
      </c>
      <c r="C401" s="19">
        <v>40275</v>
      </c>
      <c r="D401" s="20"/>
      <c r="E401" s="20"/>
      <c r="F401" s="18" t="s">
        <v>63</v>
      </c>
      <c r="G401" s="19">
        <v>40288</v>
      </c>
      <c r="H401" s="1">
        <f>SUMIF('شركة '!$B$5:$B$3365,التحليلى!B401,'شركة '!$I$5:$I$3365)</f>
        <v>29340</v>
      </c>
    </row>
    <row r="402" spans="1:8" x14ac:dyDescent="0.2">
      <c r="A402" s="18">
        <v>16004</v>
      </c>
      <c r="B402" s="18" t="s">
        <v>452</v>
      </c>
      <c r="C402" s="19" t="s">
        <v>453</v>
      </c>
      <c r="D402" s="20"/>
      <c r="E402" s="20"/>
      <c r="F402" s="18" t="s">
        <v>256</v>
      </c>
      <c r="G402" s="19" t="s">
        <v>455</v>
      </c>
      <c r="H402" s="1">
        <f>SUMIF('شركة '!$B$5:$B$3365,التحليلى!B402,'شركة '!$I$5:$I$3365)</f>
        <v>3370</v>
      </c>
    </row>
    <row r="403" spans="1:8" x14ac:dyDescent="0.2">
      <c r="A403" s="18">
        <v>16025</v>
      </c>
      <c r="B403" s="18" t="s">
        <v>456</v>
      </c>
      <c r="C403" s="19" t="s">
        <v>457</v>
      </c>
      <c r="D403" s="20"/>
      <c r="E403" s="20"/>
      <c r="F403" s="18" t="s">
        <v>75</v>
      </c>
      <c r="G403" s="19" t="s">
        <v>459</v>
      </c>
      <c r="H403" s="1">
        <f>SUMIF('شركة '!$B$5:$B$3365,التحليلى!B403,'شركة '!$I$5:$I$3365)</f>
        <v>1940</v>
      </c>
    </row>
    <row r="404" spans="1:8" x14ac:dyDescent="0.2">
      <c r="A404" s="18">
        <v>16029</v>
      </c>
      <c r="B404" s="18" t="s">
        <v>460</v>
      </c>
      <c r="C404" s="19" t="s">
        <v>461</v>
      </c>
      <c r="D404" s="20"/>
      <c r="E404" s="20"/>
      <c r="F404" s="18" t="s">
        <v>463</v>
      </c>
      <c r="G404" s="19" t="s">
        <v>464</v>
      </c>
      <c r="H404" s="1">
        <f>SUMIF('شركة '!$B$5:$B$3365,التحليلى!B404,'شركة '!$I$5:$I$3365)</f>
        <v>0</v>
      </c>
    </row>
    <row r="405" spans="1:8" x14ac:dyDescent="0.2">
      <c r="A405" s="18">
        <v>16035</v>
      </c>
      <c r="B405" s="18" t="s">
        <v>465</v>
      </c>
      <c r="C405" s="19" t="s">
        <v>466</v>
      </c>
      <c r="D405" s="20"/>
      <c r="E405" s="20"/>
      <c r="F405" s="18" t="s">
        <v>463</v>
      </c>
      <c r="G405" s="19" t="s">
        <v>468</v>
      </c>
      <c r="H405" s="1">
        <f>SUMIF('شركة '!$B$5:$B$3365,التحليلى!B405,'شركة '!$I$5:$I$3365)</f>
        <v>1840</v>
      </c>
    </row>
    <row r="406" spans="1:8" x14ac:dyDescent="0.2">
      <c r="A406" s="18">
        <v>16039</v>
      </c>
      <c r="B406" s="18" t="s">
        <v>469</v>
      </c>
      <c r="C406" s="19" t="s">
        <v>470</v>
      </c>
      <c r="D406" s="20"/>
      <c r="E406" s="20"/>
      <c r="F406" s="18" t="s">
        <v>463</v>
      </c>
      <c r="G406" s="19" t="s">
        <v>472</v>
      </c>
      <c r="H406" s="1">
        <f>SUMIF('شركة '!$B$5:$B$3365,التحليلى!B406,'شركة '!$I$5:$I$3365)</f>
        <v>1700</v>
      </c>
    </row>
    <row r="407" spans="1:8" x14ac:dyDescent="0.2">
      <c r="A407" s="18">
        <v>11651</v>
      </c>
      <c r="B407" s="18" t="s">
        <v>473</v>
      </c>
      <c r="C407" s="19" t="s">
        <v>474</v>
      </c>
      <c r="D407" s="20"/>
      <c r="E407" s="20"/>
      <c r="F407" s="18" t="s">
        <v>463</v>
      </c>
      <c r="G407" s="19" t="s">
        <v>476</v>
      </c>
      <c r="H407" s="1">
        <f>SUMIF('شركة '!$B$5:$B$3365,التحليلى!B407,'شركة '!$I$5:$I$3365)</f>
        <v>1940</v>
      </c>
    </row>
    <row r="408" spans="1:8" x14ac:dyDescent="0.2">
      <c r="A408" s="18">
        <v>16009</v>
      </c>
      <c r="B408" s="18" t="s">
        <v>477</v>
      </c>
      <c r="C408" s="19" t="s">
        <v>478</v>
      </c>
      <c r="D408" s="20"/>
      <c r="E408" s="20"/>
      <c r="F408" s="18" t="s">
        <v>463</v>
      </c>
      <c r="G408" s="19" t="s">
        <v>480</v>
      </c>
      <c r="H408" s="1">
        <f>SUMIF('شركة '!$B$5:$B$3365,التحليلى!B408,'شركة '!$I$5:$I$3365)</f>
        <v>1940</v>
      </c>
    </row>
    <row r="409" spans="1:8" x14ac:dyDescent="0.2">
      <c r="A409" s="18">
        <v>16002</v>
      </c>
      <c r="B409" s="18" t="s">
        <v>481</v>
      </c>
      <c r="C409" s="19" t="s">
        <v>482</v>
      </c>
      <c r="D409" s="20"/>
      <c r="E409" s="20"/>
      <c r="F409" s="18" t="s">
        <v>463</v>
      </c>
      <c r="G409" s="19" t="s">
        <v>484</v>
      </c>
      <c r="H409" s="1">
        <f>SUMIF('شركة '!$B$5:$B$3365,التحليلى!B409,'شركة '!$I$5:$I$3365)</f>
        <v>2860</v>
      </c>
    </row>
    <row r="410" spans="1:8" x14ac:dyDescent="0.2">
      <c r="A410" s="18">
        <v>16003</v>
      </c>
      <c r="B410" s="18" t="s">
        <v>485</v>
      </c>
      <c r="C410" s="19" t="s">
        <v>486</v>
      </c>
      <c r="D410" s="20"/>
      <c r="E410" s="20"/>
      <c r="F410" s="18" t="s">
        <v>463</v>
      </c>
      <c r="G410" s="19" t="s">
        <v>488</v>
      </c>
      <c r="H410" s="1">
        <f>SUMIF('شركة '!$B$5:$B$3365,التحليلى!B410,'شركة '!$I$5:$I$3365)</f>
        <v>2750</v>
      </c>
    </row>
    <row r="411" spans="1:8" x14ac:dyDescent="0.2">
      <c r="A411" s="18">
        <v>16006</v>
      </c>
      <c r="B411" s="18" t="s">
        <v>489</v>
      </c>
      <c r="C411" s="19" t="s">
        <v>490</v>
      </c>
      <c r="D411" s="20"/>
      <c r="E411" s="20"/>
      <c r="F411" s="18" t="s">
        <v>463</v>
      </c>
      <c r="G411" s="19" t="s">
        <v>492</v>
      </c>
      <c r="H411" s="1">
        <f>SUMIF('شركة '!$B$5:$B$3365,التحليلى!B411,'شركة '!$I$5:$I$3365)</f>
        <v>2280</v>
      </c>
    </row>
    <row r="412" spans="1:8" x14ac:dyDescent="0.2">
      <c r="A412" s="18">
        <v>16007</v>
      </c>
      <c r="B412" s="18" t="s">
        <v>493</v>
      </c>
      <c r="C412" s="19" t="s">
        <v>494</v>
      </c>
      <c r="D412" s="20"/>
      <c r="E412" s="20"/>
      <c r="F412" s="18" t="s">
        <v>463</v>
      </c>
      <c r="G412" s="19" t="s">
        <v>496</v>
      </c>
      <c r="H412" s="1">
        <f>SUMIF('شركة '!$B$5:$B$3365,التحليلى!B412,'شركة '!$I$5:$I$3365)</f>
        <v>2090</v>
      </c>
    </row>
    <row r="413" spans="1:8" x14ac:dyDescent="0.2">
      <c r="A413" s="18">
        <v>16017</v>
      </c>
      <c r="B413" s="18" t="s">
        <v>497</v>
      </c>
      <c r="C413" s="19" t="s">
        <v>498</v>
      </c>
      <c r="D413" s="20"/>
      <c r="E413" s="20"/>
      <c r="F413" s="18" t="s">
        <v>463</v>
      </c>
      <c r="G413" s="19" t="s">
        <v>500</v>
      </c>
      <c r="H413" s="1">
        <f>SUMIF('شركة '!$B$5:$B$3365,التحليلى!B413,'شركة '!$I$5:$I$3365)</f>
        <v>2280</v>
      </c>
    </row>
    <row r="414" spans="1:8" x14ac:dyDescent="0.2">
      <c r="A414" s="18">
        <v>16019</v>
      </c>
      <c r="B414" s="18" t="s">
        <v>501</v>
      </c>
      <c r="C414" s="19">
        <v>38981</v>
      </c>
      <c r="D414" s="20"/>
      <c r="E414" s="20"/>
      <c r="F414" s="18" t="s">
        <v>463</v>
      </c>
      <c r="G414" s="19">
        <v>40043</v>
      </c>
      <c r="H414" s="1">
        <f>SUMIF('شركة '!$B$5:$B$3365,التحليلى!B414,'شركة '!$I$5:$I$3365)</f>
        <v>2280</v>
      </c>
    </row>
    <row r="415" spans="1:8" x14ac:dyDescent="0.2">
      <c r="A415" s="18">
        <v>16023</v>
      </c>
      <c r="B415" s="18" t="s">
        <v>502</v>
      </c>
      <c r="C415" s="19" t="s">
        <v>503</v>
      </c>
      <c r="D415" s="20"/>
      <c r="E415" s="20"/>
      <c r="F415" s="18" t="s">
        <v>463</v>
      </c>
      <c r="G415" s="19" t="s">
        <v>505</v>
      </c>
      <c r="H415" s="1">
        <f>SUMIF('شركة '!$B$5:$B$3365,التحليلى!B415,'شركة '!$I$5:$I$3365)</f>
        <v>5590</v>
      </c>
    </row>
    <row r="416" spans="1:8" x14ac:dyDescent="0.2">
      <c r="A416" s="18">
        <v>16015</v>
      </c>
      <c r="B416" s="18" t="s">
        <v>506</v>
      </c>
      <c r="C416" s="19" t="s">
        <v>507</v>
      </c>
      <c r="D416" s="20"/>
      <c r="E416" s="20"/>
      <c r="F416" s="18" t="s">
        <v>463</v>
      </c>
      <c r="G416" s="19" t="s">
        <v>509</v>
      </c>
      <c r="H416" s="1">
        <f>SUMIF('شركة '!$B$5:$B$3365,التحليلى!B416,'شركة '!$I$5:$I$3365)</f>
        <v>1940</v>
      </c>
    </row>
    <row r="417" spans="1:8" x14ac:dyDescent="0.2">
      <c r="A417" s="18">
        <v>16016</v>
      </c>
      <c r="B417" s="18" t="s">
        <v>510</v>
      </c>
      <c r="C417" s="19" t="s">
        <v>511</v>
      </c>
      <c r="D417" s="20"/>
      <c r="E417" s="20"/>
      <c r="F417" s="18" t="s">
        <v>463</v>
      </c>
      <c r="G417" s="19" t="s">
        <v>513</v>
      </c>
      <c r="H417" s="1">
        <f>SUMIF('شركة '!$B$5:$B$3365,التحليلى!B417,'شركة '!$I$5:$I$3365)</f>
        <v>1940</v>
      </c>
    </row>
    <row r="418" spans="1:8" x14ac:dyDescent="0.2">
      <c r="A418" s="18">
        <v>16018</v>
      </c>
      <c r="B418" s="18" t="s">
        <v>514</v>
      </c>
      <c r="C418" s="19" t="s">
        <v>515</v>
      </c>
      <c r="D418" s="20"/>
      <c r="E418" s="20"/>
      <c r="F418" s="18" t="s">
        <v>463</v>
      </c>
      <c r="G418" s="19" t="s">
        <v>517</v>
      </c>
      <c r="H418" s="1">
        <f>SUMIF('شركة '!$B$5:$B$3365,التحليلى!B418,'شركة '!$I$5:$I$3365)</f>
        <v>1940</v>
      </c>
    </row>
    <row r="419" spans="1:8" x14ac:dyDescent="0.2">
      <c r="A419" s="18">
        <v>16022</v>
      </c>
      <c r="B419" s="18" t="s">
        <v>518</v>
      </c>
      <c r="C419" s="19" t="s">
        <v>519</v>
      </c>
      <c r="D419" s="20"/>
      <c r="E419" s="20"/>
      <c r="F419" s="18" t="s">
        <v>463</v>
      </c>
      <c r="G419" s="19" t="s">
        <v>521</v>
      </c>
      <c r="H419" s="1">
        <f>SUMIF('شركة '!$B$5:$B$3365,التحليلى!B419,'شركة '!$I$5:$I$3365)</f>
        <v>1940</v>
      </c>
    </row>
    <row r="420" spans="1:8" x14ac:dyDescent="0.2">
      <c r="A420" s="18">
        <v>16024</v>
      </c>
      <c r="B420" s="18" t="s">
        <v>522</v>
      </c>
      <c r="C420" s="19" t="s">
        <v>523</v>
      </c>
      <c r="D420" s="20"/>
      <c r="E420" s="20"/>
      <c r="F420" s="18" t="s">
        <v>463</v>
      </c>
      <c r="G420" s="19" t="s">
        <v>525</v>
      </c>
      <c r="H420" s="1">
        <f>SUMIF('شركة '!$B$5:$B$3365,التحليلى!B420,'شركة '!$I$5:$I$3365)</f>
        <v>2000</v>
      </c>
    </row>
    <row r="421" spans="1:8" x14ac:dyDescent="0.2">
      <c r="A421" s="18">
        <v>16013</v>
      </c>
      <c r="B421" s="18" t="s">
        <v>526</v>
      </c>
      <c r="C421" s="19" t="s">
        <v>527</v>
      </c>
      <c r="D421" s="20"/>
      <c r="E421" s="20"/>
      <c r="F421" s="18" t="s">
        <v>529</v>
      </c>
      <c r="G421" s="19" t="s">
        <v>530</v>
      </c>
      <c r="H421" s="1">
        <f>SUMIF('شركة '!$B$5:$B$3365,التحليلى!B421,'شركة '!$I$5:$I$3365)</f>
        <v>3590</v>
      </c>
    </row>
    <row r="422" spans="1:8" x14ac:dyDescent="0.2">
      <c r="A422" s="18">
        <v>16011</v>
      </c>
      <c r="B422" s="18" t="s">
        <v>531</v>
      </c>
      <c r="C422" s="19" t="s">
        <v>532</v>
      </c>
      <c r="D422" s="20"/>
      <c r="E422" s="20"/>
      <c r="F422" s="18" t="s">
        <v>463</v>
      </c>
      <c r="G422" s="19" t="s">
        <v>534</v>
      </c>
      <c r="H422" s="1">
        <f>SUMIF('شركة '!$B$5:$B$3365,التحليلى!B422,'شركة '!$I$5:$I$3365)</f>
        <v>2280</v>
      </c>
    </row>
    <row r="423" spans="1:8" x14ac:dyDescent="0.2">
      <c r="A423" s="18">
        <v>16014</v>
      </c>
      <c r="B423" s="18" t="s">
        <v>535</v>
      </c>
      <c r="C423" s="19" t="s">
        <v>536</v>
      </c>
      <c r="D423" s="20"/>
      <c r="E423" s="20"/>
      <c r="F423" s="18" t="s">
        <v>463</v>
      </c>
      <c r="G423" s="19" t="s">
        <v>538</v>
      </c>
      <c r="H423" s="1">
        <f>SUMIF('شركة '!$B$5:$B$3365,التحليلى!B423,'شركة '!$I$5:$I$3365)</f>
        <v>2280</v>
      </c>
    </row>
    <row r="424" spans="1:8" x14ac:dyDescent="0.2">
      <c r="A424" s="18">
        <v>16027</v>
      </c>
      <c r="B424" s="18" t="s">
        <v>539</v>
      </c>
      <c r="C424" s="19" t="s">
        <v>540</v>
      </c>
      <c r="D424" s="20"/>
      <c r="E424" s="20"/>
      <c r="F424" s="18" t="s">
        <v>463</v>
      </c>
      <c r="G424" s="19" t="s">
        <v>540</v>
      </c>
      <c r="H424" s="1">
        <f>SUMIF('شركة '!$B$5:$B$3365,التحليلى!B424,'شركة '!$I$5:$I$3365)</f>
        <v>0</v>
      </c>
    </row>
    <row r="425" spans="1:8" x14ac:dyDescent="0.2">
      <c r="A425" s="18">
        <v>16030</v>
      </c>
      <c r="B425" s="18" t="s">
        <v>542</v>
      </c>
      <c r="C425" s="19" t="s">
        <v>543</v>
      </c>
      <c r="D425" s="20"/>
      <c r="E425" s="20"/>
      <c r="F425" s="18" t="s">
        <v>463</v>
      </c>
      <c r="G425" s="19" t="s">
        <v>545</v>
      </c>
      <c r="H425" s="1">
        <f>SUMIF('شركة '!$B$5:$B$3365,التحليلى!B425,'شركة '!$I$5:$I$3365)</f>
        <v>1780</v>
      </c>
    </row>
    <row r="426" spans="1:8" x14ac:dyDescent="0.2">
      <c r="A426" s="18">
        <v>11768</v>
      </c>
      <c r="B426" s="18" t="s">
        <v>546</v>
      </c>
      <c r="C426" s="19" t="s">
        <v>547</v>
      </c>
      <c r="D426" s="20"/>
      <c r="E426" s="20"/>
      <c r="F426" s="18" t="s">
        <v>463</v>
      </c>
      <c r="G426" s="19" t="s">
        <v>534</v>
      </c>
      <c r="H426" s="1">
        <f>SUMIF('شركة '!$B$5:$B$3365,التحليلى!B426,'شركة '!$I$5:$I$3365)</f>
        <v>1940</v>
      </c>
    </row>
    <row r="427" spans="1:8" x14ac:dyDescent="0.2">
      <c r="A427" s="18">
        <v>16005</v>
      </c>
      <c r="B427" s="18" t="s">
        <v>549</v>
      </c>
      <c r="C427" s="19" t="s">
        <v>550</v>
      </c>
      <c r="D427" s="20"/>
      <c r="E427" s="20"/>
      <c r="F427" s="18" t="s">
        <v>463</v>
      </c>
      <c r="G427" s="19" t="s">
        <v>550</v>
      </c>
      <c r="H427" s="1">
        <f>SUMIF('شركة '!$B$5:$B$3365,التحليلى!B427,'شركة '!$I$5:$I$3365)</f>
        <v>1940</v>
      </c>
    </row>
    <row r="428" spans="1:8" x14ac:dyDescent="0.2">
      <c r="A428" s="18">
        <v>16008</v>
      </c>
      <c r="B428" s="18" t="s">
        <v>552</v>
      </c>
      <c r="C428" s="19" t="s">
        <v>553</v>
      </c>
      <c r="D428" s="20"/>
      <c r="E428" s="20"/>
      <c r="F428" s="18" t="s">
        <v>463</v>
      </c>
      <c r="G428" s="19" t="s">
        <v>555</v>
      </c>
      <c r="H428" s="1">
        <f>SUMIF('شركة '!$B$5:$B$3365,التحليلى!B428,'شركة '!$I$5:$I$3365)</f>
        <v>1770</v>
      </c>
    </row>
    <row r="429" spans="1:8" x14ac:dyDescent="0.2">
      <c r="A429" s="18">
        <v>16012</v>
      </c>
      <c r="B429" s="18" t="s">
        <v>556</v>
      </c>
      <c r="C429" s="19" t="s">
        <v>557</v>
      </c>
      <c r="D429" s="20"/>
      <c r="E429" s="20"/>
      <c r="F429" s="18" t="s">
        <v>463</v>
      </c>
      <c r="G429" s="19" t="s">
        <v>559</v>
      </c>
      <c r="H429" s="1">
        <f>SUMIF('شركة '!$B$5:$B$3365,التحليلى!B429,'شركة '!$I$5:$I$3365)</f>
        <v>1940</v>
      </c>
    </row>
    <row r="430" spans="1:8" x14ac:dyDescent="0.2">
      <c r="A430" s="18">
        <v>16036</v>
      </c>
      <c r="B430" s="18" t="s">
        <v>560</v>
      </c>
      <c r="C430" s="19" t="s">
        <v>561</v>
      </c>
      <c r="D430" s="20"/>
      <c r="E430" s="20"/>
      <c r="F430" s="18" t="s">
        <v>463</v>
      </c>
      <c r="G430" s="19" t="s">
        <v>563</v>
      </c>
      <c r="H430" s="1">
        <f>SUMIF('شركة '!$B$5:$B$3365,التحليلى!B430,'شركة '!$I$5:$I$3365)</f>
        <v>1820</v>
      </c>
    </row>
    <row r="431" spans="1:8" x14ac:dyDescent="0.2">
      <c r="A431" s="18">
        <v>16020</v>
      </c>
      <c r="B431" s="18" t="s">
        <v>564</v>
      </c>
      <c r="C431" s="19" t="s">
        <v>565</v>
      </c>
      <c r="D431" s="20"/>
      <c r="E431" s="20"/>
      <c r="F431" s="18" t="s">
        <v>209</v>
      </c>
      <c r="G431" s="19" t="s">
        <v>565</v>
      </c>
      <c r="H431" s="1">
        <f>SUMIF('شركة '!$B$5:$B$3365,التحليلى!B431,'شركة '!$I$5:$I$3365)</f>
        <v>2280</v>
      </c>
    </row>
    <row r="432" spans="1:8" x14ac:dyDescent="0.2">
      <c r="A432" s="18">
        <v>14271</v>
      </c>
      <c r="B432" s="18" t="s">
        <v>567</v>
      </c>
      <c r="C432" s="19">
        <v>44342</v>
      </c>
      <c r="D432" s="20"/>
      <c r="E432" s="20"/>
      <c r="F432" s="18" t="s">
        <v>63</v>
      </c>
      <c r="G432" s="19">
        <v>44593</v>
      </c>
      <c r="H432" s="1">
        <f>SUMIF('شركة '!$B$5:$B$3365,التحليلى!B432,'شركة '!$I$5:$I$3365)</f>
        <v>10320</v>
      </c>
    </row>
    <row r="433" spans="1:8" x14ac:dyDescent="0.2">
      <c r="A433" s="18">
        <v>14268</v>
      </c>
      <c r="B433" s="18" t="s">
        <v>568</v>
      </c>
      <c r="C433" s="19">
        <v>44339</v>
      </c>
      <c r="D433" s="20"/>
      <c r="E433" s="20"/>
      <c r="F433" s="18" t="s">
        <v>306</v>
      </c>
      <c r="G433" s="19">
        <v>44409</v>
      </c>
      <c r="H433" s="1">
        <f>SUMIF('شركة '!$B$5:$B$3365,التحليلى!B433,'شركة '!$I$5:$I$3365)</f>
        <v>0</v>
      </c>
    </row>
    <row r="434" spans="1:8" x14ac:dyDescent="0.2">
      <c r="A434" s="18">
        <v>14279</v>
      </c>
      <c r="B434" s="18" t="s">
        <v>569</v>
      </c>
      <c r="C434" s="19">
        <v>44359</v>
      </c>
      <c r="D434" s="20"/>
      <c r="E434" s="20"/>
      <c r="F434" s="18" t="s">
        <v>75</v>
      </c>
      <c r="G434" s="19">
        <v>44409</v>
      </c>
      <c r="H434" s="1">
        <f>SUMIF('شركة '!$B$5:$B$3365,التحليلى!B434,'شركة '!$I$5:$I$3365)</f>
        <v>10680</v>
      </c>
    </row>
    <row r="435" spans="1:8" x14ac:dyDescent="0.2">
      <c r="A435" s="18">
        <v>14260</v>
      </c>
      <c r="B435" s="18" t="s">
        <v>570</v>
      </c>
      <c r="C435" s="19">
        <v>44275</v>
      </c>
      <c r="D435" s="20"/>
      <c r="E435" s="20"/>
      <c r="F435" s="18" t="s">
        <v>210</v>
      </c>
      <c r="G435" s="19">
        <v>44409</v>
      </c>
      <c r="H435" s="1">
        <f>SUMIF('شركة '!$B$5:$B$3365,التحليلى!B435,'شركة '!$I$5:$I$3365)</f>
        <v>27480</v>
      </c>
    </row>
    <row r="436" spans="1:8" x14ac:dyDescent="0.2">
      <c r="A436" s="18">
        <v>0</v>
      </c>
      <c r="B436" s="18" t="s">
        <v>571</v>
      </c>
      <c r="C436" s="19">
        <v>44354</v>
      </c>
      <c r="D436" s="20"/>
      <c r="E436" s="20"/>
      <c r="F436" s="18" t="s">
        <v>25</v>
      </c>
      <c r="G436" s="19" t="s">
        <v>77</v>
      </c>
      <c r="H436" s="1">
        <f>SUMIF('شركة '!$B$5:$B$3365,التحليلى!B436,'شركة '!$I$5:$I$3365)</f>
        <v>0</v>
      </c>
    </row>
    <row r="437" spans="1:8" x14ac:dyDescent="0.2">
      <c r="A437" s="18">
        <v>0</v>
      </c>
      <c r="B437" s="18" t="s">
        <v>572</v>
      </c>
      <c r="C437" s="19">
        <v>44360</v>
      </c>
      <c r="D437" s="20"/>
      <c r="E437" s="20"/>
      <c r="F437" s="18" t="s">
        <v>25</v>
      </c>
      <c r="G437" s="19" t="s">
        <v>77</v>
      </c>
      <c r="H437" s="1">
        <f>SUMIF('شركة '!$B$5:$B$3365,التحليلى!B437,'شركة '!$I$5:$I$3365)</f>
        <v>0</v>
      </c>
    </row>
    <row r="438" spans="1:8" x14ac:dyDescent="0.2">
      <c r="A438" s="18">
        <v>0</v>
      </c>
      <c r="B438" s="18" t="s">
        <v>573</v>
      </c>
      <c r="C438" s="19">
        <v>44361</v>
      </c>
      <c r="D438" s="20"/>
      <c r="E438" s="20"/>
      <c r="F438" s="18" t="s">
        <v>25</v>
      </c>
      <c r="G438" s="19" t="s">
        <v>77</v>
      </c>
      <c r="H438" s="1">
        <f>SUMIF('شركة '!$B$5:$B$3365,التحليلى!B438,'شركة '!$I$5:$I$3365)</f>
        <v>0</v>
      </c>
    </row>
    <row r="439" spans="1:8" x14ac:dyDescent="0.2">
      <c r="A439" s="18">
        <v>0</v>
      </c>
      <c r="B439" s="18" t="s">
        <v>638</v>
      </c>
      <c r="C439" s="19">
        <v>44621</v>
      </c>
      <c r="D439" s="20"/>
      <c r="E439" s="20"/>
      <c r="F439" s="18" t="s">
        <v>25</v>
      </c>
      <c r="G439" s="19" t="s">
        <v>77</v>
      </c>
      <c r="H439" s="1">
        <f>SUMIF('شركة '!$B$5:$B$3365,التحليلى!B439,'شركة '!$I$5:$I$3365)</f>
        <v>0</v>
      </c>
    </row>
    <row r="440" spans="1:8" x14ac:dyDescent="0.2">
      <c r="A440" s="18">
        <v>14304</v>
      </c>
      <c r="B440" s="18" t="s">
        <v>574</v>
      </c>
      <c r="C440" s="19">
        <v>44391</v>
      </c>
      <c r="D440" s="20"/>
      <c r="E440" s="20"/>
      <c r="F440" s="18" t="s">
        <v>86</v>
      </c>
      <c r="G440" s="19">
        <v>44471</v>
      </c>
      <c r="H440" s="1">
        <f>SUMIF('شركة '!$B$5:$B$3365,التحليلى!B440,'شركة '!$I$5:$I$3365)</f>
        <v>0</v>
      </c>
    </row>
    <row r="441" spans="1:8" x14ac:dyDescent="0.2">
      <c r="A441" s="18">
        <v>14307</v>
      </c>
      <c r="B441" s="18" t="s">
        <v>576</v>
      </c>
      <c r="C441" s="19">
        <v>44402</v>
      </c>
      <c r="D441" s="20"/>
      <c r="E441" s="20"/>
      <c r="F441" s="18" t="s">
        <v>577</v>
      </c>
      <c r="G441" s="19">
        <v>44501</v>
      </c>
      <c r="H441" s="1">
        <f>SUMIF('شركة '!$B$5:$B$3365,التحليلى!B441,'شركة '!$I$5:$I$3365)</f>
        <v>65400</v>
      </c>
    </row>
    <row r="442" spans="1:8" x14ac:dyDescent="0.2">
      <c r="A442" s="18">
        <v>0</v>
      </c>
      <c r="B442" s="18" t="s">
        <v>578</v>
      </c>
      <c r="C442" s="19">
        <v>44562</v>
      </c>
      <c r="D442" s="20"/>
      <c r="E442" s="20"/>
      <c r="F442" s="18" t="s">
        <v>25</v>
      </c>
      <c r="G442" s="19" t="s">
        <v>77</v>
      </c>
      <c r="H442" s="1">
        <f>SUMIF('شركة '!$B$5:$B$3365,التحليلى!B442,'شركة '!$I$5:$I$3365)</f>
        <v>0</v>
      </c>
    </row>
    <row r="443" spans="1:8" x14ac:dyDescent="0.2">
      <c r="A443" s="18">
        <v>0</v>
      </c>
      <c r="B443" s="18" t="s">
        <v>579</v>
      </c>
      <c r="C443" s="19">
        <v>44387</v>
      </c>
      <c r="D443" s="20"/>
      <c r="E443" s="20"/>
      <c r="F443" s="18" t="s">
        <v>25</v>
      </c>
      <c r="G443" s="19" t="s">
        <v>77</v>
      </c>
      <c r="H443" s="1">
        <f>SUMIF('شركة '!$B$5:$B$3365,التحليلى!B443,'شركة '!$I$5:$I$3365)</f>
        <v>0</v>
      </c>
    </row>
    <row r="444" spans="1:8" x14ac:dyDescent="0.2">
      <c r="A444" s="18">
        <v>0</v>
      </c>
      <c r="B444" s="18" t="s">
        <v>580</v>
      </c>
      <c r="C444" s="19">
        <v>44388</v>
      </c>
      <c r="D444" s="20"/>
      <c r="E444" s="20"/>
      <c r="F444" s="18" t="s">
        <v>25</v>
      </c>
      <c r="G444" s="19" t="s">
        <v>77</v>
      </c>
      <c r="H444" s="1">
        <f>SUMIF('شركة '!$B$5:$B$3365,التحليلى!B444,'شركة '!$I$5:$I$3365)</f>
        <v>0</v>
      </c>
    </row>
    <row r="445" spans="1:8" x14ac:dyDescent="0.2">
      <c r="A445" s="18">
        <v>0</v>
      </c>
      <c r="B445" s="18" t="s">
        <v>581</v>
      </c>
      <c r="C445" s="19">
        <v>44409</v>
      </c>
      <c r="D445" s="20"/>
      <c r="E445" s="20"/>
      <c r="F445" s="18" t="s">
        <v>25</v>
      </c>
      <c r="G445" s="19" t="s">
        <v>77</v>
      </c>
      <c r="H445" s="1">
        <f>SUMIF('شركة '!$B$5:$B$3365,التحليلى!B445,'شركة '!$I$5:$I$3365)</f>
        <v>0</v>
      </c>
    </row>
    <row r="446" spans="1:8" x14ac:dyDescent="0.2">
      <c r="A446" s="18">
        <v>0</v>
      </c>
      <c r="B446" s="18" t="s">
        <v>582</v>
      </c>
      <c r="C446" s="19">
        <v>44409</v>
      </c>
      <c r="D446" s="20"/>
      <c r="E446" s="20"/>
      <c r="F446" s="18" t="s">
        <v>25</v>
      </c>
      <c r="G446" s="19" t="s">
        <v>77</v>
      </c>
      <c r="H446" s="1">
        <f>SUMIF('شركة '!$B$5:$B$3365,التحليلى!B446,'شركة '!$I$5:$I$3365)</f>
        <v>0</v>
      </c>
    </row>
    <row r="447" spans="1:8" x14ac:dyDescent="0.2">
      <c r="A447" s="18">
        <v>0</v>
      </c>
      <c r="B447" s="18" t="s">
        <v>583</v>
      </c>
      <c r="C447" s="19">
        <v>44409</v>
      </c>
      <c r="D447" s="20"/>
      <c r="E447" s="20"/>
      <c r="F447" s="18" t="s">
        <v>25</v>
      </c>
      <c r="G447" s="19" t="s">
        <v>77</v>
      </c>
      <c r="H447" s="1">
        <f>SUMIF('شركة '!$B$5:$B$3365,التحليلى!B447,'شركة '!$I$5:$I$3365)</f>
        <v>0</v>
      </c>
    </row>
    <row r="448" spans="1:8" x14ac:dyDescent="0.2">
      <c r="A448" s="18">
        <v>0</v>
      </c>
      <c r="B448" s="18" t="s">
        <v>584</v>
      </c>
      <c r="C448" s="19">
        <v>44501</v>
      </c>
      <c r="D448" s="20"/>
      <c r="E448" s="20"/>
      <c r="F448" s="18" t="s">
        <v>25</v>
      </c>
      <c r="G448" s="19" t="s">
        <v>77</v>
      </c>
      <c r="H448" s="1">
        <f>SUMIF('شركة '!$B$5:$B$3365,التحليلى!B448,'شركة '!$I$5:$I$3365)</f>
        <v>0</v>
      </c>
    </row>
    <row r="449" spans="1:8" x14ac:dyDescent="0.2">
      <c r="A449" s="18">
        <v>0</v>
      </c>
      <c r="B449" s="18" t="s">
        <v>585</v>
      </c>
      <c r="C449" s="19">
        <v>44501</v>
      </c>
      <c r="D449" s="20"/>
      <c r="E449" s="20"/>
      <c r="F449" s="18" t="s">
        <v>25</v>
      </c>
      <c r="G449" s="19" t="s">
        <v>77</v>
      </c>
      <c r="H449" s="1">
        <f>SUMIF('شركة '!$B$5:$B$3365,التحليلى!B449,'شركة '!$I$5:$I$3365)</f>
        <v>0</v>
      </c>
    </row>
    <row r="450" spans="1:8" x14ac:dyDescent="0.2">
      <c r="A450" s="18">
        <v>0</v>
      </c>
      <c r="B450" s="18" t="s">
        <v>586</v>
      </c>
      <c r="C450" s="19">
        <v>44501</v>
      </c>
      <c r="D450" s="20"/>
      <c r="E450" s="20"/>
      <c r="F450" s="18" t="s">
        <v>25</v>
      </c>
      <c r="G450" s="19" t="s">
        <v>77</v>
      </c>
      <c r="H450" s="1">
        <f>SUMIF('شركة '!$B$5:$B$3365,التحليلى!B450,'شركة '!$I$5:$I$3365)</f>
        <v>0</v>
      </c>
    </row>
    <row r="451" spans="1:8" x14ac:dyDescent="0.2">
      <c r="A451" s="18">
        <v>0</v>
      </c>
      <c r="B451" s="18" t="s">
        <v>587</v>
      </c>
      <c r="C451" s="19">
        <v>44531</v>
      </c>
      <c r="D451" s="20"/>
      <c r="E451" s="20"/>
      <c r="F451" s="18" t="s">
        <v>25</v>
      </c>
      <c r="G451" s="19" t="s">
        <v>77</v>
      </c>
      <c r="H451" s="1">
        <f>SUMIF('شركة '!$B$5:$B$3365,التحليلى!B451,'شركة '!$I$5:$I$3365)</f>
        <v>0</v>
      </c>
    </row>
    <row r="452" spans="1:8" x14ac:dyDescent="0.2">
      <c r="A452" s="18">
        <v>0</v>
      </c>
      <c r="B452" s="18" t="s">
        <v>588</v>
      </c>
      <c r="C452" s="19">
        <v>44531</v>
      </c>
      <c r="D452" s="20"/>
      <c r="E452" s="20"/>
      <c r="F452" s="18" t="s">
        <v>25</v>
      </c>
      <c r="G452" s="19" t="s">
        <v>77</v>
      </c>
      <c r="H452" s="1">
        <f>SUMIF('شركة '!$B$5:$B$3365,التحليلى!B452,'شركة '!$I$5:$I$3365)</f>
        <v>0</v>
      </c>
    </row>
    <row r="453" spans="1:8" x14ac:dyDescent="0.2">
      <c r="A453" s="18">
        <v>0</v>
      </c>
      <c r="B453" s="18" t="s">
        <v>589</v>
      </c>
      <c r="C453" s="19">
        <v>44562</v>
      </c>
      <c r="D453" s="20"/>
      <c r="E453" s="20"/>
      <c r="F453" s="18" t="s">
        <v>25</v>
      </c>
      <c r="G453" s="19" t="s">
        <v>77</v>
      </c>
      <c r="H453" s="1">
        <f>SUMIF('شركة '!$B$5:$B$3365,التحليلى!B453,'شركة '!$I$5:$I$3365)</f>
        <v>0</v>
      </c>
    </row>
    <row r="454" spans="1:8" x14ac:dyDescent="0.2">
      <c r="A454" s="18">
        <v>0</v>
      </c>
      <c r="B454" s="18" t="s">
        <v>643</v>
      </c>
      <c r="C454" s="19">
        <v>44562</v>
      </c>
      <c r="D454" s="20"/>
      <c r="E454" s="20"/>
      <c r="F454" s="18" t="s">
        <v>25</v>
      </c>
      <c r="G454" s="19" t="s">
        <v>77</v>
      </c>
      <c r="H454" s="1">
        <f>SUMIF('شركة '!$B$5:$B$3365,التحليلى!B454,'شركة '!$I$5:$I$3365)</f>
        <v>0</v>
      </c>
    </row>
    <row r="455" spans="1:8" x14ac:dyDescent="0.2">
      <c r="A455" s="18">
        <v>0</v>
      </c>
      <c r="B455" s="18" t="s">
        <v>590</v>
      </c>
      <c r="C455" s="19">
        <v>44562</v>
      </c>
      <c r="D455" s="20"/>
      <c r="E455" s="20"/>
      <c r="F455" s="18" t="s">
        <v>25</v>
      </c>
      <c r="G455" s="19" t="s">
        <v>77</v>
      </c>
      <c r="H455" s="1">
        <f>SUMIF('شركة '!$B$5:$B$3365,التحليلى!B455,'شركة '!$I$5:$I$3365)</f>
        <v>0</v>
      </c>
    </row>
    <row r="456" spans="1:8" x14ac:dyDescent="0.2">
      <c r="A456" s="18">
        <v>0</v>
      </c>
      <c r="B456" s="18" t="s">
        <v>591</v>
      </c>
      <c r="C456" s="19">
        <v>44562</v>
      </c>
      <c r="D456" s="20"/>
      <c r="E456" s="20"/>
      <c r="F456" s="18" t="s">
        <v>25</v>
      </c>
      <c r="G456" s="19" t="s">
        <v>77</v>
      </c>
      <c r="H456" s="1">
        <f>SUMIF('شركة '!$B$5:$B$3365,التحليلى!B456,'شركة '!$I$5:$I$3365)</f>
        <v>0</v>
      </c>
    </row>
    <row r="457" spans="1:8" x14ac:dyDescent="0.2">
      <c r="A457" s="18">
        <v>0</v>
      </c>
      <c r="B457" s="18" t="s">
        <v>592</v>
      </c>
      <c r="C457" s="19">
        <v>44562</v>
      </c>
      <c r="D457" s="20"/>
      <c r="E457" s="20"/>
      <c r="F457" s="18" t="s">
        <v>25</v>
      </c>
      <c r="G457" s="19" t="s">
        <v>77</v>
      </c>
      <c r="H457" s="1">
        <f>SUMIF('شركة '!$B$5:$B$3365,التحليلى!B457,'شركة '!$I$5:$I$3365)</f>
        <v>0</v>
      </c>
    </row>
    <row r="458" spans="1:8" x14ac:dyDescent="0.2">
      <c r="A458" s="18">
        <v>0</v>
      </c>
      <c r="B458" s="18" t="s">
        <v>593</v>
      </c>
      <c r="C458" s="19">
        <v>44562</v>
      </c>
      <c r="D458" s="20"/>
      <c r="E458" s="20"/>
      <c r="F458" s="18" t="s">
        <v>25</v>
      </c>
      <c r="G458" s="19" t="s">
        <v>77</v>
      </c>
      <c r="H458" s="1">
        <f>SUMIF('شركة '!$B$5:$B$3365,التحليلى!B458,'شركة '!$I$5:$I$3365)</f>
        <v>0</v>
      </c>
    </row>
    <row r="459" spans="1:8" x14ac:dyDescent="0.2">
      <c r="A459" s="18">
        <v>0</v>
      </c>
      <c r="B459" s="18" t="s">
        <v>627</v>
      </c>
      <c r="C459" s="19">
        <v>44587</v>
      </c>
      <c r="D459" s="20"/>
      <c r="E459" s="20"/>
      <c r="F459" s="18" t="s">
        <v>25</v>
      </c>
      <c r="G459" s="19" t="s">
        <v>77</v>
      </c>
      <c r="H459" s="1">
        <f>SUMIF('شركة '!$B$5:$B$3365,التحليلى!B459,'شركة '!$I$5:$I$3365)</f>
        <v>0</v>
      </c>
    </row>
    <row r="460" spans="1:8" x14ac:dyDescent="0.2">
      <c r="A460" s="18">
        <v>0</v>
      </c>
      <c r="B460" s="18" t="s">
        <v>628</v>
      </c>
      <c r="C460" s="19">
        <v>44590</v>
      </c>
      <c r="D460" s="20"/>
      <c r="E460" s="20"/>
      <c r="F460" s="18" t="s">
        <v>25</v>
      </c>
      <c r="G460" s="19" t="s">
        <v>77</v>
      </c>
      <c r="H460" s="1">
        <f>SUMIF('شركة '!$B$5:$B$3365,التحليلى!B460,'شركة '!$I$5:$I$3365)</f>
        <v>0</v>
      </c>
    </row>
    <row r="461" spans="1:8" x14ac:dyDescent="0.2">
      <c r="A461" s="18">
        <v>0</v>
      </c>
      <c r="B461" s="18" t="s">
        <v>629</v>
      </c>
      <c r="C461" s="19">
        <v>44597</v>
      </c>
      <c r="D461" s="20"/>
      <c r="E461" s="20"/>
      <c r="F461" s="18" t="s">
        <v>25</v>
      </c>
      <c r="G461" s="19" t="s">
        <v>77</v>
      </c>
      <c r="H461" s="1">
        <f>SUMIF('شركة '!$B$5:$B$3365,التحليلى!B461,'شركة '!$I$5:$I$3365)</f>
        <v>0</v>
      </c>
    </row>
    <row r="462" spans="1:8" x14ac:dyDescent="0.2">
      <c r="A462" s="18">
        <v>0</v>
      </c>
      <c r="B462" s="18" t="s">
        <v>630</v>
      </c>
      <c r="C462" s="19">
        <v>44600</v>
      </c>
      <c r="D462" s="20"/>
      <c r="E462" s="20"/>
      <c r="F462" s="18" t="s">
        <v>25</v>
      </c>
      <c r="G462" s="19" t="s">
        <v>77</v>
      </c>
      <c r="H462" s="1">
        <f>SUMIF('شركة '!$B$5:$B$3365,التحليلى!B462,'شركة '!$I$5:$I$3365)</f>
        <v>0</v>
      </c>
    </row>
    <row r="463" spans="1:8" x14ac:dyDescent="0.2">
      <c r="A463" s="18">
        <v>0</v>
      </c>
      <c r="B463" s="18" t="s">
        <v>631</v>
      </c>
      <c r="C463" s="19">
        <v>44608</v>
      </c>
      <c r="D463" s="20"/>
      <c r="E463" s="20"/>
      <c r="F463" s="18" t="s">
        <v>25</v>
      </c>
      <c r="G463" s="19" t="s">
        <v>77</v>
      </c>
      <c r="H463" s="1">
        <f>SUMIF('شركة '!$B$5:$B$3365,التحليلى!B463,'شركة '!$I$5:$I$3365)</f>
        <v>0</v>
      </c>
    </row>
    <row r="464" spans="1:8" x14ac:dyDescent="0.2">
      <c r="A464" s="18">
        <v>0</v>
      </c>
      <c r="B464" s="18" t="s">
        <v>644</v>
      </c>
      <c r="C464" s="26">
        <v>44695</v>
      </c>
      <c r="D464" s="27"/>
      <c r="E464" s="20"/>
      <c r="F464" s="18" t="s">
        <v>25</v>
      </c>
      <c r="G464" s="19" t="s">
        <v>77</v>
      </c>
      <c r="H464" s="1">
        <f>SUMIF('شركة '!$B$5:$B$3365,التحليلى!B464,'شركة '!$I$5:$I$3365)</f>
        <v>0</v>
      </c>
    </row>
    <row r="465" spans="1:8" x14ac:dyDescent="0.2">
      <c r="A465" s="18">
        <v>0</v>
      </c>
      <c r="B465" s="18" t="s">
        <v>645</v>
      </c>
      <c r="C465" s="26">
        <v>44692</v>
      </c>
      <c r="D465" s="27"/>
      <c r="E465" s="20"/>
      <c r="F465" s="18" t="s">
        <v>25</v>
      </c>
      <c r="G465" s="19" t="s">
        <v>77</v>
      </c>
      <c r="H465" s="1">
        <f>SUMIF('شركة '!$B$5:$B$3365,التحليلى!B465,'شركة '!$I$5:$I$3365)</f>
        <v>0</v>
      </c>
    </row>
    <row r="466" spans="1:8" x14ac:dyDescent="0.2">
      <c r="A466" s="18">
        <v>0</v>
      </c>
      <c r="B466" s="18" t="s">
        <v>653</v>
      </c>
      <c r="C466" s="26">
        <v>44709</v>
      </c>
      <c r="D466" s="27"/>
      <c r="E466" s="20"/>
      <c r="F466" s="18" t="s">
        <v>25</v>
      </c>
      <c r="G466" s="19" t="s">
        <v>77</v>
      </c>
      <c r="H466" s="1">
        <f>SUMIF('شركة '!$B$5:$B$3365,التحليلى!B466,'شركة '!$I$5:$I$3365)</f>
        <v>0</v>
      </c>
    </row>
    <row r="467" spans="1:8" x14ac:dyDescent="0.2">
      <c r="A467" s="18">
        <v>0</v>
      </c>
      <c r="B467" s="18" t="s">
        <v>654</v>
      </c>
      <c r="C467" s="26">
        <v>44711</v>
      </c>
      <c r="D467" s="27"/>
      <c r="E467" s="20"/>
      <c r="F467" s="18" t="s">
        <v>25</v>
      </c>
      <c r="G467" s="19" t="s">
        <v>77</v>
      </c>
      <c r="H467" s="1">
        <f>SUMIF('شركة '!$B$5:$B$3365,التحليلى!B467,'شركة '!$I$5:$I$3365)</f>
        <v>0</v>
      </c>
    </row>
    <row r="468" spans="1:8" x14ac:dyDescent="0.2">
      <c r="A468" s="18">
        <v>0</v>
      </c>
      <c r="B468" s="18" t="s">
        <v>655</v>
      </c>
      <c r="C468" s="26">
        <v>44716</v>
      </c>
      <c r="D468" s="27"/>
      <c r="E468" s="20"/>
      <c r="F468" s="18" t="s">
        <v>25</v>
      </c>
      <c r="G468" s="19" t="s">
        <v>77</v>
      </c>
      <c r="H468" s="1">
        <f>SUMIF('شركة '!$B$5:$B$3365,التحليلى!B468,'شركة '!$I$5:$I$3365)</f>
        <v>0</v>
      </c>
    </row>
    <row r="469" spans="1:8" x14ac:dyDescent="0.2">
      <c r="A469" s="18">
        <v>0</v>
      </c>
      <c r="B469" s="18" t="s">
        <v>656</v>
      </c>
      <c r="C469" s="26">
        <v>44716</v>
      </c>
      <c r="D469" s="27"/>
      <c r="E469" s="20"/>
      <c r="F469" s="18" t="s">
        <v>25</v>
      </c>
      <c r="G469" s="19" t="s">
        <v>77</v>
      </c>
      <c r="H469" s="1">
        <f>SUMIF('شركة '!$B$5:$B$3365,التحليلى!B469,'شركة '!$I$5:$I$3365)</f>
        <v>0</v>
      </c>
    </row>
    <row r="470" spans="1:8" x14ac:dyDescent="0.2">
      <c r="A470" s="18">
        <v>0</v>
      </c>
      <c r="B470" s="18" t="s">
        <v>673</v>
      </c>
      <c r="C470" s="26"/>
      <c r="D470" s="27"/>
      <c r="E470" s="20"/>
      <c r="F470" s="18"/>
      <c r="G470" s="19"/>
      <c r="H470" s="1">
        <f>SUMIF('شركة '!$B$5:$B$3365,التحليلى!B470,'شركة '!$I$5:$I$3365)</f>
        <v>0</v>
      </c>
    </row>
    <row r="471" spans="1:8" x14ac:dyDescent="0.2">
      <c r="A471" s="18">
        <v>0</v>
      </c>
      <c r="B471" s="18" t="s">
        <v>683</v>
      </c>
      <c r="C471" s="26"/>
      <c r="D471" s="27"/>
      <c r="E471" s="20"/>
      <c r="F471" s="18"/>
      <c r="G471" s="19"/>
      <c r="H471" s="1">
        <f>SUMIF('شركة '!$B$5:$B$3365,التحليلى!B471,'شركة '!$I$5:$I$3365)</f>
        <v>0</v>
      </c>
    </row>
    <row r="472" spans="1:8" x14ac:dyDescent="0.2">
      <c r="A472" s="18">
        <v>0</v>
      </c>
      <c r="B472" s="18" t="s">
        <v>684</v>
      </c>
      <c r="C472" s="26"/>
      <c r="D472" s="27"/>
      <c r="E472" s="20"/>
      <c r="F472" s="18"/>
      <c r="G472" s="19"/>
      <c r="H472" s="1">
        <f>SUMIF('شركة '!$B$5:$B$3365,التحليلى!B472,'شركة '!$I$5:$I$3365)</f>
        <v>0</v>
      </c>
    </row>
    <row r="473" spans="1:8" x14ac:dyDescent="0.2">
      <c r="A473" s="18">
        <v>14332</v>
      </c>
      <c r="B473" s="18" t="s">
        <v>594</v>
      </c>
      <c r="C473" s="19">
        <v>44434</v>
      </c>
      <c r="D473" s="20"/>
      <c r="E473" s="20"/>
      <c r="F473" s="18" t="s">
        <v>256</v>
      </c>
      <c r="G473" s="19">
        <v>44593</v>
      </c>
      <c r="H473" s="1">
        <f>SUMIF('شركة '!$B$5:$B$3365,التحليلى!B473,'شركة '!$I$5:$I$3365)</f>
        <v>26760</v>
      </c>
    </row>
    <row r="474" spans="1:8" x14ac:dyDescent="0.2">
      <c r="A474" s="18">
        <v>14339</v>
      </c>
      <c r="B474" s="18" t="s">
        <v>595</v>
      </c>
      <c r="C474" s="19">
        <v>44443</v>
      </c>
      <c r="D474" s="20"/>
      <c r="E474" s="20"/>
      <c r="F474" s="18" t="s">
        <v>86</v>
      </c>
      <c r="G474" s="19" t="s">
        <v>77</v>
      </c>
      <c r="H474" s="1">
        <f>SUMIF('شركة '!$B$5:$B$3365,التحليلى!B474,'شركة '!$I$5:$I$3365)</f>
        <v>10200</v>
      </c>
    </row>
    <row r="475" spans="1:8" x14ac:dyDescent="0.2">
      <c r="A475" s="18">
        <v>14358</v>
      </c>
      <c r="B475" s="18" t="s">
        <v>596</v>
      </c>
      <c r="C475" s="19">
        <v>44478</v>
      </c>
      <c r="D475" s="20"/>
      <c r="E475" s="20"/>
      <c r="F475" s="18" t="s">
        <v>285</v>
      </c>
      <c r="G475" s="19">
        <v>44621</v>
      </c>
      <c r="H475" s="1">
        <f>SUMIF('شركة '!$B$5:$B$3365,التحليلى!B475,'شركة '!$I$5:$I$3365)</f>
        <v>0</v>
      </c>
    </row>
    <row r="476" spans="1:8" x14ac:dyDescent="0.2">
      <c r="A476" s="18">
        <v>14360</v>
      </c>
      <c r="B476" s="18" t="s">
        <v>597</v>
      </c>
      <c r="C476" s="19">
        <v>44471</v>
      </c>
      <c r="D476" s="20"/>
      <c r="E476" s="20"/>
      <c r="F476" s="18" t="s">
        <v>598</v>
      </c>
      <c r="G476" s="19" t="s">
        <v>77</v>
      </c>
      <c r="H476" s="1">
        <f>SUMIF('شركة '!$B$5:$B$3365,التحليلى!B476,'شركة '!$I$5:$I$3365)</f>
        <v>0</v>
      </c>
    </row>
    <row r="477" spans="1:8" x14ac:dyDescent="0.2">
      <c r="A477" s="18">
        <v>14362</v>
      </c>
      <c r="B477" s="18" t="s">
        <v>599</v>
      </c>
      <c r="C477" s="19">
        <v>44480</v>
      </c>
      <c r="D477" s="20"/>
      <c r="E477" s="20"/>
      <c r="F477" s="18" t="s">
        <v>211</v>
      </c>
      <c r="G477" s="19">
        <v>44653</v>
      </c>
      <c r="H477" s="1">
        <f>SUMIF('شركة '!$B$5:$B$3365,التحليلى!B477,'شركة '!$I$5:$I$3365)</f>
        <v>10200</v>
      </c>
    </row>
    <row r="478" spans="1:8" x14ac:dyDescent="0.2">
      <c r="A478" s="18">
        <v>14367</v>
      </c>
      <c r="B478" s="18" t="s">
        <v>600</v>
      </c>
      <c r="C478" s="19">
        <v>44487</v>
      </c>
      <c r="D478" s="20"/>
      <c r="E478" s="20"/>
      <c r="F478" s="18" t="s">
        <v>86</v>
      </c>
      <c r="G478" s="19">
        <v>44744</v>
      </c>
      <c r="H478" s="1">
        <f>SUMIF('شركة '!$B$5:$B$3365,التحليلى!B478,'شركة '!$I$5:$I$3365)</f>
        <v>10270</v>
      </c>
    </row>
    <row r="479" spans="1:8" x14ac:dyDescent="0.2">
      <c r="A479" s="18">
        <v>14368</v>
      </c>
      <c r="B479" s="18" t="s">
        <v>601</v>
      </c>
      <c r="C479" s="19">
        <v>44489</v>
      </c>
      <c r="D479" s="20"/>
      <c r="E479" s="20"/>
      <c r="F479" s="18" t="s">
        <v>86</v>
      </c>
      <c r="G479" s="19" t="s">
        <v>77</v>
      </c>
      <c r="H479" s="1">
        <f>SUMIF('شركة '!$B$5:$B$3365,التحليلى!B479,'شركة '!$I$5:$I$3365)</f>
        <v>0</v>
      </c>
    </row>
    <row r="480" spans="1:8" x14ac:dyDescent="0.2">
      <c r="A480" s="18">
        <v>14375</v>
      </c>
      <c r="B480" s="18" t="s">
        <v>602</v>
      </c>
      <c r="C480" s="19">
        <v>44495</v>
      </c>
      <c r="D480" s="20"/>
      <c r="E480" s="20"/>
      <c r="F480" s="18" t="s">
        <v>63</v>
      </c>
      <c r="G480" s="19">
        <v>44805</v>
      </c>
      <c r="H480" s="1">
        <f>SUMIF('شركة '!$B$5:$B$3365,التحليلى!B480,'شركة '!$I$5:$I$3365)</f>
        <v>17100</v>
      </c>
    </row>
    <row r="481" spans="1:8" x14ac:dyDescent="0.2">
      <c r="A481" s="18">
        <v>14382</v>
      </c>
      <c r="B481" s="18" t="s">
        <v>603</v>
      </c>
      <c r="C481" s="19">
        <v>44511</v>
      </c>
      <c r="D481" s="20"/>
      <c r="E481" s="20"/>
      <c r="F481" s="18" t="s">
        <v>285</v>
      </c>
      <c r="G481" s="19" t="s">
        <v>77</v>
      </c>
      <c r="H481" s="1">
        <f>SUMIF('شركة '!$B$5:$B$3365,التحليلى!B481,'شركة '!$I$5:$I$3365)</f>
        <v>0</v>
      </c>
    </row>
    <row r="482" spans="1:8" x14ac:dyDescent="0.2">
      <c r="A482" s="18">
        <v>14383</v>
      </c>
      <c r="B482" s="18" t="s">
        <v>604</v>
      </c>
      <c r="C482" s="19">
        <v>44511</v>
      </c>
      <c r="D482" s="20"/>
      <c r="E482" s="20"/>
      <c r="F482" s="18" t="s">
        <v>285</v>
      </c>
      <c r="G482" s="19" t="s">
        <v>77</v>
      </c>
      <c r="H482" s="1">
        <f>SUMIF('شركة '!$B$5:$B$3365,التحليلى!B482,'شركة '!$I$5:$I$3365)</f>
        <v>0</v>
      </c>
    </row>
    <row r="483" spans="1:8" x14ac:dyDescent="0.2">
      <c r="A483" s="18">
        <v>14387</v>
      </c>
      <c r="B483" s="18" t="s">
        <v>605</v>
      </c>
      <c r="C483" s="19">
        <v>44524</v>
      </c>
      <c r="D483" s="20"/>
      <c r="E483" s="20"/>
      <c r="F483" s="18" t="s">
        <v>86</v>
      </c>
      <c r="G483" s="19">
        <v>44621</v>
      </c>
      <c r="H483" s="1">
        <f>SUMIF('شركة '!$B$5:$B$3365,التحليلى!B483,'شركة '!$I$5:$I$3365)</f>
        <v>0</v>
      </c>
    </row>
    <row r="484" spans="1:8" x14ac:dyDescent="0.2">
      <c r="A484" s="18">
        <v>14390</v>
      </c>
      <c r="B484" s="18" t="s">
        <v>606</v>
      </c>
      <c r="C484" s="19">
        <v>44525</v>
      </c>
      <c r="D484" s="20"/>
      <c r="E484" s="20"/>
      <c r="F484" s="18" t="s">
        <v>86</v>
      </c>
      <c r="G484" s="19" t="s">
        <v>77</v>
      </c>
      <c r="H484" s="1">
        <f>SUMIF('شركة '!$B$5:$B$3365,التحليلى!B484,'شركة '!$I$5:$I$3365)</f>
        <v>0</v>
      </c>
    </row>
    <row r="485" spans="1:8" x14ac:dyDescent="0.2">
      <c r="A485" s="18">
        <v>14396</v>
      </c>
      <c r="B485" s="18" t="s">
        <v>607</v>
      </c>
      <c r="C485" s="19">
        <v>44532</v>
      </c>
      <c r="D485" s="20"/>
      <c r="E485" s="20"/>
      <c r="F485" s="18" t="s">
        <v>75</v>
      </c>
      <c r="G485" s="19">
        <v>44713</v>
      </c>
      <c r="H485" s="1">
        <f>SUMIF('شركة '!$B$5:$B$3365,التحليلى!B485,'شركة '!$I$5:$I$3365)</f>
        <v>1400</v>
      </c>
    </row>
    <row r="486" spans="1:8" x14ac:dyDescent="0.2">
      <c r="A486" s="18">
        <v>14397</v>
      </c>
      <c r="B486" s="18" t="s">
        <v>608</v>
      </c>
      <c r="C486" s="19">
        <v>44532</v>
      </c>
      <c r="D486" s="20"/>
      <c r="E486" s="20"/>
      <c r="F486" s="18" t="s">
        <v>86</v>
      </c>
      <c r="G486" s="19" t="s">
        <v>77</v>
      </c>
      <c r="H486" s="1">
        <f>SUMIF('شركة '!$B$5:$B$3365,التحليلى!B486,'شركة '!$I$5:$I$3365)</f>
        <v>0</v>
      </c>
    </row>
    <row r="487" spans="1:8" x14ac:dyDescent="0.2">
      <c r="A487" s="18">
        <v>14399</v>
      </c>
      <c r="B487" s="18" t="s">
        <v>609</v>
      </c>
      <c r="C487" s="19">
        <v>44537</v>
      </c>
      <c r="D487" s="20"/>
      <c r="E487" s="20"/>
      <c r="F487" s="18" t="s">
        <v>86</v>
      </c>
      <c r="G487" s="19" t="s">
        <v>77</v>
      </c>
      <c r="H487" s="1">
        <f>SUMIF('شركة '!$B$5:$B$3365,التحليلى!B487,'شركة '!$I$5:$I$3365)</f>
        <v>0</v>
      </c>
    </row>
    <row r="488" spans="1:8" x14ac:dyDescent="0.2">
      <c r="A488" s="18">
        <v>14400</v>
      </c>
      <c r="B488" s="18" t="s">
        <v>610</v>
      </c>
      <c r="C488" s="19">
        <v>44537</v>
      </c>
      <c r="D488" s="20"/>
      <c r="E488" s="20"/>
      <c r="F488" s="18" t="s">
        <v>214</v>
      </c>
      <c r="G488" s="19">
        <v>44621</v>
      </c>
      <c r="H488" s="1">
        <f>SUMIF('شركة '!$B$5:$B$3365,التحليلى!B488,'شركة '!$I$5:$I$3365)</f>
        <v>10800</v>
      </c>
    </row>
    <row r="489" spans="1:8" x14ac:dyDescent="0.2">
      <c r="A489" s="18">
        <v>14406</v>
      </c>
      <c r="B489" s="18" t="s">
        <v>611</v>
      </c>
      <c r="C489" s="19">
        <v>44544</v>
      </c>
      <c r="D489" s="20"/>
      <c r="E489" s="20"/>
      <c r="F489" s="18" t="s">
        <v>86</v>
      </c>
      <c r="G489" s="19" t="s">
        <v>77</v>
      </c>
      <c r="H489" s="1">
        <f>SUMIF('شركة '!$B$5:$B$3365,التحليلى!B489,'شركة '!$I$5:$I$3365)</f>
        <v>0</v>
      </c>
    </row>
    <row r="490" spans="1:8" x14ac:dyDescent="0.2">
      <c r="A490" s="18">
        <v>14408</v>
      </c>
      <c r="B490" s="18" t="s">
        <v>612</v>
      </c>
      <c r="C490" s="19">
        <v>44542</v>
      </c>
      <c r="D490" s="20"/>
      <c r="E490" s="20"/>
      <c r="F490" s="18" t="s">
        <v>86</v>
      </c>
      <c r="G490" s="19" t="s">
        <v>77</v>
      </c>
      <c r="H490" s="1">
        <f>SUMIF('شركة '!$B$5:$B$3365,التحليلى!B490,'شركة '!$I$5:$I$3365)</f>
        <v>0</v>
      </c>
    </row>
    <row r="491" spans="1:8" x14ac:dyDescent="0.2">
      <c r="A491" s="18">
        <v>14409</v>
      </c>
      <c r="B491" s="18" t="s">
        <v>613</v>
      </c>
      <c r="C491" s="19">
        <v>44553</v>
      </c>
      <c r="D491" s="20"/>
      <c r="E491" s="20"/>
      <c r="F491" s="18" t="s">
        <v>86</v>
      </c>
      <c r="G491" s="19">
        <v>44713</v>
      </c>
      <c r="H491" s="1">
        <f>SUMIF('شركة '!$B$5:$B$3365,التحليلى!B491,'شركة '!$I$5:$I$3365)</f>
        <v>0</v>
      </c>
    </row>
    <row r="492" spans="1:8" x14ac:dyDescent="0.2">
      <c r="A492" s="18">
        <v>14410</v>
      </c>
      <c r="B492" s="18" t="s">
        <v>614</v>
      </c>
      <c r="C492" s="19">
        <v>44555</v>
      </c>
      <c r="D492" s="20"/>
      <c r="E492" s="20"/>
      <c r="F492" s="18" t="s">
        <v>86</v>
      </c>
      <c r="G492" s="19" t="s">
        <v>77</v>
      </c>
      <c r="H492" s="1">
        <f>SUMIF('شركة '!$B$5:$B$3365,التحليلى!B492,'شركة '!$I$5:$I$3365)</f>
        <v>0</v>
      </c>
    </row>
    <row r="493" spans="1:8" x14ac:dyDescent="0.2">
      <c r="A493" s="18">
        <v>14416</v>
      </c>
      <c r="B493" s="18" t="s">
        <v>615</v>
      </c>
      <c r="C493" s="19">
        <v>44565</v>
      </c>
      <c r="D493" s="20"/>
      <c r="E493" s="20"/>
      <c r="F493" s="18" t="s">
        <v>206</v>
      </c>
      <c r="G493" s="19">
        <v>44621</v>
      </c>
      <c r="H493" s="1">
        <f>SUMIF('شركة '!$B$5:$B$3365,التحليلى!B493,'شركة '!$I$5:$I$3365)</f>
        <v>0</v>
      </c>
    </row>
    <row r="494" spans="1:8" x14ac:dyDescent="0.2">
      <c r="A494" s="18">
        <v>14419</v>
      </c>
      <c r="B494" s="18" t="s">
        <v>616</v>
      </c>
      <c r="C494" s="19">
        <v>44570</v>
      </c>
      <c r="D494" s="20"/>
      <c r="E494" s="20"/>
      <c r="F494" s="18" t="s">
        <v>75</v>
      </c>
      <c r="G494" s="19" t="s">
        <v>77</v>
      </c>
      <c r="H494" s="1">
        <f>SUMIF('شركة '!$B$5:$B$3365,التحليلى!B494,'شركة '!$I$5:$I$3365)</f>
        <v>0</v>
      </c>
    </row>
    <row r="495" spans="1:8" x14ac:dyDescent="0.2">
      <c r="A495" s="18">
        <v>14424</v>
      </c>
      <c r="B495" s="18" t="s">
        <v>617</v>
      </c>
      <c r="C495" s="19">
        <v>44586</v>
      </c>
      <c r="D495" s="20"/>
      <c r="E495" s="20"/>
      <c r="F495" s="18" t="s">
        <v>86</v>
      </c>
      <c r="G495" s="19">
        <v>44621</v>
      </c>
      <c r="H495" s="1">
        <f>SUMIF('شركة '!$B$5:$B$3365,التحليلى!B495,'شركة '!$I$5:$I$3365)</f>
        <v>0</v>
      </c>
    </row>
    <row r="496" spans="1:8" x14ac:dyDescent="0.2">
      <c r="A496" s="18">
        <v>14426</v>
      </c>
      <c r="B496" s="18" t="s">
        <v>618</v>
      </c>
      <c r="C496" s="19">
        <v>44592</v>
      </c>
      <c r="D496" s="20"/>
      <c r="E496" s="20"/>
      <c r="F496" s="18" t="s">
        <v>86</v>
      </c>
      <c r="G496" s="19" t="s">
        <v>77</v>
      </c>
      <c r="H496" s="1">
        <f>SUMIF('شركة '!$B$5:$B$3365,التحليلى!B496,'شركة '!$I$5:$I$3365)</f>
        <v>0</v>
      </c>
    </row>
    <row r="497" spans="1:8" x14ac:dyDescent="0.2">
      <c r="A497" s="18">
        <v>14428</v>
      </c>
      <c r="B497" s="18" t="s">
        <v>619</v>
      </c>
      <c r="C497" s="19">
        <v>44594</v>
      </c>
      <c r="D497" s="20"/>
      <c r="E497" s="20"/>
      <c r="F497" s="18" t="s">
        <v>86</v>
      </c>
      <c r="G497" s="19">
        <v>44835</v>
      </c>
      <c r="H497" s="1">
        <f>SUMIF('شركة '!$B$5:$B$3365,التحليلى!B497,'شركة '!$I$5:$I$3365)</f>
        <v>7235.8</v>
      </c>
    </row>
    <row r="498" spans="1:8" x14ac:dyDescent="0.2">
      <c r="A498" s="18">
        <v>14429</v>
      </c>
      <c r="B498" s="18" t="s">
        <v>620</v>
      </c>
      <c r="C498" s="19">
        <v>44598</v>
      </c>
      <c r="D498" s="20"/>
      <c r="E498" s="20"/>
      <c r="F498" s="18" t="s">
        <v>206</v>
      </c>
      <c r="G498" s="19">
        <v>44805</v>
      </c>
      <c r="H498" s="1">
        <f>SUMIF('شركة '!$B$5:$B$3365,التحليلى!B498,'شركة '!$I$5:$I$3365)</f>
        <v>0</v>
      </c>
    </row>
    <row r="499" spans="1:8" x14ac:dyDescent="0.2">
      <c r="A499" s="18">
        <v>14432</v>
      </c>
      <c r="B499" s="18" t="s">
        <v>621</v>
      </c>
      <c r="C499" s="19">
        <v>44605</v>
      </c>
      <c r="D499" s="20"/>
      <c r="E499" s="20"/>
      <c r="F499" s="18" t="s">
        <v>234</v>
      </c>
      <c r="G499" s="19"/>
      <c r="H499" s="1">
        <f>SUMIF('شركة '!$B$5:$B$3365,التحليلى!B499,'شركة '!$I$5:$I$3365)</f>
        <v>0</v>
      </c>
    </row>
    <row r="500" spans="1:8" x14ac:dyDescent="0.2">
      <c r="A500" s="18">
        <v>14433</v>
      </c>
      <c r="B500" s="18" t="s">
        <v>622</v>
      </c>
      <c r="C500" s="19">
        <v>44605</v>
      </c>
      <c r="D500" s="20"/>
      <c r="E500" s="20"/>
      <c r="F500" s="18" t="s">
        <v>86</v>
      </c>
      <c r="G500" s="19" t="s">
        <v>77</v>
      </c>
      <c r="H500" s="1">
        <f>SUMIF('شركة '!$B$5:$B$3365,التحليلى!B500,'شركة '!$I$5:$I$3365)</f>
        <v>0</v>
      </c>
    </row>
    <row r="501" spans="1:8" x14ac:dyDescent="0.2">
      <c r="A501" s="18">
        <v>14436</v>
      </c>
      <c r="B501" s="18" t="s">
        <v>623</v>
      </c>
      <c r="C501" s="19">
        <v>44611</v>
      </c>
      <c r="D501" s="20"/>
      <c r="E501" s="20"/>
      <c r="F501" s="18" t="s">
        <v>214</v>
      </c>
      <c r="G501" s="19" t="s">
        <v>77</v>
      </c>
      <c r="H501" s="1">
        <f>SUMIF('شركة '!$B$5:$B$3365,التحليلى!B501,'شركة '!$I$5:$I$3365)</f>
        <v>0</v>
      </c>
    </row>
    <row r="502" spans="1:8" x14ac:dyDescent="0.2">
      <c r="A502" s="18">
        <v>14437</v>
      </c>
      <c r="B502" s="18" t="s">
        <v>624</v>
      </c>
      <c r="C502" s="19">
        <v>44614</v>
      </c>
      <c r="D502" s="20"/>
      <c r="E502" s="20"/>
      <c r="F502" s="18" t="s">
        <v>206</v>
      </c>
      <c r="G502" s="19">
        <v>44805</v>
      </c>
      <c r="H502" s="1">
        <f>SUMIF('شركة '!$B$5:$B$3365,التحليلى!B502,'شركة '!$I$5:$I$3365)</f>
        <v>8410</v>
      </c>
    </row>
    <row r="503" spans="1:8" x14ac:dyDescent="0.2">
      <c r="A503" s="18">
        <v>14438</v>
      </c>
      <c r="B503" s="18" t="s">
        <v>625</v>
      </c>
      <c r="C503" s="19">
        <v>44616</v>
      </c>
      <c r="D503" s="20"/>
      <c r="E503" s="20"/>
      <c r="F503" s="18" t="s">
        <v>206</v>
      </c>
      <c r="G503" s="19" t="s">
        <v>77</v>
      </c>
      <c r="H503" s="1">
        <f>SUMIF('شركة '!$B$5:$B$3365,التحليلى!B503,'شركة '!$I$5:$I$3365)</f>
        <v>0</v>
      </c>
    </row>
    <row r="504" spans="1:8" x14ac:dyDescent="0.2">
      <c r="A504" s="18">
        <v>14439</v>
      </c>
      <c r="B504" s="18" t="s">
        <v>626</v>
      </c>
      <c r="C504" s="19">
        <v>44616</v>
      </c>
      <c r="D504" s="20"/>
      <c r="E504" s="20"/>
      <c r="F504" s="18" t="s">
        <v>86</v>
      </c>
      <c r="G504" s="19"/>
      <c r="H504" s="1">
        <f>SUMIF('شركة '!$B$5:$B$3365,التحليلى!B504,'شركة '!$I$5:$I$3365)</f>
        <v>3100</v>
      </c>
    </row>
    <row r="505" spans="1:8" x14ac:dyDescent="0.2">
      <c r="A505" s="18">
        <v>14441</v>
      </c>
      <c r="B505" s="18" t="s">
        <v>632</v>
      </c>
      <c r="C505" s="19">
        <v>44618</v>
      </c>
      <c r="D505" s="20"/>
      <c r="E505" s="20"/>
      <c r="F505" s="18" t="s">
        <v>86</v>
      </c>
      <c r="G505" s="19">
        <v>44713</v>
      </c>
      <c r="H505" s="1">
        <f>SUMIF('شركة '!$B$5:$B$3365,التحليلى!B505,'شركة '!$I$5:$I$3365)</f>
        <v>505.33</v>
      </c>
    </row>
    <row r="506" spans="1:8" x14ac:dyDescent="0.2">
      <c r="A506" s="18">
        <v>14443</v>
      </c>
      <c r="B506" s="18" t="s">
        <v>633</v>
      </c>
      <c r="C506" s="19">
        <v>44622</v>
      </c>
      <c r="D506" s="20"/>
      <c r="E506" s="20"/>
      <c r="F506" s="18" t="s">
        <v>86</v>
      </c>
      <c r="G506" s="19" t="s">
        <v>77</v>
      </c>
      <c r="H506" s="1">
        <f>SUMIF('شركة '!$B$5:$B$3365,التحليلى!B506,'شركة '!$I$5:$I$3365)</f>
        <v>0</v>
      </c>
    </row>
    <row r="507" spans="1:8" x14ac:dyDescent="0.2">
      <c r="A507" s="18">
        <v>14445</v>
      </c>
      <c r="B507" s="18" t="s">
        <v>634</v>
      </c>
      <c r="C507" s="19">
        <v>44634</v>
      </c>
      <c r="D507" s="20"/>
      <c r="E507" s="20"/>
      <c r="F507" s="18" t="s">
        <v>214</v>
      </c>
      <c r="G507" s="19">
        <v>44713</v>
      </c>
      <c r="H507" s="1">
        <f>SUMIF('شركة '!$B$5:$B$3365,التحليلى!B507,'شركة '!$I$5:$I$3365)</f>
        <v>12240</v>
      </c>
    </row>
    <row r="508" spans="1:8" x14ac:dyDescent="0.2">
      <c r="A508" s="18">
        <v>14446</v>
      </c>
      <c r="B508" s="18" t="s">
        <v>635</v>
      </c>
      <c r="C508" s="19">
        <v>44640</v>
      </c>
      <c r="D508" s="20"/>
      <c r="E508" s="20"/>
      <c r="F508" s="18" t="s">
        <v>86</v>
      </c>
      <c r="G508" s="19" t="s">
        <v>77</v>
      </c>
      <c r="H508" s="1">
        <f>SUMIF('شركة '!$B$5:$B$3365,التحليلى!B508,'شركة '!$I$5:$I$3365)</f>
        <v>0</v>
      </c>
    </row>
    <row r="509" spans="1:8" x14ac:dyDescent="0.2">
      <c r="A509" s="18">
        <v>14449</v>
      </c>
      <c r="B509" s="18" t="s">
        <v>636</v>
      </c>
      <c r="C509" s="19">
        <v>44636</v>
      </c>
      <c r="D509" s="20"/>
      <c r="E509" s="20"/>
      <c r="F509" s="18" t="s">
        <v>206</v>
      </c>
      <c r="G509" s="19">
        <v>44653</v>
      </c>
      <c r="H509" s="1">
        <f>SUMIF('شركة '!$B$5:$B$3365,التحليلى!B509,'شركة '!$I$5:$I$3365)</f>
        <v>0</v>
      </c>
    </row>
    <row r="510" spans="1:8" x14ac:dyDescent="0.2">
      <c r="A510" s="18">
        <v>14450</v>
      </c>
      <c r="B510" s="18" t="s">
        <v>637</v>
      </c>
      <c r="C510" s="19">
        <v>44644</v>
      </c>
      <c r="D510" s="20"/>
      <c r="E510" s="20"/>
      <c r="F510" s="18" t="s">
        <v>75</v>
      </c>
      <c r="G510" s="19" t="s">
        <v>77</v>
      </c>
      <c r="H510" s="1">
        <f>SUMIF('شركة '!$B$5:$B$3365,التحليلى!B510,'شركة '!$I$5:$I$3365)</f>
        <v>0</v>
      </c>
    </row>
    <row r="511" spans="1:8" x14ac:dyDescent="0.2">
      <c r="A511" s="18">
        <v>904</v>
      </c>
      <c r="B511" s="18" t="s">
        <v>205</v>
      </c>
      <c r="C511" s="19">
        <v>33639</v>
      </c>
      <c r="D511" s="20"/>
      <c r="E511" s="20"/>
      <c r="F511" s="18" t="s">
        <v>86</v>
      </c>
      <c r="G511" s="19">
        <v>35061</v>
      </c>
      <c r="H511" s="1">
        <f>SUMIF('شركة '!$B$5:$B$3365,التحليلى!B511,'شركة '!$I$5:$I$3365)</f>
        <v>0</v>
      </c>
    </row>
    <row r="512" spans="1:8" x14ac:dyDescent="0.2">
      <c r="A512" s="18">
        <v>14451</v>
      </c>
      <c r="B512" s="18" t="s">
        <v>639</v>
      </c>
      <c r="C512" s="19">
        <v>44646</v>
      </c>
      <c r="D512" s="20"/>
      <c r="E512" s="20"/>
      <c r="F512" s="18" t="s">
        <v>214</v>
      </c>
      <c r="G512" s="19">
        <v>44713</v>
      </c>
      <c r="H512" s="1">
        <f>SUMIF('شركة '!$B$5:$B$3365,التحليلى!B512,'شركة '!$I$5:$I$3365)</f>
        <v>14280</v>
      </c>
    </row>
    <row r="513" spans="1:8" x14ac:dyDescent="0.2">
      <c r="A513" s="18">
        <v>14453</v>
      </c>
      <c r="B513" s="18" t="s">
        <v>640</v>
      </c>
      <c r="C513" s="19">
        <v>44656</v>
      </c>
      <c r="D513" s="20"/>
      <c r="E513" s="20"/>
      <c r="F513" s="18" t="s">
        <v>86</v>
      </c>
      <c r="G513" s="19" t="s">
        <v>77</v>
      </c>
      <c r="H513" s="1">
        <f>SUMIF('شركة '!$B$5:$B$3365,التحليلى!B513,'شركة '!$I$5:$I$3365)</f>
        <v>0</v>
      </c>
    </row>
    <row r="514" spans="1:8" x14ac:dyDescent="0.2">
      <c r="A514" s="18">
        <v>14456</v>
      </c>
      <c r="B514" s="18" t="s">
        <v>641</v>
      </c>
      <c r="C514" s="19">
        <v>44670</v>
      </c>
      <c r="D514" s="20"/>
      <c r="E514" s="20"/>
      <c r="F514" s="18" t="s">
        <v>214</v>
      </c>
      <c r="G514" s="19" t="s">
        <v>77</v>
      </c>
      <c r="H514" s="1">
        <f>SUMIF('شركة '!$B$5:$B$3365,التحليلى!B514,'شركة '!$I$5:$I$3365)</f>
        <v>0</v>
      </c>
    </row>
    <row r="515" spans="1:8" x14ac:dyDescent="0.2">
      <c r="A515" s="18">
        <v>14457</v>
      </c>
      <c r="B515" s="18" t="s">
        <v>642</v>
      </c>
      <c r="C515" s="19">
        <v>44672</v>
      </c>
      <c r="D515" s="20"/>
      <c r="E515" s="20"/>
      <c r="F515" s="18" t="s">
        <v>86</v>
      </c>
      <c r="G515" s="19" t="s">
        <v>77</v>
      </c>
      <c r="H515" s="1">
        <f>SUMIF('شركة '!$B$5:$B$3365,التحليلى!B515,'شركة '!$I$5:$I$3365)</f>
        <v>1700</v>
      </c>
    </row>
    <row r="516" spans="1:8" x14ac:dyDescent="0.2">
      <c r="A516" s="18">
        <v>14460</v>
      </c>
      <c r="B516" s="18" t="s">
        <v>646</v>
      </c>
      <c r="C516" s="29">
        <v>44710</v>
      </c>
      <c r="D516" s="28"/>
      <c r="E516" s="20"/>
      <c r="F516" s="18" t="s">
        <v>206</v>
      </c>
      <c r="G516" s="19" t="s">
        <v>77</v>
      </c>
      <c r="H516" s="1">
        <f>SUMIF('شركة '!$B$5:$B$3365,التحليلى!B516,'شركة '!$I$5:$I$3365)</f>
        <v>0</v>
      </c>
    </row>
    <row r="517" spans="1:8" x14ac:dyDescent="0.2">
      <c r="A517" s="18">
        <v>14465</v>
      </c>
      <c r="B517" s="18" t="s">
        <v>647</v>
      </c>
      <c r="C517" s="29">
        <v>44713</v>
      </c>
      <c r="D517" s="28"/>
      <c r="E517" s="20"/>
      <c r="F517" s="18" t="s">
        <v>63</v>
      </c>
      <c r="G517" s="19" t="s">
        <v>77</v>
      </c>
      <c r="H517" s="1">
        <f>SUMIF('شركة '!$B$5:$B$3365,التحليلى!B517,'شركة '!$I$5:$I$3365)</f>
        <v>0</v>
      </c>
    </row>
    <row r="518" spans="1:8" x14ac:dyDescent="0.2">
      <c r="A518" s="18">
        <v>14472</v>
      </c>
      <c r="B518" s="18" t="s">
        <v>648</v>
      </c>
      <c r="C518" s="29">
        <v>44727</v>
      </c>
      <c r="D518" s="28"/>
      <c r="E518" s="20"/>
      <c r="F518" s="18" t="s">
        <v>86</v>
      </c>
      <c r="G518" s="19" t="s">
        <v>77</v>
      </c>
      <c r="H518" s="1">
        <f>SUMIF('شركة '!$B$5:$B$3365,التحليلى!B518,'شركة '!$I$5:$I$3365)</f>
        <v>1613.33</v>
      </c>
    </row>
    <row r="519" spans="1:8" x14ac:dyDescent="0.2">
      <c r="A519" s="18">
        <v>14474</v>
      </c>
      <c r="B519" s="18" t="s">
        <v>649</v>
      </c>
      <c r="C519" s="29">
        <v>44728</v>
      </c>
      <c r="D519" s="28"/>
      <c r="E519" s="20"/>
      <c r="F519" s="18" t="s">
        <v>285</v>
      </c>
      <c r="G519" s="19" t="s">
        <v>77</v>
      </c>
      <c r="H519" s="1">
        <f>SUMIF('شركة '!$B$5:$B$3365,التحليلى!B519,'شركة '!$I$5:$I$3365)</f>
        <v>5100</v>
      </c>
    </row>
    <row r="520" spans="1:8" x14ac:dyDescent="0.2">
      <c r="A520" s="18">
        <v>14478</v>
      </c>
      <c r="B520" s="18" t="s">
        <v>650</v>
      </c>
      <c r="C520" s="29">
        <v>44727</v>
      </c>
      <c r="D520" s="28"/>
      <c r="E520" s="20"/>
      <c r="F520" s="18" t="s">
        <v>25</v>
      </c>
      <c r="G520" s="19" t="s">
        <v>77</v>
      </c>
      <c r="H520" s="1">
        <f>SUMIF('شركة '!$B$5:$B$3365,التحليلى!B520,'شركة '!$I$5:$I$3365)</f>
        <v>12269.33</v>
      </c>
    </row>
    <row r="521" spans="1:8" x14ac:dyDescent="0.2">
      <c r="A521" s="18">
        <v>14479</v>
      </c>
      <c r="B521" s="18" t="s">
        <v>651</v>
      </c>
      <c r="C521" s="29">
        <v>44732</v>
      </c>
      <c r="D521" s="28"/>
      <c r="E521" s="20"/>
      <c r="F521" s="18" t="s">
        <v>86</v>
      </c>
      <c r="G521" s="19" t="s">
        <v>77</v>
      </c>
      <c r="H521" s="1">
        <f>SUMIF('شركة '!$B$5:$B$3365,التحليلى!B521,'شركة '!$I$5:$I$3365)</f>
        <v>7753.33</v>
      </c>
    </row>
    <row r="522" spans="1:8" x14ac:dyDescent="0.2">
      <c r="A522" s="18">
        <v>14481</v>
      </c>
      <c r="B522" s="18" t="s">
        <v>652</v>
      </c>
      <c r="C522" s="29">
        <v>44735</v>
      </c>
      <c r="D522" s="28"/>
      <c r="E522" s="20"/>
      <c r="F522" s="18" t="s">
        <v>86</v>
      </c>
      <c r="G522" s="19" t="s">
        <v>77</v>
      </c>
      <c r="H522" s="1">
        <f>SUMIF('شركة '!$B$5:$B$3365,التحليلى!B522,'شركة '!$I$5:$I$3365)</f>
        <v>0</v>
      </c>
    </row>
    <row r="523" spans="1:8" x14ac:dyDescent="0.2">
      <c r="A523" s="18">
        <v>14487</v>
      </c>
      <c r="B523" s="18" t="s">
        <v>657</v>
      </c>
      <c r="C523" s="29">
        <v>44759</v>
      </c>
      <c r="D523" s="28"/>
      <c r="E523" s="20"/>
      <c r="F523" s="18" t="s">
        <v>86</v>
      </c>
      <c r="G523" s="19" t="s">
        <v>77</v>
      </c>
      <c r="H523" s="1">
        <f>SUMIF('شركة '!$B$5:$B$3365,التحليلى!B523,'شركة '!$I$5:$I$3365)</f>
        <v>0</v>
      </c>
    </row>
    <row r="524" spans="1:8" x14ac:dyDescent="0.2">
      <c r="A524" s="18">
        <v>14488</v>
      </c>
      <c r="B524" s="18" t="s">
        <v>658</v>
      </c>
      <c r="C524" s="29">
        <v>44760</v>
      </c>
      <c r="D524" s="28"/>
      <c r="E524" s="20"/>
      <c r="F524" s="18" t="s">
        <v>86</v>
      </c>
      <c r="G524" s="19" t="s">
        <v>77</v>
      </c>
      <c r="H524" s="1">
        <f>SUMIF('شركة '!$B$5:$B$3365,التحليلى!B524,'شركة '!$I$5:$I$3365)</f>
        <v>0</v>
      </c>
    </row>
    <row r="525" spans="1:8" x14ac:dyDescent="0.2">
      <c r="A525" s="18">
        <v>14497</v>
      </c>
      <c r="B525" s="18" t="s">
        <v>659</v>
      </c>
      <c r="C525" s="29">
        <v>44759</v>
      </c>
      <c r="D525" s="28"/>
      <c r="E525" s="20"/>
      <c r="F525" s="18" t="s">
        <v>86</v>
      </c>
      <c r="G525" s="19" t="s">
        <v>77</v>
      </c>
      <c r="H525" s="1">
        <f>SUMIF('شركة '!$B$5:$B$3365,التحليلى!B525,'شركة '!$I$5:$I$3365)</f>
        <v>0</v>
      </c>
    </row>
    <row r="526" spans="1:8" x14ac:dyDescent="0.2">
      <c r="A526" s="18">
        <v>14502</v>
      </c>
      <c r="B526" s="18" t="s">
        <v>660</v>
      </c>
      <c r="C526" s="29">
        <v>44782</v>
      </c>
      <c r="D526" s="28"/>
      <c r="E526" s="20"/>
      <c r="F526" s="18" t="s">
        <v>63</v>
      </c>
      <c r="G526" s="19" t="s">
        <v>77</v>
      </c>
      <c r="H526" s="1">
        <f>SUMIF('شركة '!$B$5:$B$3365,التحليلى!B526,'شركة '!$I$5:$I$3365)</f>
        <v>0</v>
      </c>
    </row>
    <row r="527" spans="1:8" x14ac:dyDescent="0.2">
      <c r="A527" s="18">
        <v>14503</v>
      </c>
      <c r="B527" s="18" t="s">
        <v>661</v>
      </c>
      <c r="C527" s="29">
        <v>44770</v>
      </c>
      <c r="D527" s="28"/>
      <c r="E527" s="20"/>
      <c r="F527" s="18" t="s">
        <v>206</v>
      </c>
      <c r="G527" s="19" t="s">
        <v>77</v>
      </c>
      <c r="H527" s="1">
        <f>SUMIF('شركة '!$B$5:$B$3365,التحليلى!B527,'شركة '!$I$5:$I$3365)</f>
        <v>6300</v>
      </c>
    </row>
    <row r="528" spans="1:8" x14ac:dyDescent="0.2">
      <c r="A528" s="18">
        <v>14504</v>
      </c>
      <c r="B528" s="18" t="s">
        <v>662</v>
      </c>
      <c r="C528" s="29">
        <v>44780</v>
      </c>
      <c r="D528" s="28"/>
      <c r="E528" s="20"/>
      <c r="F528" s="18" t="s">
        <v>206</v>
      </c>
      <c r="G528" s="19" t="s">
        <v>77</v>
      </c>
      <c r="H528" s="1">
        <f>SUMIF('شركة '!$B$5:$B$3365,التحليلى!B528,'شركة '!$I$5:$I$3365)</f>
        <v>0</v>
      </c>
    </row>
    <row r="529" spans="1:8" x14ac:dyDescent="0.2">
      <c r="A529" s="18">
        <v>14513</v>
      </c>
      <c r="B529" s="18" t="s">
        <v>663</v>
      </c>
      <c r="C529" s="29">
        <v>44808</v>
      </c>
      <c r="D529" s="28"/>
      <c r="E529" s="20"/>
      <c r="F529" s="18" t="s">
        <v>86</v>
      </c>
      <c r="G529" s="19" t="s">
        <v>77</v>
      </c>
      <c r="H529" s="1">
        <f>SUMIF('شركة '!$B$5:$B$3365,التحليلى!B529,'شركة '!$I$5:$I$3365)</f>
        <v>0</v>
      </c>
    </row>
    <row r="530" spans="1:8" x14ac:dyDescent="0.2">
      <c r="A530" s="18">
        <v>14514</v>
      </c>
      <c r="B530" s="18" t="s">
        <v>664</v>
      </c>
      <c r="C530" s="29">
        <v>44808</v>
      </c>
      <c r="D530" s="28"/>
      <c r="E530" s="20"/>
      <c r="F530" s="18" t="s">
        <v>86</v>
      </c>
      <c r="G530" s="19" t="s">
        <v>77</v>
      </c>
      <c r="H530" s="1">
        <f>SUMIF('شركة '!$B$5:$B$3365,التحليلى!B530,'شركة '!$I$5:$I$3365)</f>
        <v>0</v>
      </c>
    </row>
    <row r="531" spans="1:8" x14ac:dyDescent="0.2">
      <c r="A531" s="18">
        <v>14515</v>
      </c>
      <c r="B531" s="18" t="s">
        <v>665</v>
      </c>
      <c r="C531" s="29">
        <v>44808</v>
      </c>
      <c r="D531" s="28"/>
      <c r="E531" s="20"/>
      <c r="F531" s="18" t="s">
        <v>86</v>
      </c>
      <c r="G531" s="19" t="s">
        <v>77</v>
      </c>
      <c r="H531" s="1">
        <f>SUMIF('شركة '!$B$5:$B$3365,التحليلى!B531,'شركة '!$I$5:$I$3365)</f>
        <v>0</v>
      </c>
    </row>
    <row r="532" spans="1:8" x14ac:dyDescent="0.2">
      <c r="A532" s="18">
        <v>14516</v>
      </c>
      <c r="B532" s="18" t="s">
        <v>666</v>
      </c>
      <c r="C532" s="29">
        <v>44808</v>
      </c>
      <c r="D532" s="28"/>
      <c r="E532" s="20"/>
      <c r="F532" s="18" t="s">
        <v>86</v>
      </c>
      <c r="G532" s="19" t="s">
        <v>77</v>
      </c>
      <c r="H532" s="1">
        <f>SUMIF('شركة '!$B$5:$B$3365,التحليلى!B532,'شركة '!$I$5:$I$3365)</f>
        <v>0</v>
      </c>
    </row>
    <row r="533" spans="1:8" x14ac:dyDescent="0.2">
      <c r="A533" s="18">
        <v>14519</v>
      </c>
      <c r="B533" s="18" t="s">
        <v>667</v>
      </c>
      <c r="C533" s="29">
        <v>44811</v>
      </c>
      <c r="D533" s="28"/>
      <c r="E533" s="20"/>
      <c r="F533" s="18" t="s">
        <v>86</v>
      </c>
      <c r="G533" s="19" t="s">
        <v>77</v>
      </c>
      <c r="H533" s="1">
        <f>SUMIF('شركة '!$B$5:$B$3365,التحليلى!B533,'شركة '!$I$5:$I$3365)</f>
        <v>0</v>
      </c>
    </row>
    <row r="534" spans="1:8" x14ac:dyDescent="0.2">
      <c r="A534" s="18">
        <v>14521</v>
      </c>
      <c r="B534" s="18" t="s">
        <v>668</v>
      </c>
      <c r="C534" s="29">
        <v>44816</v>
      </c>
      <c r="D534" s="28"/>
      <c r="E534" s="20"/>
      <c r="F534" s="18" t="s">
        <v>86</v>
      </c>
      <c r="G534" s="19" t="s">
        <v>77</v>
      </c>
      <c r="H534" s="1">
        <f>SUMIF('شركة '!$B$5:$B$3365,التحليلى!B534,'شركة '!$I$5:$I$3365)</f>
        <v>4133.33</v>
      </c>
    </row>
    <row r="535" spans="1:8" x14ac:dyDescent="0.2">
      <c r="A535" s="18">
        <v>14522</v>
      </c>
      <c r="B535" s="18" t="s">
        <v>669</v>
      </c>
      <c r="C535" s="29">
        <v>44816</v>
      </c>
      <c r="D535" s="28"/>
      <c r="E535" s="20"/>
      <c r="F535" s="18" t="s">
        <v>86</v>
      </c>
      <c r="G535" s="19" t="s">
        <v>77</v>
      </c>
      <c r="H535" s="1">
        <f>SUMIF('شركة '!$B$5:$B$3365,التحليلى!B535,'شركة '!$I$5:$I$3365)</f>
        <v>0</v>
      </c>
    </row>
    <row r="536" spans="1:8" x14ac:dyDescent="0.2">
      <c r="A536" s="18">
        <v>14531</v>
      </c>
      <c r="B536" s="18" t="s">
        <v>670</v>
      </c>
      <c r="C536" s="29">
        <v>44843</v>
      </c>
      <c r="D536" s="28"/>
      <c r="E536" s="20"/>
      <c r="F536" s="18" t="s">
        <v>234</v>
      </c>
      <c r="G536" s="19" t="s">
        <v>77</v>
      </c>
      <c r="H536" s="1">
        <f>SUMIF('شركة '!$B$5:$B$3365,التحليلى!B536,'شركة '!$I$5:$I$3365)</f>
        <v>10290</v>
      </c>
    </row>
    <row r="537" spans="1:8" x14ac:dyDescent="0.2">
      <c r="A537" s="18">
        <v>14535</v>
      </c>
      <c r="B537" s="18" t="s">
        <v>671</v>
      </c>
      <c r="C537" s="29">
        <v>44851</v>
      </c>
      <c r="D537" s="28"/>
      <c r="E537" s="20"/>
      <c r="F537" s="18" t="s">
        <v>75</v>
      </c>
      <c r="G537" s="19" t="s">
        <v>77</v>
      </c>
      <c r="H537" s="1">
        <f>SUMIF('شركة '!$B$5:$B$3365,التحليلى!B537,'شركة '!$I$5:$I$3365)</f>
        <v>0</v>
      </c>
    </row>
    <row r="538" spans="1:8" x14ac:dyDescent="0.2">
      <c r="A538" s="18">
        <v>14537</v>
      </c>
      <c r="B538" s="18" t="s">
        <v>134</v>
      </c>
      <c r="C538" s="29">
        <v>44857</v>
      </c>
      <c r="D538" s="28"/>
      <c r="E538" s="20"/>
      <c r="F538" s="18" t="s">
        <v>86</v>
      </c>
      <c r="G538" s="19" t="s">
        <v>77</v>
      </c>
      <c r="H538" s="1">
        <f>SUMIF('شركة '!$B$5:$B$3365,التحليلى!B538,'شركة '!$I$5:$I$3365)</f>
        <v>3400</v>
      </c>
    </row>
    <row r="539" spans="1:8" x14ac:dyDescent="0.2">
      <c r="A539" s="18">
        <v>14542</v>
      </c>
      <c r="B539" s="18" t="s">
        <v>672</v>
      </c>
      <c r="C539" s="29">
        <v>44878</v>
      </c>
      <c r="D539" s="28"/>
      <c r="E539" s="20"/>
      <c r="F539" s="18" t="s">
        <v>86</v>
      </c>
      <c r="G539" s="19" t="s">
        <v>77</v>
      </c>
      <c r="H539" s="1">
        <f>SUMIF('شركة '!$B$5:$B$3365,التحليلى!B539,'شركة '!$I$5:$I$3365)</f>
        <v>1900</v>
      </c>
    </row>
    <row r="540" spans="1:8" x14ac:dyDescent="0.2">
      <c r="A540" s="18">
        <v>14547</v>
      </c>
      <c r="B540" s="18" t="s">
        <v>626</v>
      </c>
      <c r="C540" s="19">
        <v>44892</v>
      </c>
      <c r="D540" s="20"/>
      <c r="E540" s="20"/>
      <c r="F540" s="18" t="s">
        <v>86</v>
      </c>
      <c r="G540" s="19" t="s">
        <v>77</v>
      </c>
      <c r="H540" s="1">
        <f>SUMIF('شركة '!$B$5:$B$3365,التحليلى!B540,'شركة '!$I$5:$I$3365)</f>
        <v>3100</v>
      </c>
    </row>
    <row r="541" spans="1:8" x14ac:dyDescent="0.2">
      <c r="A541" s="18">
        <v>14551</v>
      </c>
      <c r="B541" s="18" t="s">
        <v>675</v>
      </c>
      <c r="C541" s="19">
        <v>44921</v>
      </c>
      <c r="D541" s="20"/>
      <c r="E541" s="20"/>
      <c r="F541" s="18" t="s">
        <v>124</v>
      </c>
      <c r="G541" s="19" t="s">
        <v>77</v>
      </c>
      <c r="H541" s="1">
        <f>SUMIF('شركة '!$B$5:$B$3365,التحليلى!B541,'شركة '!$I$5:$I$3365)</f>
        <v>0</v>
      </c>
    </row>
    <row r="542" spans="1:8" x14ac:dyDescent="0.2">
      <c r="A542" s="18">
        <v>14553</v>
      </c>
      <c r="B542" s="18" t="s">
        <v>676</v>
      </c>
      <c r="C542" s="19">
        <v>44927</v>
      </c>
      <c r="D542" s="20"/>
      <c r="E542" s="20"/>
      <c r="F542" s="18" t="s">
        <v>86</v>
      </c>
      <c r="G542" s="19" t="s">
        <v>77</v>
      </c>
      <c r="H542" s="1">
        <f>SUMIF('شركة '!$B$5:$B$3365,التحليلى!B542,'شركة '!$I$5:$I$3365)</f>
        <v>0</v>
      </c>
    </row>
    <row r="543" spans="1:8" x14ac:dyDescent="0.2">
      <c r="A543" s="18">
        <v>14554</v>
      </c>
      <c r="B543" s="18" t="s">
        <v>677</v>
      </c>
      <c r="C543" s="19">
        <v>44927</v>
      </c>
      <c r="D543" s="20"/>
      <c r="E543" s="20"/>
      <c r="F543" s="18" t="s">
        <v>124</v>
      </c>
      <c r="G543" s="19" t="s">
        <v>77</v>
      </c>
      <c r="H543" s="1">
        <f>SUMIF('شركة '!$B$5:$B$3365,التحليلى!B543,'شركة '!$I$5:$I$3365)</f>
        <v>0</v>
      </c>
    </row>
    <row r="544" spans="1:8" x14ac:dyDescent="0.2">
      <c r="A544" s="18">
        <v>14555</v>
      </c>
      <c r="B544" s="18" t="s">
        <v>678</v>
      </c>
      <c r="C544" s="19">
        <v>44930</v>
      </c>
      <c r="D544" s="20"/>
      <c r="E544" s="20"/>
      <c r="F544" s="18" t="s">
        <v>124</v>
      </c>
      <c r="G544" s="19" t="s">
        <v>77</v>
      </c>
      <c r="H544" s="1">
        <f>SUMIF('شركة '!$B$5:$B$3365,التحليلى!B544,'شركة '!$I$5:$I$3365)</f>
        <v>0</v>
      </c>
    </row>
    <row r="545" spans="1:8" x14ac:dyDescent="0.2">
      <c r="A545" s="18">
        <v>14556</v>
      </c>
      <c r="B545" s="18" t="s">
        <v>679</v>
      </c>
      <c r="C545" s="19">
        <v>44930</v>
      </c>
      <c r="D545" s="20"/>
      <c r="E545" s="20"/>
      <c r="F545" s="18" t="s">
        <v>124</v>
      </c>
      <c r="G545" s="19" t="s">
        <v>77</v>
      </c>
      <c r="H545" s="1">
        <f>SUMIF('شركة '!$B$5:$B$3365,التحليلى!B545,'شركة '!$I$5:$I$3365)</f>
        <v>0</v>
      </c>
    </row>
    <row r="546" spans="1:8" x14ac:dyDescent="0.2">
      <c r="A546" s="18">
        <v>14564</v>
      </c>
      <c r="B546" s="18" t="s">
        <v>680</v>
      </c>
      <c r="C546" s="19">
        <v>44931</v>
      </c>
      <c r="D546" s="20"/>
      <c r="E546" s="20"/>
      <c r="F546" s="18" t="s">
        <v>124</v>
      </c>
      <c r="G546" s="19" t="s">
        <v>77</v>
      </c>
      <c r="H546" s="1">
        <f>SUMIF('شركة '!$B$5:$B$3365,التحليلى!B546,'شركة '!$I$5:$I$3365)</f>
        <v>6200</v>
      </c>
    </row>
    <row r="547" spans="1:8" x14ac:dyDescent="0.2">
      <c r="A547" s="18">
        <v>14570</v>
      </c>
      <c r="B547" s="18" t="s">
        <v>681</v>
      </c>
      <c r="C547" s="19">
        <v>44949</v>
      </c>
      <c r="D547" s="20"/>
      <c r="E547" s="20"/>
      <c r="F547" s="18" t="s">
        <v>86</v>
      </c>
      <c r="G547" s="19" t="s">
        <v>77</v>
      </c>
      <c r="H547" s="1">
        <f>SUMIF('شركة '!$B$5:$B$3365,التحليلى!B547,'شركة '!$I$5:$I$3365)</f>
        <v>0</v>
      </c>
    </row>
    <row r="548" spans="1:8" x14ac:dyDescent="0.2">
      <c r="A548" s="18">
        <v>14578</v>
      </c>
      <c r="B548" s="18" t="s">
        <v>682</v>
      </c>
      <c r="C548" s="19">
        <v>44948</v>
      </c>
      <c r="D548" s="20"/>
      <c r="E548" s="20"/>
      <c r="F548" s="18" t="s">
        <v>86</v>
      </c>
      <c r="G548" s="19" t="s">
        <v>77</v>
      </c>
      <c r="H548" s="1">
        <f>SUMIF('شركة '!$B$5:$B$3365,التحليلى!B548,'شركة '!$I$5:$I$3365)</f>
        <v>0</v>
      </c>
    </row>
  </sheetData>
  <autoFilter ref="A4:T5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شركة </vt:lpstr>
      <vt:lpstr>التحليلى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Fawzi</dc:creator>
  <cp:lastModifiedBy>Haleem</cp:lastModifiedBy>
  <cp:lastPrinted>2023-02-08T12:57:21Z</cp:lastPrinted>
  <dcterms:created xsi:type="dcterms:W3CDTF">2022-05-26T13:43:22Z</dcterms:created>
  <dcterms:modified xsi:type="dcterms:W3CDTF">2023-09-10T22:47:04Z</dcterms:modified>
</cp:coreProperties>
</file>