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dd95679ac13d32c7/سطح المكتب/"/>
    </mc:Choice>
  </mc:AlternateContent>
  <xr:revisionPtr revIDLastSave="2" documentId="13_ncr:1_{132E3A0D-F18B-40DD-B6BF-79E3C4AC6630}" xr6:coauthVersionLast="47" xr6:coauthVersionMax="47" xr10:uidLastSave="{1F23AD62-337A-4BA5-B361-F3567B424E49}"/>
  <bookViews>
    <workbookView xWindow="1110" yWindow="-120" windowWidth="29730" windowHeight="17520" xr2:uid="{00000000-000D-0000-FFFF-FFFF00000000}"/>
  </bookViews>
  <sheets>
    <sheet name="new" sheetId="2" r:id="rId1"/>
  </sheets>
  <definedNames>
    <definedName name="pr" localSheetId="0">new!$U$7:$W$60</definedName>
    <definedName name="_xlnm.Print_Area" localSheetId="0">new!$D$1:$K$59</definedName>
    <definedName name="_xlnm.Print_Titles" localSheetId="0">new!$1:$4</definedName>
    <definedName name="product">new!$BK$5:$BL$30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7" i="2" l="1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AK5" i="2"/>
  <c r="K5" i="2" s="1"/>
  <c r="AJ6" i="2"/>
  <c r="AK6" i="2" s="1"/>
  <c r="AJ7" i="2"/>
  <c r="AK7" i="2" s="1"/>
  <c r="AJ8" i="2"/>
  <c r="AK8" i="2" s="1"/>
  <c r="AJ9" i="2"/>
  <c r="AK9" i="2" s="1"/>
  <c r="AJ10" i="2"/>
  <c r="AK10" i="2" s="1"/>
  <c r="AJ11" i="2"/>
  <c r="AK11" i="2" s="1"/>
  <c r="AJ12" i="2"/>
  <c r="AK12" i="2" s="1"/>
  <c r="AJ13" i="2"/>
  <c r="AK13" i="2" s="1"/>
  <c r="AJ14" i="2"/>
  <c r="AK14" i="2" s="1"/>
  <c r="AJ15" i="2"/>
  <c r="AK15" i="2" s="1"/>
  <c r="AJ16" i="2"/>
  <c r="AK16" i="2" s="1"/>
  <c r="AJ17" i="2"/>
  <c r="AK17" i="2" s="1"/>
  <c r="AJ18" i="2"/>
  <c r="AK18" i="2" s="1"/>
  <c r="AJ19" i="2"/>
  <c r="AK19" i="2" s="1"/>
  <c r="AJ20" i="2"/>
  <c r="AK20" i="2" s="1"/>
  <c r="AJ21" i="2"/>
  <c r="AK21" i="2" s="1"/>
  <c r="AJ22" i="2"/>
  <c r="AK22" i="2" s="1"/>
  <c r="AJ23" i="2"/>
  <c r="AK23" i="2" s="1"/>
  <c r="AJ24" i="2"/>
  <c r="AK24" i="2" s="1"/>
  <c r="AJ25" i="2"/>
  <c r="AK25" i="2" s="1"/>
  <c r="AJ26" i="2"/>
  <c r="AK26" i="2" s="1"/>
  <c r="AJ27" i="2"/>
  <c r="AK27" i="2" s="1"/>
  <c r="AJ28" i="2"/>
  <c r="AK28" i="2" s="1"/>
  <c r="AJ29" i="2"/>
  <c r="AK29" i="2" s="1"/>
  <c r="AJ30" i="2"/>
  <c r="AK30" i="2" s="1"/>
  <c r="AJ31" i="2"/>
  <c r="AK31" i="2" s="1"/>
  <c r="AJ32" i="2"/>
  <c r="AK32" i="2" s="1"/>
  <c r="AJ33" i="2"/>
  <c r="AK33" i="2" s="1"/>
  <c r="AJ34" i="2"/>
  <c r="AK34" i="2" s="1"/>
  <c r="AJ35" i="2"/>
  <c r="AK35" i="2" s="1"/>
  <c r="AJ36" i="2"/>
  <c r="AK36" i="2" s="1"/>
  <c r="AJ37" i="2"/>
  <c r="AK37" i="2" s="1"/>
  <c r="AJ38" i="2"/>
  <c r="AK38" i="2" s="1"/>
  <c r="AJ39" i="2"/>
  <c r="AK39" i="2" s="1"/>
  <c r="AJ40" i="2"/>
  <c r="AK40" i="2" s="1"/>
  <c r="AJ41" i="2"/>
  <c r="AK41" i="2" s="1"/>
  <c r="AJ42" i="2"/>
  <c r="AK42" i="2" s="1"/>
  <c r="AJ43" i="2"/>
  <c r="AK43" i="2" s="1"/>
  <c r="AJ44" i="2"/>
  <c r="AK44" i="2" s="1"/>
  <c r="AJ45" i="2"/>
  <c r="AK45" i="2" s="1"/>
  <c r="AJ46" i="2"/>
  <c r="AK46" i="2" s="1"/>
  <c r="AJ47" i="2"/>
  <c r="AK47" i="2" s="1"/>
  <c r="AJ48" i="2"/>
  <c r="AK48" i="2" s="1"/>
  <c r="AJ49" i="2"/>
  <c r="AK49" i="2" s="1"/>
  <c r="AJ50" i="2"/>
  <c r="AK50" i="2" s="1"/>
  <c r="AJ51" i="2"/>
  <c r="AK51" i="2" s="1"/>
  <c r="AJ52" i="2"/>
  <c r="AK52" i="2" s="1"/>
  <c r="AJ53" i="2"/>
  <c r="AK53" i="2" s="1"/>
  <c r="AJ54" i="2"/>
  <c r="AK54" i="2" s="1"/>
  <c r="AJ55" i="2"/>
  <c r="AK55" i="2" s="1"/>
  <c r="AJ56" i="2"/>
  <c r="AK56" i="2" s="1"/>
  <c r="AJ57" i="2"/>
  <c r="AK57" i="2" s="1"/>
  <c r="AJ58" i="2"/>
  <c r="AK58" i="2" s="1"/>
  <c r="AJ59" i="2"/>
  <c r="AK59" i="2" s="1"/>
  <c r="H59" i="2"/>
  <c r="G59" i="2"/>
  <c r="S59" i="2" s="1"/>
  <c r="H58" i="2"/>
  <c r="G58" i="2"/>
  <c r="S58" i="2" s="1"/>
  <c r="H57" i="2"/>
  <c r="G57" i="2"/>
  <c r="S57" i="2" s="1"/>
  <c r="H56" i="2"/>
  <c r="G56" i="2"/>
  <c r="S56" i="2" s="1"/>
  <c r="H55" i="2"/>
  <c r="G55" i="2"/>
  <c r="S55" i="2" s="1"/>
  <c r="H54" i="2"/>
  <c r="G54" i="2"/>
  <c r="S54" i="2" s="1"/>
  <c r="H53" i="2"/>
  <c r="G53" i="2"/>
  <c r="S53" i="2" s="1"/>
  <c r="H52" i="2"/>
  <c r="G52" i="2"/>
  <c r="S52" i="2" s="1"/>
  <c r="H51" i="2"/>
  <c r="G51" i="2"/>
  <c r="S51" i="2" s="1"/>
  <c r="H50" i="2"/>
  <c r="G50" i="2"/>
  <c r="S50" i="2" s="1"/>
  <c r="H49" i="2"/>
  <c r="G49" i="2"/>
  <c r="S49" i="2" s="1"/>
  <c r="H48" i="2"/>
  <c r="G48" i="2"/>
  <c r="S48" i="2" s="1"/>
  <c r="H47" i="2"/>
  <c r="G47" i="2"/>
  <c r="S47" i="2" s="1"/>
  <c r="H46" i="2"/>
  <c r="G46" i="2"/>
  <c r="S46" i="2" s="1"/>
  <c r="H45" i="2"/>
  <c r="G45" i="2"/>
  <c r="S45" i="2" s="1"/>
  <c r="H44" i="2"/>
  <c r="G44" i="2"/>
  <c r="S44" i="2" s="1"/>
  <c r="H43" i="2"/>
  <c r="G43" i="2"/>
  <c r="S43" i="2" s="1"/>
  <c r="H42" i="2"/>
  <c r="G42" i="2"/>
  <c r="S42" i="2" s="1"/>
  <c r="H41" i="2"/>
  <c r="G41" i="2"/>
  <c r="S41" i="2" s="1"/>
  <c r="H40" i="2"/>
  <c r="G40" i="2"/>
  <c r="S40" i="2" s="1"/>
  <c r="H39" i="2"/>
  <c r="G39" i="2"/>
  <c r="S39" i="2" s="1"/>
  <c r="H38" i="2"/>
  <c r="G38" i="2"/>
  <c r="S38" i="2" s="1"/>
  <c r="H37" i="2"/>
  <c r="G37" i="2"/>
  <c r="S37" i="2" s="1"/>
  <c r="H36" i="2"/>
  <c r="G36" i="2"/>
  <c r="S36" i="2" s="1"/>
  <c r="H35" i="2"/>
  <c r="G35" i="2"/>
  <c r="S35" i="2" s="1"/>
  <c r="H34" i="2"/>
  <c r="G34" i="2"/>
  <c r="S34" i="2" s="1"/>
  <c r="H33" i="2"/>
  <c r="G33" i="2"/>
  <c r="S33" i="2" s="1"/>
  <c r="H32" i="2"/>
  <c r="G32" i="2"/>
  <c r="S32" i="2" s="1"/>
  <c r="H31" i="2"/>
  <c r="G31" i="2"/>
  <c r="S31" i="2" s="1"/>
  <c r="H30" i="2"/>
  <c r="G30" i="2"/>
  <c r="S30" i="2" s="1"/>
  <c r="H29" i="2"/>
  <c r="G29" i="2"/>
  <c r="R29" i="2" s="1"/>
  <c r="H28" i="2"/>
  <c r="G28" i="2"/>
  <c r="S28" i="2" s="1"/>
  <c r="H27" i="2"/>
  <c r="G27" i="2"/>
  <c r="S27" i="2" s="1"/>
  <c r="H26" i="2"/>
  <c r="G26" i="2"/>
  <c r="S26" i="2" s="1"/>
  <c r="H25" i="2"/>
  <c r="G25" i="2"/>
  <c r="R25" i="2" s="1"/>
  <c r="H24" i="2"/>
  <c r="G24" i="2"/>
  <c r="S24" i="2" s="1"/>
  <c r="H23" i="2"/>
  <c r="G23" i="2"/>
  <c r="R23" i="2" s="1"/>
  <c r="H22" i="2"/>
  <c r="G22" i="2"/>
  <c r="S22" i="2" s="1"/>
  <c r="H21" i="2"/>
  <c r="G21" i="2"/>
  <c r="R21" i="2" s="1"/>
  <c r="H20" i="2"/>
  <c r="G20" i="2"/>
  <c r="S20" i="2" s="1"/>
  <c r="H19" i="2"/>
  <c r="G19" i="2"/>
  <c r="R19" i="2" s="1"/>
  <c r="H18" i="2"/>
  <c r="G18" i="2"/>
  <c r="S18" i="2" s="1"/>
  <c r="H17" i="2"/>
  <c r="G17" i="2"/>
  <c r="S17" i="2" s="1"/>
  <c r="H16" i="2"/>
  <c r="G16" i="2"/>
  <c r="S16" i="2" s="1"/>
  <c r="H15" i="2"/>
  <c r="G15" i="2"/>
  <c r="S15" i="2" s="1"/>
  <c r="H14" i="2"/>
  <c r="G14" i="2"/>
  <c r="S14" i="2" s="1"/>
  <c r="H13" i="2"/>
  <c r="G13" i="2"/>
  <c r="H12" i="2"/>
  <c r="G12" i="2"/>
  <c r="S12" i="2" s="1"/>
  <c r="H11" i="2"/>
  <c r="G11" i="2"/>
  <c r="S11" i="2" s="1"/>
  <c r="H10" i="2"/>
  <c r="G10" i="2"/>
  <c r="S10" i="2" s="1"/>
  <c r="H9" i="2"/>
  <c r="G9" i="2"/>
  <c r="S9" i="2" s="1"/>
  <c r="H8" i="2"/>
  <c r="G8" i="2"/>
  <c r="R8" i="2" s="1"/>
  <c r="H7" i="2"/>
  <c r="G7" i="2"/>
  <c r="S7" i="2" s="1"/>
  <c r="H6" i="2"/>
  <c r="G6" i="2"/>
  <c r="S6" i="2" s="1"/>
  <c r="N14" i="2" l="1"/>
  <c r="O14" i="2" s="1"/>
  <c r="L13" i="2"/>
  <c r="M13" i="2" s="1"/>
  <c r="L8" i="2"/>
  <c r="M8" i="2" s="1"/>
  <c r="L14" i="2"/>
  <c r="M14" i="2" s="1"/>
  <c r="S19" i="2"/>
  <c r="L27" i="2"/>
  <c r="M27" i="2" s="1"/>
  <c r="R18" i="2"/>
  <c r="S8" i="2"/>
  <c r="N8" i="2" s="1"/>
  <c r="O8" i="2" s="1"/>
  <c r="N15" i="2"/>
  <c r="O15" i="2" s="1"/>
  <c r="R12" i="2"/>
  <c r="L9" i="2"/>
  <c r="M9" i="2" s="1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L7" i="2"/>
  <c r="M7" i="2" s="1"/>
  <c r="L23" i="2"/>
  <c r="M23" i="2" s="1"/>
  <c r="S25" i="2"/>
  <c r="R26" i="2"/>
  <c r="R27" i="2"/>
  <c r="S29" i="2"/>
  <c r="N29" i="2" s="1"/>
  <c r="O29" i="2" s="1"/>
  <c r="R30" i="2"/>
  <c r="R31" i="2"/>
  <c r="R6" i="2"/>
  <c r="R17" i="2"/>
  <c r="L19" i="2"/>
  <c r="M19" i="2" s="1"/>
  <c r="S21" i="2"/>
  <c r="N21" i="2" s="1"/>
  <c r="O21" i="2" s="1"/>
  <c r="R22" i="2"/>
  <c r="S23" i="2"/>
  <c r="N23" i="2" s="1"/>
  <c r="O23" i="2" s="1"/>
  <c r="L11" i="2"/>
  <c r="M11" i="2" s="1"/>
  <c r="N9" i="2"/>
  <c r="O9" i="2" s="1"/>
  <c r="L10" i="2"/>
  <c r="M10" i="2" s="1"/>
  <c r="N11" i="2"/>
  <c r="O11" i="2" s="1"/>
  <c r="R15" i="2"/>
  <c r="L16" i="2"/>
  <c r="M16" i="2" s="1"/>
  <c r="L20" i="2"/>
  <c r="M20" i="2" s="1"/>
  <c r="L24" i="2"/>
  <c r="M24" i="2" s="1"/>
  <c r="L28" i="2"/>
  <c r="M28" i="2" s="1"/>
  <c r="R10" i="2"/>
  <c r="L12" i="2"/>
  <c r="M12" i="2" s="1"/>
  <c r="R16" i="2"/>
  <c r="L17" i="2"/>
  <c r="M17" i="2" s="1"/>
  <c r="R20" i="2"/>
  <c r="L21" i="2"/>
  <c r="M21" i="2" s="1"/>
  <c r="R24" i="2"/>
  <c r="L25" i="2"/>
  <c r="M25" i="2" s="1"/>
  <c r="R28" i="2"/>
  <c r="L29" i="2"/>
  <c r="M29" i="2" s="1"/>
  <c r="L15" i="2"/>
  <c r="M15" i="2" s="1"/>
  <c r="L18" i="2"/>
  <c r="M18" i="2" s="1"/>
  <c r="L22" i="2"/>
  <c r="M22" i="2" s="1"/>
  <c r="L26" i="2"/>
  <c r="M26" i="2" s="1"/>
  <c r="L30" i="2"/>
  <c r="M30" i="2" s="1"/>
  <c r="N7" i="2"/>
  <c r="O7" i="2" s="1"/>
  <c r="N17" i="2"/>
  <c r="O17" i="2" s="1"/>
  <c r="N18" i="2"/>
  <c r="O18" i="2" s="1"/>
  <c r="N19" i="2"/>
  <c r="O19" i="2" s="1"/>
  <c r="N20" i="2"/>
  <c r="O20" i="2" s="1"/>
  <c r="N22" i="2"/>
  <c r="O22" i="2" s="1"/>
  <c r="N24" i="2"/>
  <c r="O24" i="2" s="1"/>
  <c r="N25" i="2"/>
  <c r="O25" i="2" s="1"/>
  <c r="N26" i="2"/>
  <c r="O26" i="2" s="1"/>
  <c r="N27" i="2"/>
  <c r="O27" i="2" s="1"/>
  <c r="N28" i="2"/>
  <c r="O28" i="2" s="1"/>
  <c r="N30" i="2"/>
  <c r="O30" i="2" s="1"/>
  <c r="L31" i="2"/>
  <c r="M31" i="2" s="1"/>
  <c r="N32" i="2"/>
  <c r="O32" i="2" s="1"/>
  <c r="L33" i="2"/>
  <c r="M33" i="2" s="1"/>
  <c r="N34" i="2"/>
  <c r="O34" i="2" s="1"/>
  <c r="L34" i="2"/>
  <c r="M34" i="2" s="1"/>
  <c r="N58" i="2"/>
  <c r="O58" i="2" s="1"/>
  <c r="N6" i="2"/>
  <c r="O6" i="2" s="1"/>
  <c r="R13" i="2"/>
  <c r="R7" i="2"/>
  <c r="R9" i="2"/>
  <c r="R11" i="2"/>
  <c r="S13" i="2"/>
  <c r="N13" i="2" s="1"/>
  <c r="O13" i="2" s="1"/>
  <c r="R14" i="2"/>
  <c r="N35" i="2"/>
  <c r="O35" i="2" s="1"/>
  <c r="L35" i="2"/>
  <c r="M35" i="2" s="1"/>
  <c r="N59" i="2"/>
  <c r="O59" i="2" s="1"/>
  <c r="N10" i="2"/>
  <c r="O10" i="2" s="1"/>
  <c r="N12" i="2"/>
  <c r="O12" i="2" s="1"/>
  <c r="N16" i="2"/>
  <c r="O16" i="2" s="1"/>
  <c r="L6" i="2"/>
  <c r="M6" i="2" s="1"/>
  <c r="N31" i="2"/>
  <c r="O31" i="2" s="1"/>
  <c r="L32" i="2"/>
  <c r="M32" i="2" s="1"/>
  <c r="R32" i="2"/>
  <c r="N33" i="2"/>
  <c r="O33" i="2" s="1"/>
  <c r="N36" i="2"/>
  <c r="O36" i="2" s="1"/>
  <c r="L36" i="2"/>
  <c r="M36" i="2" s="1"/>
  <c r="N37" i="2"/>
  <c r="O37" i="2" s="1"/>
  <c r="L37" i="2"/>
  <c r="M37" i="2" s="1"/>
  <c r="N38" i="2"/>
  <c r="O38" i="2" s="1"/>
  <c r="L38" i="2"/>
  <c r="M38" i="2" s="1"/>
  <c r="N39" i="2"/>
  <c r="O39" i="2" s="1"/>
  <c r="L39" i="2"/>
  <c r="M39" i="2" s="1"/>
  <c r="N40" i="2"/>
  <c r="O40" i="2" s="1"/>
  <c r="L40" i="2"/>
  <c r="M40" i="2" s="1"/>
  <c r="N41" i="2"/>
  <c r="O41" i="2" s="1"/>
  <c r="L41" i="2"/>
  <c r="M41" i="2" s="1"/>
  <c r="N42" i="2"/>
  <c r="O42" i="2" s="1"/>
  <c r="L42" i="2"/>
  <c r="M42" i="2" s="1"/>
  <c r="N43" i="2"/>
  <c r="O43" i="2" s="1"/>
  <c r="L43" i="2"/>
  <c r="M43" i="2" s="1"/>
  <c r="N44" i="2"/>
  <c r="O44" i="2" s="1"/>
  <c r="L44" i="2"/>
  <c r="M44" i="2" s="1"/>
  <c r="N45" i="2"/>
  <c r="O45" i="2" s="1"/>
  <c r="L45" i="2"/>
  <c r="M45" i="2" s="1"/>
  <c r="N46" i="2"/>
  <c r="O46" i="2" s="1"/>
  <c r="L46" i="2"/>
  <c r="M46" i="2" s="1"/>
  <c r="N47" i="2"/>
  <c r="O47" i="2" s="1"/>
  <c r="L47" i="2"/>
  <c r="M47" i="2" s="1"/>
  <c r="N48" i="2"/>
  <c r="O48" i="2" s="1"/>
  <c r="L48" i="2"/>
  <c r="M48" i="2" s="1"/>
  <c r="N49" i="2"/>
  <c r="O49" i="2" s="1"/>
  <c r="L49" i="2"/>
  <c r="M49" i="2" s="1"/>
  <c r="N50" i="2"/>
  <c r="O50" i="2" s="1"/>
  <c r="L50" i="2"/>
  <c r="M50" i="2" s="1"/>
  <c r="N51" i="2"/>
  <c r="O51" i="2" s="1"/>
  <c r="L51" i="2"/>
  <c r="M51" i="2" s="1"/>
  <c r="N52" i="2"/>
  <c r="O52" i="2" s="1"/>
  <c r="L52" i="2"/>
  <c r="M52" i="2" s="1"/>
  <c r="N53" i="2"/>
  <c r="O53" i="2" s="1"/>
  <c r="L53" i="2"/>
  <c r="M53" i="2" s="1"/>
  <c r="N54" i="2"/>
  <c r="O54" i="2" s="1"/>
  <c r="L54" i="2"/>
  <c r="M54" i="2" s="1"/>
  <c r="N55" i="2"/>
  <c r="O55" i="2" s="1"/>
  <c r="L55" i="2"/>
  <c r="M55" i="2" s="1"/>
  <c r="N56" i="2"/>
  <c r="O56" i="2" s="1"/>
  <c r="L56" i="2"/>
  <c r="M56" i="2" s="1"/>
  <c r="N57" i="2"/>
  <c r="O57" i="2" s="1"/>
  <c r="L57" i="2"/>
  <c r="M57" i="2" s="1"/>
  <c r="L58" i="2"/>
  <c r="M58" i="2" s="1"/>
  <c r="L59" i="2"/>
  <c r="M59" i="2" s="1"/>
  <c r="P23" i="2" l="1"/>
  <c r="I23" i="2" s="1"/>
  <c r="P25" i="2"/>
  <c r="I25" i="2" s="1"/>
  <c r="P14" i="2"/>
  <c r="I14" i="2" s="1"/>
  <c r="P15" i="2"/>
  <c r="I15" i="2" s="1"/>
  <c r="P29" i="2"/>
  <c r="I29" i="2" s="1"/>
  <c r="P9" i="2"/>
  <c r="I9" i="2" s="1"/>
  <c r="P59" i="2"/>
  <c r="I59" i="2" s="1"/>
  <c r="P56" i="2"/>
  <c r="I56" i="2" s="1"/>
  <c r="P54" i="2"/>
  <c r="I54" i="2" s="1"/>
  <c r="P52" i="2"/>
  <c r="I52" i="2" s="1"/>
  <c r="P50" i="2"/>
  <c r="I50" i="2" s="1"/>
  <c r="P48" i="2"/>
  <c r="P46" i="2"/>
  <c r="I46" i="2" s="1"/>
  <c r="P44" i="2"/>
  <c r="I44" i="2" s="1"/>
  <c r="P42" i="2"/>
  <c r="I42" i="2" s="1"/>
  <c r="P40" i="2"/>
  <c r="I40" i="2" s="1"/>
  <c r="P38" i="2"/>
  <c r="I38" i="2" s="1"/>
  <c r="P36" i="2"/>
  <c r="I36" i="2" s="1"/>
  <c r="P35" i="2"/>
  <c r="I35" i="2" s="1"/>
  <c r="P7" i="2"/>
  <c r="I7" i="2" s="1"/>
  <c r="P28" i="2"/>
  <c r="I28" i="2" s="1"/>
  <c r="P24" i="2"/>
  <c r="I24" i="2" s="1"/>
  <c r="P11" i="2"/>
  <c r="I11" i="2" s="1"/>
  <c r="P27" i="2"/>
  <c r="I27" i="2" s="1"/>
  <c r="P30" i="2"/>
  <c r="I30" i="2" s="1"/>
  <c r="P34" i="2"/>
  <c r="P10" i="2"/>
  <c r="I10" i="2" s="1"/>
  <c r="P19" i="2"/>
  <c r="I19" i="2" s="1"/>
  <c r="P16" i="2"/>
  <c r="I16" i="2" s="1"/>
  <c r="P12" i="2"/>
  <c r="I12" i="2" s="1"/>
  <c r="P18" i="2"/>
  <c r="I18" i="2" s="1"/>
  <c r="P20" i="2"/>
  <c r="I20" i="2" s="1"/>
  <c r="P8" i="2"/>
  <c r="I8" i="2" s="1"/>
  <c r="P21" i="2"/>
  <c r="I21" i="2" s="1"/>
  <c r="P17" i="2"/>
  <c r="I17" i="2" s="1"/>
  <c r="P33" i="2"/>
  <c r="I33" i="2" s="1"/>
  <c r="P6" i="2"/>
  <c r="I6" i="2" s="1"/>
  <c r="P32" i="2"/>
  <c r="I32" i="2" s="1"/>
  <c r="P13" i="2"/>
  <c r="I13" i="2" s="1"/>
  <c r="P57" i="2"/>
  <c r="I57" i="2" s="1"/>
  <c r="P53" i="2"/>
  <c r="I53" i="2" s="1"/>
  <c r="P49" i="2"/>
  <c r="I49" i="2" s="1"/>
  <c r="P45" i="2"/>
  <c r="I45" i="2" s="1"/>
  <c r="P41" i="2"/>
  <c r="I41" i="2" s="1"/>
  <c r="P37" i="2"/>
  <c r="I37" i="2" s="1"/>
  <c r="I34" i="2"/>
  <c r="P31" i="2"/>
  <c r="I31" i="2" s="1"/>
  <c r="P22" i="2"/>
  <c r="I22" i="2" s="1"/>
  <c r="P58" i="2"/>
  <c r="I58" i="2" s="1"/>
  <c r="P26" i="2"/>
  <c r="I26" i="2" s="1"/>
  <c r="I48" i="2"/>
  <c r="P55" i="2"/>
  <c r="I55" i="2" s="1"/>
  <c r="P51" i="2"/>
  <c r="I51" i="2" s="1"/>
  <c r="P47" i="2"/>
  <c r="I47" i="2" s="1"/>
  <c r="P43" i="2"/>
  <c r="I43" i="2" s="1"/>
  <c r="P39" i="2"/>
  <c r="I39" i="2" s="1"/>
  <c r="K6" i="2" l="1"/>
  <c r="K7" i="2" s="1"/>
  <c r="K8" i="2" s="1"/>
  <c r="K9" i="2" s="1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</calcChain>
</file>

<file path=xl/sharedStrings.xml><?xml version="1.0" encoding="utf-8"?>
<sst xmlns="http://schemas.openxmlformats.org/spreadsheetml/2006/main" count="75" uniqueCount="56">
  <si>
    <t>الفهرس</t>
  </si>
  <si>
    <t>مندوب</t>
  </si>
  <si>
    <t>المبيعات</t>
  </si>
  <si>
    <t>كود</t>
  </si>
  <si>
    <t>الدفعات</t>
  </si>
  <si>
    <t>خصم</t>
  </si>
  <si>
    <t>التاريخ</t>
  </si>
  <si>
    <t>إجمالي الكمية</t>
  </si>
  <si>
    <t>البيان</t>
  </si>
  <si>
    <t>القيمة</t>
  </si>
  <si>
    <t>الرصيد</t>
  </si>
  <si>
    <t>تكلفة النقل</t>
  </si>
  <si>
    <t>14% ض</t>
  </si>
  <si>
    <t>المنتج</t>
  </si>
  <si>
    <t>الفرع</t>
  </si>
  <si>
    <t>س الوحدة</t>
  </si>
  <si>
    <t>نقل الوحدة</t>
  </si>
  <si>
    <t>ضريبى</t>
  </si>
  <si>
    <t>ض نقل</t>
  </si>
  <si>
    <t>رصيد أول المدة</t>
  </si>
  <si>
    <t>تأمين الحاويات</t>
  </si>
  <si>
    <t>سعر الحاويات</t>
  </si>
  <si>
    <t>قيمة الحاويات</t>
  </si>
  <si>
    <t>رصيد حاويات أول المدة</t>
  </si>
  <si>
    <t>م</t>
  </si>
  <si>
    <t>عدد الحاويات</t>
  </si>
  <si>
    <t>محتوى الحاوية</t>
  </si>
  <si>
    <t>رقم أمر التوريد</t>
  </si>
  <si>
    <t>موقف سعر الوحدة من الضريبة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</si>
  <si>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</si>
  <si>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</si>
  <si>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</si>
  <si>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</si>
  <si>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</si>
  <si>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</si>
  <si>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</si>
  <si>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</si>
  <si>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</si>
  <si>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</si>
  <si>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</si>
  <si>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</si>
  <si>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</si>
  <si>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</si>
  <si>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</si>
  <si>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</si>
  <si>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</si>
  <si>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</si>
  <si>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</si>
  <si>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</si>
  <si>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</si>
  <si>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</si>
  <si>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</si>
  <si>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</si>
  <si>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</si>
  <si>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</si>
  <si>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موقف سعرالنقل من الضريبة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</si>
</sst>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yy/mm/dd;@"/>
    <numFmt numFmtId="165" formatCode="0.00_ ;[Red]\-0.00\ "/>
  </numFmts>
  <fonts count="15" x14ac:knownFonts="1">
    <font>
      <sz val="11"/>
      <color theme="1"/>
      <name val="Arial"/>
      <family val="2"/>
      <scheme val="minor"/>
    </font>
    <font>
      <u/>
      <sz val="10"/>
      <color indexed="12"/>
      <name val="Arial"/>
      <family val="2"/>
    </font>
    <font>
      <b/>
      <sz val="14"/>
      <color indexed="60"/>
      <name val="Arial"/>
      <family val="2"/>
    </font>
    <font>
      <sz val="10"/>
      <name val="Arial"/>
      <family val="2"/>
    </font>
    <font>
      <b/>
      <sz val="2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color theme="4" tint="-0.499984740745262"/>
      <name val="Arial"/>
      <family val="2"/>
    </font>
    <font>
      <sz val="14"/>
      <color theme="4" tint="-0.499984740745262"/>
      <name val="Arial"/>
      <family val="2"/>
    </font>
    <font>
      <b/>
      <sz val="14"/>
      <color theme="1"/>
      <name val="Arial"/>
      <family val="2"/>
    </font>
    <font>
      <sz val="18"/>
      <color rgb="FFFF0000"/>
      <name val="Arial"/>
      <family val="2"/>
    </font>
    <font>
      <b/>
      <sz val="14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39">
    <xf numFmtId="0" fontId="0" fillId="0" borderId="0" xfId="0"/>
    <xf numFmtId="0" fontId="5" fillId="3" borderId="4" xfId="2" applyFont="1" applyFill="1" applyBorder="1" applyAlignment="1" applyProtection="1">
      <alignment horizontal="center" vertical="center"/>
      <protection locked="0"/>
    </xf>
    <xf numFmtId="0" fontId="5" fillId="3" borderId="4" xfId="2" applyFont="1" applyFill="1" applyBorder="1" applyAlignment="1" applyProtection="1">
      <alignment vertical="center"/>
      <protection locked="0"/>
    </xf>
    <xf numFmtId="0" fontId="6" fillId="3" borderId="4" xfId="2" applyFont="1" applyFill="1" applyBorder="1" applyAlignment="1" applyProtection="1">
      <alignment vertical="center"/>
      <protection locked="0"/>
    </xf>
    <xf numFmtId="1" fontId="7" fillId="3" borderId="0" xfId="2" applyNumberFormat="1" applyFont="1" applyFill="1" applyAlignment="1" applyProtection="1">
      <alignment horizontal="center" vertical="center"/>
      <protection locked="0"/>
    </xf>
    <xf numFmtId="0" fontId="7" fillId="3" borderId="4" xfId="2" applyFont="1" applyFill="1" applyBorder="1" applyAlignment="1" applyProtection="1">
      <alignment horizontal="center" vertical="center"/>
      <protection locked="0"/>
    </xf>
    <xf numFmtId="2" fontId="7" fillId="3" borderId="4" xfId="2" applyNumberFormat="1" applyFont="1" applyFill="1" applyBorder="1" applyAlignment="1" applyProtection="1">
      <alignment horizontal="center" vertical="center"/>
      <protection locked="0"/>
    </xf>
    <xf numFmtId="0" fontId="7" fillId="3" borderId="0" xfId="2" applyFont="1" applyFill="1" applyAlignment="1" applyProtection="1">
      <alignment horizontal="center" vertical="center"/>
      <protection locked="0"/>
    </xf>
    <xf numFmtId="2" fontId="7" fillId="3" borderId="4" xfId="2" applyNumberFormat="1" applyFont="1" applyFill="1" applyBorder="1" applyAlignment="1">
      <alignment horizontal="center" vertical="center"/>
    </xf>
    <xf numFmtId="0" fontId="7" fillId="0" borderId="0" xfId="2" applyFont="1" applyAlignment="1" applyProtection="1">
      <alignment horizontal="center" vertical="center"/>
      <protection locked="0"/>
    </xf>
    <xf numFmtId="0" fontId="1" fillId="2" borderId="0" xfId="1" applyFill="1" applyAlignment="1" applyProtection="1">
      <alignment horizontal="center" vertical="center"/>
      <protection locked="0"/>
    </xf>
    <xf numFmtId="0" fontId="9" fillId="2" borderId="0" xfId="2" applyFont="1" applyFill="1" applyAlignment="1" applyProtection="1">
      <alignment horizontal="center" vertical="center"/>
      <protection locked="0"/>
    </xf>
    <xf numFmtId="0" fontId="9" fillId="2" borderId="4" xfId="2" applyFont="1" applyFill="1" applyBorder="1" applyAlignment="1" applyProtection="1">
      <alignment horizontal="center" vertical="center"/>
      <protection locked="0"/>
    </xf>
    <xf numFmtId="0" fontId="9" fillId="3" borderId="0" xfId="2" applyFont="1" applyFill="1" applyAlignment="1" applyProtection="1">
      <alignment horizontal="center" vertical="center"/>
      <protection locked="0"/>
    </xf>
    <xf numFmtId="0" fontId="9" fillId="0" borderId="0" xfId="2" applyFont="1" applyAlignment="1" applyProtection="1">
      <alignment horizontal="center" vertical="center"/>
      <protection locked="0"/>
    </xf>
    <xf numFmtId="0" fontId="9" fillId="2" borderId="4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9" fillId="3" borderId="14" xfId="2" applyFont="1" applyFill="1" applyBorder="1" applyAlignment="1" applyProtection="1">
      <alignment horizontal="center" vertical="center"/>
      <protection locked="0"/>
    </xf>
    <xf numFmtId="2" fontId="9" fillId="3" borderId="0" xfId="2" applyNumberFormat="1" applyFont="1" applyFill="1" applyAlignment="1" applyProtection="1">
      <alignment horizontal="center" vertical="center"/>
      <protection locked="0"/>
    </xf>
    <xf numFmtId="0" fontId="8" fillId="4" borderId="14" xfId="2" applyFont="1" applyFill="1" applyBorder="1" applyAlignment="1">
      <alignment horizontal="center" vertical="center" wrapText="1"/>
    </xf>
    <xf numFmtId="0" fontId="3" fillId="5" borderId="16" xfId="2" applyFill="1" applyBorder="1" applyAlignment="1">
      <alignment horizontal="center" vertical="center"/>
    </xf>
    <xf numFmtId="0" fontId="3" fillId="5" borderId="17" xfId="2" applyFill="1" applyBorder="1" applyAlignment="1">
      <alignment horizontal="center" vertical="center"/>
    </xf>
    <xf numFmtId="2" fontId="10" fillId="5" borderId="4" xfId="2" applyNumberFormat="1" applyFont="1" applyFill="1" applyBorder="1" applyAlignment="1" applyProtection="1">
      <alignment horizontal="center" vertical="center" wrapText="1"/>
      <protection locked="0"/>
    </xf>
    <xf numFmtId="1" fontId="11" fillId="5" borderId="4" xfId="2" applyNumberFormat="1" applyFont="1" applyFill="1" applyBorder="1" applyAlignment="1" applyProtection="1">
      <alignment horizontal="center" vertical="center"/>
      <protection locked="0"/>
    </xf>
    <xf numFmtId="2" fontId="7" fillId="5" borderId="4" xfId="2" applyNumberFormat="1" applyFont="1" applyFill="1" applyBorder="1" applyAlignment="1">
      <alignment horizontal="center" vertical="center"/>
    </xf>
    <xf numFmtId="0" fontId="14" fillId="6" borderId="4" xfId="2" applyFont="1" applyFill="1" applyBorder="1" applyAlignment="1">
      <alignment vertical="center"/>
    </xf>
    <xf numFmtId="0" fontId="14" fillId="6" borderId="5" xfId="2" applyFont="1" applyFill="1" applyBorder="1" applyAlignment="1">
      <alignment vertical="center"/>
    </xf>
    <xf numFmtId="0" fontId="13" fillId="6" borderId="4" xfId="2" applyFont="1" applyFill="1" applyBorder="1" applyAlignment="1" applyProtection="1">
      <alignment vertical="center"/>
      <protection locked="0"/>
    </xf>
    <xf numFmtId="1" fontId="11" fillId="5" borderId="18" xfId="2" applyNumberFormat="1" applyFont="1" applyFill="1" applyBorder="1" applyAlignment="1">
      <alignment horizontal="center" vertical="center" wrapText="1"/>
    </xf>
    <xf numFmtId="0" fontId="7" fillId="6" borderId="19" xfId="2" applyFont="1" applyFill="1" applyBorder="1" applyAlignment="1" applyProtection="1">
      <alignment horizontal="center" vertical="center"/>
      <protection locked="0"/>
    </xf>
    <xf numFmtId="0" fontId="3" fillId="5" borderId="21" xfId="2" applyFill="1" applyBorder="1" applyAlignment="1" applyProtection="1">
      <alignment horizontal="center" vertical="center"/>
      <protection locked="0"/>
    </xf>
    <xf numFmtId="0" fontId="3" fillId="5" borderId="22" xfId="2" applyFill="1" applyBorder="1" applyAlignment="1" applyProtection="1">
      <alignment horizontal="center" vertical="center"/>
      <protection locked="0"/>
    </xf>
    <xf numFmtId="164" fontId="7" fillId="3" borderId="23" xfId="2" applyNumberFormat="1" applyFont="1" applyFill="1" applyBorder="1" applyAlignment="1" applyProtection="1">
      <alignment horizontal="center" vertical="center"/>
      <protection locked="0"/>
    </xf>
    <xf numFmtId="0" fontId="7" fillId="3" borderId="24" xfId="2" applyFont="1" applyFill="1" applyBorder="1" applyAlignment="1" applyProtection="1">
      <alignment horizontal="center" vertical="center"/>
      <protection locked="0"/>
    </xf>
    <xf numFmtId="2" fontId="7" fillId="3" borderId="25" xfId="2" applyNumberFormat="1" applyFont="1" applyFill="1" applyBorder="1" applyAlignment="1" applyProtection="1">
      <alignment horizontal="center" vertical="center"/>
      <protection locked="0"/>
    </xf>
    <xf numFmtId="2" fontId="7" fillId="3" borderId="19" xfId="2" applyNumberFormat="1" applyFont="1" applyFill="1" applyBorder="1" applyAlignment="1">
      <alignment horizontal="center" vertical="center"/>
    </xf>
    <xf numFmtId="0" fontId="7" fillId="3" borderId="19" xfId="2" applyFont="1" applyFill="1" applyBorder="1" applyAlignment="1" applyProtection="1">
      <alignment horizontal="center" vertical="center"/>
      <protection locked="0"/>
    </xf>
    <xf numFmtId="2" fontId="7" fillId="3" borderId="20" xfId="2" applyNumberFormat="1" applyFont="1" applyFill="1" applyBorder="1" applyAlignment="1">
      <alignment horizontal="center" vertical="center"/>
    </xf>
    <xf numFmtId="0" fontId="7" fillId="6" borderId="19" xfId="2" applyFont="1" applyFill="1" applyBorder="1" applyAlignment="1">
      <alignment horizontal="center" vertical="center"/>
    </xf>
    <xf numFmtId="0" fontId="7" fillId="3" borderId="21" xfId="2" applyFont="1" applyFill="1" applyBorder="1" applyAlignment="1" applyProtection="1">
      <alignment horizontal="center" vertical="center"/>
      <protection locked="0"/>
    </xf>
    <xf numFmtId="0" fontId="7" fillId="3" borderId="22" xfId="2" applyFont="1" applyFill="1" applyBorder="1" applyAlignment="1" applyProtection="1">
      <alignment horizontal="center" vertical="center"/>
      <protection locked="0"/>
    </xf>
    <xf numFmtId="1" fontId="7" fillId="5" borderId="25" xfId="2" applyNumberFormat="1" applyFont="1" applyFill="1" applyBorder="1" applyAlignment="1" applyProtection="1">
      <alignment horizontal="center" vertical="center"/>
      <protection locked="0"/>
    </xf>
    <xf numFmtId="0" fontId="7" fillId="3" borderId="19" xfId="2" applyFont="1" applyFill="1" applyBorder="1" applyAlignment="1">
      <alignment horizontal="center" vertical="center"/>
    </xf>
    <xf numFmtId="0" fontId="7" fillId="3" borderId="20" xfId="2" applyFont="1" applyFill="1" applyBorder="1" applyAlignment="1" applyProtection="1">
      <alignment horizontal="center" vertical="center"/>
      <protection locked="0"/>
    </xf>
    <xf numFmtId="0" fontId="7" fillId="3" borderId="26" xfId="2" applyFont="1" applyFill="1" applyBorder="1" applyAlignment="1">
      <alignment horizontal="center" vertical="center"/>
    </xf>
    <xf numFmtId="164" fontId="7" fillId="3" borderId="28" xfId="2" applyNumberFormat="1" applyFont="1" applyFill="1" applyBorder="1" applyAlignment="1" applyProtection="1">
      <alignment horizontal="center" vertical="center"/>
      <protection locked="0"/>
    </xf>
    <xf numFmtId="0" fontId="7" fillId="3" borderId="29" xfId="2" applyFont="1" applyFill="1" applyBorder="1" applyAlignment="1" applyProtection="1">
      <alignment horizontal="center" vertical="center"/>
      <protection locked="0"/>
    </xf>
    <xf numFmtId="2" fontId="7" fillId="3" borderId="30" xfId="2" applyNumberFormat="1" applyFont="1" applyFill="1" applyBorder="1" applyAlignment="1" applyProtection="1">
      <alignment horizontal="center" vertical="center"/>
      <protection locked="0"/>
    </xf>
    <xf numFmtId="2" fontId="7" fillId="3" borderId="27" xfId="2" applyNumberFormat="1" applyFont="1" applyFill="1" applyBorder="1" applyAlignment="1">
      <alignment horizontal="center" vertical="center"/>
    </xf>
    <xf numFmtId="0" fontId="7" fillId="3" borderId="27" xfId="2" applyFont="1" applyFill="1" applyBorder="1" applyAlignment="1" applyProtection="1">
      <alignment horizontal="center" vertical="center"/>
      <protection locked="0"/>
    </xf>
    <xf numFmtId="2" fontId="7" fillId="3" borderId="22" xfId="2" applyNumberFormat="1" applyFont="1" applyFill="1" applyBorder="1" applyAlignment="1">
      <alignment horizontal="center" vertical="center"/>
    </xf>
    <xf numFmtId="0" fontId="7" fillId="6" borderId="27" xfId="2" applyFont="1" applyFill="1" applyBorder="1" applyAlignment="1">
      <alignment horizontal="center" vertical="center"/>
    </xf>
    <xf numFmtId="0" fontId="7" fillId="6" borderId="27" xfId="2" applyFont="1" applyFill="1" applyBorder="1" applyAlignment="1" applyProtection="1">
      <alignment horizontal="center" vertical="center"/>
      <protection locked="0"/>
    </xf>
    <xf numFmtId="1" fontId="7" fillId="5" borderId="30" xfId="2" applyNumberFormat="1" applyFont="1" applyFill="1" applyBorder="1" applyAlignment="1" applyProtection="1">
      <alignment horizontal="center" vertical="center"/>
      <protection locked="0"/>
    </xf>
    <xf numFmtId="0" fontId="7" fillId="3" borderId="27" xfId="2" applyFont="1" applyFill="1" applyBorder="1" applyAlignment="1">
      <alignment horizontal="center" vertical="center"/>
    </xf>
    <xf numFmtId="0" fontId="7" fillId="3" borderId="31" xfId="2" applyFont="1" applyFill="1" applyBorder="1" applyAlignment="1">
      <alignment horizontal="center" vertical="center"/>
    </xf>
    <xf numFmtId="1" fontId="7" fillId="5" borderId="4" xfId="2" applyNumberFormat="1" applyFont="1" applyFill="1" applyBorder="1" applyAlignment="1" applyProtection="1">
      <alignment horizontal="center" vertical="center"/>
      <protection locked="0"/>
    </xf>
    <xf numFmtId="2" fontId="7" fillId="3" borderId="0" xfId="2" applyNumberFormat="1" applyFont="1" applyFill="1" applyAlignment="1" applyProtection="1">
      <alignment horizontal="center" vertical="center"/>
      <protection locked="0"/>
    </xf>
    <xf numFmtId="0" fontId="3" fillId="3" borderId="0" xfId="2" applyFill="1" applyAlignment="1">
      <alignment horizontal="center" vertical="center"/>
    </xf>
    <xf numFmtId="164" fontId="7" fillId="3" borderId="0" xfId="2" applyNumberFormat="1" applyFont="1" applyFill="1" applyAlignment="1" applyProtection="1">
      <alignment horizontal="center" vertical="center"/>
      <protection locked="0"/>
    </xf>
    <xf numFmtId="2" fontId="7" fillId="3" borderId="0" xfId="2" applyNumberFormat="1" applyFont="1" applyFill="1" applyAlignment="1">
      <alignment horizontal="center" vertical="center"/>
    </xf>
    <xf numFmtId="165" fontId="7" fillId="3" borderId="0" xfId="2" applyNumberFormat="1" applyFont="1" applyFill="1" applyAlignment="1">
      <alignment horizontal="center" vertical="center"/>
    </xf>
    <xf numFmtId="0" fontId="7" fillId="3" borderId="0" xfId="2" applyFont="1" applyFill="1" applyAlignment="1">
      <alignment horizontal="center" vertical="center"/>
    </xf>
    <xf numFmtId="0" fontId="7" fillId="3" borderId="10" xfId="2" applyFont="1" applyFill="1" applyBorder="1" applyAlignment="1">
      <alignment horizontal="center" vertical="center"/>
    </xf>
    <xf numFmtId="0" fontId="7" fillId="3" borderId="11" xfId="2" applyFont="1" applyFill="1" applyBorder="1" applyAlignment="1">
      <alignment horizontal="center" vertical="center"/>
    </xf>
    <xf numFmtId="1" fontId="11" fillId="5" borderId="35" xfId="2" applyNumberFormat="1" applyFont="1" applyFill="1" applyBorder="1" applyAlignment="1">
      <alignment horizontal="center" vertical="center"/>
    </xf>
    <xf numFmtId="0" fontId="8" fillId="4" borderId="4" xfId="2" applyFont="1" applyFill="1" applyBorder="1" applyAlignment="1">
      <alignment horizontal="center" vertical="center" wrapText="1"/>
    </xf>
    <xf numFmtId="1" fontId="7" fillId="3" borderId="27" xfId="2" applyNumberFormat="1" applyFont="1" applyFill="1" applyBorder="1" applyAlignment="1" applyProtection="1">
      <alignment horizontal="center" vertical="center"/>
      <protection locked="0"/>
    </xf>
    <xf numFmtId="0" fontId="7" fillId="3" borderId="16" xfId="2" applyFont="1" applyFill="1" applyBorder="1" applyAlignment="1" applyProtection="1">
      <alignment horizontal="center" vertical="center"/>
      <protection locked="0"/>
    </xf>
    <xf numFmtId="1" fontId="7" fillId="3" borderId="30" xfId="2" applyNumberFormat="1" applyFont="1" applyFill="1" applyBorder="1" applyAlignment="1" applyProtection="1">
      <alignment horizontal="center" vertical="center"/>
      <protection locked="0"/>
    </xf>
    <xf numFmtId="1" fontId="7" fillId="3" borderId="32" xfId="2" applyNumberFormat="1" applyFont="1" applyFill="1" applyBorder="1" applyAlignment="1" applyProtection="1">
      <alignment horizontal="center" vertical="center"/>
      <protection locked="0"/>
    </xf>
    <xf numFmtId="1" fontId="7" fillId="3" borderId="36" xfId="2" applyNumberFormat="1" applyFont="1" applyFill="1" applyBorder="1" applyAlignment="1" applyProtection="1">
      <alignment horizontal="center" vertical="center"/>
      <protection locked="0"/>
    </xf>
    <xf numFmtId="0" fontId="9" fillId="3" borderId="4" xfId="2" applyFont="1" applyFill="1" applyBorder="1" applyAlignment="1" applyProtection="1">
      <alignment horizontal="center" vertical="center"/>
      <protection locked="0"/>
    </xf>
    <xf numFmtId="1" fontId="7" fillId="3" borderId="33" xfId="2" applyNumberFormat="1" applyFont="1" applyFill="1" applyBorder="1" applyAlignment="1" applyProtection="1">
      <alignment horizontal="center" vertical="center"/>
      <protection locked="0"/>
    </xf>
    <xf numFmtId="0" fontId="3" fillId="5" borderId="37" xfId="2" applyFill="1" applyBorder="1" applyAlignment="1">
      <alignment horizontal="center" vertical="center"/>
    </xf>
    <xf numFmtId="0" fontId="3" fillId="5" borderId="38" xfId="2" applyFill="1" applyBorder="1" applyAlignment="1" applyProtection="1">
      <alignment horizontal="center" vertical="center"/>
      <protection locked="0"/>
    </xf>
    <xf numFmtId="0" fontId="9" fillId="2" borderId="4" xfId="2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/>
    </xf>
    <xf numFmtId="0" fontId="2" fillId="2" borderId="3" xfId="1" applyFont="1" applyFill="1" applyBorder="1" applyAlignment="1" applyProtection="1">
      <alignment horizontal="center" vertical="center"/>
    </xf>
    <xf numFmtId="0" fontId="2" fillId="2" borderId="2" xfId="1" applyFont="1" applyFill="1" applyBorder="1" applyAlignment="1" applyProtection="1">
      <alignment horizontal="center" vertical="center"/>
    </xf>
    <xf numFmtId="0" fontId="2" fillId="2" borderId="7" xfId="1" applyFont="1" applyFill="1" applyBorder="1" applyAlignment="1" applyProtection="1">
      <alignment horizontal="center" vertical="center"/>
    </xf>
    <xf numFmtId="0" fontId="2" fillId="2" borderId="9" xfId="1" applyFont="1" applyFill="1" applyBorder="1" applyAlignment="1" applyProtection="1">
      <alignment horizontal="center" vertical="center"/>
    </xf>
    <xf numFmtId="0" fontId="2" fillId="2" borderId="8" xfId="1" applyFont="1" applyFill="1" applyBorder="1" applyAlignment="1" applyProtection="1">
      <alignment horizontal="center" vertical="center"/>
    </xf>
    <xf numFmtId="0" fontId="4" fillId="3" borderId="1" xfId="2" applyFont="1" applyFill="1" applyBorder="1" applyAlignment="1" applyProtection="1">
      <alignment horizontal="center" vertical="center"/>
      <protection locked="0"/>
    </xf>
    <xf numFmtId="0" fontId="4" fillId="3" borderId="3" xfId="2" applyFont="1" applyFill="1" applyBorder="1" applyAlignment="1" applyProtection="1">
      <alignment horizontal="center" vertical="center"/>
      <protection locked="0"/>
    </xf>
    <xf numFmtId="0" fontId="4" fillId="3" borderId="7" xfId="2" applyFont="1" applyFill="1" applyBorder="1" applyAlignment="1" applyProtection="1">
      <alignment horizontal="center" vertical="center"/>
      <protection locked="0"/>
    </xf>
    <xf numFmtId="0" fontId="4" fillId="3" borderId="9" xfId="2" applyFont="1" applyFill="1" applyBorder="1" applyAlignment="1" applyProtection="1">
      <alignment horizontal="center" vertical="center"/>
      <protection locked="0"/>
    </xf>
    <xf numFmtId="0" fontId="5" fillId="3" borderId="5" xfId="2" applyFont="1" applyFill="1" applyBorder="1" applyAlignment="1" applyProtection="1">
      <alignment horizontal="center" vertical="center"/>
      <protection locked="0"/>
    </xf>
    <xf numFmtId="0" fontId="5" fillId="3" borderId="34" xfId="2" applyFont="1" applyFill="1" applyBorder="1" applyAlignment="1" applyProtection="1">
      <alignment horizontal="center" vertical="center"/>
      <protection locked="0"/>
    </xf>
    <xf numFmtId="49" fontId="5" fillId="3" borderId="5" xfId="2" applyNumberFormat="1" applyFont="1" applyFill="1" applyBorder="1" applyAlignment="1" applyProtection="1">
      <alignment horizontal="center" vertical="center"/>
      <protection locked="0"/>
    </xf>
    <xf numFmtId="49" fontId="5" fillId="3" borderId="6" xfId="2" applyNumberFormat="1" applyFont="1" applyFill="1" applyBorder="1" applyAlignment="1" applyProtection="1">
      <alignment horizontal="center" vertical="center"/>
      <protection locked="0"/>
    </xf>
    <xf numFmtId="164" fontId="9" fillId="2" borderId="5" xfId="2" applyNumberFormat="1" applyFont="1" applyFill="1" applyBorder="1" applyAlignment="1" applyProtection="1">
      <alignment horizontal="center" vertical="center"/>
      <protection locked="0"/>
    </xf>
    <xf numFmtId="164" fontId="9" fillId="2" borderId="1" xfId="2" applyNumberFormat="1" applyFont="1" applyFill="1" applyBorder="1" applyAlignment="1" applyProtection="1">
      <alignment horizontal="center" vertical="center"/>
      <protection locked="0"/>
    </xf>
    <xf numFmtId="0" fontId="8" fillId="2" borderId="12" xfId="2" applyFont="1" applyFill="1" applyBorder="1" applyAlignment="1">
      <alignment horizontal="center" vertical="center" wrapText="1"/>
    </xf>
    <xf numFmtId="0" fontId="8" fillId="2" borderId="15" xfId="2" applyFont="1" applyFill="1" applyBorder="1" applyAlignment="1">
      <alignment horizontal="center" vertical="center" wrapText="1"/>
    </xf>
    <xf numFmtId="2" fontId="9" fillId="2" borderId="6" xfId="2" applyNumberFormat="1" applyFont="1" applyFill="1" applyBorder="1" applyAlignment="1">
      <alignment horizontal="center" vertical="center" wrapText="1"/>
    </xf>
    <xf numFmtId="2" fontId="9" fillId="2" borderId="2" xfId="2" applyNumberFormat="1" applyFont="1" applyFill="1" applyBorder="1" applyAlignment="1">
      <alignment horizontal="center" vertical="center" wrapText="1"/>
    </xf>
    <xf numFmtId="2" fontId="9" fillId="2" borderId="4" xfId="2" applyNumberFormat="1" applyFont="1" applyFill="1" applyBorder="1" applyAlignment="1">
      <alignment horizontal="center" vertical="center" wrapText="1"/>
    </xf>
    <xf numFmtId="2" fontId="9" fillId="2" borderId="14" xfId="2" applyNumberFormat="1" applyFont="1" applyFill="1" applyBorder="1" applyAlignment="1">
      <alignment horizontal="center" vertical="center" wrapText="1"/>
    </xf>
    <xf numFmtId="0" fontId="5" fillId="4" borderId="1" xfId="2" applyFont="1" applyFill="1" applyBorder="1" applyAlignment="1" applyProtection="1">
      <alignment horizontal="center" vertical="center"/>
      <protection locked="0"/>
    </xf>
    <xf numFmtId="0" fontId="5" fillId="4" borderId="2" xfId="2" applyFont="1" applyFill="1" applyBorder="1" applyAlignment="1" applyProtection="1">
      <alignment horizontal="center" vertical="center"/>
      <protection locked="0"/>
    </xf>
    <xf numFmtId="0" fontId="5" fillId="4" borderId="10" xfId="2" applyFont="1" applyFill="1" applyBorder="1" applyAlignment="1" applyProtection="1">
      <alignment horizontal="center" vertical="center"/>
      <protection locked="0"/>
    </xf>
    <xf numFmtId="0" fontId="5" fillId="4" borderId="11" xfId="2" applyFont="1" applyFill="1" applyBorder="1" applyAlignment="1" applyProtection="1">
      <alignment horizontal="center" vertical="center"/>
      <protection locked="0"/>
    </xf>
    <xf numFmtId="0" fontId="5" fillId="4" borderId="7" xfId="2" applyFont="1" applyFill="1" applyBorder="1" applyAlignment="1" applyProtection="1">
      <alignment horizontal="center" vertical="center"/>
      <protection locked="0"/>
    </xf>
    <xf numFmtId="0" fontId="5" fillId="4" borderId="8" xfId="2" applyFont="1" applyFill="1" applyBorder="1" applyAlignment="1" applyProtection="1">
      <alignment horizontal="center" vertical="center"/>
      <protection locked="0"/>
    </xf>
    <xf numFmtId="2" fontId="12" fillId="5" borderId="4" xfId="2" applyNumberFormat="1" applyFont="1" applyFill="1" applyBorder="1" applyAlignment="1">
      <alignment horizontal="center" vertical="center"/>
    </xf>
    <xf numFmtId="0" fontId="13" fillId="5" borderId="4" xfId="2" applyFont="1" applyFill="1" applyBorder="1" applyAlignment="1" applyProtection="1">
      <alignment horizontal="center" vertical="center"/>
      <protection locked="0"/>
    </xf>
    <xf numFmtId="0" fontId="9" fillId="2" borderId="4" xfId="2" applyFont="1" applyFill="1" applyBorder="1" applyAlignment="1" applyProtection="1">
      <alignment horizontal="center" vertical="center"/>
      <protection locked="0"/>
    </xf>
    <xf numFmtId="0" fontId="9" fillId="2" borderId="14" xfId="2" applyFont="1" applyFill="1" applyBorder="1" applyAlignment="1" applyProtection="1">
      <alignment horizontal="center" vertical="center"/>
      <protection locked="0"/>
    </xf>
    <xf numFmtId="0" fontId="9" fillId="2" borderId="13" xfId="2" applyFont="1" applyFill="1" applyBorder="1" applyAlignment="1" applyProtection="1">
      <alignment horizontal="center" vertical="center"/>
      <protection locked="0"/>
    </xf>
    <xf numFmtId="2" fontId="9" fillId="2" borderId="4" xfId="2" applyNumberFormat="1" applyFont="1" applyFill="1" applyBorder="1" applyAlignment="1">
      <alignment horizontal="center" vertical="center"/>
    </xf>
    <xf numFmtId="2" fontId="9" fillId="2" borderId="14" xfId="2" applyNumberFormat="1" applyFont="1" applyFill="1" applyBorder="1" applyAlignment="1">
      <alignment horizontal="center" vertical="center"/>
    </xf>
    <xf numFmtId="165" fontId="9" fillId="2" borderId="4" xfId="2" applyNumberFormat="1" applyFont="1" applyFill="1" applyBorder="1" applyAlignment="1">
      <alignment horizontal="center" vertical="center"/>
    </xf>
    <xf numFmtId="165" fontId="9" fillId="2" borderId="14" xfId="2" applyNumberFormat="1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/>
    </xf>
    <xf numFmtId="0" fontId="9" fillId="2" borderId="13" xfId="2" applyFont="1" applyFill="1" applyBorder="1" applyAlignment="1">
      <alignment horizontal="center" vertical="center"/>
    </xf>
    <xf numFmtId="0" fontId="6" fillId="7" borderId="6" xfId="2" applyFont="1" applyFill="1" applyBorder="1" applyAlignment="1">
      <alignment horizontal="center" vertical="center"/>
    </xf>
    <xf numFmtId="0" fontId="14" fillId="7" borderId="6" xfId="2" applyFont="1" applyFill="1" applyBorder="1" applyAlignment="1">
      <alignment vertical="center"/>
    </xf>
    <xf numFmtId="0" fontId="7" fillId="7" borderId="25" xfId="2" applyFont="1" applyFill="1" applyBorder="1" applyAlignment="1">
      <alignment horizontal="center" vertical="center"/>
    </xf>
    <xf numFmtId="0" fontId="7" fillId="7" borderId="30" xfId="2" applyFont="1" applyFill="1" applyBorder="1" applyAlignment="1">
      <alignment horizontal="center" vertical="center"/>
    </xf>
    <xf numFmtId="0" fontId="6" fillId="7" borderId="4" xfId="2" applyFont="1" applyFill="1" applyBorder="1" applyAlignment="1">
      <alignment horizontal="center" vertical="center"/>
    </xf>
    <xf numFmtId="0" fontId="14" fillId="7" borderId="4" xfId="2" applyFont="1" applyFill="1" applyBorder="1" applyAlignment="1">
      <alignment vertical="center"/>
    </xf>
    <xf numFmtId="0" fontId="7" fillId="7" borderId="19" xfId="2" applyFont="1" applyFill="1" applyBorder="1" applyAlignment="1">
      <alignment horizontal="center" vertical="center"/>
    </xf>
    <xf numFmtId="0" fontId="7" fillId="7" borderId="27" xfId="2" applyFont="1" applyFill="1" applyBorder="1" applyAlignment="1">
      <alignment horizontal="center" vertical="center"/>
    </xf>
    <xf numFmtId="0" fontId="9" fillId="8" borderId="5" xfId="2" applyFont="1" applyFill="1" applyBorder="1" applyAlignment="1" applyProtection="1">
      <alignment horizontal="center" vertical="center"/>
      <protection locked="0"/>
    </xf>
    <xf numFmtId="0" fontId="9" fillId="8" borderId="6" xfId="2" applyFont="1" applyFill="1" applyBorder="1" applyAlignment="1" applyProtection="1">
      <alignment horizontal="center" vertical="center"/>
      <protection locked="0"/>
    </xf>
    <xf numFmtId="2" fontId="7" fillId="8" borderId="4" xfId="2" applyNumberFormat="1" applyFont="1" applyFill="1" applyBorder="1" applyAlignment="1" applyProtection="1">
      <alignment horizontal="center" vertical="center"/>
      <protection locked="0"/>
    </xf>
    <xf numFmtId="0" fontId="7" fillId="8" borderId="4" xfId="2" applyFont="1" applyFill="1" applyBorder="1" applyAlignment="1" applyProtection="1">
      <alignment horizontal="center" vertical="center"/>
      <protection locked="0"/>
    </xf>
    <xf numFmtId="2" fontId="7" fillId="8" borderId="19" xfId="2" applyNumberFormat="1" applyFont="1" applyFill="1" applyBorder="1" applyAlignment="1" applyProtection="1">
      <alignment horizontal="center" vertical="center"/>
      <protection locked="0"/>
    </xf>
    <xf numFmtId="0" fontId="7" fillId="8" borderId="20" xfId="2" applyFont="1" applyFill="1" applyBorder="1" applyAlignment="1" applyProtection="1">
      <alignment horizontal="center" vertical="center"/>
      <protection locked="0"/>
    </xf>
    <xf numFmtId="2" fontId="7" fillId="8" borderId="25" xfId="2" applyNumberFormat="1" applyFont="1" applyFill="1" applyBorder="1" applyAlignment="1">
      <alignment horizontal="center" vertical="center"/>
    </xf>
    <xf numFmtId="2" fontId="7" fillId="8" borderId="19" xfId="2" applyNumberFormat="1" applyFont="1" applyFill="1" applyBorder="1" applyAlignment="1">
      <alignment horizontal="center" vertical="center"/>
    </xf>
    <xf numFmtId="0" fontId="7" fillId="8" borderId="19" xfId="2" applyFont="1" applyFill="1" applyBorder="1" applyAlignment="1">
      <alignment horizontal="center" vertical="center"/>
    </xf>
    <xf numFmtId="2" fontId="7" fillId="8" borderId="20" xfId="2" applyNumberFormat="1" applyFont="1" applyFill="1" applyBorder="1" applyAlignment="1">
      <alignment horizontal="center" vertical="center"/>
    </xf>
    <xf numFmtId="2" fontId="7" fillId="8" borderId="27" xfId="2" applyNumberFormat="1" applyFont="1" applyFill="1" applyBorder="1" applyAlignment="1" applyProtection="1">
      <alignment horizontal="center" vertical="center"/>
      <protection locked="0"/>
    </xf>
    <xf numFmtId="0" fontId="7" fillId="8" borderId="22" xfId="2" applyFont="1" applyFill="1" applyBorder="1" applyAlignment="1" applyProtection="1">
      <alignment horizontal="center" vertical="center"/>
      <protection locked="0"/>
    </xf>
    <xf numFmtId="0" fontId="7" fillId="8" borderId="27" xfId="2" applyFont="1" applyFill="1" applyBorder="1" applyAlignment="1">
      <alignment horizontal="center" vertical="center"/>
    </xf>
    <xf numFmtId="2" fontId="7" fillId="8" borderId="22" xfId="2" applyNumberFormat="1" applyFont="1" applyFill="1" applyBorder="1" applyAlignment="1">
      <alignment horizontal="center" vertical="center"/>
    </xf>
    <xf numFmtId="0" fontId="6" fillId="8" borderId="30" xfId="2" applyFont="1" applyFill="1" applyBorder="1" applyAlignment="1" applyProtection="1">
      <alignment horizontal="center" vertical="center" wrapText="1"/>
      <protection locked="0"/>
    </xf>
  </cellXfs>
  <cellStyles count="5">
    <cellStyle name="Comma 2" xfId="3" xr:uid="{ECFC7D9A-97C6-495D-BC7C-3D870C2AC01D}"/>
    <cellStyle name="Comma 3" xfId="4" xr:uid="{21F304F4-6070-49E3-95A3-D9BE0B2A8EA2}"/>
    <cellStyle name="ارتباط تشعبي 2" xfId="1" xr:uid="{35B19FDB-97BA-4853-96FD-DA5A82153DE1}"/>
    <cellStyle name="عادي" xfId="0" builtinId="0"/>
    <cellStyle name="عادي 2" xfId="2" xr:uid="{F6D4A31C-962A-49B6-8EC7-E9FE59FA6F4E}"/>
  </cellStyles>
  <dxfs count="1">
    <dxf>
      <font>
        <b/>
        <i val="0"/>
      </font>
      <fill>
        <patternFill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99B12-A078-43DA-8C42-678B66E4BE6E}">
  <sheetPr codeName="ورقة76">
    <tabColor rgb="FF7030A0"/>
    <pageSetUpPr fitToPage="1"/>
  </sheetPr>
  <dimension ref="A1:BL70"/>
  <sheetViews>
    <sheetView showZeros="0" rightToLeft="1" tabSelected="1" workbookViewId="0">
      <pane xSplit="3" ySplit="4" topLeftCell="D5" activePane="bottomRight" state="frozen"/>
      <selection activeCell="AP6" sqref="AP6:AP688"/>
      <selection pane="topRight" activeCell="AP6" sqref="AP6:AP688"/>
      <selection pane="bottomLeft" activeCell="AP6" sqref="AP6:AP688"/>
      <selection pane="bottomRight" activeCell="D10" sqref="D10"/>
    </sheetView>
  </sheetViews>
  <sheetFormatPr defaultColWidth="9" defaultRowHeight="19.5" customHeight="1" x14ac:dyDescent="0.2"/>
  <cols>
    <col min="1" max="3" width="9" style="58" customWidth="1"/>
    <col min="4" max="4" width="16.125" style="59" customWidth="1"/>
    <col min="5" max="5" width="6.375" style="7" customWidth="1"/>
    <col min="6" max="6" width="8.625" style="57" customWidth="1"/>
    <col min="7" max="7" width="11.375" style="60" customWidth="1"/>
    <col min="8" max="8" width="33.25" style="62" bestFit="1" customWidth="1"/>
    <col min="9" max="9" width="12.25" style="60" customWidth="1"/>
    <col min="10" max="10" width="13" style="7" customWidth="1"/>
    <col min="11" max="11" width="13" style="61" customWidth="1"/>
    <col min="12" max="12" width="7.5" style="62" customWidth="1"/>
    <col min="13" max="13" width="13.125" style="62" customWidth="1"/>
    <col min="14" max="14" width="7.75" style="62" customWidth="1"/>
    <col min="15" max="15" width="9.5" style="62" customWidth="1"/>
    <col min="16" max="16" width="9.75" style="62" bestFit="1" customWidth="1"/>
    <col min="17" max="17" width="10.875" style="7" customWidth="1"/>
    <col min="18" max="18" width="11.625" style="63" customWidth="1"/>
    <col min="19" max="19" width="11.625" style="64" customWidth="1"/>
    <col min="20" max="20" width="6.875" style="4" customWidth="1"/>
    <col min="21" max="21" width="33.25" style="7" customWidth="1"/>
    <col min="22" max="22" width="9" style="57" customWidth="1"/>
    <col min="23" max="23" width="9.875" style="7" customWidth="1"/>
    <col min="24" max="24" width="11.375" style="7" customWidth="1"/>
    <col min="25" max="25" width="10.75" style="57" customWidth="1"/>
    <col min="26" max="26" width="10.75" style="7" customWidth="1"/>
    <col min="27" max="31" width="12.25" style="7" customWidth="1"/>
    <col min="32" max="32" width="8.625" style="7" customWidth="1"/>
    <col min="33" max="33" width="11.375" style="7" customWidth="1"/>
    <col min="34" max="34" width="8.625" style="7" customWidth="1"/>
    <col min="35" max="35" width="11.375" style="7" customWidth="1"/>
    <col min="36" max="36" width="6.75" style="7" customWidth="1"/>
    <col min="37" max="37" width="6.375" style="7" customWidth="1"/>
    <col min="38" max="71" width="9" style="9" customWidth="1"/>
    <col min="72" max="16384" width="9" style="9"/>
  </cols>
  <sheetData>
    <row r="1" spans="1:64" ht="19.5" customHeight="1" thickBot="1" x14ac:dyDescent="0.25">
      <c r="A1" s="77" t="s">
        <v>0</v>
      </c>
      <c r="B1" s="78"/>
      <c r="C1" s="79"/>
      <c r="D1" s="83"/>
      <c r="E1" s="84"/>
      <c r="F1" s="84"/>
      <c r="G1" s="84"/>
      <c r="H1" s="84"/>
      <c r="I1" s="84"/>
      <c r="J1" s="84"/>
      <c r="K1" s="84"/>
      <c r="L1" s="1"/>
      <c r="M1" s="2"/>
      <c r="N1" s="3"/>
      <c r="O1" s="87"/>
      <c r="P1" s="88"/>
      <c r="Q1" s="67"/>
      <c r="R1" s="67"/>
      <c r="S1" s="67"/>
      <c r="T1" s="73"/>
      <c r="U1" s="5"/>
      <c r="V1" s="6" t="s">
        <v>1</v>
      </c>
      <c r="X1" s="5"/>
      <c r="Y1" s="8"/>
      <c r="AJ1" s="99" t="s">
        <v>20</v>
      </c>
      <c r="AK1" s="100"/>
    </row>
    <row r="2" spans="1:64" ht="19.5" customHeight="1" thickBot="1" x14ac:dyDescent="0.25">
      <c r="A2" s="80"/>
      <c r="B2" s="81"/>
      <c r="C2" s="82"/>
      <c r="D2" s="85"/>
      <c r="E2" s="86"/>
      <c r="F2" s="86"/>
      <c r="G2" s="86"/>
      <c r="H2" s="86"/>
      <c r="I2" s="86"/>
      <c r="J2" s="86"/>
      <c r="K2" s="86"/>
      <c r="L2" s="1"/>
      <c r="M2" s="2"/>
      <c r="N2" s="1"/>
      <c r="O2" s="89"/>
      <c r="P2" s="90"/>
      <c r="Q2" s="70"/>
      <c r="R2" s="67"/>
      <c r="S2" s="67"/>
      <c r="T2" s="73"/>
      <c r="U2" s="5"/>
      <c r="V2" s="6" t="s">
        <v>3</v>
      </c>
      <c r="X2" s="5"/>
      <c r="Y2" s="8"/>
      <c r="AJ2" s="101"/>
      <c r="AK2" s="102"/>
    </row>
    <row r="3" spans="1:64" s="14" customFormat="1" ht="19.5" customHeight="1" thickBot="1" x14ac:dyDescent="0.25">
      <c r="A3" s="10"/>
      <c r="B3" s="10"/>
      <c r="C3" s="11"/>
      <c r="D3" s="91" t="s">
        <v>6</v>
      </c>
      <c r="E3" s="93" t="s">
        <v>25</v>
      </c>
      <c r="F3" s="95" t="s">
        <v>26</v>
      </c>
      <c r="G3" s="97" t="s">
        <v>7</v>
      </c>
      <c r="H3" s="107" t="s">
        <v>8</v>
      </c>
      <c r="I3" s="110" t="s">
        <v>9</v>
      </c>
      <c r="J3" s="107" t="s">
        <v>4</v>
      </c>
      <c r="K3" s="112" t="s">
        <v>10</v>
      </c>
      <c r="L3" s="114" t="s">
        <v>2</v>
      </c>
      <c r="M3" s="115"/>
      <c r="N3" s="115" t="s">
        <v>11</v>
      </c>
      <c r="O3" s="115"/>
      <c r="P3" s="107" t="s">
        <v>12</v>
      </c>
      <c r="Q3" s="108" t="s">
        <v>5</v>
      </c>
      <c r="R3" s="69"/>
      <c r="S3" s="67"/>
      <c r="T3" s="73"/>
      <c r="U3" s="5"/>
      <c r="V3" s="6" t="s">
        <v>14</v>
      </c>
      <c r="W3" s="13"/>
      <c r="X3" s="5"/>
      <c r="Y3" s="8"/>
      <c r="Z3" s="7"/>
      <c r="AA3" s="7"/>
      <c r="AB3" s="7"/>
      <c r="AC3" s="7"/>
      <c r="AD3" s="7"/>
      <c r="AE3" s="7"/>
      <c r="AF3" s="7"/>
      <c r="AG3" s="13"/>
      <c r="AH3" s="7"/>
      <c r="AI3" s="13"/>
      <c r="AJ3" s="103"/>
      <c r="AK3" s="104"/>
    </row>
    <row r="4" spans="1:64" s="14" customFormat="1" ht="49.5" customHeight="1" thickBot="1" x14ac:dyDescent="0.25">
      <c r="A4" s="12" t="s">
        <v>24</v>
      </c>
      <c r="B4" s="76" t="s">
        <v>27</v>
      </c>
      <c r="C4" s="12" t="s">
        <v>3</v>
      </c>
      <c r="D4" s="92"/>
      <c r="E4" s="94"/>
      <c r="F4" s="96"/>
      <c r="G4" s="98"/>
      <c r="H4" s="108"/>
      <c r="I4" s="111"/>
      <c r="J4" s="108"/>
      <c r="K4" s="113"/>
      <c r="L4" s="116" t="s">
        <v>15</v>
      </c>
      <c r="M4" s="15" t="s">
        <v>9</v>
      </c>
      <c r="N4" s="120" t="s">
        <v>16</v>
      </c>
      <c r="O4" s="16" t="s">
        <v>9</v>
      </c>
      <c r="P4" s="108"/>
      <c r="Q4" s="109"/>
      <c r="R4" s="138" t="s">
        <v>28</v>
      </c>
      <c r="S4" s="138" t="s">
        <v>55</v>
      </c>
      <c r="T4" s="71"/>
      <c r="U4" s="72" t="s">
        <v>17</v>
      </c>
      <c r="V4" s="17" t="s">
        <v>18</v>
      </c>
      <c r="W4" s="13"/>
      <c r="X4" s="13"/>
      <c r="Y4" s="18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9" t="s">
        <v>21</v>
      </c>
      <c r="AK4" s="66" t="s">
        <v>22</v>
      </c>
    </row>
    <row r="5" spans="1:64" ht="21.75" customHeight="1" thickTop="1" thickBot="1" x14ac:dyDescent="0.25">
      <c r="A5" s="20"/>
      <c r="B5" s="74"/>
      <c r="C5" s="21"/>
      <c r="D5" s="22" t="s">
        <v>23</v>
      </c>
      <c r="E5" s="23"/>
      <c r="F5" s="105" t="s">
        <v>19</v>
      </c>
      <c r="G5" s="105"/>
      <c r="H5" s="105"/>
      <c r="I5" s="106"/>
      <c r="J5" s="106"/>
      <c r="K5" s="24">
        <f>IF(AK5&gt;=0,AK5*-1+I5,"ERROR")</f>
        <v>0</v>
      </c>
      <c r="L5" s="117"/>
      <c r="M5" s="25"/>
      <c r="N5" s="121"/>
      <c r="O5" s="26"/>
      <c r="P5" s="27"/>
      <c r="Q5" s="27"/>
      <c r="R5" s="68"/>
      <c r="S5" s="43"/>
      <c r="U5" s="72" t="s">
        <v>27</v>
      </c>
      <c r="V5" s="124">
        <v>1</v>
      </c>
      <c r="W5" s="125"/>
      <c r="X5" s="124">
        <v>2</v>
      </c>
      <c r="Y5" s="125"/>
      <c r="Z5" s="124">
        <v>3</v>
      </c>
      <c r="AA5" s="125"/>
      <c r="AB5" s="124">
        <v>4</v>
      </c>
      <c r="AC5" s="125"/>
      <c r="AD5" s="124">
        <v>5</v>
      </c>
      <c r="AE5" s="125"/>
      <c r="AF5" s="124">
        <v>6</v>
      </c>
      <c r="AG5" s="125"/>
      <c r="AH5" s="124">
        <v>7</v>
      </c>
      <c r="AI5" s="125"/>
      <c r="AJ5" s="28"/>
      <c r="AK5" s="65">
        <f t="shared" ref="AK5:AK59" si="0">E5*AJ5</f>
        <v>0</v>
      </c>
      <c r="BK5" s="9">
        <v>1001</v>
      </c>
      <c r="BL5" s="9" t="s">
        <v>29</v>
      </c>
    </row>
    <row r="6" spans="1:64" ht="19.5" customHeight="1" thickBot="1" x14ac:dyDescent="0.25">
      <c r="A6" s="30"/>
      <c r="B6" s="75"/>
      <c r="C6" s="31">
        <v>1001</v>
      </c>
      <c r="D6" s="32"/>
      <c r="E6" s="33">
        <v>2</v>
      </c>
      <c r="F6" s="34">
        <v>5</v>
      </c>
      <c r="G6" s="35">
        <f t="shared" ref="G6:G59" si="1">E6*F6</f>
        <v>10</v>
      </c>
      <c r="H6" s="42" t="str">
        <f t="shared" ref="H6" si="2">IF(C6&gt;0,VLOOKUP(C6,product,2,0),"")</f>
        <v>a</v>
      </c>
      <c r="I6" s="35">
        <f t="shared" ref="I6:I59" si="3">M6+O6+P6-Q6</f>
        <v>592.79999999999995</v>
      </c>
      <c r="J6" s="36"/>
      <c r="K6" s="37">
        <f t="shared" ref="K6:K37" si="4">K5+J6-I6-AK6</f>
        <v>-592.79999999999995</v>
      </c>
      <c r="L6" s="118">
        <f t="shared" ref="L6" si="5">IF(H6&gt;0,VLOOKUP(H6,pr,2,0),0)</f>
        <v>50</v>
      </c>
      <c r="M6" s="38">
        <f t="shared" ref="M6:M59" si="6">L6*G6</f>
        <v>500</v>
      </c>
      <c r="N6" s="122">
        <f t="shared" ref="N6" si="7">IF(AND(H6&gt;0,OR(S6="ض نقل",S6="نقل")),VLOOKUP(H6,pr,3,0),0)</f>
        <v>2</v>
      </c>
      <c r="O6" s="38">
        <f t="shared" ref="O6:O59" si="8">G6*N6</f>
        <v>20</v>
      </c>
      <c r="P6" s="38">
        <f t="shared" ref="P6:P59" si="9">_xlfn.IFS(AND(R6="ضريبى",S6="ض نقل"),M6*0.14+O6*0.14,AND(R6="ضريبى",S6&lt;&gt;"ض نقل"),M6*0.14,AND(R6&lt;&gt;"ضريبى",S6&lt;&gt;"ض نقل"),0)</f>
        <v>72.8</v>
      </c>
      <c r="Q6" s="29"/>
      <c r="R6" s="39" t="str">
        <f>IF(G6&gt;0,U4,0)</f>
        <v>ضريبى</v>
      </c>
      <c r="S6" s="40" t="str">
        <f>IF(G6&gt;0,V4,0)</f>
        <v>ض نقل</v>
      </c>
      <c r="T6" s="56" t="s">
        <v>3</v>
      </c>
      <c r="U6" s="5" t="s">
        <v>13</v>
      </c>
      <c r="V6" s="126" t="s">
        <v>15</v>
      </c>
      <c r="W6" s="127" t="s">
        <v>16</v>
      </c>
      <c r="X6" s="126" t="s">
        <v>15</v>
      </c>
      <c r="Y6" s="127" t="s">
        <v>16</v>
      </c>
      <c r="Z6" s="126" t="s">
        <v>15</v>
      </c>
      <c r="AA6" s="127" t="s">
        <v>16</v>
      </c>
      <c r="AB6" s="126" t="s">
        <v>15</v>
      </c>
      <c r="AC6" s="127" t="s">
        <v>16</v>
      </c>
      <c r="AD6" s="126" t="s">
        <v>15</v>
      </c>
      <c r="AE6" s="127" t="s">
        <v>16</v>
      </c>
      <c r="AF6" s="126" t="s">
        <v>15</v>
      </c>
      <c r="AG6" s="127" t="s">
        <v>16</v>
      </c>
      <c r="AH6" s="126" t="s">
        <v>15</v>
      </c>
      <c r="AI6" s="127" t="s">
        <v>16</v>
      </c>
      <c r="AJ6" s="42">
        <f t="shared" ref="AJ6:AJ59" si="10">IF(E6&lt;&gt;0,$AJ$5,0)</f>
        <v>0</v>
      </c>
      <c r="AK6" s="44">
        <f t="shared" si="0"/>
        <v>0</v>
      </c>
      <c r="BK6" s="9">
        <v>1002</v>
      </c>
      <c r="BL6" s="9" t="s">
        <v>30</v>
      </c>
    </row>
    <row r="7" spans="1:64" ht="19.5" customHeight="1" x14ac:dyDescent="0.2">
      <c r="A7" s="30"/>
      <c r="B7" s="75"/>
      <c r="C7" s="31"/>
      <c r="D7" s="45"/>
      <c r="E7" s="46"/>
      <c r="F7" s="47"/>
      <c r="G7" s="48">
        <f t="shared" si="1"/>
        <v>0</v>
      </c>
      <c r="H7" s="42" t="str">
        <f t="shared" ref="H7" si="11">IF(C7&gt;0,VLOOKUP(C7,product,2,0),"")</f>
        <v/>
      </c>
      <c r="I7" s="48">
        <f t="shared" si="3"/>
        <v>0</v>
      </c>
      <c r="J7" s="49"/>
      <c r="K7" s="50">
        <f t="shared" si="4"/>
        <v>-592.79999999999995</v>
      </c>
      <c r="L7" s="119">
        <f t="shared" ref="L7" si="12">IF(H7&gt;0,VLOOKUP(H7,pr,2,0),0)</f>
        <v>0</v>
      </c>
      <c r="M7" s="51">
        <f t="shared" si="6"/>
        <v>0</v>
      </c>
      <c r="N7" s="123">
        <f t="shared" ref="N7" si="13">IF(AND(H7&gt;0,OR(S7="ض نقل",S7="نقل")),VLOOKUP(H7,pr,3,0),0)</f>
        <v>0</v>
      </c>
      <c r="O7" s="51">
        <f t="shared" si="8"/>
        <v>0</v>
      </c>
      <c r="P7" s="51">
        <f t="shared" si="9"/>
        <v>0</v>
      </c>
      <c r="Q7" s="52"/>
      <c r="R7" s="39">
        <f>IF(G7&gt;0,U4,0)</f>
        <v>0</v>
      </c>
      <c r="S7" s="40">
        <f>IF(G7&gt;0,V4,0)</f>
        <v>0</v>
      </c>
      <c r="T7" s="41">
        <v>1001</v>
      </c>
      <c r="U7" s="42" t="str">
        <f t="shared" ref="U7" si="14">IF(T7&gt;0,VLOOKUP(T7,product,2,0),"")</f>
        <v>a</v>
      </c>
      <c r="V7" s="128">
        <v>50</v>
      </c>
      <c r="W7" s="129">
        <v>2</v>
      </c>
      <c r="X7" s="130">
        <v>53</v>
      </c>
      <c r="Y7" s="131">
        <v>1.5</v>
      </c>
      <c r="Z7" s="132">
        <v>60</v>
      </c>
      <c r="AA7" s="132">
        <v>3</v>
      </c>
      <c r="AB7" s="132">
        <v>45</v>
      </c>
      <c r="AC7" s="132">
        <v>1</v>
      </c>
      <c r="AD7" s="132">
        <v>47</v>
      </c>
      <c r="AE7" s="132">
        <v>2.5</v>
      </c>
      <c r="AF7" s="132">
        <v>80</v>
      </c>
      <c r="AG7" s="133">
        <v>5</v>
      </c>
      <c r="AH7" s="132">
        <v>85</v>
      </c>
      <c r="AI7" s="133">
        <v>4</v>
      </c>
      <c r="AJ7" s="54">
        <f t="shared" si="10"/>
        <v>0</v>
      </c>
      <c r="AK7" s="55">
        <f t="shared" si="0"/>
        <v>0</v>
      </c>
      <c r="BK7" s="9">
        <v>1003</v>
      </c>
      <c r="BL7" s="9" t="s">
        <v>31</v>
      </c>
    </row>
    <row r="8" spans="1:64" ht="19.5" customHeight="1" x14ac:dyDescent="0.2">
      <c r="A8" s="30"/>
      <c r="B8" s="75"/>
      <c r="C8" s="31"/>
      <c r="D8" s="45"/>
      <c r="E8" s="46"/>
      <c r="F8" s="47"/>
      <c r="G8" s="48">
        <f t="shared" si="1"/>
        <v>0</v>
      </c>
      <c r="H8" s="42" t="str">
        <f t="shared" ref="H8" si="15">IF(C8&gt;0,VLOOKUP(C8,product,2,0),"")</f>
        <v/>
      </c>
      <c r="I8" s="48">
        <f t="shared" si="3"/>
        <v>0</v>
      </c>
      <c r="J8" s="49"/>
      <c r="K8" s="50">
        <f t="shared" si="4"/>
        <v>-592.79999999999995</v>
      </c>
      <c r="L8" s="119">
        <f t="shared" ref="L8" si="16">IF(H8&gt;0,VLOOKUP(H8,pr,2,0),0)</f>
        <v>0</v>
      </c>
      <c r="M8" s="51">
        <f t="shared" si="6"/>
        <v>0</v>
      </c>
      <c r="N8" s="123">
        <f t="shared" ref="N8" si="17">IF(AND(H8&gt;0,OR(S8="ض نقل",S8="نقل")),VLOOKUP(H8,pr,3,0),0)</f>
        <v>0</v>
      </c>
      <c r="O8" s="51">
        <f t="shared" si="8"/>
        <v>0</v>
      </c>
      <c r="P8" s="51">
        <f t="shared" si="9"/>
        <v>0</v>
      </c>
      <c r="Q8" s="52"/>
      <c r="R8" s="39">
        <f>IF(G8&gt;0,U4,0)</f>
        <v>0</v>
      </c>
      <c r="S8" s="40">
        <f>IF(G8&gt;0,V4,0)</f>
        <v>0</v>
      </c>
      <c r="T8" s="53">
        <v>1002</v>
      </c>
      <c r="U8" s="42" t="str">
        <f t="shared" ref="U8" si="18">IF(T8&gt;0,VLOOKUP(T8,product,2,0),"")</f>
        <v>b</v>
      </c>
      <c r="V8" s="134">
        <v>22</v>
      </c>
      <c r="W8" s="135">
        <v>1</v>
      </c>
      <c r="X8" s="130">
        <v>30</v>
      </c>
      <c r="Y8" s="131">
        <v>2</v>
      </c>
      <c r="Z8" s="132">
        <v>42</v>
      </c>
      <c r="AA8" s="132">
        <v>2</v>
      </c>
      <c r="AB8" s="132">
        <v>33</v>
      </c>
      <c r="AC8" s="132">
        <v>1.5</v>
      </c>
      <c r="AD8" s="132">
        <v>43</v>
      </c>
      <c r="AE8" s="132">
        <v>3</v>
      </c>
      <c r="AF8" s="136">
        <v>40</v>
      </c>
      <c r="AG8" s="137">
        <v>3.5</v>
      </c>
      <c r="AH8" s="136">
        <v>25</v>
      </c>
      <c r="AI8" s="137">
        <v>2</v>
      </c>
      <c r="AJ8" s="54">
        <f t="shared" si="10"/>
        <v>0</v>
      </c>
      <c r="AK8" s="55">
        <f t="shared" si="0"/>
        <v>0</v>
      </c>
      <c r="BK8" s="9">
        <v>1004</v>
      </c>
      <c r="BL8" s="9" t="s">
        <v>32</v>
      </c>
    </row>
    <row r="9" spans="1:64" ht="19.5" customHeight="1" x14ac:dyDescent="0.2">
      <c r="A9" s="30"/>
      <c r="B9" s="75"/>
      <c r="C9" s="31"/>
      <c r="D9" s="45"/>
      <c r="E9" s="46"/>
      <c r="F9" s="47"/>
      <c r="G9" s="48">
        <f t="shared" si="1"/>
        <v>0</v>
      </c>
      <c r="H9" s="42" t="str">
        <f t="shared" ref="H9" si="19">IF(C9&gt;0,VLOOKUP(C9,product,2,0),"")</f>
        <v/>
      </c>
      <c r="I9" s="48">
        <f t="shared" si="3"/>
        <v>0</v>
      </c>
      <c r="J9" s="49"/>
      <c r="K9" s="50">
        <f t="shared" si="4"/>
        <v>-592.79999999999995</v>
      </c>
      <c r="L9" s="119">
        <f t="shared" ref="L9" si="20">IF(H9&gt;0,VLOOKUP(H9,pr,2,0),0)</f>
        <v>0</v>
      </c>
      <c r="M9" s="51">
        <f t="shared" si="6"/>
        <v>0</v>
      </c>
      <c r="N9" s="123">
        <f t="shared" ref="N9" si="21">IF(AND(H9&gt;0,OR(S9="ض نقل",S9="نقل")),VLOOKUP(H9,pr,3,0),0)</f>
        <v>0</v>
      </c>
      <c r="O9" s="51">
        <f t="shared" si="8"/>
        <v>0</v>
      </c>
      <c r="P9" s="51">
        <f t="shared" si="9"/>
        <v>0</v>
      </c>
      <c r="Q9" s="52"/>
      <c r="R9" s="39">
        <f>IF(G9&gt;0,U4,0)</f>
        <v>0</v>
      </c>
      <c r="S9" s="40">
        <f>IF(G9&gt;0,V4,0)</f>
        <v>0</v>
      </c>
      <c r="T9" s="53">
        <v>1003</v>
      </c>
      <c r="U9" s="54" t="str">
        <f t="shared" ref="U9" si="22">IF(T9&gt;0,VLOOKUP(T9,product,2,0),"")</f>
        <v>c</v>
      </c>
      <c r="V9" s="134">
        <v>45</v>
      </c>
      <c r="W9" s="135">
        <v>3</v>
      </c>
      <c r="X9" s="130">
        <v>50</v>
      </c>
      <c r="Y9" s="131">
        <v>2.5</v>
      </c>
      <c r="Z9" s="132">
        <v>65</v>
      </c>
      <c r="AA9" s="132">
        <v>2.75</v>
      </c>
      <c r="AB9" s="132">
        <v>70</v>
      </c>
      <c r="AC9" s="132">
        <v>3</v>
      </c>
      <c r="AD9" s="132">
        <v>73</v>
      </c>
      <c r="AE9" s="132">
        <v>1.5</v>
      </c>
      <c r="AF9" s="136">
        <v>66</v>
      </c>
      <c r="AG9" s="137">
        <v>2.5499999999999998</v>
      </c>
      <c r="AH9" s="136">
        <v>80</v>
      </c>
      <c r="AI9" s="137">
        <v>4</v>
      </c>
      <c r="AJ9" s="54">
        <f t="shared" si="10"/>
        <v>0</v>
      </c>
      <c r="AK9" s="55">
        <f t="shared" si="0"/>
        <v>0</v>
      </c>
      <c r="BK9" s="9">
        <v>1005</v>
      </c>
      <c r="BL9" s="9" t="s">
        <v>33</v>
      </c>
    </row>
    <row r="10" spans="1:64" ht="19.5" customHeight="1" x14ac:dyDescent="0.2">
      <c r="A10" s="30"/>
      <c r="B10" s="75"/>
      <c r="C10" s="31"/>
      <c r="D10" s="45"/>
      <c r="E10" s="46"/>
      <c r="F10" s="47"/>
      <c r="G10" s="48">
        <f t="shared" si="1"/>
        <v>0</v>
      </c>
      <c r="H10" s="42" t="str">
        <f t="shared" ref="H10" si="23">IF(C10&gt;0,VLOOKUP(C10,product,2,0),"")</f>
        <v/>
      </c>
      <c r="I10" s="48">
        <f t="shared" si="3"/>
        <v>0</v>
      </c>
      <c r="J10" s="49"/>
      <c r="K10" s="50">
        <f t="shared" si="4"/>
        <v>-592.79999999999995</v>
      </c>
      <c r="L10" s="119">
        <f t="shared" ref="L10" si="24">IF(H10&gt;0,VLOOKUP(H10,pr,2,0),0)</f>
        <v>0</v>
      </c>
      <c r="M10" s="51">
        <f t="shared" si="6"/>
        <v>0</v>
      </c>
      <c r="N10" s="123">
        <f t="shared" ref="N10" si="25">IF(AND(H10&gt;0,OR(S10="ض نقل",S10="نقل")),VLOOKUP(H10,pr,3,0),0)</f>
        <v>0</v>
      </c>
      <c r="O10" s="51">
        <f t="shared" si="8"/>
        <v>0</v>
      </c>
      <c r="P10" s="51">
        <f t="shared" si="9"/>
        <v>0</v>
      </c>
      <c r="Q10" s="52"/>
      <c r="R10" s="39">
        <f>IF(G10&gt;0,U4,0)</f>
        <v>0</v>
      </c>
      <c r="S10" s="40">
        <f>IF(G10&gt;0,V4,0)</f>
        <v>0</v>
      </c>
      <c r="T10" s="53"/>
      <c r="U10" s="54" t="str">
        <f t="shared" ref="U10" si="26">IF(T10&gt;0,VLOOKUP(T10,product,2,0),"")</f>
        <v/>
      </c>
      <c r="V10" s="134"/>
      <c r="W10" s="135"/>
      <c r="X10" s="130"/>
      <c r="Y10" s="131"/>
      <c r="Z10" s="132"/>
      <c r="AA10" s="132"/>
      <c r="AB10" s="132"/>
      <c r="AC10" s="132"/>
      <c r="AD10" s="132"/>
      <c r="AE10" s="132"/>
      <c r="AF10" s="136"/>
      <c r="AG10" s="137"/>
      <c r="AH10" s="136"/>
      <c r="AI10" s="137"/>
      <c r="AJ10" s="54">
        <f t="shared" si="10"/>
        <v>0</v>
      </c>
      <c r="AK10" s="55">
        <f t="shared" si="0"/>
        <v>0</v>
      </c>
      <c r="BK10" s="9">
        <v>1006</v>
      </c>
      <c r="BL10" s="9" t="s">
        <v>34</v>
      </c>
    </row>
    <row r="11" spans="1:64" ht="19.5" customHeight="1" x14ac:dyDescent="0.2">
      <c r="A11" s="30"/>
      <c r="B11" s="75"/>
      <c r="C11" s="31"/>
      <c r="D11" s="45"/>
      <c r="E11" s="46"/>
      <c r="F11" s="47"/>
      <c r="G11" s="48">
        <f t="shared" si="1"/>
        <v>0</v>
      </c>
      <c r="H11" s="42" t="str">
        <f t="shared" ref="H11" si="27">IF(C11&gt;0,VLOOKUP(C11,product,2,0),"")</f>
        <v/>
      </c>
      <c r="I11" s="48">
        <f t="shared" si="3"/>
        <v>0</v>
      </c>
      <c r="J11" s="49"/>
      <c r="K11" s="50">
        <f t="shared" si="4"/>
        <v>-592.79999999999995</v>
      </c>
      <c r="L11" s="119">
        <f t="shared" ref="L11" si="28">IF(H11&gt;0,VLOOKUP(H11,pr,2,0),0)</f>
        <v>0</v>
      </c>
      <c r="M11" s="51">
        <f t="shared" si="6"/>
        <v>0</v>
      </c>
      <c r="N11" s="123">
        <f t="shared" ref="N11" si="29">IF(AND(H11&gt;0,OR(S11="ض نقل",S11="نقل")),VLOOKUP(H11,pr,3,0),0)</f>
        <v>0</v>
      </c>
      <c r="O11" s="51">
        <f t="shared" si="8"/>
        <v>0</v>
      </c>
      <c r="P11" s="51">
        <f t="shared" si="9"/>
        <v>0</v>
      </c>
      <c r="Q11" s="52"/>
      <c r="R11" s="39">
        <f>IF(G11&gt;0,U4,0)</f>
        <v>0</v>
      </c>
      <c r="S11" s="40">
        <f>IF(G11&gt;0,V4,0)</f>
        <v>0</v>
      </c>
      <c r="T11" s="53"/>
      <c r="U11" s="54" t="str">
        <f t="shared" ref="U11" si="30">IF(T11&gt;0,VLOOKUP(T11,product,2,0),"")</f>
        <v/>
      </c>
      <c r="V11" s="134"/>
      <c r="W11" s="135"/>
      <c r="X11" s="130"/>
      <c r="Y11" s="131"/>
      <c r="Z11" s="132"/>
      <c r="AA11" s="132"/>
      <c r="AB11" s="132"/>
      <c r="AC11" s="132"/>
      <c r="AD11" s="132"/>
      <c r="AE11" s="132"/>
      <c r="AF11" s="136"/>
      <c r="AG11" s="137"/>
      <c r="AH11" s="136"/>
      <c r="AI11" s="137"/>
      <c r="AJ11" s="54">
        <f t="shared" si="10"/>
        <v>0</v>
      </c>
      <c r="AK11" s="55">
        <f t="shared" si="0"/>
        <v>0</v>
      </c>
      <c r="BK11" s="9">
        <v>1007</v>
      </c>
      <c r="BL11" s="9" t="s">
        <v>35</v>
      </c>
    </row>
    <row r="12" spans="1:64" ht="19.5" customHeight="1" x14ac:dyDescent="0.2">
      <c r="A12" s="30"/>
      <c r="B12" s="75"/>
      <c r="C12" s="31"/>
      <c r="D12" s="45"/>
      <c r="E12" s="46"/>
      <c r="F12" s="47"/>
      <c r="G12" s="48">
        <f t="shared" si="1"/>
        <v>0</v>
      </c>
      <c r="H12" s="42" t="str">
        <f t="shared" ref="H12" si="31">IF(C12&gt;0,VLOOKUP(C12,product,2,0),"")</f>
        <v/>
      </c>
      <c r="I12" s="48">
        <f t="shared" si="3"/>
        <v>0</v>
      </c>
      <c r="J12" s="49"/>
      <c r="K12" s="50">
        <f t="shared" si="4"/>
        <v>-592.79999999999995</v>
      </c>
      <c r="L12" s="119">
        <f t="shared" ref="L12" si="32">IF(H12&gt;0,VLOOKUP(H12,pr,2,0),0)</f>
        <v>0</v>
      </c>
      <c r="M12" s="51">
        <f t="shared" si="6"/>
        <v>0</v>
      </c>
      <c r="N12" s="123">
        <f t="shared" ref="N12" si="33">IF(AND(H12&gt;0,OR(S12="ض نقل",S12="نقل")),VLOOKUP(H12,pr,3,0),0)</f>
        <v>0</v>
      </c>
      <c r="O12" s="51">
        <f t="shared" si="8"/>
        <v>0</v>
      </c>
      <c r="P12" s="51">
        <f t="shared" si="9"/>
        <v>0</v>
      </c>
      <c r="Q12" s="52"/>
      <c r="R12" s="39">
        <f>IF(G12&gt;0,U4,0)</f>
        <v>0</v>
      </c>
      <c r="S12" s="40">
        <f>IF(G12&gt;0,V4,0)</f>
        <v>0</v>
      </c>
      <c r="T12" s="53"/>
      <c r="U12" s="54" t="str">
        <f t="shared" ref="U12" si="34">IF(T12&gt;0,VLOOKUP(T12,product,2,0),"")</f>
        <v/>
      </c>
      <c r="V12" s="134"/>
      <c r="W12" s="135"/>
      <c r="X12" s="130"/>
      <c r="Y12" s="131"/>
      <c r="Z12" s="132"/>
      <c r="AA12" s="132"/>
      <c r="AB12" s="132"/>
      <c r="AC12" s="132"/>
      <c r="AD12" s="132"/>
      <c r="AE12" s="132"/>
      <c r="AF12" s="136"/>
      <c r="AG12" s="137"/>
      <c r="AH12" s="136"/>
      <c r="AI12" s="137"/>
      <c r="AJ12" s="54">
        <f t="shared" si="10"/>
        <v>0</v>
      </c>
      <c r="AK12" s="55">
        <f t="shared" si="0"/>
        <v>0</v>
      </c>
      <c r="BK12" s="9">
        <v>1008</v>
      </c>
      <c r="BL12" s="9" t="s">
        <v>36</v>
      </c>
    </row>
    <row r="13" spans="1:64" ht="19.5" customHeight="1" x14ac:dyDescent="0.2">
      <c r="A13" s="30"/>
      <c r="B13" s="75"/>
      <c r="C13" s="31"/>
      <c r="D13" s="45"/>
      <c r="E13" s="46"/>
      <c r="F13" s="47"/>
      <c r="G13" s="48">
        <f t="shared" si="1"/>
        <v>0</v>
      </c>
      <c r="H13" s="42" t="str">
        <f t="shared" ref="H13" si="35">IF(C13&gt;0,VLOOKUP(C13,product,2,0),"")</f>
        <v/>
      </c>
      <c r="I13" s="48">
        <f t="shared" si="3"/>
        <v>0</v>
      </c>
      <c r="J13" s="49"/>
      <c r="K13" s="50">
        <f t="shared" si="4"/>
        <v>-592.79999999999995</v>
      </c>
      <c r="L13" s="119">
        <f t="shared" ref="L13" si="36">IF(H13&gt;0,VLOOKUP(H13,pr,2,0),0)</f>
        <v>0</v>
      </c>
      <c r="M13" s="51">
        <f t="shared" si="6"/>
        <v>0</v>
      </c>
      <c r="N13" s="123">
        <f t="shared" ref="N13" si="37">IF(AND(H13&gt;0,OR(S13="ض نقل",S13="نقل")),VLOOKUP(H13,pr,3,0),0)</f>
        <v>0</v>
      </c>
      <c r="O13" s="51">
        <f t="shared" si="8"/>
        <v>0</v>
      </c>
      <c r="P13" s="51">
        <f t="shared" si="9"/>
        <v>0</v>
      </c>
      <c r="Q13" s="52"/>
      <c r="R13" s="39">
        <f>IF(G13&gt;0,U4,0)</f>
        <v>0</v>
      </c>
      <c r="S13" s="40">
        <f>IF(G13&gt;0,V4,0)</f>
        <v>0</v>
      </c>
      <c r="T13" s="53"/>
      <c r="U13" s="54" t="str">
        <f t="shared" ref="U13" si="38">IF(T13&gt;0,VLOOKUP(T13,product,2,0),"")</f>
        <v/>
      </c>
      <c r="V13" s="134"/>
      <c r="W13" s="135"/>
      <c r="X13" s="130"/>
      <c r="Y13" s="131"/>
      <c r="Z13" s="132"/>
      <c r="AA13" s="132"/>
      <c r="AB13" s="132"/>
      <c r="AC13" s="132"/>
      <c r="AD13" s="132"/>
      <c r="AE13" s="132"/>
      <c r="AF13" s="136"/>
      <c r="AG13" s="137"/>
      <c r="AH13" s="136"/>
      <c r="AI13" s="137"/>
      <c r="AJ13" s="54">
        <f t="shared" si="10"/>
        <v>0</v>
      </c>
      <c r="AK13" s="55">
        <f t="shared" si="0"/>
        <v>0</v>
      </c>
      <c r="BK13" s="9">
        <v>1009</v>
      </c>
      <c r="BL13" s="9" t="s">
        <v>37</v>
      </c>
    </row>
    <row r="14" spans="1:64" ht="19.5" customHeight="1" x14ac:dyDescent="0.2">
      <c r="A14" s="30"/>
      <c r="B14" s="75"/>
      <c r="C14" s="31"/>
      <c r="D14" s="45"/>
      <c r="E14" s="46"/>
      <c r="F14" s="47"/>
      <c r="G14" s="48">
        <f t="shared" si="1"/>
        <v>0</v>
      </c>
      <c r="H14" s="42" t="str">
        <f t="shared" ref="H14" si="39">IF(C14&gt;0,VLOOKUP(C14,product,2,0),"")</f>
        <v/>
      </c>
      <c r="I14" s="48">
        <f t="shared" si="3"/>
        <v>0</v>
      </c>
      <c r="J14" s="49"/>
      <c r="K14" s="50">
        <f t="shared" si="4"/>
        <v>-592.79999999999995</v>
      </c>
      <c r="L14" s="119">
        <f t="shared" ref="L14" si="40">IF(H14&gt;0,VLOOKUP(H14,pr,2,0),0)</f>
        <v>0</v>
      </c>
      <c r="M14" s="51">
        <f t="shared" si="6"/>
        <v>0</v>
      </c>
      <c r="N14" s="123">
        <f t="shared" ref="N14" si="41">IF(AND(H14&gt;0,OR(S14="ض نقل",S14="نقل")),VLOOKUP(H14,pr,3,0),0)</f>
        <v>0</v>
      </c>
      <c r="O14" s="51">
        <f t="shared" si="8"/>
        <v>0</v>
      </c>
      <c r="P14" s="51">
        <f t="shared" si="9"/>
        <v>0</v>
      </c>
      <c r="Q14" s="52"/>
      <c r="R14" s="39">
        <f>IF(G14&gt;0,U4,0)</f>
        <v>0</v>
      </c>
      <c r="S14" s="40">
        <f>IF(G14&gt;0,V4,0)</f>
        <v>0</v>
      </c>
      <c r="T14" s="53"/>
      <c r="U14" s="54" t="str">
        <f t="shared" ref="U14" si="42">IF(T14&gt;0,VLOOKUP(T14,product,2,0),"")</f>
        <v/>
      </c>
      <c r="V14" s="134"/>
      <c r="W14" s="135"/>
      <c r="X14" s="130"/>
      <c r="Y14" s="131"/>
      <c r="Z14" s="132"/>
      <c r="AA14" s="132"/>
      <c r="AB14" s="132"/>
      <c r="AC14" s="132"/>
      <c r="AD14" s="132"/>
      <c r="AE14" s="132"/>
      <c r="AF14" s="136"/>
      <c r="AG14" s="137"/>
      <c r="AH14" s="136"/>
      <c r="AI14" s="137"/>
      <c r="AJ14" s="54">
        <f t="shared" si="10"/>
        <v>0</v>
      </c>
      <c r="AK14" s="55">
        <f t="shared" si="0"/>
        <v>0</v>
      </c>
      <c r="BK14" s="9">
        <v>1010</v>
      </c>
      <c r="BL14" s="9" t="s">
        <v>38</v>
      </c>
    </row>
    <row r="15" spans="1:64" ht="19.5" customHeight="1" x14ac:dyDescent="0.2">
      <c r="A15" s="30"/>
      <c r="B15" s="75"/>
      <c r="C15" s="31"/>
      <c r="D15" s="45"/>
      <c r="E15" s="46"/>
      <c r="F15" s="47"/>
      <c r="G15" s="48">
        <f t="shared" si="1"/>
        <v>0</v>
      </c>
      <c r="H15" s="42" t="str">
        <f t="shared" ref="H15" si="43">IF(C15&gt;0,VLOOKUP(C15,product,2,0),"")</f>
        <v/>
      </c>
      <c r="I15" s="48">
        <f t="shared" si="3"/>
        <v>0</v>
      </c>
      <c r="J15" s="49"/>
      <c r="K15" s="50">
        <f t="shared" si="4"/>
        <v>-592.79999999999995</v>
      </c>
      <c r="L15" s="119">
        <f t="shared" ref="L15" si="44">IF(H15&gt;0,VLOOKUP(H15,pr,2,0),0)</f>
        <v>0</v>
      </c>
      <c r="M15" s="51">
        <f t="shared" si="6"/>
        <v>0</v>
      </c>
      <c r="N15" s="123">
        <f t="shared" ref="N15" si="45">IF(AND(H15&gt;0,OR(S15="ض نقل",S15="نقل")),VLOOKUP(H15,pr,3,0),0)</f>
        <v>0</v>
      </c>
      <c r="O15" s="51">
        <f t="shared" si="8"/>
        <v>0</v>
      </c>
      <c r="P15" s="51">
        <f t="shared" si="9"/>
        <v>0</v>
      </c>
      <c r="Q15" s="52"/>
      <c r="R15" s="39">
        <f>IF(G15&gt;0,U4,0)</f>
        <v>0</v>
      </c>
      <c r="S15" s="40">
        <f>IF(G15&gt;0,V4,0)</f>
        <v>0</v>
      </c>
      <c r="T15" s="53"/>
      <c r="U15" s="54" t="str">
        <f t="shared" ref="U15" si="46">IF(T15&gt;0,VLOOKUP(T15,product,2,0),"")</f>
        <v/>
      </c>
      <c r="V15" s="134"/>
      <c r="W15" s="135"/>
      <c r="X15" s="130"/>
      <c r="Y15" s="131"/>
      <c r="Z15" s="132"/>
      <c r="AA15" s="132"/>
      <c r="AB15" s="132"/>
      <c r="AC15" s="132"/>
      <c r="AD15" s="132"/>
      <c r="AE15" s="132"/>
      <c r="AF15" s="136"/>
      <c r="AG15" s="137"/>
      <c r="AH15" s="136"/>
      <c r="AI15" s="137"/>
      <c r="AJ15" s="54">
        <f t="shared" si="10"/>
        <v>0</v>
      </c>
      <c r="AK15" s="55">
        <f t="shared" si="0"/>
        <v>0</v>
      </c>
      <c r="BK15" s="9">
        <v>1011</v>
      </c>
      <c r="BL15" s="9" t="s">
        <v>39</v>
      </c>
    </row>
    <row r="16" spans="1:64" ht="19.5" customHeight="1" x14ac:dyDescent="0.2">
      <c r="A16" s="30"/>
      <c r="B16" s="75"/>
      <c r="C16" s="31"/>
      <c r="D16" s="45"/>
      <c r="E16" s="46"/>
      <c r="F16" s="47"/>
      <c r="G16" s="48">
        <f t="shared" si="1"/>
        <v>0</v>
      </c>
      <c r="H16" s="42" t="str">
        <f t="shared" ref="H16" si="47">IF(C16&gt;0,VLOOKUP(C16,product,2,0),"")</f>
        <v/>
      </c>
      <c r="I16" s="48">
        <f t="shared" si="3"/>
        <v>0</v>
      </c>
      <c r="J16" s="49"/>
      <c r="K16" s="50">
        <f t="shared" si="4"/>
        <v>-592.79999999999995</v>
      </c>
      <c r="L16" s="119">
        <f t="shared" ref="L16" si="48">IF(H16&gt;0,VLOOKUP(H16,pr,2,0),0)</f>
        <v>0</v>
      </c>
      <c r="M16" s="51">
        <f t="shared" si="6"/>
        <v>0</v>
      </c>
      <c r="N16" s="123">
        <f t="shared" ref="N16" si="49">IF(AND(H16&gt;0,OR(S16="ض نقل",S16="نقل")),VLOOKUP(H16,pr,3,0),0)</f>
        <v>0</v>
      </c>
      <c r="O16" s="51">
        <f t="shared" si="8"/>
        <v>0</v>
      </c>
      <c r="P16" s="51">
        <f t="shared" si="9"/>
        <v>0</v>
      </c>
      <c r="Q16" s="52"/>
      <c r="R16" s="39">
        <f>IF(G16&gt;0,U4,0)</f>
        <v>0</v>
      </c>
      <c r="S16" s="40">
        <f>IF(G16&gt;0,V4,0)</f>
        <v>0</v>
      </c>
      <c r="T16" s="53"/>
      <c r="U16" s="54" t="str">
        <f t="shared" ref="U16" si="50">IF(T16&gt;0,VLOOKUP(T16,product,2,0),"")</f>
        <v/>
      </c>
      <c r="V16" s="134"/>
      <c r="W16" s="135"/>
      <c r="X16" s="130"/>
      <c r="Y16" s="131"/>
      <c r="Z16" s="132"/>
      <c r="AA16" s="132"/>
      <c r="AB16" s="132"/>
      <c r="AC16" s="132"/>
      <c r="AD16" s="132"/>
      <c r="AE16" s="132"/>
      <c r="AF16" s="136"/>
      <c r="AG16" s="137"/>
      <c r="AH16" s="136"/>
      <c r="AI16" s="137"/>
      <c r="AJ16" s="54">
        <f t="shared" si="10"/>
        <v>0</v>
      </c>
      <c r="AK16" s="55">
        <f t="shared" si="0"/>
        <v>0</v>
      </c>
      <c r="BK16" s="9">
        <v>1012</v>
      </c>
      <c r="BL16" s="9" t="s">
        <v>40</v>
      </c>
    </row>
    <row r="17" spans="1:64" ht="19.5" customHeight="1" x14ac:dyDescent="0.2">
      <c r="A17" s="30"/>
      <c r="B17" s="75"/>
      <c r="C17" s="31"/>
      <c r="D17" s="45"/>
      <c r="E17" s="46"/>
      <c r="F17" s="47"/>
      <c r="G17" s="48">
        <f t="shared" si="1"/>
        <v>0</v>
      </c>
      <c r="H17" s="42" t="str">
        <f t="shared" ref="H17" si="51">IF(C17&gt;0,VLOOKUP(C17,product,2,0),"")</f>
        <v/>
      </c>
      <c r="I17" s="48">
        <f t="shared" si="3"/>
        <v>0</v>
      </c>
      <c r="J17" s="49"/>
      <c r="K17" s="50">
        <f t="shared" si="4"/>
        <v>-592.79999999999995</v>
      </c>
      <c r="L17" s="119">
        <f t="shared" ref="L17" si="52">IF(H17&gt;0,VLOOKUP(H17,pr,2,0),0)</f>
        <v>0</v>
      </c>
      <c r="M17" s="51">
        <f t="shared" si="6"/>
        <v>0</v>
      </c>
      <c r="N17" s="123">
        <f t="shared" ref="N17" si="53">IF(AND(H17&gt;0,OR(S17="ض نقل",S17="نقل")),VLOOKUP(H17,pr,3,0),0)</f>
        <v>0</v>
      </c>
      <c r="O17" s="51">
        <f t="shared" si="8"/>
        <v>0</v>
      </c>
      <c r="P17" s="51">
        <f t="shared" si="9"/>
        <v>0</v>
      </c>
      <c r="Q17" s="52"/>
      <c r="R17" s="39">
        <f>IF(G17&gt;0,U4,0)</f>
        <v>0</v>
      </c>
      <c r="S17" s="40">
        <f>IF(G17&gt;0,V4,0)</f>
        <v>0</v>
      </c>
      <c r="T17" s="53"/>
      <c r="U17" s="54" t="str">
        <f t="shared" ref="U17" si="54">IF(T17&gt;0,VLOOKUP(T17,product,2,0),"")</f>
        <v/>
      </c>
      <c r="V17" s="134"/>
      <c r="W17" s="135"/>
      <c r="X17" s="130"/>
      <c r="Y17" s="131"/>
      <c r="Z17" s="132"/>
      <c r="AA17" s="132"/>
      <c r="AB17" s="132"/>
      <c r="AC17" s="132"/>
      <c r="AD17" s="132"/>
      <c r="AE17" s="132"/>
      <c r="AF17" s="136"/>
      <c r="AG17" s="137"/>
      <c r="AH17" s="136"/>
      <c r="AI17" s="137"/>
      <c r="AJ17" s="54">
        <f t="shared" si="10"/>
        <v>0</v>
      </c>
      <c r="AK17" s="55">
        <f t="shared" si="0"/>
        <v>0</v>
      </c>
      <c r="BK17" s="9">
        <v>1013</v>
      </c>
      <c r="BL17" s="9" t="s">
        <v>41</v>
      </c>
    </row>
    <row r="18" spans="1:64" ht="19.5" customHeight="1" x14ac:dyDescent="0.2">
      <c r="A18" s="30"/>
      <c r="B18" s="75"/>
      <c r="C18" s="31"/>
      <c r="D18" s="45"/>
      <c r="E18" s="46"/>
      <c r="F18" s="47"/>
      <c r="G18" s="48">
        <f t="shared" si="1"/>
        <v>0</v>
      </c>
      <c r="H18" s="42" t="str">
        <f t="shared" ref="H18" si="55">IF(C18&gt;0,VLOOKUP(C18,product,2,0),"")</f>
        <v/>
      </c>
      <c r="I18" s="48">
        <f t="shared" si="3"/>
        <v>0</v>
      </c>
      <c r="J18" s="49"/>
      <c r="K18" s="50">
        <f t="shared" si="4"/>
        <v>-592.79999999999995</v>
      </c>
      <c r="L18" s="119">
        <f t="shared" ref="L18" si="56">IF(H18&gt;0,VLOOKUP(H18,pr,2,0),0)</f>
        <v>0</v>
      </c>
      <c r="M18" s="51">
        <f t="shared" si="6"/>
        <v>0</v>
      </c>
      <c r="N18" s="123">
        <f t="shared" ref="N18" si="57">IF(AND(H18&gt;0,OR(S18="ض نقل",S18="نقل")),VLOOKUP(H18,pr,3,0),0)</f>
        <v>0</v>
      </c>
      <c r="O18" s="51">
        <f t="shared" si="8"/>
        <v>0</v>
      </c>
      <c r="P18" s="51">
        <f t="shared" si="9"/>
        <v>0</v>
      </c>
      <c r="Q18" s="52"/>
      <c r="R18" s="39">
        <f>IF(G18&gt;0,U4,0)</f>
        <v>0</v>
      </c>
      <c r="S18" s="40">
        <f>IF(G18&gt;0,V4,0)</f>
        <v>0</v>
      </c>
      <c r="T18" s="53"/>
      <c r="U18" s="54" t="str">
        <f t="shared" ref="U18" si="58">IF(T18&gt;0,VLOOKUP(T18,product,2,0),"")</f>
        <v/>
      </c>
      <c r="V18" s="134"/>
      <c r="W18" s="135"/>
      <c r="X18" s="130"/>
      <c r="Y18" s="131"/>
      <c r="Z18" s="132"/>
      <c r="AA18" s="132"/>
      <c r="AB18" s="132"/>
      <c r="AC18" s="132"/>
      <c r="AD18" s="132"/>
      <c r="AE18" s="132"/>
      <c r="AF18" s="136"/>
      <c r="AG18" s="137"/>
      <c r="AH18" s="136"/>
      <c r="AI18" s="137"/>
      <c r="AJ18" s="54">
        <f t="shared" si="10"/>
        <v>0</v>
      </c>
      <c r="AK18" s="55">
        <f t="shared" si="0"/>
        <v>0</v>
      </c>
      <c r="BK18" s="9">
        <v>1014</v>
      </c>
      <c r="BL18" s="9" t="s">
        <v>42</v>
      </c>
    </row>
    <row r="19" spans="1:64" ht="19.5" customHeight="1" x14ac:dyDescent="0.2">
      <c r="A19" s="30"/>
      <c r="B19" s="75"/>
      <c r="C19" s="31"/>
      <c r="D19" s="45"/>
      <c r="E19" s="46"/>
      <c r="F19" s="47"/>
      <c r="G19" s="48">
        <f t="shared" si="1"/>
        <v>0</v>
      </c>
      <c r="H19" s="42" t="str">
        <f t="shared" ref="H19" si="59">IF(C19&gt;0,VLOOKUP(C19,product,2,0),"")</f>
        <v/>
      </c>
      <c r="I19" s="48">
        <f t="shared" si="3"/>
        <v>0</v>
      </c>
      <c r="J19" s="49"/>
      <c r="K19" s="50">
        <f t="shared" si="4"/>
        <v>-592.79999999999995</v>
      </c>
      <c r="L19" s="119">
        <f t="shared" ref="L19" si="60">IF(H19&gt;0,VLOOKUP(H19,pr,2,0),0)</f>
        <v>0</v>
      </c>
      <c r="M19" s="51">
        <f t="shared" si="6"/>
        <v>0</v>
      </c>
      <c r="N19" s="123">
        <f t="shared" ref="N19" si="61">IF(AND(H19&gt;0,OR(S19="ض نقل",S19="نقل")),VLOOKUP(H19,pr,3,0),0)</f>
        <v>0</v>
      </c>
      <c r="O19" s="51">
        <f t="shared" si="8"/>
        <v>0</v>
      </c>
      <c r="P19" s="51">
        <f t="shared" si="9"/>
        <v>0</v>
      </c>
      <c r="Q19" s="52"/>
      <c r="R19" s="39">
        <f>IF(G19&gt;0,U4,0)</f>
        <v>0</v>
      </c>
      <c r="S19" s="40">
        <f>IF(G19&gt;0,V4,0)</f>
        <v>0</v>
      </c>
      <c r="T19" s="53"/>
      <c r="U19" s="54" t="str">
        <f t="shared" ref="U19" si="62">IF(T19&gt;0,VLOOKUP(T19,product,2,0),"")</f>
        <v/>
      </c>
      <c r="V19" s="134"/>
      <c r="W19" s="135"/>
      <c r="X19" s="130"/>
      <c r="Y19" s="131"/>
      <c r="Z19" s="132"/>
      <c r="AA19" s="132"/>
      <c r="AB19" s="132"/>
      <c r="AC19" s="132"/>
      <c r="AD19" s="132"/>
      <c r="AE19" s="132"/>
      <c r="AF19" s="136"/>
      <c r="AG19" s="137"/>
      <c r="AH19" s="136"/>
      <c r="AI19" s="137"/>
      <c r="AJ19" s="54">
        <f t="shared" si="10"/>
        <v>0</v>
      </c>
      <c r="AK19" s="55">
        <f t="shared" si="0"/>
        <v>0</v>
      </c>
      <c r="BK19" s="9">
        <v>1015</v>
      </c>
      <c r="BL19" s="9" t="s">
        <v>43</v>
      </c>
    </row>
    <row r="20" spans="1:64" ht="19.5" customHeight="1" x14ac:dyDescent="0.2">
      <c r="A20" s="30"/>
      <c r="B20" s="75"/>
      <c r="C20" s="31"/>
      <c r="D20" s="45"/>
      <c r="E20" s="46"/>
      <c r="F20" s="47"/>
      <c r="G20" s="48">
        <f t="shared" si="1"/>
        <v>0</v>
      </c>
      <c r="H20" s="42" t="str">
        <f t="shared" ref="H20" si="63">IF(C20&gt;0,VLOOKUP(C20,product,2,0),"")</f>
        <v/>
      </c>
      <c r="I20" s="48">
        <f t="shared" si="3"/>
        <v>0</v>
      </c>
      <c r="J20" s="49"/>
      <c r="K20" s="50">
        <f t="shared" si="4"/>
        <v>-592.79999999999995</v>
      </c>
      <c r="L20" s="119">
        <f t="shared" ref="L20" si="64">IF(H20&gt;0,VLOOKUP(H20,pr,2,0),0)</f>
        <v>0</v>
      </c>
      <c r="M20" s="51">
        <f t="shared" si="6"/>
        <v>0</v>
      </c>
      <c r="N20" s="123">
        <f t="shared" ref="N20" si="65">IF(AND(H20&gt;0,OR(S20="ض نقل",S20="نقل")),VLOOKUP(H20,pr,3,0),0)</f>
        <v>0</v>
      </c>
      <c r="O20" s="51">
        <f t="shared" si="8"/>
        <v>0</v>
      </c>
      <c r="P20" s="51">
        <f t="shared" si="9"/>
        <v>0</v>
      </c>
      <c r="Q20" s="52"/>
      <c r="R20" s="39">
        <f>IF(G20&gt;0,U4,0)</f>
        <v>0</v>
      </c>
      <c r="S20" s="40">
        <f>IF(G20&gt;0,V4,0)</f>
        <v>0</v>
      </c>
      <c r="T20" s="53"/>
      <c r="U20" s="54" t="str">
        <f t="shared" ref="U20" si="66">IF(T20&gt;0,VLOOKUP(T20,product,2,0),"")</f>
        <v/>
      </c>
      <c r="V20" s="134"/>
      <c r="W20" s="135"/>
      <c r="X20" s="130"/>
      <c r="Y20" s="131"/>
      <c r="Z20" s="132"/>
      <c r="AA20" s="132"/>
      <c r="AB20" s="132"/>
      <c r="AC20" s="132"/>
      <c r="AD20" s="132"/>
      <c r="AE20" s="132"/>
      <c r="AF20" s="136"/>
      <c r="AG20" s="137"/>
      <c r="AH20" s="136"/>
      <c r="AI20" s="137"/>
      <c r="AJ20" s="54">
        <f t="shared" si="10"/>
        <v>0</v>
      </c>
      <c r="AK20" s="55">
        <f t="shared" si="0"/>
        <v>0</v>
      </c>
      <c r="BK20" s="9">
        <v>1016</v>
      </c>
      <c r="BL20" s="9" t="s">
        <v>44</v>
      </c>
    </row>
    <row r="21" spans="1:64" ht="19.5" customHeight="1" x14ac:dyDescent="0.2">
      <c r="A21" s="30"/>
      <c r="B21" s="75"/>
      <c r="C21" s="31"/>
      <c r="D21" s="45"/>
      <c r="E21" s="46"/>
      <c r="F21" s="47"/>
      <c r="G21" s="48">
        <f t="shared" si="1"/>
        <v>0</v>
      </c>
      <c r="H21" s="42" t="str">
        <f t="shared" ref="H21" si="67">IF(C21&gt;0,VLOOKUP(C21,product,2,0),"")</f>
        <v/>
      </c>
      <c r="I21" s="48">
        <f t="shared" si="3"/>
        <v>0</v>
      </c>
      <c r="J21" s="49"/>
      <c r="K21" s="50">
        <f t="shared" si="4"/>
        <v>-592.79999999999995</v>
      </c>
      <c r="L21" s="119">
        <f t="shared" ref="L21" si="68">IF(H21&gt;0,VLOOKUP(H21,pr,2,0),0)</f>
        <v>0</v>
      </c>
      <c r="M21" s="51">
        <f t="shared" si="6"/>
        <v>0</v>
      </c>
      <c r="N21" s="123">
        <f t="shared" ref="N21" si="69">IF(AND(H21&gt;0,OR(S21="ض نقل",S21="نقل")),VLOOKUP(H21,pr,3,0),0)</f>
        <v>0</v>
      </c>
      <c r="O21" s="51">
        <f t="shared" si="8"/>
        <v>0</v>
      </c>
      <c r="P21" s="51">
        <f t="shared" si="9"/>
        <v>0</v>
      </c>
      <c r="Q21" s="52"/>
      <c r="R21" s="39">
        <f>IF(G21&gt;0,U4,0)</f>
        <v>0</v>
      </c>
      <c r="S21" s="40">
        <f>IF(G21&gt;0,V4,0)</f>
        <v>0</v>
      </c>
      <c r="T21" s="53"/>
      <c r="U21" s="54" t="str">
        <f t="shared" ref="U21" si="70">IF(T21&gt;0,VLOOKUP(T21,product,2,0),"")</f>
        <v/>
      </c>
      <c r="V21" s="134"/>
      <c r="W21" s="135"/>
      <c r="X21" s="130"/>
      <c r="Y21" s="131"/>
      <c r="Z21" s="132"/>
      <c r="AA21" s="132"/>
      <c r="AB21" s="132"/>
      <c r="AC21" s="132"/>
      <c r="AD21" s="132"/>
      <c r="AE21" s="132"/>
      <c r="AF21" s="136"/>
      <c r="AG21" s="137"/>
      <c r="AH21" s="136"/>
      <c r="AI21" s="137"/>
      <c r="AJ21" s="54">
        <f t="shared" si="10"/>
        <v>0</v>
      </c>
      <c r="AK21" s="55">
        <f t="shared" si="0"/>
        <v>0</v>
      </c>
      <c r="BK21" s="9">
        <v>1017</v>
      </c>
      <c r="BL21" s="9" t="s">
        <v>45</v>
      </c>
    </row>
    <row r="22" spans="1:64" ht="19.5" customHeight="1" x14ac:dyDescent="0.2">
      <c r="A22" s="30"/>
      <c r="B22" s="75"/>
      <c r="C22" s="31"/>
      <c r="D22" s="45"/>
      <c r="E22" s="46"/>
      <c r="F22" s="47"/>
      <c r="G22" s="48">
        <f t="shared" si="1"/>
        <v>0</v>
      </c>
      <c r="H22" s="42" t="str">
        <f t="shared" ref="H22" si="71">IF(C22&gt;0,VLOOKUP(C22,product,2,0),"")</f>
        <v/>
      </c>
      <c r="I22" s="48">
        <f t="shared" si="3"/>
        <v>0</v>
      </c>
      <c r="J22" s="49"/>
      <c r="K22" s="50">
        <f t="shared" si="4"/>
        <v>-592.79999999999995</v>
      </c>
      <c r="L22" s="119">
        <f t="shared" ref="L22" si="72">IF(H22&gt;0,VLOOKUP(H22,pr,2,0),0)</f>
        <v>0</v>
      </c>
      <c r="M22" s="51">
        <f t="shared" si="6"/>
        <v>0</v>
      </c>
      <c r="N22" s="123">
        <f t="shared" ref="N22" si="73">IF(AND(H22&gt;0,OR(S22="ض نقل",S22="نقل")),VLOOKUP(H22,pr,3,0),0)</f>
        <v>0</v>
      </c>
      <c r="O22" s="51">
        <f t="shared" si="8"/>
        <v>0</v>
      </c>
      <c r="P22" s="51">
        <f t="shared" si="9"/>
        <v>0</v>
      </c>
      <c r="Q22" s="52"/>
      <c r="R22" s="39">
        <f>IF(G22&gt;0,U4,0)</f>
        <v>0</v>
      </c>
      <c r="S22" s="40">
        <f>IF(G22&gt;0,V4,0)</f>
        <v>0</v>
      </c>
      <c r="T22" s="53"/>
      <c r="U22" s="54" t="str">
        <f t="shared" ref="U22" si="74">IF(T22&gt;0,VLOOKUP(T22,product,2,0),"")</f>
        <v/>
      </c>
      <c r="V22" s="134"/>
      <c r="W22" s="135"/>
      <c r="X22" s="130"/>
      <c r="Y22" s="131"/>
      <c r="Z22" s="132"/>
      <c r="AA22" s="132"/>
      <c r="AB22" s="132"/>
      <c r="AC22" s="132"/>
      <c r="AD22" s="132"/>
      <c r="AE22" s="132"/>
      <c r="AF22" s="136"/>
      <c r="AG22" s="137"/>
      <c r="AH22" s="136"/>
      <c r="AI22" s="137"/>
      <c r="AJ22" s="54">
        <f t="shared" si="10"/>
        <v>0</v>
      </c>
      <c r="AK22" s="55">
        <f t="shared" si="0"/>
        <v>0</v>
      </c>
      <c r="BK22" s="9">
        <v>1018</v>
      </c>
      <c r="BL22" s="9" t="s">
        <v>46</v>
      </c>
    </row>
    <row r="23" spans="1:64" ht="19.5" customHeight="1" x14ac:dyDescent="0.2">
      <c r="A23" s="30"/>
      <c r="B23" s="75"/>
      <c r="C23" s="31"/>
      <c r="D23" s="45"/>
      <c r="E23" s="46"/>
      <c r="F23" s="47"/>
      <c r="G23" s="48">
        <f t="shared" si="1"/>
        <v>0</v>
      </c>
      <c r="H23" s="42" t="str">
        <f t="shared" ref="H23" si="75">IF(C23&gt;0,VLOOKUP(C23,product,2,0),"")</f>
        <v/>
      </c>
      <c r="I23" s="48">
        <f t="shared" si="3"/>
        <v>0</v>
      </c>
      <c r="J23" s="49"/>
      <c r="K23" s="50">
        <f t="shared" si="4"/>
        <v>-592.79999999999995</v>
      </c>
      <c r="L23" s="119">
        <f t="shared" ref="L23" si="76">IF(H23&gt;0,VLOOKUP(H23,pr,2,0),0)</f>
        <v>0</v>
      </c>
      <c r="M23" s="51">
        <f t="shared" si="6"/>
        <v>0</v>
      </c>
      <c r="N23" s="123">
        <f t="shared" ref="N23" si="77">IF(AND(H23&gt;0,OR(S23="ض نقل",S23="نقل")),VLOOKUP(H23,pr,3,0),0)</f>
        <v>0</v>
      </c>
      <c r="O23" s="51">
        <f t="shared" si="8"/>
        <v>0</v>
      </c>
      <c r="P23" s="51">
        <f t="shared" si="9"/>
        <v>0</v>
      </c>
      <c r="Q23" s="52"/>
      <c r="R23" s="39">
        <f>IF(G23&gt;0,U4,0)</f>
        <v>0</v>
      </c>
      <c r="S23" s="40">
        <f>IF(G23&gt;0,V4,0)</f>
        <v>0</v>
      </c>
      <c r="T23" s="53"/>
      <c r="U23" s="54" t="str">
        <f t="shared" ref="U23" si="78">IF(T23&gt;0,VLOOKUP(T23,product,2,0),"")</f>
        <v/>
      </c>
      <c r="V23" s="134"/>
      <c r="W23" s="135"/>
      <c r="X23" s="130"/>
      <c r="Y23" s="131"/>
      <c r="Z23" s="132"/>
      <c r="AA23" s="132"/>
      <c r="AB23" s="132"/>
      <c r="AC23" s="132"/>
      <c r="AD23" s="132"/>
      <c r="AE23" s="132"/>
      <c r="AF23" s="136"/>
      <c r="AG23" s="137"/>
      <c r="AH23" s="136"/>
      <c r="AI23" s="137"/>
      <c r="AJ23" s="54">
        <f t="shared" si="10"/>
        <v>0</v>
      </c>
      <c r="AK23" s="55">
        <f t="shared" si="0"/>
        <v>0</v>
      </c>
      <c r="BK23" s="9">
        <v>1019</v>
      </c>
      <c r="BL23" s="9" t="s">
        <v>47</v>
      </c>
    </row>
    <row r="24" spans="1:64" ht="19.5" customHeight="1" x14ac:dyDescent="0.2">
      <c r="A24" s="30"/>
      <c r="B24" s="75"/>
      <c r="C24" s="31"/>
      <c r="D24" s="45"/>
      <c r="E24" s="46"/>
      <c r="F24" s="47"/>
      <c r="G24" s="48">
        <f t="shared" si="1"/>
        <v>0</v>
      </c>
      <c r="H24" s="42" t="str">
        <f t="shared" ref="H24" si="79">IF(C24&gt;0,VLOOKUP(C24,product,2,0),"")</f>
        <v/>
      </c>
      <c r="I24" s="48">
        <f t="shared" si="3"/>
        <v>0</v>
      </c>
      <c r="J24" s="49"/>
      <c r="K24" s="50">
        <f t="shared" si="4"/>
        <v>-592.79999999999995</v>
      </c>
      <c r="L24" s="119">
        <f t="shared" ref="L24" si="80">IF(H24&gt;0,VLOOKUP(H24,pr,2,0),0)</f>
        <v>0</v>
      </c>
      <c r="M24" s="51">
        <f t="shared" si="6"/>
        <v>0</v>
      </c>
      <c r="N24" s="123">
        <f t="shared" ref="N24" si="81">IF(AND(H24&gt;0,OR(S24="ض نقل",S24="نقل")),VLOOKUP(H24,pr,3,0),0)</f>
        <v>0</v>
      </c>
      <c r="O24" s="51">
        <f t="shared" si="8"/>
        <v>0</v>
      </c>
      <c r="P24" s="51">
        <f t="shared" si="9"/>
        <v>0</v>
      </c>
      <c r="Q24" s="52"/>
      <c r="R24" s="39">
        <f>IF(G24&gt;0,U4,0)</f>
        <v>0</v>
      </c>
      <c r="S24" s="40">
        <f>IF(G24&gt;0,V4,0)</f>
        <v>0</v>
      </c>
      <c r="T24" s="53"/>
      <c r="U24" s="54" t="str">
        <f t="shared" ref="U24" si="82">IF(T24&gt;0,VLOOKUP(T24,product,2,0),"")</f>
        <v/>
      </c>
      <c r="V24" s="134"/>
      <c r="W24" s="135"/>
      <c r="X24" s="130"/>
      <c r="Y24" s="131"/>
      <c r="Z24" s="132"/>
      <c r="AA24" s="132"/>
      <c r="AB24" s="132"/>
      <c r="AC24" s="132"/>
      <c r="AD24" s="132"/>
      <c r="AE24" s="132"/>
      <c r="AF24" s="136"/>
      <c r="AG24" s="137"/>
      <c r="AH24" s="136"/>
      <c r="AI24" s="137"/>
      <c r="AJ24" s="54">
        <f t="shared" si="10"/>
        <v>0</v>
      </c>
      <c r="AK24" s="55">
        <f t="shared" si="0"/>
        <v>0</v>
      </c>
      <c r="BK24" s="9">
        <v>1020</v>
      </c>
      <c r="BL24" s="9" t="s">
        <v>48</v>
      </c>
    </row>
    <row r="25" spans="1:64" ht="19.5" customHeight="1" x14ac:dyDescent="0.2">
      <c r="A25" s="30"/>
      <c r="B25" s="75"/>
      <c r="C25" s="31"/>
      <c r="D25" s="45"/>
      <c r="E25" s="46"/>
      <c r="F25" s="47"/>
      <c r="G25" s="48">
        <f t="shared" si="1"/>
        <v>0</v>
      </c>
      <c r="H25" s="42" t="str">
        <f t="shared" ref="H25" si="83">IF(C25&gt;0,VLOOKUP(C25,product,2,0),"")</f>
        <v/>
      </c>
      <c r="I25" s="48">
        <f t="shared" si="3"/>
        <v>0</v>
      </c>
      <c r="J25" s="49"/>
      <c r="K25" s="50">
        <f t="shared" si="4"/>
        <v>-592.79999999999995</v>
      </c>
      <c r="L25" s="119">
        <f t="shared" ref="L25" si="84">IF(H25&gt;0,VLOOKUP(H25,pr,2,0),0)</f>
        <v>0</v>
      </c>
      <c r="M25" s="51">
        <f t="shared" si="6"/>
        <v>0</v>
      </c>
      <c r="N25" s="123">
        <f t="shared" ref="N25" si="85">IF(AND(H25&gt;0,OR(S25="ض نقل",S25="نقل")),VLOOKUP(H25,pr,3,0),0)</f>
        <v>0</v>
      </c>
      <c r="O25" s="51">
        <f t="shared" si="8"/>
        <v>0</v>
      </c>
      <c r="P25" s="51">
        <f t="shared" si="9"/>
        <v>0</v>
      </c>
      <c r="Q25" s="52"/>
      <c r="R25" s="39">
        <f>IF(G25&gt;0,U4,0)</f>
        <v>0</v>
      </c>
      <c r="S25" s="40">
        <f>IF(G25&gt;0,V4,0)</f>
        <v>0</v>
      </c>
      <c r="T25" s="53"/>
      <c r="U25" s="54" t="str">
        <f t="shared" ref="U25" si="86">IF(T25&gt;0,VLOOKUP(T25,product,2,0),"")</f>
        <v/>
      </c>
      <c r="V25" s="134"/>
      <c r="W25" s="135"/>
      <c r="X25" s="130"/>
      <c r="Y25" s="131"/>
      <c r="Z25" s="132"/>
      <c r="AA25" s="132"/>
      <c r="AB25" s="132"/>
      <c r="AC25" s="132"/>
      <c r="AD25" s="132"/>
      <c r="AE25" s="132"/>
      <c r="AF25" s="136"/>
      <c r="AG25" s="137"/>
      <c r="AH25" s="136"/>
      <c r="AI25" s="137"/>
      <c r="AJ25" s="54">
        <f t="shared" si="10"/>
        <v>0</v>
      </c>
      <c r="AK25" s="55">
        <f t="shared" si="0"/>
        <v>0</v>
      </c>
      <c r="BK25" s="9">
        <v>1021</v>
      </c>
      <c r="BL25" s="9" t="s">
        <v>49</v>
      </c>
    </row>
    <row r="26" spans="1:64" ht="19.5" customHeight="1" x14ac:dyDescent="0.2">
      <c r="A26" s="30"/>
      <c r="B26" s="75"/>
      <c r="C26" s="31"/>
      <c r="D26" s="45"/>
      <c r="E26" s="46"/>
      <c r="F26" s="47"/>
      <c r="G26" s="48">
        <f t="shared" si="1"/>
        <v>0</v>
      </c>
      <c r="H26" s="42" t="str">
        <f t="shared" ref="H26" si="87">IF(C26&gt;0,VLOOKUP(C26,product,2,0),"")</f>
        <v/>
      </c>
      <c r="I26" s="48">
        <f t="shared" si="3"/>
        <v>0</v>
      </c>
      <c r="J26" s="49"/>
      <c r="K26" s="50">
        <f t="shared" si="4"/>
        <v>-592.79999999999995</v>
      </c>
      <c r="L26" s="119">
        <f t="shared" ref="L26" si="88">IF(H26&gt;0,VLOOKUP(H26,pr,2,0),0)</f>
        <v>0</v>
      </c>
      <c r="M26" s="51">
        <f t="shared" si="6"/>
        <v>0</v>
      </c>
      <c r="N26" s="123">
        <f t="shared" ref="N26" si="89">IF(AND(H26&gt;0,OR(S26="ض نقل",S26="نقل")),VLOOKUP(H26,pr,3,0),0)</f>
        <v>0</v>
      </c>
      <c r="O26" s="51">
        <f t="shared" si="8"/>
        <v>0</v>
      </c>
      <c r="P26" s="51">
        <f t="shared" si="9"/>
        <v>0</v>
      </c>
      <c r="Q26" s="52"/>
      <c r="R26" s="39">
        <f>IF(G26&gt;0,U4,0)</f>
        <v>0</v>
      </c>
      <c r="S26" s="40">
        <f>IF(G26&gt;0,V4,0)</f>
        <v>0</v>
      </c>
      <c r="T26" s="53"/>
      <c r="U26" s="54" t="str">
        <f t="shared" ref="U26" si="90">IF(T26&gt;0,VLOOKUP(T26,product,2,0),"")</f>
        <v/>
      </c>
      <c r="V26" s="134"/>
      <c r="W26" s="135"/>
      <c r="X26" s="130"/>
      <c r="Y26" s="131"/>
      <c r="Z26" s="132"/>
      <c r="AA26" s="132"/>
      <c r="AB26" s="132"/>
      <c r="AC26" s="132"/>
      <c r="AD26" s="132"/>
      <c r="AE26" s="132"/>
      <c r="AF26" s="136"/>
      <c r="AG26" s="137"/>
      <c r="AH26" s="136"/>
      <c r="AI26" s="137"/>
      <c r="AJ26" s="54">
        <f t="shared" si="10"/>
        <v>0</v>
      </c>
      <c r="AK26" s="55">
        <f t="shared" si="0"/>
        <v>0</v>
      </c>
      <c r="BK26" s="9">
        <v>1022</v>
      </c>
      <c r="BL26" s="9" t="s">
        <v>50</v>
      </c>
    </row>
    <row r="27" spans="1:64" ht="19.5" customHeight="1" x14ac:dyDescent="0.2">
      <c r="A27" s="30"/>
      <c r="B27" s="75"/>
      <c r="C27" s="31"/>
      <c r="D27" s="45"/>
      <c r="E27" s="46"/>
      <c r="F27" s="47"/>
      <c r="G27" s="48">
        <f t="shared" si="1"/>
        <v>0</v>
      </c>
      <c r="H27" s="42" t="str">
        <f t="shared" ref="H27" si="91">IF(C27&gt;0,VLOOKUP(C27,product,2,0),"")</f>
        <v/>
      </c>
      <c r="I27" s="48">
        <f t="shared" si="3"/>
        <v>0</v>
      </c>
      <c r="J27" s="49"/>
      <c r="K27" s="50">
        <f t="shared" si="4"/>
        <v>-592.79999999999995</v>
      </c>
      <c r="L27" s="119">
        <f t="shared" ref="L27" si="92">IF(H27&gt;0,VLOOKUP(H27,pr,2,0),0)</f>
        <v>0</v>
      </c>
      <c r="M27" s="51">
        <f t="shared" si="6"/>
        <v>0</v>
      </c>
      <c r="N27" s="123">
        <f t="shared" ref="N27" si="93">IF(AND(H27&gt;0,OR(S27="ض نقل",S27="نقل")),VLOOKUP(H27,pr,3,0),0)</f>
        <v>0</v>
      </c>
      <c r="O27" s="51">
        <f t="shared" si="8"/>
        <v>0</v>
      </c>
      <c r="P27" s="51">
        <f t="shared" si="9"/>
        <v>0</v>
      </c>
      <c r="Q27" s="52"/>
      <c r="R27" s="39">
        <f>IF(G27&gt;0,U4,0)</f>
        <v>0</v>
      </c>
      <c r="S27" s="40">
        <f>IF(G27&gt;0,V4,0)</f>
        <v>0</v>
      </c>
      <c r="T27" s="53"/>
      <c r="U27" s="54" t="str">
        <f t="shared" ref="U27" si="94">IF(T27&gt;0,VLOOKUP(T27,product,2,0),"")</f>
        <v/>
      </c>
      <c r="V27" s="134"/>
      <c r="W27" s="135"/>
      <c r="X27" s="130"/>
      <c r="Y27" s="131"/>
      <c r="Z27" s="132"/>
      <c r="AA27" s="132"/>
      <c r="AB27" s="132"/>
      <c r="AC27" s="132"/>
      <c r="AD27" s="132"/>
      <c r="AE27" s="132"/>
      <c r="AF27" s="136"/>
      <c r="AG27" s="137"/>
      <c r="AH27" s="136"/>
      <c r="AI27" s="137"/>
      <c r="AJ27" s="54">
        <f t="shared" si="10"/>
        <v>0</v>
      </c>
      <c r="AK27" s="55">
        <f t="shared" si="0"/>
        <v>0</v>
      </c>
      <c r="BK27" s="9">
        <v>1023</v>
      </c>
      <c r="BL27" s="9" t="s">
        <v>51</v>
      </c>
    </row>
    <row r="28" spans="1:64" ht="19.5" customHeight="1" x14ac:dyDescent="0.2">
      <c r="A28" s="30"/>
      <c r="B28" s="75"/>
      <c r="C28" s="31"/>
      <c r="D28" s="45"/>
      <c r="E28" s="46"/>
      <c r="F28" s="47"/>
      <c r="G28" s="48">
        <f t="shared" si="1"/>
        <v>0</v>
      </c>
      <c r="H28" s="42" t="str">
        <f t="shared" ref="H28" si="95">IF(C28&gt;0,VLOOKUP(C28,product,2,0),"")</f>
        <v/>
      </c>
      <c r="I28" s="48">
        <f t="shared" si="3"/>
        <v>0</v>
      </c>
      <c r="J28" s="49"/>
      <c r="K28" s="50">
        <f t="shared" si="4"/>
        <v>-592.79999999999995</v>
      </c>
      <c r="L28" s="119">
        <f t="shared" ref="L28" si="96">IF(H28&gt;0,VLOOKUP(H28,pr,2,0),0)</f>
        <v>0</v>
      </c>
      <c r="M28" s="51">
        <f t="shared" si="6"/>
        <v>0</v>
      </c>
      <c r="N28" s="123">
        <f t="shared" ref="N28" si="97">IF(AND(H28&gt;0,OR(S28="ض نقل",S28="نقل")),VLOOKUP(H28,pr,3,0),0)</f>
        <v>0</v>
      </c>
      <c r="O28" s="51">
        <f t="shared" si="8"/>
        <v>0</v>
      </c>
      <c r="P28" s="51">
        <f t="shared" si="9"/>
        <v>0</v>
      </c>
      <c r="Q28" s="52"/>
      <c r="R28" s="39">
        <f>IF(G28&gt;0,U4,0)</f>
        <v>0</v>
      </c>
      <c r="S28" s="40">
        <f>IF(G28&gt;0,V4,0)</f>
        <v>0</v>
      </c>
      <c r="T28" s="53"/>
      <c r="U28" s="54" t="str">
        <f t="shared" ref="U28" si="98">IF(T28&gt;0,VLOOKUP(T28,product,2,0),"")</f>
        <v/>
      </c>
      <c r="V28" s="134"/>
      <c r="W28" s="135"/>
      <c r="X28" s="130"/>
      <c r="Y28" s="131"/>
      <c r="Z28" s="132"/>
      <c r="AA28" s="132"/>
      <c r="AB28" s="132"/>
      <c r="AC28" s="132"/>
      <c r="AD28" s="132"/>
      <c r="AE28" s="132"/>
      <c r="AF28" s="136"/>
      <c r="AG28" s="137"/>
      <c r="AH28" s="136"/>
      <c r="AI28" s="137"/>
      <c r="AJ28" s="54">
        <f t="shared" si="10"/>
        <v>0</v>
      </c>
      <c r="AK28" s="55">
        <f t="shared" si="0"/>
        <v>0</v>
      </c>
      <c r="BK28" s="9">
        <v>1024</v>
      </c>
      <c r="BL28" s="9" t="s">
        <v>52</v>
      </c>
    </row>
    <row r="29" spans="1:64" ht="19.5" customHeight="1" x14ac:dyDescent="0.2">
      <c r="A29" s="30"/>
      <c r="B29" s="75"/>
      <c r="C29" s="31"/>
      <c r="D29" s="45"/>
      <c r="E29" s="46"/>
      <c r="F29" s="47"/>
      <c r="G29" s="48">
        <f t="shared" si="1"/>
        <v>0</v>
      </c>
      <c r="H29" s="42" t="str">
        <f t="shared" ref="H29" si="99">IF(C29&gt;0,VLOOKUP(C29,product,2,0),"")</f>
        <v/>
      </c>
      <c r="I29" s="48">
        <f t="shared" si="3"/>
        <v>0</v>
      </c>
      <c r="J29" s="49"/>
      <c r="K29" s="50">
        <f t="shared" si="4"/>
        <v>-592.79999999999995</v>
      </c>
      <c r="L29" s="119">
        <f t="shared" ref="L29" si="100">IF(H29&gt;0,VLOOKUP(H29,pr,2,0),0)</f>
        <v>0</v>
      </c>
      <c r="M29" s="51">
        <f t="shared" si="6"/>
        <v>0</v>
      </c>
      <c r="N29" s="123">
        <f t="shared" ref="N29" si="101">IF(AND(H29&gt;0,OR(S29="ض نقل",S29="نقل")),VLOOKUP(H29,pr,3,0),0)</f>
        <v>0</v>
      </c>
      <c r="O29" s="51">
        <f t="shared" si="8"/>
        <v>0</v>
      </c>
      <c r="P29" s="51">
        <f t="shared" si="9"/>
        <v>0</v>
      </c>
      <c r="Q29" s="52"/>
      <c r="R29" s="39">
        <f>IF(G29&gt;0,U4,0)</f>
        <v>0</v>
      </c>
      <c r="S29" s="40">
        <f>IF(G29&gt;0,V4,0)</f>
        <v>0</v>
      </c>
      <c r="T29" s="53"/>
      <c r="U29" s="54" t="str">
        <f t="shared" ref="U29" si="102">IF(T29&gt;0,VLOOKUP(T29,product,2,0),"")</f>
        <v/>
      </c>
      <c r="V29" s="134"/>
      <c r="W29" s="135"/>
      <c r="X29" s="130"/>
      <c r="Y29" s="131"/>
      <c r="Z29" s="132"/>
      <c r="AA29" s="132"/>
      <c r="AB29" s="132"/>
      <c r="AC29" s="132"/>
      <c r="AD29" s="132"/>
      <c r="AE29" s="132"/>
      <c r="AF29" s="136"/>
      <c r="AG29" s="137"/>
      <c r="AH29" s="136"/>
      <c r="AI29" s="137"/>
      <c r="AJ29" s="54">
        <f t="shared" si="10"/>
        <v>0</v>
      </c>
      <c r="AK29" s="55">
        <f t="shared" si="0"/>
        <v>0</v>
      </c>
      <c r="BK29" s="9">
        <v>1025</v>
      </c>
      <c r="BL29" s="9" t="s">
        <v>53</v>
      </c>
    </row>
    <row r="30" spans="1:64" ht="19.5" customHeight="1" x14ac:dyDescent="0.2">
      <c r="A30" s="30"/>
      <c r="B30" s="75"/>
      <c r="C30" s="31"/>
      <c r="D30" s="45"/>
      <c r="E30" s="46"/>
      <c r="F30" s="47"/>
      <c r="G30" s="48">
        <f t="shared" si="1"/>
        <v>0</v>
      </c>
      <c r="H30" s="42" t="str">
        <f t="shared" ref="H30" si="103">IF(C30&gt;0,VLOOKUP(C30,product,2,0),"")</f>
        <v/>
      </c>
      <c r="I30" s="48">
        <f t="shared" si="3"/>
        <v>0</v>
      </c>
      <c r="J30" s="49"/>
      <c r="K30" s="50">
        <f t="shared" si="4"/>
        <v>-592.79999999999995</v>
      </c>
      <c r="L30" s="119">
        <f t="shared" ref="L30" si="104">IF(H30&gt;0,VLOOKUP(H30,pr,2,0),0)</f>
        <v>0</v>
      </c>
      <c r="M30" s="51">
        <f t="shared" si="6"/>
        <v>0</v>
      </c>
      <c r="N30" s="123">
        <f t="shared" ref="N30" si="105">IF(AND(H30&gt;0,OR(S30="ض نقل",S30="نقل")),VLOOKUP(H30,pr,3,0),0)</f>
        <v>0</v>
      </c>
      <c r="O30" s="51">
        <f t="shared" si="8"/>
        <v>0</v>
      </c>
      <c r="P30" s="51">
        <f t="shared" si="9"/>
        <v>0</v>
      </c>
      <c r="Q30" s="52"/>
      <c r="R30" s="39">
        <f>IF(G30&gt;0,U4,0)</f>
        <v>0</v>
      </c>
      <c r="S30" s="40">
        <f>IF(G30&gt;0,V4,0)</f>
        <v>0</v>
      </c>
      <c r="T30" s="53"/>
      <c r="U30" s="54" t="str">
        <f t="shared" ref="U30" si="106">IF(T30&gt;0,VLOOKUP(T30,product,2,0),"")</f>
        <v/>
      </c>
      <c r="V30" s="134"/>
      <c r="W30" s="135"/>
      <c r="X30" s="130"/>
      <c r="Y30" s="131"/>
      <c r="Z30" s="132"/>
      <c r="AA30" s="132"/>
      <c r="AB30" s="132"/>
      <c r="AC30" s="132"/>
      <c r="AD30" s="132"/>
      <c r="AE30" s="132"/>
      <c r="AF30" s="136"/>
      <c r="AG30" s="137"/>
      <c r="AH30" s="136"/>
      <c r="AI30" s="137"/>
      <c r="AJ30" s="54">
        <f t="shared" si="10"/>
        <v>0</v>
      </c>
      <c r="AK30" s="55">
        <f t="shared" si="0"/>
        <v>0</v>
      </c>
      <c r="BK30" s="9">
        <v>1026</v>
      </c>
      <c r="BL30" s="9" t="s">
        <v>54</v>
      </c>
    </row>
    <row r="31" spans="1:64" ht="19.5" customHeight="1" x14ac:dyDescent="0.2">
      <c r="A31" s="30"/>
      <c r="B31" s="75"/>
      <c r="C31" s="31"/>
      <c r="D31" s="45"/>
      <c r="E31" s="46"/>
      <c r="F31" s="47"/>
      <c r="G31" s="48">
        <f t="shared" si="1"/>
        <v>0</v>
      </c>
      <c r="H31" s="42" t="str">
        <f t="shared" ref="H31" si="107">IF(C31&gt;0,VLOOKUP(C31,product,2,0),"")</f>
        <v/>
      </c>
      <c r="I31" s="48">
        <f t="shared" si="3"/>
        <v>0</v>
      </c>
      <c r="J31" s="49"/>
      <c r="K31" s="50">
        <f t="shared" si="4"/>
        <v>-592.79999999999995</v>
      </c>
      <c r="L31" s="119">
        <f t="shared" ref="L31" si="108">IF(H31&gt;0,VLOOKUP(H31,pr,2,0),0)</f>
        <v>0</v>
      </c>
      <c r="M31" s="51">
        <f t="shared" si="6"/>
        <v>0</v>
      </c>
      <c r="N31" s="123">
        <f t="shared" ref="N31" si="109">IF(AND(H31&gt;0,OR(S31="ض نقل",S31="نقل")),VLOOKUP(H31,pr,3,0),0)</f>
        <v>0</v>
      </c>
      <c r="O31" s="51">
        <f t="shared" si="8"/>
        <v>0</v>
      </c>
      <c r="P31" s="51">
        <f t="shared" si="9"/>
        <v>0</v>
      </c>
      <c r="Q31" s="52"/>
      <c r="R31" s="39">
        <f>IF(G31&gt;0,U4,0)</f>
        <v>0</v>
      </c>
      <c r="S31" s="40">
        <f>IF(G31&gt;0,V4,0)</f>
        <v>0</v>
      </c>
      <c r="T31" s="53"/>
      <c r="U31" s="54" t="str">
        <f t="shared" ref="U31" si="110">IF(T31&gt;0,VLOOKUP(T31,product,2,0),"")</f>
        <v/>
      </c>
      <c r="V31" s="134"/>
      <c r="W31" s="135"/>
      <c r="X31" s="130"/>
      <c r="Y31" s="131"/>
      <c r="Z31" s="132"/>
      <c r="AA31" s="132"/>
      <c r="AB31" s="132"/>
      <c r="AC31" s="132"/>
      <c r="AD31" s="132"/>
      <c r="AE31" s="132"/>
      <c r="AF31" s="136"/>
      <c r="AG31" s="137"/>
      <c r="AH31" s="136"/>
      <c r="AI31" s="137"/>
      <c r="AJ31" s="54">
        <f t="shared" si="10"/>
        <v>0</v>
      </c>
      <c r="AK31" s="55">
        <f t="shared" si="0"/>
        <v>0</v>
      </c>
    </row>
    <row r="32" spans="1:64" ht="19.5" customHeight="1" x14ac:dyDescent="0.2">
      <c r="A32" s="30"/>
      <c r="B32" s="75"/>
      <c r="C32" s="31"/>
      <c r="D32" s="45"/>
      <c r="E32" s="46"/>
      <c r="F32" s="47"/>
      <c r="G32" s="48">
        <f t="shared" si="1"/>
        <v>0</v>
      </c>
      <c r="H32" s="42" t="str">
        <f t="shared" ref="H32" si="111">IF(C32&gt;0,VLOOKUP(C32,product,2,0),"")</f>
        <v/>
      </c>
      <c r="I32" s="48">
        <f t="shared" si="3"/>
        <v>0</v>
      </c>
      <c r="J32" s="49"/>
      <c r="K32" s="50">
        <f t="shared" si="4"/>
        <v>-592.79999999999995</v>
      </c>
      <c r="L32" s="119">
        <f t="shared" ref="L32" si="112">IF(H32&gt;0,VLOOKUP(H32,pr,2,0),0)</f>
        <v>0</v>
      </c>
      <c r="M32" s="51">
        <f t="shared" si="6"/>
        <v>0</v>
      </c>
      <c r="N32" s="123">
        <f t="shared" ref="N32" si="113">IF(AND(H32&gt;0,OR(S32="ض نقل",S32="نقل")),VLOOKUP(H32,pr,3,0),0)</f>
        <v>0</v>
      </c>
      <c r="O32" s="51">
        <f t="shared" si="8"/>
        <v>0</v>
      </c>
      <c r="P32" s="51">
        <f t="shared" si="9"/>
        <v>0</v>
      </c>
      <c r="Q32" s="52"/>
      <c r="R32" s="39">
        <f>IF(G32&gt;0,U4,0)</f>
        <v>0</v>
      </c>
      <c r="S32" s="40">
        <f>IF(G32&gt;0,V4,0)</f>
        <v>0</v>
      </c>
      <c r="T32" s="53"/>
      <c r="U32" s="54" t="str">
        <f t="shared" ref="U32" si="114">IF(T32&gt;0,VLOOKUP(T32,product,2,0),"")</f>
        <v/>
      </c>
      <c r="V32" s="134"/>
      <c r="W32" s="135"/>
      <c r="X32" s="130"/>
      <c r="Y32" s="131"/>
      <c r="Z32" s="132"/>
      <c r="AA32" s="132"/>
      <c r="AB32" s="132"/>
      <c r="AC32" s="132"/>
      <c r="AD32" s="132"/>
      <c r="AE32" s="132"/>
      <c r="AF32" s="136"/>
      <c r="AG32" s="137"/>
      <c r="AH32" s="136"/>
      <c r="AI32" s="137"/>
      <c r="AJ32" s="54">
        <f t="shared" si="10"/>
        <v>0</v>
      </c>
      <c r="AK32" s="55">
        <f t="shared" si="0"/>
        <v>0</v>
      </c>
    </row>
    <row r="33" spans="1:37" ht="19.5" customHeight="1" x14ac:dyDescent="0.2">
      <c r="A33" s="30"/>
      <c r="B33" s="75"/>
      <c r="C33" s="31"/>
      <c r="D33" s="45"/>
      <c r="E33" s="46"/>
      <c r="F33" s="47"/>
      <c r="G33" s="48">
        <f t="shared" si="1"/>
        <v>0</v>
      </c>
      <c r="H33" s="42" t="str">
        <f t="shared" ref="H33" si="115">IF(C33&gt;0,VLOOKUP(C33,product,2,0),"")</f>
        <v/>
      </c>
      <c r="I33" s="48">
        <f t="shared" si="3"/>
        <v>0</v>
      </c>
      <c r="J33" s="49"/>
      <c r="K33" s="50">
        <f t="shared" si="4"/>
        <v>-592.79999999999995</v>
      </c>
      <c r="L33" s="119">
        <f t="shared" ref="L33" si="116">IF(H33&gt;0,VLOOKUP(H33,pr,2,0),0)</f>
        <v>0</v>
      </c>
      <c r="M33" s="51">
        <f t="shared" si="6"/>
        <v>0</v>
      </c>
      <c r="N33" s="123">
        <f t="shared" ref="N33" si="117">IF(AND(H33&gt;0,OR(S33="ض نقل",S33="نقل")),VLOOKUP(H33,pr,3,0),0)</f>
        <v>0</v>
      </c>
      <c r="O33" s="51">
        <f t="shared" si="8"/>
        <v>0</v>
      </c>
      <c r="P33" s="51">
        <f t="shared" si="9"/>
        <v>0</v>
      </c>
      <c r="Q33" s="52"/>
      <c r="R33" s="39">
        <f>IF(G33&gt;0,U4,0)</f>
        <v>0</v>
      </c>
      <c r="S33" s="40">
        <f>IF(G33&gt;0,V4,0)</f>
        <v>0</v>
      </c>
      <c r="T33" s="53"/>
      <c r="U33" s="54" t="str">
        <f t="shared" ref="U33" si="118">IF(T33&gt;0,VLOOKUP(T33,product,2,0),"")</f>
        <v/>
      </c>
      <c r="V33" s="134"/>
      <c r="W33" s="135"/>
      <c r="X33" s="130"/>
      <c r="Y33" s="131"/>
      <c r="Z33" s="132"/>
      <c r="AA33" s="132"/>
      <c r="AB33" s="132"/>
      <c r="AC33" s="132"/>
      <c r="AD33" s="132"/>
      <c r="AE33" s="132"/>
      <c r="AF33" s="136"/>
      <c r="AG33" s="137"/>
      <c r="AH33" s="136"/>
      <c r="AI33" s="137"/>
      <c r="AJ33" s="54">
        <f t="shared" si="10"/>
        <v>0</v>
      </c>
      <c r="AK33" s="55">
        <f t="shared" si="0"/>
        <v>0</v>
      </c>
    </row>
    <row r="34" spans="1:37" ht="19.5" customHeight="1" x14ac:dyDescent="0.2">
      <c r="A34" s="30"/>
      <c r="B34" s="75"/>
      <c r="C34" s="31"/>
      <c r="D34" s="45"/>
      <c r="E34" s="46"/>
      <c r="F34" s="47"/>
      <c r="G34" s="48">
        <f t="shared" si="1"/>
        <v>0</v>
      </c>
      <c r="H34" s="42" t="str">
        <f t="shared" ref="H34" si="119">IF(C34&gt;0,VLOOKUP(C34,product,2,0),"")</f>
        <v/>
      </c>
      <c r="I34" s="48">
        <f t="shared" si="3"/>
        <v>0</v>
      </c>
      <c r="J34" s="49"/>
      <c r="K34" s="50">
        <f t="shared" si="4"/>
        <v>-592.79999999999995</v>
      </c>
      <c r="L34" s="119">
        <f t="shared" ref="L34" si="120">IF(H34&gt;0,VLOOKUP(H34,pr,2,0),0)</f>
        <v>0</v>
      </c>
      <c r="M34" s="51">
        <f t="shared" si="6"/>
        <v>0</v>
      </c>
      <c r="N34" s="123">
        <f t="shared" ref="N34" si="121">IF(AND(H34&gt;0,OR(S34="ض نقل",S34="نقل")),VLOOKUP(H34,pr,3,0),0)</f>
        <v>0</v>
      </c>
      <c r="O34" s="51">
        <f t="shared" si="8"/>
        <v>0</v>
      </c>
      <c r="P34" s="51">
        <f t="shared" si="9"/>
        <v>0</v>
      </c>
      <c r="Q34" s="52"/>
      <c r="R34" s="39">
        <f>IF(G34&gt;0,U4,0)</f>
        <v>0</v>
      </c>
      <c r="S34" s="40">
        <f>IF(G34&gt;0,V4,0)</f>
        <v>0</v>
      </c>
      <c r="T34" s="53"/>
      <c r="U34" s="54" t="str">
        <f t="shared" ref="U34" si="122">IF(T34&gt;0,VLOOKUP(T34,product,2,0),"")</f>
        <v/>
      </c>
      <c r="V34" s="134"/>
      <c r="W34" s="135"/>
      <c r="X34" s="130"/>
      <c r="Y34" s="131"/>
      <c r="Z34" s="132"/>
      <c r="AA34" s="132"/>
      <c r="AB34" s="132"/>
      <c r="AC34" s="132"/>
      <c r="AD34" s="132"/>
      <c r="AE34" s="132"/>
      <c r="AF34" s="136"/>
      <c r="AG34" s="137"/>
      <c r="AH34" s="136"/>
      <c r="AI34" s="137"/>
      <c r="AJ34" s="54">
        <f t="shared" si="10"/>
        <v>0</v>
      </c>
      <c r="AK34" s="55">
        <f t="shared" si="0"/>
        <v>0</v>
      </c>
    </row>
    <row r="35" spans="1:37" ht="19.5" customHeight="1" x14ac:dyDescent="0.2">
      <c r="A35" s="30"/>
      <c r="B35" s="75"/>
      <c r="C35" s="31"/>
      <c r="D35" s="45"/>
      <c r="E35" s="46"/>
      <c r="F35" s="47"/>
      <c r="G35" s="48">
        <f t="shared" si="1"/>
        <v>0</v>
      </c>
      <c r="H35" s="42" t="str">
        <f t="shared" ref="H35" si="123">IF(C35&gt;0,VLOOKUP(C35,product,2,0),"")</f>
        <v/>
      </c>
      <c r="I35" s="48">
        <f t="shared" si="3"/>
        <v>0</v>
      </c>
      <c r="J35" s="49"/>
      <c r="K35" s="50">
        <f t="shared" si="4"/>
        <v>-592.79999999999995</v>
      </c>
      <c r="L35" s="119">
        <f t="shared" ref="L35" si="124">IF(H35&gt;0,VLOOKUP(H35,pr,2,0),0)</f>
        <v>0</v>
      </c>
      <c r="M35" s="51">
        <f t="shared" si="6"/>
        <v>0</v>
      </c>
      <c r="N35" s="123">
        <f t="shared" ref="N35" si="125">IF(AND(H35&gt;0,OR(S35="ض نقل",S35="نقل")),VLOOKUP(H35,pr,3,0),0)</f>
        <v>0</v>
      </c>
      <c r="O35" s="51">
        <f t="shared" si="8"/>
        <v>0</v>
      </c>
      <c r="P35" s="51">
        <f t="shared" si="9"/>
        <v>0</v>
      </c>
      <c r="Q35" s="52"/>
      <c r="R35" s="39">
        <f>IF(G35&gt;0,U4,0)</f>
        <v>0</v>
      </c>
      <c r="S35" s="40">
        <f>IF(G35&gt;0,V4,0)</f>
        <v>0</v>
      </c>
      <c r="T35" s="53"/>
      <c r="U35" s="54" t="str">
        <f t="shared" ref="U35" si="126">IF(T35&gt;0,VLOOKUP(T35,product,2,0),"")</f>
        <v/>
      </c>
      <c r="V35" s="134"/>
      <c r="W35" s="135"/>
      <c r="X35" s="130"/>
      <c r="Y35" s="131"/>
      <c r="Z35" s="132"/>
      <c r="AA35" s="132"/>
      <c r="AB35" s="132"/>
      <c r="AC35" s="132"/>
      <c r="AD35" s="132"/>
      <c r="AE35" s="132"/>
      <c r="AF35" s="136"/>
      <c r="AG35" s="137"/>
      <c r="AH35" s="136"/>
      <c r="AI35" s="137"/>
      <c r="AJ35" s="54">
        <f t="shared" si="10"/>
        <v>0</v>
      </c>
      <c r="AK35" s="55">
        <f t="shared" si="0"/>
        <v>0</v>
      </c>
    </row>
    <row r="36" spans="1:37" ht="19.5" customHeight="1" x14ac:dyDescent="0.2">
      <c r="A36" s="30"/>
      <c r="B36" s="75"/>
      <c r="C36" s="31"/>
      <c r="D36" s="45"/>
      <c r="E36" s="46"/>
      <c r="F36" s="47"/>
      <c r="G36" s="48">
        <f t="shared" si="1"/>
        <v>0</v>
      </c>
      <c r="H36" s="42" t="str">
        <f t="shared" ref="H36" si="127">IF(C36&gt;0,VLOOKUP(C36,product,2,0),"")</f>
        <v/>
      </c>
      <c r="I36" s="48">
        <f t="shared" si="3"/>
        <v>0</v>
      </c>
      <c r="J36" s="49"/>
      <c r="K36" s="50">
        <f t="shared" si="4"/>
        <v>-592.79999999999995</v>
      </c>
      <c r="L36" s="119">
        <f t="shared" ref="L36" si="128">IF(H36&gt;0,VLOOKUP(H36,pr,2,0),0)</f>
        <v>0</v>
      </c>
      <c r="M36" s="51">
        <f t="shared" si="6"/>
        <v>0</v>
      </c>
      <c r="N36" s="123">
        <f t="shared" ref="N36" si="129">IF(AND(H36&gt;0,OR(S36="ض نقل",S36="نقل")),VLOOKUP(H36,pr,3,0),0)</f>
        <v>0</v>
      </c>
      <c r="O36" s="51">
        <f t="shared" si="8"/>
        <v>0</v>
      </c>
      <c r="P36" s="51">
        <f t="shared" si="9"/>
        <v>0</v>
      </c>
      <c r="Q36" s="52"/>
      <c r="R36" s="39">
        <f>IF(G36&gt;0,U4,0)</f>
        <v>0</v>
      </c>
      <c r="S36" s="40">
        <f>IF(G36&gt;0,V4,0)</f>
        <v>0</v>
      </c>
      <c r="T36" s="53"/>
      <c r="U36" s="54" t="str">
        <f t="shared" ref="U36" si="130">IF(T36&gt;0,VLOOKUP(T36,product,2,0),"")</f>
        <v/>
      </c>
      <c r="V36" s="134"/>
      <c r="W36" s="135"/>
      <c r="X36" s="130"/>
      <c r="Y36" s="131"/>
      <c r="Z36" s="132"/>
      <c r="AA36" s="132"/>
      <c r="AB36" s="132"/>
      <c r="AC36" s="132"/>
      <c r="AD36" s="132"/>
      <c r="AE36" s="132"/>
      <c r="AF36" s="136"/>
      <c r="AG36" s="137"/>
      <c r="AH36" s="136"/>
      <c r="AI36" s="137"/>
      <c r="AJ36" s="54">
        <f t="shared" si="10"/>
        <v>0</v>
      </c>
      <c r="AK36" s="55">
        <f t="shared" si="0"/>
        <v>0</v>
      </c>
    </row>
    <row r="37" spans="1:37" ht="19.5" customHeight="1" x14ac:dyDescent="0.2">
      <c r="A37" s="30"/>
      <c r="B37" s="75"/>
      <c r="C37" s="31"/>
      <c r="D37" s="45"/>
      <c r="E37" s="46"/>
      <c r="F37" s="47"/>
      <c r="G37" s="48">
        <f t="shared" si="1"/>
        <v>0</v>
      </c>
      <c r="H37" s="42" t="str">
        <f t="shared" ref="H37" si="131">IF(C37&gt;0,VLOOKUP(C37,product,2,0),"")</f>
        <v/>
      </c>
      <c r="I37" s="48">
        <f t="shared" si="3"/>
        <v>0</v>
      </c>
      <c r="J37" s="49"/>
      <c r="K37" s="50">
        <f t="shared" si="4"/>
        <v>-592.79999999999995</v>
      </c>
      <c r="L37" s="119">
        <f t="shared" ref="L37" si="132">IF(H37&gt;0,VLOOKUP(H37,pr,2,0),0)</f>
        <v>0</v>
      </c>
      <c r="M37" s="51">
        <f t="shared" si="6"/>
        <v>0</v>
      </c>
      <c r="N37" s="123">
        <f t="shared" ref="N37" si="133">IF(AND(H37&gt;0,OR(S37="ض نقل",S37="نقل")),VLOOKUP(H37,pr,3,0),0)</f>
        <v>0</v>
      </c>
      <c r="O37" s="51">
        <f t="shared" si="8"/>
        <v>0</v>
      </c>
      <c r="P37" s="51">
        <f t="shared" si="9"/>
        <v>0</v>
      </c>
      <c r="Q37" s="52"/>
      <c r="R37" s="39">
        <f>IF(G37&gt;0,U4,0)</f>
        <v>0</v>
      </c>
      <c r="S37" s="40">
        <f>IF(G37&gt;0,V4,0)</f>
        <v>0</v>
      </c>
      <c r="T37" s="53"/>
      <c r="U37" s="54" t="str">
        <f t="shared" ref="U37" si="134">IF(T37&gt;0,VLOOKUP(T37,product,2,0),"")</f>
        <v/>
      </c>
      <c r="V37" s="134"/>
      <c r="W37" s="135"/>
      <c r="X37" s="130"/>
      <c r="Y37" s="131"/>
      <c r="Z37" s="132"/>
      <c r="AA37" s="132"/>
      <c r="AB37" s="132"/>
      <c r="AC37" s="132"/>
      <c r="AD37" s="132"/>
      <c r="AE37" s="132"/>
      <c r="AF37" s="136"/>
      <c r="AG37" s="137"/>
      <c r="AH37" s="136"/>
      <c r="AI37" s="137"/>
      <c r="AJ37" s="54">
        <f t="shared" si="10"/>
        <v>0</v>
      </c>
      <c r="AK37" s="55">
        <f t="shared" si="0"/>
        <v>0</v>
      </c>
    </row>
    <row r="38" spans="1:37" ht="19.5" customHeight="1" x14ac:dyDescent="0.2">
      <c r="A38" s="30"/>
      <c r="B38" s="75"/>
      <c r="C38" s="31"/>
      <c r="D38" s="45"/>
      <c r="E38" s="46"/>
      <c r="F38" s="47"/>
      <c r="G38" s="48">
        <f t="shared" si="1"/>
        <v>0</v>
      </c>
      <c r="H38" s="42" t="str">
        <f t="shared" ref="H38" si="135">IF(C38&gt;0,VLOOKUP(C38,product,2,0),"")</f>
        <v/>
      </c>
      <c r="I38" s="48">
        <f t="shared" si="3"/>
        <v>0</v>
      </c>
      <c r="J38" s="49"/>
      <c r="K38" s="50">
        <f t="shared" ref="K38:K59" si="136">K37+J38-I38-AK38</f>
        <v>-592.79999999999995</v>
      </c>
      <c r="L38" s="119">
        <f t="shared" ref="L38" si="137">IF(H38&gt;0,VLOOKUP(H38,pr,2,0),0)</f>
        <v>0</v>
      </c>
      <c r="M38" s="51">
        <f t="shared" si="6"/>
        <v>0</v>
      </c>
      <c r="N38" s="123">
        <f t="shared" ref="N38" si="138">IF(AND(H38&gt;0,OR(S38="ض نقل",S38="نقل")),VLOOKUP(H38,pr,3,0),0)</f>
        <v>0</v>
      </c>
      <c r="O38" s="51">
        <f t="shared" si="8"/>
        <v>0</v>
      </c>
      <c r="P38" s="51">
        <f t="shared" si="9"/>
        <v>0</v>
      </c>
      <c r="Q38" s="52"/>
      <c r="R38" s="39">
        <f>IF(G38&gt;0,U4,0)</f>
        <v>0</v>
      </c>
      <c r="S38" s="40">
        <f>IF(G38&gt;0,V4,0)</f>
        <v>0</v>
      </c>
      <c r="T38" s="53"/>
      <c r="U38" s="54" t="str">
        <f t="shared" ref="U38" si="139">IF(T38&gt;0,VLOOKUP(T38,product,2,0),"")</f>
        <v/>
      </c>
      <c r="V38" s="134"/>
      <c r="W38" s="135"/>
      <c r="X38" s="130"/>
      <c r="Y38" s="131"/>
      <c r="Z38" s="132"/>
      <c r="AA38" s="132"/>
      <c r="AB38" s="132"/>
      <c r="AC38" s="132"/>
      <c r="AD38" s="132"/>
      <c r="AE38" s="132"/>
      <c r="AF38" s="136"/>
      <c r="AG38" s="137"/>
      <c r="AH38" s="136"/>
      <c r="AI38" s="137"/>
      <c r="AJ38" s="54">
        <f t="shared" si="10"/>
        <v>0</v>
      </c>
      <c r="AK38" s="55">
        <f t="shared" si="0"/>
        <v>0</v>
      </c>
    </row>
    <row r="39" spans="1:37" ht="19.5" customHeight="1" x14ac:dyDescent="0.2">
      <c r="A39" s="30"/>
      <c r="B39" s="75"/>
      <c r="C39" s="31"/>
      <c r="D39" s="45"/>
      <c r="E39" s="46"/>
      <c r="F39" s="47"/>
      <c r="G39" s="48">
        <f t="shared" si="1"/>
        <v>0</v>
      </c>
      <c r="H39" s="42" t="str">
        <f t="shared" ref="H39" si="140">IF(C39&gt;0,VLOOKUP(C39,product,2,0),"")</f>
        <v/>
      </c>
      <c r="I39" s="48">
        <f t="shared" si="3"/>
        <v>0</v>
      </c>
      <c r="J39" s="49"/>
      <c r="K39" s="50">
        <f t="shared" si="136"/>
        <v>-592.79999999999995</v>
      </c>
      <c r="L39" s="119">
        <f t="shared" ref="L39" si="141">IF(H39&gt;0,VLOOKUP(H39,pr,2,0),0)</f>
        <v>0</v>
      </c>
      <c r="M39" s="51">
        <f t="shared" si="6"/>
        <v>0</v>
      </c>
      <c r="N39" s="123">
        <f t="shared" ref="N39" si="142">IF(AND(H39&gt;0,OR(S39="ض نقل",S39="نقل")),VLOOKUP(H39,pr,3,0),0)</f>
        <v>0</v>
      </c>
      <c r="O39" s="51">
        <f t="shared" si="8"/>
        <v>0</v>
      </c>
      <c r="P39" s="51">
        <f t="shared" si="9"/>
        <v>0</v>
      </c>
      <c r="Q39" s="52"/>
      <c r="R39" s="39">
        <f>IF(G39&gt;0,U4,0)</f>
        <v>0</v>
      </c>
      <c r="S39" s="40">
        <f>IF(G39&gt;0,V4,0)</f>
        <v>0</v>
      </c>
      <c r="T39" s="53"/>
      <c r="U39" s="54" t="str">
        <f t="shared" ref="U39" si="143">IF(T39&gt;0,VLOOKUP(T39,product,2,0),"")</f>
        <v/>
      </c>
      <c r="V39" s="134"/>
      <c r="W39" s="135"/>
      <c r="X39" s="130"/>
      <c r="Y39" s="131"/>
      <c r="Z39" s="132"/>
      <c r="AA39" s="132"/>
      <c r="AB39" s="132"/>
      <c r="AC39" s="132"/>
      <c r="AD39" s="132"/>
      <c r="AE39" s="132"/>
      <c r="AF39" s="136"/>
      <c r="AG39" s="137"/>
      <c r="AH39" s="136"/>
      <c r="AI39" s="137"/>
      <c r="AJ39" s="54">
        <f t="shared" si="10"/>
        <v>0</v>
      </c>
      <c r="AK39" s="55">
        <f t="shared" si="0"/>
        <v>0</v>
      </c>
    </row>
    <row r="40" spans="1:37" ht="19.5" customHeight="1" x14ac:dyDescent="0.2">
      <c r="A40" s="30"/>
      <c r="B40" s="75"/>
      <c r="C40" s="31"/>
      <c r="D40" s="45"/>
      <c r="E40" s="46"/>
      <c r="F40" s="47"/>
      <c r="G40" s="48">
        <f t="shared" si="1"/>
        <v>0</v>
      </c>
      <c r="H40" s="42" t="str">
        <f t="shared" ref="H40" si="144">IF(C40&gt;0,VLOOKUP(C40,product,2,0),"")</f>
        <v/>
      </c>
      <c r="I40" s="48">
        <f t="shared" si="3"/>
        <v>0</v>
      </c>
      <c r="J40" s="49"/>
      <c r="K40" s="50">
        <f t="shared" si="136"/>
        <v>-592.79999999999995</v>
      </c>
      <c r="L40" s="119">
        <f t="shared" ref="L40" si="145">IF(H40&gt;0,VLOOKUP(H40,pr,2,0),0)</f>
        <v>0</v>
      </c>
      <c r="M40" s="51">
        <f t="shared" si="6"/>
        <v>0</v>
      </c>
      <c r="N40" s="123">
        <f t="shared" ref="N40" si="146">IF(AND(H40&gt;0,OR(S40="ض نقل",S40="نقل")),VLOOKUP(H40,pr,3,0),0)</f>
        <v>0</v>
      </c>
      <c r="O40" s="51">
        <f t="shared" si="8"/>
        <v>0</v>
      </c>
      <c r="P40" s="51">
        <f t="shared" si="9"/>
        <v>0</v>
      </c>
      <c r="Q40" s="52"/>
      <c r="R40" s="39">
        <f>IF(G40&gt;0,U4,0)</f>
        <v>0</v>
      </c>
      <c r="S40" s="40">
        <f>IF(G40&gt;0,V4,0)</f>
        <v>0</v>
      </c>
      <c r="T40" s="53"/>
      <c r="U40" s="54" t="str">
        <f t="shared" ref="U40" si="147">IF(T40&gt;0,VLOOKUP(T40,product,2,0),"")</f>
        <v/>
      </c>
      <c r="V40" s="134"/>
      <c r="W40" s="135"/>
      <c r="X40" s="130"/>
      <c r="Y40" s="131"/>
      <c r="Z40" s="132"/>
      <c r="AA40" s="132"/>
      <c r="AB40" s="132"/>
      <c r="AC40" s="132"/>
      <c r="AD40" s="132"/>
      <c r="AE40" s="132"/>
      <c r="AF40" s="136"/>
      <c r="AG40" s="137"/>
      <c r="AH40" s="136"/>
      <c r="AI40" s="137"/>
      <c r="AJ40" s="54">
        <f t="shared" si="10"/>
        <v>0</v>
      </c>
      <c r="AK40" s="55">
        <f t="shared" si="0"/>
        <v>0</v>
      </c>
    </row>
    <row r="41" spans="1:37" ht="19.5" customHeight="1" x14ac:dyDescent="0.2">
      <c r="A41" s="30"/>
      <c r="B41" s="75"/>
      <c r="C41" s="31"/>
      <c r="D41" s="45"/>
      <c r="E41" s="46"/>
      <c r="F41" s="47"/>
      <c r="G41" s="48">
        <f t="shared" si="1"/>
        <v>0</v>
      </c>
      <c r="H41" s="42" t="str">
        <f t="shared" ref="H41" si="148">IF(C41&gt;0,VLOOKUP(C41,product,2,0),"")</f>
        <v/>
      </c>
      <c r="I41" s="48">
        <f t="shared" si="3"/>
        <v>0</v>
      </c>
      <c r="J41" s="49"/>
      <c r="K41" s="50">
        <f t="shared" si="136"/>
        <v>-592.79999999999995</v>
      </c>
      <c r="L41" s="119">
        <f t="shared" ref="L41" si="149">IF(H41&gt;0,VLOOKUP(H41,pr,2,0),0)</f>
        <v>0</v>
      </c>
      <c r="M41" s="51">
        <f t="shared" si="6"/>
        <v>0</v>
      </c>
      <c r="N41" s="123">
        <f t="shared" ref="N41" si="150">IF(AND(H41&gt;0,OR(S41="ض نقل",S41="نقل")),VLOOKUP(H41,pr,3,0),0)</f>
        <v>0</v>
      </c>
      <c r="O41" s="51">
        <f t="shared" si="8"/>
        <v>0</v>
      </c>
      <c r="P41" s="51">
        <f t="shared" si="9"/>
        <v>0</v>
      </c>
      <c r="Q41" s="52"/>
      <c r="R41" s="39">
        <f>IF(G41&gt;0,U4,0)</f>
        <v>0</v>
      </c>
      <c r="S41" s="40">
        <f>IF(G41&gt;0,V4,0)</f>
        <v>0</v>
      </c>
      <c r="T41" s="53"/>
      <c r="U41" s="54" t="str">
        <f t="shared" ref="U41" si="151">IF(T41&gt;0,VLOOKUP(T41,product,2,0),"")</f>
        <v/>
      </c>
      <c r="V41" s="134"/>
      <c r="W41" s="135"/>
      <c r="X41" s="130"/>
      <c r="Y41" s="131"/>
      <c r="Z41" s="132"/>
      <c r="AA41" s="132"/>
      <c r="AB41" s="132"/>
      <c r="AC41" s="132"/>
      <c r="AD41" s="132"/>
      <c r="AE41" s="132"/>
      <c r="AF41" s="136"/>
      <c r="AG41" s="137"/>
      <c r="AH41" s="136"/>
      <c r="AI41" s="137"/>
      <c r="AJ41" s="54">
        <f t="shared" si="10"/>
        <v>0</v>
      </c>
      <c r="AK41" s="55">
        <f t="shared" si="0"/>
        <v>0</v>
      </c>
    </row>
    <row r="42" spans="1:37" ht="19.5" customHeight="1" x14ac:dyDescent="0.2">
      <c r="A42" s="30"/>
      <c r="B42" s="75"/>
      <c r="C42" s="31"/>
      <c r="D42" s="45"/>
      <c r="E42" s="46"/>
      <c r="F42" s="47"/>
      <c r="G42" s="48">
        <f t="shared" si="1"/>
        <v>0</v>
      </c>
      <c r="H42" s="42" t="str">
        <f t="shared" ref="H42" si="152">IF(C42&gt;0,VLOOKUP(C42,product,2,0),"")</f>
        <v/>
      </c>
      <c r="I42" s="48">
        <f t="shared" si="3"/>
        <v>0</v>
      </c>
      <c r="J42" s="49"/>
      <c r="K42" s="50">
        <f t="shared" si="136"/>
        <v>-592.79999999999995</v>
      </c>
      <c r="L42" s="119">
        <f t="shared" ref="L42" si="153">IF(H42&gt;0,VLOOKUP(H42,pr,2,0),0)</f>
        <v>0</v>
      </c>
      <c r="M42" s="51">
        <f t="shared" si="6"/>
        <v>0</v>
      </c>
      <c r="N42" s="123">
        <f t="shared" ref="N42" si="154">IF(AND(H42&gt;0,OR(S42="ض نقل",S42="نقل")),VLOOKUP(H42,pr,3,0),0)</f>
        <v>0</v>
      </c>
      <c r="O42" s="51">
        <f t="shared" si="8"/>
        <v>0</v>
      </c>
      <c r="P42" s="51">
        <f t="shared" si="9"/>
        <v>0</v>
      </c>
      <c r="Q42" s="52"/>
      <c r="R42" s="39">
        <f>IF(G42&gt;0,U4,0)</f>
        <v>0</v>
      </c>
      <c r="S42" s="40">
        <f>IF(G42&gt;0,V4,0)</f>
        <v>0</v>
      </c>
      <c r="T42" s="53"/>
      <c r="U42" s="54" t="str">
        <f t="shared" ref="U42" si="155">IF(T42&gt;0,VLOOKUP(T42,product,2,0),"")</f>
        <v/>
      </c>
      <c r="V42" s="134"/>
      <c r="W42" s="135"/>
      <c r="X42" s="130"/>
      <c r="Y42" s="131"/>
      <c r="Z42" s="132"/>
      <c r="AA42" s="132"/>
      <c r="AB42" s="132"/>
      <c r="AC42" s="132"/>
      <c r="AD42" s="132"/>
      <c r="AE42" s="132"/>
      <c r="AF42" s="136"/>
      <c r="AG42" s="137"/>
      <c r="AH42" s="136"/>
      <c r="AI42" s="137"/>
      <c r="AJ42" s="54">
        <f t="shared" si="10"/>
        <v>0</v>
      </c>
      <c r="AK42" s="55">
        <f t="shared" si="0"/>
        <v>0</v>
      </c>
    </row>
    <row r="43" spans="1:37" ht="19.5" customHeight="1" x14ac:dyDescent="0.2">
      <c r="A43" s="30"/>
      <c r="B43" s="75"/>
      <c r="C43" s="31"/>
      <c r="D43" s="45"/>
      <c r="E43" s="46"/>
      <c r="F43" s="47"/>
      <c r="G43" s="48">
        <f t="shared" si="1"/>
        <v>0</v>
      </c>
      <c r="H43" s="42" t="str">
        <f t="shared" ref="H43" si="156">IF(C43&gt;0,VLOOKUP(C43,product,2,0),"")</f>
        <v/>
      </c>
      <c r="I43" s="48">
        <f t="shared" si="3"/>
        <v>0</v>
      </c>
      <c r="J43" s="49"/>
      <c r="K43" s="50">
        <f t="shared" si="136"/>
        <v>-592.79999999999995</v>
      </c>
      <c r="L43" s="119">
        <f t="shared" ref="L43" si="157">IF(H43&gt;0,VLOOKUP(H43,pr,2,0),0)</f>
        <v>0</v>
      </c>
      <c r="M43" s="51">
        <f t="shared" si="6"/>
        <v>0</v>
      </c>
      <c r="N43" s="123">
        <f t="shared" ref="N43" si="158">IF(AND(H43&gt;0,OR(S43="ض نقل",S43="نقل")),VLOOKUP(H43,pr,3,0),0)</f>
        <v>0</v>
      </c>
      <c r="O43" s="51">
        <f t="shared" si="8"/>
        <v>0</v>
      </c>
      <c r="P43" s="51">
        <f t="shared" si="9"/>
        <v>0</v>
      </c>
      <c r="Q43" s="52"/>
      <c r="R43" s="39">
        <f>IF(G43&gt;0,U4,0)</f>
        <v>0</v>
      </c>
      <c r="S43" s="40">
        <f>IF(G43&gt;0,V4,0)</f>
        <v>0</v>
      </c>
      <c r="T43" s="53"/>
      <c r="U43" s="54" t="str">
        <f t="shared" ref="U43" si="159">IF(T43&gt;0,VLOOKUP(T43,product,2,0),"")</f>
        <v/>
      </c>
      <c r="V43" s="134"/>
      <c r="W43" s="135"/>
      <c r="X43" s="130"/>
      <c r="Y43" s="131"/>
      <c r="Z43" s="132"/>
      <c r="AA43" s="132"/>
      <c r="AB43" s="132"/>
      <c r="AC43" s="132"/>
      <c r="AD43" s="132"/>
      <c r="AE43" s="132"/>
      <c r="AF43" s="136"/>
      <c r="AG43" s="137"/>
      <c r="AH43" s="136"/>
      <c r="AI43" s="137"/>
      <c r="AJ43" s="54">
        <f t="shared" si="10"/>
        <v>0</v>
      </c>
      <c r="AK43" s="55">
        <f t="shared" si="0"/>
        <v>0</v>
      </c>
    </row>
    <row r="44" spans="1:37" ht="19.5" customHeight="1" x14ac:dyDescent="0.2">
      <c r="A44" s="30"/>
      <c r="B44" s="75"/>
      <c r="C44" s="31"/>
      <c r="D44" s="45"/>
      <c r="E44" s="46"/>
      <c r="F44" s="47"/>
      <c r="G44" s="48">
        <f t="shared" si="1"/>
        <v>0</v>
      </c>
      <c r="H44" s="42" t="str">
        <f t="shared" ref="H44" si="160">IF(C44&gt;0,VLOOKUP(C44,product,2,0),"")</f>
        <v/>
      </c>
      <c r="I44" s="48">
        <f t="shared" si="3"/>
        <v>0</v>
      </c>
      <c r="J44" s="49"/>
      <c r="K44" s="50">
        <f t="shared" si="136"/>
        <v>-592.79999999999995</v>
      </c>
      <c r="L44" s="119">
        <f t="shared" ref="L44" si="161">IF(H44&gt;0,VLOOKUP(H44,pr,2,0),0)</f>
        <v>0</v>
      </c>
      <c r="M44" s="51">
        <f t="shared" si="6"/>
        <v>0</v>
      </c>
      <c r="N44" s="123">
        <f t="shared" ref="N44" si="162">IF(AND(H44&gt;0,OR(S44="ض نقل",S44="نقل")),VLOOKUP(H44,pr,3,0),0)</f>
        <v>0</v>
      </c>
      <c r="O44" s="51">
        <f t="shared" si="8"/>
        <v>0</v>
      </c>
      <c r="P44" s="51">
        <f t="shared" si="9"/>
        <v>0</v>
      </c>
      <c r="Q44" s="52"/>
      <c r="R44" s="39">
        <f>IF(G44&gt;0,U4,0)</f>
        <v>0</v>
      </c>
      <c r="S44" s="40">
        <f>IF(G44&gt;0,V4,0)</f>
        <v>0</v>
      </c>
      <c r="T44" s="53"/>
      <c r="U44" s="54" t="str">
        <f t="shared" ref="U44" si="163">IF(T44&gt;0,VLOOKUP(T44,product,2,0),"")</f>
        <v/>
      </c>
      <c r="V44" s="134"/>
      <c r="W44" s="135"/>
      <c r="X44" s="130"/>
      <c r="Y44" s="131"/>
      <c r="Z44" s="132"/>
      <c r="AA44" s="132"/>
      <c r="AB44" s="132"/>
      <c r="AC44" s="132"/>
      <c r="AD44" s="132"/>
      <c r="AE44" s="132"/>
      <c r="AF44" s="136"/>
      <c r="AG44" s="137"/>
      <c r="AH44" s="136"/>
      <c r="AI44" s="137"/>
      <c r="AJ44" s="54">
        <f t="shared" si="10"/>
        <v>0</v>
      </c>
      <c r="AK44" s="55">
        <f t="shared" si="0"/>
        <v>0</v>
      </c>
    </row>
    <row r="45" spans="1:37" ht="19.5" customHeight="1" x14ac:dyDescent="0.2">
      <c r="A45" s="30"/>
      <c r="B45" s="75"/>
      <c r="C45" s="31"/>
      <c r="D45" s="45"/>
      <c r="E45" s="46"/>
      <c r="F45" s="47"/>
      <c r="G45" s="48">
        <f t="shared" si="1"/>
        <v>0</v>
      </c>
      <c r="H45" s="42" t="str">
        <f t="shared" ref="H45" si="164">IF(C45&gt;0,VLOOKUP(C45,product,2,0),"")</f>
        <v/>
      </c>
      <c r="I45" s="48">
        <f t="shared" si="3"/>
        <v>0</v>
      </c>
      <c r="J45" s="49"/>
      <c r="K45" s="50">
        <f t="shared" si="136"/>
        <v>-592.79999999999995</v>
      </c>
      <c r="L45" s="119">
        <f t="shared" ref="L45" si="165">IF(H45&gt;0,VLOOKUP(H45,pr,2,0),0)</f>
        <v>0</v>
      </c>
      <c r="M45" s="51">
        <f t="shared" si="6"/>
        <v>0</v>
      </c>
      <c r="N45" s="123">
        <f t="shared" ref="N45" si="166">IF(AND(H45&gt;0,OR(S45="ض نقل",S45="نقل")),VLOOKUP(H45,pr,3,0),0)</f>
        <v>0</v>
      </c>
      <c r="O45" s="51">
        <f t="shared" si="8"/>
        <v>0</v>
      </c>
      <c r="P45" s="51">
        <f t="shared" si="9"/>
        <v>0</v>
      </c>
      <c r="Q45" s="52"/>
      <c r="R45" s="39">
        <f>IF(G45&gt;0,U4,0)</f>
        <v>0</v>
      </c>
      <c r="S45" s="40">
        <f>IF(G45&gt;0,V4,0)</f>
        <v>0</v>
      </c>
      <c r="T45" s="53"/>
      <c r="U45" s="54" t="str">
        <f t="shared" ref="U45" si="167">IF(T45&gt;0,VLOOKUP(T45,product,2,0),"")</f>
        <v/>
      </c>
      <c r="V45" s="134"/>
      <c r="W45" s="135"/>
      <c r="X45" s="130"/>
      <c r="Y45" s="131"/>
      <c r="Z45" s="132"/>
      <c r="AA45" s="132"/>
      <c r="AB45" s="132"/>
      <c r="AC45" s="132"/>
      <c r="AD45" s="132"/>
      <c r="AE45" s="132"/>
      <c r="AF45" s="136"/>
      <c r="AG45" s="137"/>
      <c r="AH45" s="136"/>
      <c r="AI45" s="137"/>
      <c r="AJ45" s="54">
        <f t="shared" si="10"/>
        <v>0</v>
      </c>
      <c r="AK45" s="55">
        <f t="shared" si="0"/>
        <v>0</v>
      </c>
    </row>
    <row r="46" spans="1:37" ht="19.5" customHeight="1" x14ac:dyDescent="0.2">
      <c r="A46" s="30"/>
      <c r="B46" s="75"/>
      <c r="C46" s="31"/>
      <c r="D46" s="45"/>
      <c r="E46" s="46"/>
      <c r="F46" s="47"/>
      <c r="G46" s="48">
        <f t="shared" si="1"/>
        <v>0</v>
      </c>
      <c r="H46" s="42" t="str">
        <f t="shared" ref="H46" si="168">IF(C46&gt;0,VLOOKUP(C46,product,2,0),"")</f>
        <v/>
      </c>
      <c r="I46" s="48">
        <f t="shared" si="3"/>
        <v>0</v>
      </c>
      <c r="J46" s="49"/>
      <c r="K46" s="50">
        <f t="shared" si="136"/>
        <v>-592.79999999999995</v>
      </c>
      <c r="L46" s="119">
        <f t="shared" ref="L46" si="169">IF(H46&gt;0,VLOOKUP(H46,pr,2,0),0)</f>
        <v>0</v>
      </c>
      <c r="M46" s="51">
        <f t="shared" si="6"/>
        <v>0</v>
      </c>
      <c r="N46" s="123">
        <f t="shared" ref="N46" si="170">IF(AND(H46&gt;0,OR(S46="ض نقل",S46="نقل")),VLOOKUP(H46,pr,3,0),0)</f>
        <v>0</v>
      </c>
      <c r="O46" s="51">
        <f t="shared" si="8"/>
        <v>0</v>
      </c>
      <c r="P46" s="51">
        <f t="shared" si="9"/>
        <v>0</v>
      </c>
      <c r="Q46" s="52"/>
      <c r="R46" s="39">
        <f>IF(G46&gt;0,U4,0)</f>
        <v>0</v>
      </c>
      <c r="S46" s="40">
        <f>IF(G46&gt;0,V4,0)</f>
        <v>0</v>
      </c>
      <c r="T46" s="53"/>
      <c r="U46" s="54" t="str">
        <f t="shared" ref="U46" si="171">IF(T46&gt;0,VLOOKUP(T46,product,2,0),"")</f>
        <v/>
      </c>
      <c r="V46" s="134"/>
      <c r="W46" s="135"/>
      <c r="X46" s="130"/>
      <c r="Y46" s="131"/>
      <c r="Z46" s="132"/>
      <c r="AA46" s="132"/>
      <c r="AB46" s="132"/>
      <c r="AC46" s="132"/>
      <c r="AD46" s="132"/>
      <c r="AE46" s="132"/>
      <c r="AF46" s="136"/>
      <c r="AG46" s="137"/>
      <c r="AH46" s="136"/>
      <c r="AI46" s="137"/>
      <c r="AJ46" s="54">
        <f t="shared" si="10"/>
        <v>0</v>
      </c>
      <c r="AK46" s="55">
        <f t="shared" si="0"/>
        <v>0</v>
      </c>
    </row>
    <row r="47" spans="1:37" ht="19.5" customHeight="1" x14ac:dyDescent="0.2">
      <c r="A47" s="30"/>
      <c r="B47" s="75"/>
      <c r="C47" s="31"/>
      <c r="D47" s="45"/>
      <c r="E47" s="46"/>
      <c r="F47" s="47"/>
      <c r="G47" s="48">
        <f t="shared" si="1"/>
        <v>0</v>
      </c>
      <c r="H47" s="42" t="str">
        <f t="shared" ref="H47" si="172">IF(C47&gt;0,VLOOKUP(C47,product,2,0),"")</f>
        <v/>
      </c>
      <c r="I47" s="48">
        <f t="shared" si="3"/>
        <v>0</v>
      </c>
      <c r="J47" s="49"/>
      <c r="K47" s="50">
        <f t="shared" si="136"/>
        <v>-592.79999999999995</v>
      </c>
      <c r="L47" s="119">
        <f t="shared" ref="L47" si="173">IF(H47&gt;0,VLOOKUP(H47,pr,2,0),0)</f>
        <v>0</v>
      </c>
      <c r="M47" s="51">
        <f t="shared" si="6"/>
        <v>0</v>
      </c>
      <c r="N47" s="123">
        <f t="shared" ref="N47" si="174">IF(AND(H47&gt;0,OR(S47="ض نقل",S47="نقل")),VLOOKUP(H47,pr,3,0),0)</f>
        <v>0</v>
      </c>
      <c r="O47" s="51">
        <f t="shared" si="8"/>
        <v>0</v>
      </c>
      <c r="P47" s="51">
        <f t="shared" si="9"/>
        <v>0</v>
      </c>
      <c r="Q47" s="52"/>
      <c r="R47" s="39">
        <f>IF(G47&gt;0,U4,0)</f>
        <v>0</v>
      </c>
      <c r="S47" s="40">
        <f>IF(G47&gt;0,V4,0)</f>
        <v>0</v>
      </c>
      <c r="T47" s="53"/>
      <c r="U47" s="54" t="str">
        <f t="shared" ref="U47" si="175">IF(T47&gt;0,VLOOKUP(T47,product,2,0),"")</f>
        <v/>
      </c>
      <c r="V47" s="134"/>
      <c r="W47" s="135"/>
      <c r="X47" s="130"/>
      <c r="Y47" s="131"/>
      <c r="Z47" s="132"/>
      <c r="AA47" s="132"/>
      <c r="AB47" s="132"/>
      <c r="AC47" s="132"/>
      <c r="AD47" s="132"/>
      <c r="AE47" s="132"/>
      <c r="AF47" s="136"/>
      <c r="AG47" s="137"/>
      <c r="AH47" s="136"/>
      <c r="AI47" s="137"/>
      <c r="AJ47" s="54">
        <f t="shared" si="10"/>
        <v>0</v>
      </c>
      <c r="AK47" s="55">
        <f t="shared" si="0"/>
        <v>0</v>
      </c>
    </row>
    <row r="48" spans="1:37" ht="19.5" customHeight="1" x14ac:dyDescent="0.2">
      <c r="A48" s="30"/>
      <c r="B48" s="75"/>
      <c r="C48" s="31"/>
      <c r="D48" s="45"/>
      <c r="E48" s="46"/>
      <c r="F48" s="47"/>
      <c r="G48" s="48">
        <f t="shared" si="1"/>
        <v>0</v>
      </c>
      <c r="H48" s="42" t="str">
        <f t="shared" ref="H48" si="176">IF(C48&gt;0,VLOOKUP(C48,product,2,0),"")</f>
        <v/>
      </c>
      <c r="I48" s="48">
        <f t="shared" si="3"/>
        <v>0</v>
      </c>
      <c r="J48" s="49"/>
      <c r="K48" s="50">
        <f t="shared" si="136"/>
        <v>-592.79999999999995</v>
      </c>
      <c r="L48" s="119">
        <f t="shared" ref="L48" si="177">IF(H48&gt;0,VLOOKUP(H48,pr,2,0),0)</f>
        <v>0</v>
      </c>
      <c r="M48" s="51">
        <f t="shared" si="6"/>
        <v>0</v>
      </c>
      <c r="N48" s="123">
        <f t="shared" ref="N48" si="178">IF(AND(H48&gt;0,OR(S48="ض نقل",S48="نقل")),VLOOKUP(H48,pr,3,0),0)</f>
        <v>0</v>
      </c>
      <c r="O48" s="51">
        <f t="shared" si="8"/>
        <v>0</v>
      </c>
      <c r="P48" s="51">
        <f t="shared" si="9"/>
        <v>0</v>
      </c>
      <c r="Q48" s="52"/>
      <c r="R48" s="39">
        <f>IF(G48&gt;0,U4,0)</f>
        <v>0</v>
      </c>
      <c r="S48" s="40">
        <f>IF(G48&gt;0,V4,0)</f>
        <v>0</v>
      </c>
      <c r="T48" s="53"/>
      <c r="U48" s="54" t="str">
        <f t="shared" ref="U48" si="179">IF(T48&gt;0,VLOOKUP(T48,product,2,0),"")</f>
        <v/>
      </c>
      <c r="V48" s="134"/>
      <c r="W48" s="135"/>
      <c r="X48" s="130"/>
      <c r="Y48" s="131"/>
      <c r="Z48" s="132"/>
      <c r="AA48" s="132"/>
      <c r="AB48" s="132"/>
      <c r="AC48" s="132"/>
      <c r="AD48" s="132"/>
      <c r="AE48" s="132"/>
      <c r="AF48" s="136"/>
      <c r="AG48" s="137"/>
      <c r="AH48" s="136"/>
      <c r="AI48" s="137"/>
      <c r="AJ48" s="54">
        <f t="shared" si="10"/>
        <v>0</v>
      </c>
      <c r="AK48" s="55">
        <f t="shared" si="0"/>
        <v>0</v>
      </c>
    </row>
    <row r="49" spans="1:37" ht="19.5" customHeight="1" x14ac:dyDescent="0.2">
      <c r="A49" s="30"/>
      <c r="B49" s="75"/>
      <c r="C49" s="31"/>
      <c r="D49" s="45"/>
      <c r="E49" s="46"/>
      <c r="F49" s="47"/>
      <c r="G49" s="48">
        <f t="shared" si="1"/>
        <v>0</v>
      </c>
      <c r="H49" s="42" t="str">
        <f t="shared" ref="H49" si="180">IF(C49&gt;0,VLOOKUP(C49,product,2,0),"")</f>
        <v/>
      </c>
      <c r="I49" s="48">
        <f t="shared" si="3"/>
        <v>0</v>
      </c>
      <c r="J49" s="49"/>
      <c r="K49" s="50">
        <f t="shared" si="136"/>
        <v>-592.79999999999995</v>
      </c>
      <c r="L49" s="119">
        <f t="shared" ref="L49" si="181">IF(H49&gt;0,VLOOKUP(H49,pr,2,0),0)</f>
        <v>0</v>
      </c>
      <c r="M49" s="51">
        <f t="shared" si="6"/>
        <v>0</v>
      </c>
      <c r="N49" s="123">
        <f t="shared" ref="N49" si="182">IF(AND(H49&gt;0,OR(S49="ض نقل",S49="نقل")),VLOOKUP(H49,pr,3,0),0)</f>
        <v>0</v>
      </c>
      <c r="O49" s="51">
        <f t="shared" si="8"/>
        <v>0</v>
      </c>
      <c r="P49" s="51">
        <f t="shared" si="9"/>
        <v>0</v>
      </c>
      <c r="Q49" s="52"/>
      <c r="R49" s="39">
        <f>IF(G49&gt;0,U4,0)</f>
        <v>0</v>
      </c>
      <c r="S49" s="40">
        <f>IF(G49&gt;0,V4,0)</f>
        <v>0</v>
      </c>
      <c r="T49" s="53"/>
      <c r="U49" s="54" t="str">
        <f t="shared" ref="U49" si="183">IF(T49&gt;0,VLOOKUP(T49,product,2,0),"")</f>
        <v/>
      </c>
      <c r="V49" s="134"/>
      <c r="W49" s="135"/>
      <c r="X49" s="130"/>
      <c r="Y49" s="131"/>
      <c r="Z49" s="132"/>
      <c r="AA49" s="132"/>
      <c r="AB49" s="132"/>
      <c r="AC49" s="132"/>
      <c r="AD49" s="132"/>
      <c r="AE49" s="132"/>
      <c r="AF49" s="136"/>
      <c r="AG49" s="137"/>
      <c r="AH49" s="136"/>
      <c r="AI49" s="137"/>
      <c r="AJ49" s="54">
        <f t="shared" si="10"/>
        <v>0</v>
      </c>
      <c r="AK49" s="55">
        <f t="shared" si="0"/>
        <v>0</v>
      </c>
    </row>
    <row r="50" spans="1:37" ht="19.5" customHeight="1" x14ac:dyDescent="0.2">
      <c r="A50" s="30"/>
      <c r="B50" s="75"/>
      <c r="C50" s="31"/>
      <c r="D50" s="45"/>
      <c r="E50" s="46"/>
      <c r="F50" s="47"/>
      <c r="G50" s="48">
        <f t="shared" si="1"/>
        <v>0</v>
      </c>
      <c r="H50" s="42" t="str">
        <f t="shared" ref="H50" si="184">IF(C50&gt;0,VLOOKUP(C50,product,2,0),"")</f>
        <v/>
      </c>
      <c r="I50" s="48">
        <f t="shared" si="3"/>
        <v>0</v>
      </c>
      <c r="J50" s="49"/>
      <c r="K50" s="50">
        <f t="shared" si="136"/>
        <v>-592.79999999999995</v>
      </c>
      <c r="L50" s="119">
        <f t="shared" ref="L50" si="185">IF(H50&gt;0,VLOOKUP(H50,pr,2,0),0)</f>
        <v>0</v>
      </c>
      <c r="M50" s="51">
        <f t="shared" si="6"/>
        <v>0</v>
      </c>
      <c r="N50" s="123">
        <f t="shared" ref="N50" si="186">IF(AND(H50&gt;0,OR(S50="ض نقل",S50="نقل")),VLOOKUP(H50,pr,3,0),0)</f>
        <v>0</v>
      </c>
      <c r="O50" s="51">
        <f t="shared" si="8"/>
        <v>0</v>
      </c>
      <c r="P50" s="51">
        <f t="shared" si="9"/>
        <v>0</v>
      </c>
      <c r="Q50" s="52"/>
      <c r="R50" s="39">
        <f>IF(G50&gt;0,U4,0)</f>
        <v>0</v>
      </c>
      <c r="S50" s="40">
        <f>IF(G50&gt;0,V4,0)</f>
        <v>0</v>
      </c>
      <c r="T50" s="53"/>
      <c r="U50" s="54" t="str">
        <f t="shared" ref="U50" si="187">IF(T50&gt;0,VLOOKUP(T50,product,2,0),"")</f>
        <v/>
      </c>
      <c r="V50" s="134"/>
      <c r="W50" s="135"/>
      <c r="X50" s="130"/>
      <c r="Y50" s="131"/>
      <c r="Z50" s="132"/>
      <c r="AA50" s="132"/>
      <c r="AB50" s="132"/>
      <c r="AC50" s="132"/>
      <c r="AD50" s="132"/>
      <c r="AE50" s="132"/>
      <c r="AF50" s="136"/>
      <c r="AG50" s="137"/>
      <c r="AH50" s="136"/>
      <c r="AI50" s="137"/>
      <c r="AJ50" s="54">
        <f t="shared" si="10"/>
        <v>0</v>
      </c>
      <c r="AK50" s="55">
        <f t="shared" si="0"/>
        <v>0</v>
      </c>
    </row>
    <row r="51" spans="1:37" ht="19.5" customHeight="1" x14ac:dyDescent="0.2">
      <c r="A51" s="30"/>
      <c r="B51" s="75"/>
      <c r="C51" s="31"/>
      <c r="D51" s="45"/>
      <c r="E51" s="46"/>
      <c r="F51" s="47"/>
      <c r="G51" s="48">
        <f t="shared" si="1"/>
        <v>0</v>
      </c>
      <c r="H51" s="42" t="str">
        <f t="shared" ref="H51" si="188">IF(C51&gt;0,VLOOKUP(C51,product,2,0),"")</f>
        <v/>
      </c>
      <c r="I51" s="48">
        <f t="shared" si="3"/>
        <v>0</v>
      </c>
      <c r="J51" s="49"/>
      <c r="K51" s="50">
        <f t="shared" si="136"/>
        <v>-592.79999999999995</v>
      </c>
      <c r="L51" s="119">
        <f t="shared" ref="L51" si="189">IF(H51&gt;0,VLOOKUP(H51,pr,2,0),0)</f>
        <v>0</v>
      </c>
      <c r="M51" s="51">
        <f t="shared" si="6"/>
        <v>0</v>
      </c>
      <c r="N51" s="123">
        <f t="shared" ref="N51" si="190">IF(AND(H51&gt;0,OR(S51="ض نقل",S51="نقل")),VLOOKUP(H51,pr,3,0),0)</f>
        <v>0</v>
      </c>
      <c r="O51" s="51">
        <f t="shared" si="8"/>
        <v>0</v>
      </c>
      <c r="P51" s="51">
        <f t="shared" si="9"/>
        <v>0</v>
      </c>
      <c r="Q51" s="52"/>
      <c r="R51" s="39">
        <f>IF(G51&gt;0,U4,0)</f>
        <v>0</v>
      </c>
      <c r="S51" s="40">
        <f>IF(G51&gt;0,V4,0)</f>
        <v>0</v>
      </c>
      <c r="T51" s="53"/>
      <c r="U51" s="54" t="str">
        <f t="shared" ref="U51" si="191">IF(T51&gt;0,VLOOKUP(T51,product,2,0),"")</f>
        <v/>
      </c>
      <c r="V51" s="134"/>
      <c r="W51" s="135"/>
      <c r="X51" s="130"/>
      <c r="Y51" s="131"/>
      <c r="Z51" s="132"/>
      <c r="AA51" s="132"/>
      <c r="AB51" s="132"/>
      <c r="AC51" s="132"/>
      <c r="AD51" s="132"/>
      <c r="AE51" s="132"/>
      <c r="AF51" s="136"/>
      <c r="AG51" s="137"/>
      <c r="AH51" s="136"/>
      <c r="AI51" s="137"/>
      <c r="AJ51" s="54">
        <f t="shared" si="10"/>
        <v>0</v>
      </c>
      <c r="AK51" s="55">
        <f t="shared" si="0"/>
        <v>0</v>
      </c>
    </row>
    <row r="52" spans="1:37" ht="19.5" customHeight="1" x14ac:dyDescent="0.2">
      <c r="A52" s="30"/>
      <c r="B52" s="75"/>
      <c r="C52" s="31"/>
      <c r="D52" s="45"/>
      <c r="E52" s="46"/>
      <c r="F52" s="47"/>
      <c r="G52" s="48">
        <f t="shared" si="1"/>
        <v>0</v>
      </c>
      <c r="H52" s="42" t="str">
        <f t="shared" ref="H52" si="192">IF(C52&gt;0,VLOOKUP(C52,product,2,0),"")</f>
        <v/>
      </c>
      <c r="I52" s="48">
        <f t="shared" si="3"/>
        <v>0</v>
      </c>
      <c r="J52" s="49"/>
      <c r="K52" s="50">
        <f t="shared" si="136"/>
        <v>-592.79999999999995</v>
      </c>
      <c r="L52" s="119">
        <f t="shared" ref="L52" si="193">IF(H52&gt;0,VLOOKUP(H52,pr,2,0),0)</f>
        <v>0</v>
      </c>
      <c r="M52" s="51">
        <f t="shared" si="6"/>
        <v>0</v>
      </c>
      <c r="N52" s="123">
        <f t="shared" ref="N52" si="194">IF(AND(H52&gt;0,OR(S52="ض نقل",S52="نقل")),VLOOKUP(H52,pr,3,0),0)</f>
        <v>0</v>
      </c>
      <c r="O52" s="51">
        <f t="shared" si="8"/>
        <v>0</v>
      </c>
      <c r="P52" s="51">
        <f t="shared" si="9"/>
        <v>0</v>
      </c>
      <c r="Q52" s="52"/>
      <c r="R52" s="39">
        <f>IF(G52&gt;0,U4,0)</f>
        <v>0</v>
      </c>
      <c r="S52" s="40">
        <f>IF(G52&gt;0,V4,0)</f>
        <v>0</v>
      </c>
      <c r="T52" s="53"/>
      <c r="U52" s="54" t="str">
        <f t="shared" ref="U52" si="195">IF(T52&gt;0,VLOOKUP(T52,product,2,0),"")</f>
        <v/>
      </c>
      <c r="V52" s="134"/>
      <c r="W52" s="135"/>
      <c r="X52" s="130"/>
      <c r="Y52" s="131"/>
      <c r="Z52" s="132"/>
      <c r="AA52" s="132"/>
      <c r="AB52" s="132"/>
      <c r="AC52" s="132"/>
      <c r="AD52" s="132"/>
      <c r="AE52" s="132"/>
      <c r="AF52" s="136"/>
      <c r="AG52" s="137"/>
      <c r="AH52" s="136"/>
      <c r="AI52" s="137"/>
      <c r="AJ52" s="54">
        <f t="shared" si="10"/>
        <v>0</v>
      </c>
      <c r="AK52" s="55">
        <f t="shared" si="0"/>
        <v>0</v>
      </c>
    </row>
    <row r="53" spans="1:37" ht="19.5" customHeight="1" x14ac:dyDescent="0.2">
      <c r="A53" s="30"/>
      <c r="B53" s="75"/>
      <c r="C53" s="31"/>
      <c r="D53" s="45"/>
      <c r="E53" s="46"/>
      <c r="F53" s="47"/>
      <c r="G53" s="48">
        <f t="shared" si="1"/>
        <v>0</v>
      </c>
      <c r="H53" s="42" t="str">
        <f t="shared" ref="H53" si="196">IF(C53&gt;0,VLOOKUP(C53,product,2,0),"")</f>
        <v/>
      </c>
      <c r="I53" s="48">
        <f t="shared" si="3"/>
        <v>0</v>
      </c>
      <c r="J53" s="49"/>
      <c r="K53" s="50">
        <f t="shared" si="136"/>
        <v>-592.79999999999995</v>
      </c>
      <c r="L53" s="119">
        <f t="shared" ref="L53" si="197">IF(H53&gt;0,VLOOKUP(H53,pr,2,0),0)</f>
        <v>0</v>
      </c>
      <c r="M53" s="51">
        <f t="shared" si="6"/>
        <v>0</v>
      </c>
      <c r="N53" s="123">
        <f t="shared" ref="N53" si="198">IF(AND(H53&gt;0,OR(S53="ض نقل",S53="نقل")),VLOOKUP(H53,pr,3,0),0)</f>
        <v>0</v>
      </c>
      <c r="O53" s="51">
        <f t="shared" si="8"/>
        <v>0</v>
      </c>
      <c r="P53" s="51">
        <f t="shared" si="9"/>
        <v>0</v>
      </c>
      <c r="Q53" s="52"/>
      <c r="R53" s="39">
        <f>IF(G53&gt;0,U4,0)</f>
        <v>0</v>
      </c>
      <c r="S53" s="40">
        <f>IF(G53&gt;0,V4,0)</f>
        <v>0</v>
      </c>
      <c r="T53" s="53"/>
      <c r="U53" s="54" t="str">
        <f t="shared" ref="U53" si="199">IF(T53&gt;0,VLOOKUP(T53,product,2,0),"")</f>
        <v/>
      </c>
      <c r="V53" s="134"/>
      <c r="W53" s="135"/>
      <c r="X53" s="130"/>
      <c r="Y53" s="131"/>
      <c r="Z53" s="132"/>
      <c r="AA53" s="132"/>
      <c r="AB53" s="132"/>
      <c r="AC53" s="132"/>
      <c r="AD53" s="132"/>
      <c r="AE53" s="132"/>
      <c r="AF53" s="136"/>
      <c r="AG53" s="137"/>
      <c r="AH53" s="136"/>
      <c r="AI53" s="137"/>
      <c r="AJ53" s="54">
        <f t="shared" si="10"/>
        <v>0</v>
      </c>
      <c r="AK53" s="55">
        <f t="shared" si="0"/>
        <v>0</v>
      </c>
    </row>
    <row r="54" spans="1:37" ht="19.5" customHeight="1" x14ac:dyDescent="0.2">
      <c r="A54" s="30"/>
      <c r="B54" s="75"/>
      <c r="C54" s="31"/>
      <c r="D54" s="45"/>
      <c r="E54" s="46"/>
      <c r="F54" s="47"/>
      <c r="G54" s="48">
        <f t="shared" si="1"/>
        <v>0</v>
      </c>
      <c r="H54" s="42" t="str">
        <f t="shared" ref="H54" si="200">IF(C54&gt;0,VLOOKUP(C54,product,2,0),"")</f>
        <v/>
      </c>
      <c r="I54" s="48">
        <f t="shared" si="3"/>
        <v>0</v>
      </c>
      <c r="J54" s="49"/>
      <c r="K54" s="50">
        <f t="shared" si="136"/>
        <v>-592.79999999999995</v>
      </c>
      <c r="L54" s="119">
        <f t="shared" ref="L54" si="201">IF(H54&gt;0,VLOOKUP(H54,pr,2,0),0)</f>
        <v>0</v>
      </c>
      <c r="M54" s="51">
        <f t="shared" si="6"/>
        <v>0</v>
      </c>
      <c r="N54" s="123">
        <f t="shared" ref="N54" si="202">IF(AND(H54&gt;0,OR(S54="ض نقل",S54="نقل")),VLOOKUP(H54,pr,3,0),0)</f>
        <v>0</v>
      </c>
      <c r="O54" s="51">
        <f t="shared" si="8"/>
        <v>0</v>
      </c>
      <c r="P54" s="51">
        <f t="shared" si="9"/>
        <v>0</v>
      </c>
      <c r="Q54" s="52"/>
      <c r="R54" s="39">
        <f>IF(G54&gt;0,U4,0)</f>
        <v>0</v>
      </c>
      <c r="S54" s="40">
        <f>IF(G54&gt;0,V4,0)</f>
        <v>0</v>
      </c>
      <c r="T54" s="53"/>
      <c r="U54" s="54" t="str">
        <f t="shared" ref="U54" si="203">IF(T54&gt;0,VLOOKUP(T54,product,2,0),"")</f>
        <v/>
      </c>
      <c r="V54" s="134"/>
      <c r="W54" s="135"/>
      <c r="X54" s="130"/>
      <c r="Y54" s="131"/>
      <c r="Z54" s="132"/>
      <c r="AA54" s="132"/>
      <c r="AB54" s="132"/>
      <c r="AC54" s="132"/>
      <c r="AD54" s="132"/>
      <c r="AE54" s="132"/>
      <c r="AF54" s="136"/>
      <c r="AG54" s="137"/>
      <c r="AH54" s="136"/>
      <c r="AI54" s="137"/>
      <c r="AJ54" s="54">
        <f t="shared" si="10"/>
        <v>0</v>
      </c>
      <c r="AK54" s="55">
        <f t="shared" si="0"/>
        <v>0</v>
      </c>
    </row>
    <row r="55" spans="1:37" ht="19.5" customHeight="1" x14ac:dyDescent="0.2">
      <c r="A55" s="30"/>
      <c r="B55" s="75"/>
      <c r="C55" s="31"/>
      <c r="D55" s="45"/>
      <c r="E55" s="46"/>
      <c r="F55" s="47"/>
      <c r="G55" s="48">
        <f t="shared" si="1"/>
        <v>0</v>
      </c>
      <c r="H55" s="42" t="str">
        <f t="shared" ref="H55" si="204">IF(C55&gt;0,VLOOKUP(C55,product,2,0),"")</f>
        <v/>
      </c>
      <c r="I55" s="48">
        <f t="shared" si="3"/>
        <v>0</v>
      </c>
      <c r="J55" s="49"/>
      <c r="K55" s="50">
        <f t="shared" si="136"/>
        <v>-592.79999999999995</v>
      </c>
      <c r="L55" s="119">
        <f t="shared" ref="L55" si="205">IF(H55&gt;0,VLOOKUP(H55,pr,2,0),0)</f>
        <v>0</v>
      </c>
      <c r="M55" s="51">
        <f t="shared" si="6"/>
        <v>0</v>
      </c>
      <c r="N55" s="123">
        <f t="shared" ref="N55" si="206">IF(AND(H55&gt;0,OR(S55="ض نقل",S55="نقل")),VLOOKUP(H55,pr,3,0),0)</f>
        <v>0</v>
      </c>
      <c r="O55" s="51">
        <f t="shared" si="8"/>
        <v>0</v>
      </c>
      <c r="P55" s="51">
        <f t="shared" si="9"/>
        <v>0</v>
      </c>
      <c r="Q55" s="52"/>
      <c r="R55" s="39">
        <f>IF(G55&gt;0,U4,0)</f>
        <v>0</v>
      </c>
      <c r="S55" s="40">
        <f>IF(G55&gt;0,V4,0)</f>
        <v>0</v>
      </c>
      <c r="T55" s="53"/>
      <c r="U55" s="54" t="str">
        <f t="shared" ref="U55" si="207">IF(T55&gt;0,VLOOKUP(T55,product,2,0),"")</f>
        <v/>
      </c>
      <c r="V55" s="134"/>
      <c r="W55" s="135"/>
      <c r="X55" s="130"/>
      <c r="Y55" s="131"/>
      <c r="Z55" s="132"/>
      <c r="AA55" s="132"/>
      <c r="AB55" s="132"/>
      <c r="AC55" s="132"/>
      <c r="AD55" s="132"/>
      <c r="AE55" s="132"/>
      <c r="AF55" s="136"/>
      <c r="AG55" s="137"/>
      <c r="AH55" s="136"/>
      <c r="AI55" s="137"/>
      <c r="AJ55" s="54">
        <f t="shared" si="10"/>
        <v>0</v>
      </c>
      <c r="AK55" s="55">
        <f t="shared" si="0"/>
        <v>0</v>
      </c>
    </row>
    <row r="56" spans="1:37" ht="19.5" customHeight="1" x14ac:dyDescent="0.2">
      <c r="A56" s="30"/>
      <c r="B56" s="75"/>
      <c r="C56" s="31"/>
      <c r="D56" s="45"/>
      <c r="E56" s="46"/>
      <c r="F56" s="47"/>
      <c r="G56" s="48">
        <f t="shared" si="1"/>
        <v>0</v>
      </c>
      <c r="H56" s="42" t="str">
        <f t="shared" ref="H56" si="208">IF(C56&gt;0,VLOOKUP(C56,product,2,0),"")</f>
        <v/>
      </c>
      <c r="I56" s="48">
        <f t="shared" si="3"/>
        <v>0</v>
      </c>
      <c r="J56" s="49"/>
      <c r="K56" s="50">
        <f t="shared" si="136"/>
        <v>-592.79999999999995</v>
      </c>
      <c r="L56" s="119">
        <f t="shared" ref="L56" si="209">IF(H56&gt;0,VLOOKUP(H56,pr,2,0),0)</f>
        <v>0</v>
      </c>
      <c r="M56" s="51">
        <f t="shared" si="6"/>
        <v>0</v>
      </c>
      <c r="N56" s="123">
        <f t="shared" ref="N56" si="210">IF(AND(H56&gt;0,OR(S56="ض نقل",S56="نقل")),VLOOKUP(H56,pr,3,0),0)</f>
        <v>0</v>
      </c>
      <c r="O56" s="51">
        <f t="shared" si="8"/>
        <v>0</v>
      </c>
      <c r="P56" s="51">
        <f t="shared" si="9"/>
        <v>0</v>
      </c>
      <c r="Q56" s="52"/>
      <c r="R56" s="39">
        <f>IF(G56&gt;0,U4,0)</f>
        <v>0</v>
      </c>
      <c r="S56" s="40">
        <f>IF(G56&gt;0,V4,0)</f>
        <v>0</v>
      </c>
      <c r="T56" s="53"/>
      <c r="U56" s="54" t="str">
        <f t="shared" ref="U56" si="211">IF(T56&gt;0,VLOOKUP(T56,product,2,0),"")</f>
        <v/>
      </c>
      <c r="V56" s="134"/>
      <c r="W56" s="135"/>
      <c r="X56" s="130"/>
      <c r="Y56" s="131"/>
      <c r="Z56" s="132"/>
      <c r="AA56" s="132"/>
      <c r="AB56" s="132"/>
      <c r="AC56" s="132"/>
      <c r="AD56" s="132"/>
      <c r="AE56" s="132"/>
      <c r="AF56" s="136"/>
      <c r="AG56" s="137"/>
      <c r="AH56" s="136"/>
      <c r="AI56" s="137"/>
      <c r="AJ56" s="54">
        <f t="shared" si="10"/>
        <v>0</v>
      </c>
      <c r="AK56" s="55">
        <f t="shared" si="0"/>
        <v>0</v>
      </c>
    </row>
    <row r="57" spans="1:37" ht="19.5" customHeight="1" x14ac:dyDescent="0.2">
      <c r="A57" s="30"/>
      <c r="B57" s="75"/>
      <c r="C57" s="31"/>
      <c r="D57" s="45"/>
      <c r="E57" s="46"/>
      <c r="F57" s="47"/>
      <c r="G57" s="48">
        <f t="shared" si="1"/>
        <v>0</v>
      </c>
      <c r="H57" s="42" t="str">
        <f t="shared" ref="H57" si="212">IF(C57&gt;0,VLOOKUP(C57,product,2,0),"")</f>
        <v/>
      </c>
      <c r="I57" s="48">
        <f t="shared" si="3"/>
        <v>0</v>
      </c>
      <c r="J57" s="49"/>
      <c r="K57" s="50">
        <f t="shared" si="136"/>
        <v>-592.79999999999995</v>
      </c>
      <c r="L57" s="119">
        <f t="shared" ref="L57" si="213">IF(H57&gt;0,VLOOKUP(H57,pr,2,0),0)</f>
        <v>0</v>
      </c>
      <c r="M57" s="51">
        <f t="shared" si="6"/>
        <v>0</v>
      </c>
      <c r="N57" s="123">
        <f t="shared" ref="N57" si="214">IF(AND(H57&gt;0,OR(S57="ض نقل",S57="نقل")),VLOOKUP(H57,pr,3,0),0)</f>
        <v>0</v>
      </c>
      <c r="O57" s="51">
        <f t="shared" si="8"/>
        <v>0</v>
      </c>
      <c r="P57" s="51">
        <f t="shared" si="9"/>
        <v>0</v>
      </c>
      <c r="Q57" s="52"/>
      <c r="R57" s="39">
        <f>IF(G57&gt;0,U4,0)</f>
        <v>0</v>
      </c>
      <c r="S57" s="40">
        <f>IF(G57&gt;0,V4,0)</f>
        <v>0</v>
      </c>
      <c r="T57" s="53"/>
      <c r="U57" s="54" t="str">
        <f t="shared" ref="U57" si="215">IF(T57&gt;0,VLOOKUP(T57,product,2,0),"")</f>
        <v/>
      </c>
      <c r="V57" s="134"/>
      <c r="W57" s="135"/>
      <c r="X57" s="130"/>
      <c r="Y57" s="131"/>
      <c r="Z57" s="132"/>
      <c r="AA57" s="132"/>
      <c r="AB57" s="132"/>
      <c r="AC57" s="132"/>
      <c r="AD57" s="132"/>
      <c r="AE57" s="132"/>
      <c r="AF57" s="136"/>
      <c r="AG57" s="137"/>
      <c r="AH57" s="136"/>
      <c r="AI57" s="137"/>
      <c r="AJ57" s="54">
        <f t="shared" si="10"/>
        <v>0</v>
      </c>
      <c r="AK57" s="55">
        <f t="shared" si="0"/>
        <v>0</v>
      </c>
    </row>
    <row r="58" spans="1:37" ht="19.5" customHeight="1" x14ac:dyDescent="0.2">
      <c r="A58" s="30"/>
      <c r="B58" s="75"/>
      <c r="C58" s="31"/>
      <c r="D58" s="45"/>
      <c r="E58" s="46"/>
      <c r="F58" s="47"/>
      <c r="G58" s="48">
        <f t="shared" si="1"/>
        <v>0</v>
      </c>
      <c r="H58" s="42" t="str">
        <f t="shared" ref="H58" si="216">IF(C58&gt;0,VLOOKUP(C58,product,2,0),"")</f>
        <v/>
      </c>
      <c r="I58" s="48">
        <f t="shared" si="3"/>
        <v>0</v>
      </c>
      <c r="J58" s="49"/>
      <c r="K58" s="50">
        <f t="shared" si="136"/>
        <v>-592.79999999999995</v>
      </c>
      <c r="L58" s="119">
        <f t="shared" ref="L58" si="217">IF(H58&gt;0,VLOOKUP(H58,pr,2,0),0)</f>
        <v>0</v>
      </c>
      <c r="M58" s="51">
        <f t="shared" si="6"/>
        <v>0</v>
      </c>
      <c r="N58" s="123">
        <f t="shared" ref="N58" si="218">IF(AND(H58&gt;0,OR(S58="ض نقل",S58="نقل")),VLOOKUP(H58,pr,3,0),0)</f>
        <v>0</v>
      </c>
      <c r="O58" s="51">
        <f t="shared" si="8"/>
        <v>0</v>
      </c>
      <c r="P58" s="51">
        <f t="shared" si="9"/>
        <v>0</v>
      </c>
      <c r="Q58" s="52"/>
      <c r="R58" s="39">
        <f>IF(G58&gt;0,U4,0)</f>
        <v>0</v>
      </c>
      <c r="S58" s="40">
        <f>IF(G58&gt;0,V4,0)</f>
        <v>0</v>
      </c>
      <c r="T58" s="53"/>
      <c r="U58" s="54" t="str">
        <f t="shared" ref="U58" si="219">IF(T58&gt;0,VLOOKUP(T58,product,2,0),"")</f>
        <v/>
      </c>
      <c r="V58" s="134"/>
      <c r="W58" s="135"/>
      <c r="X58" s="130"/>
      <c r="Y58" s="131"/>
      <c r="Z58" s="132"/>
      <c r="AA58" s="132"/>
      <c r="AB58" s="132"/>
      <c r="AC58" s="132"/>
      <c r="AD58" s="132"/>
      <c r="AE58" s="132"/>
      <c r="AF58" s="136"/>
      <c r="AG58" s="137"/>
      <c r="AH58" s="136"/>
      <c r="AI58" s="137"/>
      <c r="AJ58" s="54">
        <f t="shared" si="10"/>
        <v>0</v>
      </c>
      <c r="AK58" s="55">
        <f t="shared" si="0"/>
        <v>0</v>
      </c>
    </row>
    <row r="59" spans="1:37" ht="19.5" customHeight="1" x14ac:dyDescent="0.2">
      <c r="A59" s="30"/>
      <c r="B59" s="75"/>
      <c r="C59" s="31"/>
      <c r="D59" s="45"/>
      <c r="E59" s="46"/>
      <c r="F59" s="47"/>
      <c r="G59" s="48">
        <f t="shared" si="1"/>
        <v>0</v>
      </c>
      <c r="H59" s="42" t="str">
        <f t="shared" ref="H59" si="220">IF(C59&gt;0,VLOOKUP(C59,product,2,0),"")</f>
        <v/>
      </c>
      <c r="I59" s="48">
        <f t="shared" si="3"/>
        <v>0</v>
      </c>
      <c r="J59" s="49"/>
      <c r="K59" s="50">
        <f t="shared" si="136"/>
        <v>-592.79999999999995</v>
      </c>
      <c r="L59" s="119">
        <f t="shared" ref="L59" si="221">IF(H59&gt;0,VLOOKUP(H59,pr,2,0),0)</f>
        <v>0</v>
      </c>
      <c r="M59" s="51">
        <f t="shared" si="6"/>
        <v>0</v>
      </c>
      <c r="N59" s="123">
        <f t="shared" ref="N59" si="222">IF(AND(H59&gt;0,OR(S59="ض نقل",S59="نقل")),VLOOKUP(H59,pr,3,0),0)</f>
        <v>0</v>
      </c>
      <c r="O59" s="51">
        <f t="shared" si="8"/>
        <v>0</v>
      </c>
      <c r="P59" s="51">
        <f t="shared" si="9"/>
        <v>0</v>
      </c>
      <c r="Q59" s="52"/>
      <c r="R59" s="39">
        <f>IF(G59&gt;0,U4,0)</f>
        <v>0</v>
      </c>
      <c r="S59" s="40">
        <f>IF(G59&gt;0,V4,0)</f>
        <v>0</v>
      </c>
      <c r="T59" s="53"/>
      <c r="U59" s="54" t="str">
        <f t="shared" ref="U59" si="223">IF(T59&gt;0,VLOOKUP(T59,product,2,0),"")</f>
        <v/>
      </c>
      <c r="V59" s="134"/>
      <c r="W59" s="135"/>
      <c r="X59" s="130"/>
      <c r="Y59" s="131"/>
      <c r="Z59" s="132"/>
      <c r="AA59" s="132"/>
      <c r="AB59" s="132"/>
      <c r="AC59" s="132"/>
      <c r="AD59" s="132"/>
      <c r="AE59" s="132"/>
      <c r="AF59" s="136"/>
      <c r="AG59" s="137"/>
      <c r="AH59" s="136"/>
      <c r="AI59" s="137"/>
      <c r="AJ59" s="54">
        <f t="shared" si="10"/>
        <v>0</v>
      </c>
      <c r="AK59" s="55">
        <f t="shared" si="0"/>
        <v>0</v>
      </c>
    </row>
    <row r="60" spans="1:37" ht="19.5" customHeight="1" x14ac:dyDescent="0.2">
      <c r="R60" s="7"/>
      <c r="S60" s="7"/>
      <c r="T60" s="53"/>
      <c r="U60" s="54" t="str">
        <f t="shared" ref="U60" si="224">IF(T60&gt;0,VLOOKUP(T60,product,2,0),"")</f>
        <v/>
      </c>
      <c r="V60" s="134"/>
      <c r="W60" s="135"/>
      <c r="X60" s="130"/>
      <c r="Y60" s="131"/>
      <c r="Z60" s="132"/>
      <c r="AA60" s="132"/>
      <c r="AB60" s="132"/>
      <c r="AC60" s="132"/>
      <c r="AD60" s="132"/>
      <c r="AE60" s="132"/>
      <c r="AF60" s="136"/>
      <c r="AG60" s="137"/>
      <c r="AH60" s="136"/>
      <c r="AI60" s="137"/>
    </row>
    <row r="61" spans="1:37" ht="19.5" customHeight="1" x14ac:dyDescent="0.2">
      <c r="R61" s="7"/>
      <c r="S61" s="7"/>
    </row>
    <row r="62" spans="1:37" ht="19.5" customHeight="1" x14ac:dyDescent="0.2">
      <c r="R62" s="7"/>
      <c r="S62" s="7"/>
    </row>
    <row r="63" spans="1:37" ht="19.5" customHeight="1" x14ac:dyDescent="0.2">
      <c r="R63" s="7"/>
      <c r="S63" s="7"/>
    </row>
    <row r="64" spans="1:37" ht="19.5" customHeight="1" x14ac:dyDescent="0.2">
      <c r="R64" s="7"/>
      <c r="S64" s="7"/>
    </row>
    <row r="65" spans="18:19" ht="19.5" customHeight="1" x14ac:dyDescent="0.2">
      <c r="R65" s="7"/>
      <c r="S65" s="7"/>
    </row>
    <row r="66" spans="18:19" ht="19.5" customHeight="1" x14ac:dyDescent="0.2">
      <c r="R66" s="7"/>
      <c r="S66" s="7"/>
    </row>
    <row r="67" spans="18:19" ht="19.5" customHeight="1" x14ac:dyDescent="0.2">
      <c r="R67" s="7"/>
      <c r="S67" s="7"/>
    </row>
    <row r="68" spans="18:19" ht="19.5" customHeight="1" x14ac:dyDescent="0.2">
      <c r="R68" s="7"/>
      <c r="S68" s="7"/>
    </row>
    <row r="69" spans="18:19" ht="19.5" customHeight="1" x14ac:dyDescent="0.2">
      <c r="R69" s="7"/>
      <c r="S69" s="7"/>
    </row>
    <row r="70" spans="18:19" ht="19.5" customHeight="1" x14ac:dyDescent="0.2">
      <c r="R70" s="7"/>
      <c r="S70" s="7"/>
    </row>
  </sheetData>
  <sheetProtection sheet="1" formatCells="0" formatColumns="0" formatRows="0" insertColumns="0" insertRows="0" insertHyperlinks="0" sort="0" autoFilter="0" pivotTables="0"/>
  <mergeCells count="26">
    <mergeCell ref="AJ1:AK3"/>
    <mergeCell ref="F5:H5"/>
    <mergeCell ref="I5:J5"/>
    <mergeCell ref="P3:P4"/>
    <mergeCell ref="Q3:Q4"/>
    <mergeCell ref="H3:H4"/>
    <mergeCell ref="I3:I4"/>
    <mergeCell ref="J3:J4"/>
    <mergeCell ref="K3:K4"/>
    <mergeCell ref="L3:M3"/>
    <mergeCell ref="N3:O3"/>
    <mergeCell ref="V5:W5"/>
    <mergeCell ref="X5:Y5"/>
    <mergeCell ref="Z5:AA5"/>
    <mergeCell ref="AF5:AG5"/>
    <mergeCell ref="AH5:AI5"/>
    <mergeCell ref="AB5:AC5"/>
    <mergeCell ref="AD5:AE5"/>
    <mergeCell ref="A1:C2"/>
    <mergeCell ref="D1:K2"/>
    <mergeCell ref="O1:P1"/>
    <mergeCell ref="O2:P2"/>
    <mergeCell ref="D3:D4"/>
    <mergeCell ref="E3:E4"/>
    <mergeCell ref="F3:F4"/>
    <mergeCell ref="G3:G4"/>
  </mergeCells>
  <conditionalFormatting sqref="F5 L5 P5 D5:E59 AJ5:AK59 F6:J59 L6:Q59">
    <cfRule type="expression" dxfId="0" priority="43">
      <formula>$J5&gt;0</formula>
    </cfRule>
  </conditionalFormatting>
  <dataValidations count="1">
    <dataValidation type="list" allowBlank="1" showInputMessage="1" showErrorMessage="1" sqref="H6:H59" xr:uid="{54EB05E2-459B-487E-BC9C-7C2EE8C44B7F}">
      <formula1>$U$7:$U$20</formula1>
    </dataValidation>
  </dataValidations>
  <hyperlinks>
    <hyperlink ref="A1:C2" location="الفهرس!A1" display="الفهرس" xr:uid="{71C5AD09-E1B5-4872-8587-7102843BAFDF}"/>
  </hyperlinks>
  <printOptions horizontalCentered="1" verticalCentered="1"/>
  <pageMargins left="0" right="0" top="0" bottom="0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4</vt:i4>
      </vt:variant>
    </vt:vector>
  </HeadingPairs>
  <TitlesOfParts>
    <vt:vector size="5" baseType="lpstr">
      <vt:lpstr>new</vt:lpstr>
      <vt:lpstr>new!pr</vt:lpstr>
      <vt:lpstr>new!Print_Area</vt:lpstr>
      <vt:lpstr>new!Print_Titles</vt:lpstr>
      <vt:lpstr>product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sniper</dc:creator>
  <cp:lastModifiedBy>the sniper</cp:lastModifiedBy>
  <dcterms:created xsi:type="dcterms:W3CDTF">2015-06-05T18:17:20Z</dcterms:created>
  <dcterms:modified xsi:type="dcterms:W3CDTF">2023-09-11T20:27:26Z</dcterms:modified>
</cp:coreProperties>
</file>