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زبون رقم 1" sheetId="4" r:id="rId1"/>
    <sheet name="ورقة1" sheetId="1" r:id="rId2"/>
    <sheet name="ورقة2" sheetId="2" r:id="rId3"/>
    <sheet name="ورقة3" sheetId="3" r:id="rId4"/>
  </sheets>
  <definedNames>
    <definedName name="_xlnm.Print_Area" localSheetId="0">'زبون رقم 1'!$A$1:$L$272</definedName>
    <definedName name="_xlnm.Print_Titles" localSheetId="0">'زبون رقم 1'!$1:$7</definedName>
  </definedNames>
  <calcPr calcId="145621"/>
</workbook>
</file>

<file path=xl/calcChain.xml><?xml version="1.0" encoding="utf-8"?>
<calcChain xmlns="http://schemas.openxmlformats.org/spreadsheetml/2006/main">
  <c r="M8" i="4" l="1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L271" i="4" l="1"/>
  <c r="J268" i="4"/>
  <c r="E268" i="4"/>
  <c r="J267" i="4"/>
  <c r="E267" i="4"/>
  <c r="J266" i="4"/>
  <c r="E266" i="4"/>
  <c r="J265" i="4"/>
  <c r="E265" i="4"/>
  <c r="J264" i="4"/>
  <c r="E264" i="4"/>
  <c r="J263" i="4"/>
  <c r="E263" i="4"/>
  <c r="J262" i="4"/>
  <c r="E262" i="4"/>
  <c r="J261" i="4"/>
  <c r="E261" i="4"/>
  <c r="J260" i="4"/>
  <c r="E260" i="4"/>
  <c r="J259" i="4"/>
  <c r="E259" i="4"/>
  <c r="J258" i="4"/>
  <c r="E258" i="4"/>
  <c r="J257" i="4"/>
  <c r="E257" i="4"/>
  <c r="J256" i="4"/>
  <c r="E256" i="4"/>
  <c r="J255" i="4"/>
  <c r="E255" i="4"/>
  <c r="J254" i="4"/>
  <c r="E254" i="4"/>
  <c r="J253" i="4"/>
  <c r="E253" i="4"/>
  <c r="J252" i="4"/>
  <c r="E252" i="4"/>
  <c r="J251" i="4"/>
  <c r="E251" i="4"/>
  <c r="J250" i="4"/>
  <c r="E250" i="4"/>
  <c r="J249" i="4"/>
  <c r="E249" i="4"/>
  <c r="J248" i="4"/>
  <c r="E248" i="4"/>
  <c r="J247" i="4"/>
  <c r="E247" i="4"/>
  <c r="J246" i="4"/>
  <c r="E246" i="4"/>
  <c r="J245" i="4"/>
  <c r="E245" i="4"/>
  <c r="J244" i="4"/>
  <c r="E244" i="4"/>
  <c r="J243" i="4"/>
  <c r="E243" i="4"/>
  <c r="J242" i="4"/>
  <c r="E242" i="4"/>
  <c r="J241" i="4"/>
  <c r="E241" i="4"/>
  <c r="J240" i="4"/>
  <c r="E240" i="4"/>
  <c r="J239" i="4"/>
  <c r="E239" i="4"/>
  <c r="J238" i="4"/>
  <c r="E238" i="4"/>
  <c r="J237" i="4"/>
  <c r="E237" i="4"/>
  <c r="J236" i="4"/>
  <c r="E236" i="4"/>
  <c r="J235" i="4"/>
  <c r="E235" i="4"/>
  <c r="J234" i="4"/>
  <c r="E234" i="4"/>
  <c r="J233" i="4"/>
  <c r="E233" i="4"/>
  <c r="J232" i="4"/>
  <c r="E232" i="4"/>
  <c r="J231" i="4"/>
  <c r="E231" i="4"/>
  <c r="J230" i="4"/>
  <c r="E230" i="4"/>
  <c r="J229" i="4"/>
  <c r="E229" i="4"/>
  <c r="J228" i="4"/>
  <c r="E228" i="4"/>
  <c r="J227" i="4"/>
  <c r="E227" i="4"/>
  <c r="J226" i="4"/>
  <c r="E226" i="4"/>
  <c r="J225" i="4"/>
  <c r="E225" i="4"/>
  <c r="J224" i="4"/>
  <c r="E224" i="4"/>
  <c r="J223" i="4"/>
  <c r="E223" i="4"/>
  <c r="J222" i="4"/>
  <c r="E222" i="4"/>
  <c r="J221" i="4"/>
  <c r="E221" i="4"/>
  <c r="J220" i="4"/>
  <c r="E220" i="4"/>
  <c r="J219" i="4"/>
  <c r="E219" i="4"/>
  <c r="J218" i="4"/>
  <c r="E218" i="4"/>
  <c r="J217" i="4"/>
  <c r="E217" i="4"/>
  <c r="J216" i="4"/>
  <c r="E216" i="4"/>
  <c r="J215" i="4"/>
  <c r="E215" i="4"/>
  <c r="J214" i="4"/>
  <c r="E214" i="4"/>
  <c r="J213" i="4"/>
  <c r="E213" i="4"/>
  <c r="J212" i="4"/>
  <c r="E212" i="4"/>
  <c r="J211" i="4"/>
  <c r="E211" i="4"/>
  <c r="J210" i="4"/>
  <c r="E210" i="4"/>
  <c r="J209" i="4"/>
  <c r="E209" i="4"/>
  <c r="J208" i="4"/>
  <c r="E208" i="4"/>
  <c r="J207" i="4"/>
  <c r="E207" i="4"/>
  <c r="J206" i="4"/>
  <c r="E206" i="4"/>
  <c r="J205" i="4"/>
  <c r="E205" i="4"/>
  <c r="J204" i="4"/>
  <c r="E204" i="4"/>
  <c r="J203" i="4"/>
  <c r="E203" i="4"/>
  <c r="J202" i="4"/>
  <c r="E202" i="4"/>
  <c r="J201" i="4"/>
  <c r="E201" i="4"/>
  <c r="J200" i="4"/>
  <c r="E200" i="4"/>
  <c r="J199" i="4"/>
  <c r="E199" i="4"/>
  <c r="J198" i="4"/>
  <c r="E198" i="4"/>
  <c r="J197" i="4"/>
  <c r="E197" i="4"/>
  <c r="J196" i="4"/>
  <c r="E196" i="4"/>
  <c r="J195" i="4"/>
  <c r="E195" i="4"/>
  <c r="J194" i="4"/>
  <c r="E194" i="4"/>
  <c r="J193" i="4"/>
  <c r="E193" i="4"/>
  <c r="J192" i="4"/>
  <c r="E192" i="4"/>
  <c r="J191" i="4"/>
  <c r="E191" i="4"/>
  <c r="J190" i="4"/>
  <c r="E190" i="4"/>
  <c r="J189" i="4"/>
  <c r="E189" i="4"/>
  <c r="J188" i="4"/>
  <c r="E188" i="4"/>
  <c r="J187" i="4"/>
  <c r="E187" i="4"/>
  <c r="J186" i="4"/>
  <c r="E186" i="4"/>
  <c r="J185" i="4"/>
  <c r="E185" i="4"/>
  <c r="J184" i="4"/>
  <c r="E184" i="4"/>
  <c r="J183" i="4"/>
  <c r="E183" i="4"/>
  <c r="J182" i="4"/>
  <c r="E182" i="4"/>
  <c r="J181" i="4"/>
  <c r="E181" i="4"/>
  <c r="J180" i="4"/>
  <c r="E180" i="4"/>
  <c r="J179" i="4"/>
  <c r="E179" i="4"/>
  <c r="J178" i="4"/>
  <c r="E178" i="4"/>
  <c r="J177" i="4"/>
  <c r="E177" i="4"/>
  <c r="J176" i="4"/>
  <c r="E176" i="4"/>
  <c r="J175" i="4"/>
  <c r="E175" i="4"/>
  <c r="J174" i="4"/>
  <c r="E174" i="4"/>
  <c r="J173" i="4"/>
  <c r="E173" i="4"/>
  <c r="J172" i="4"/>
  <c r="E172" i="4"/>
  <c r="J171" i="4"/>
  <c r="E171" i="4"/>
  <c r="J170" i="4"/>
  <c r="E170" i="4"/>
  <c r="J169" i="4"/>
  <c r="E169" i="4"/>
  <c r="J168" i="4"/>
  <c r="E168" i="4"/>
  <c r="J167" i="4"/>
  <c r="E167" i="4"/>
  <c r="J166" i="4"/>
  <c r="E166" i="4"/>
  <c r="J165" i="4"/>
  <c r="E165" i="4"/>
  <c r="J164" i="4"/>
  <c r="E164" i="4"/>
  <c r="J163" i="4"/>
  <c r="E163" i="4"/>
  <c r="J162" i="4"/>
  <c r="E162" i="4"/>
  <c r="J161" i="4"/>
  <c r="E161" i="4"/>
  <c r="J160" i="4"/>
  <c r="E160" i="4"/>
  <c r="J159" i="4"/>
  <c r="E159" i="4"/>
  <c r="J158" i="4"/>
  <c r="E158" i="4"/>
  <c r="J157" i="4"/>
  <c r="E157" i="4"/>
  <c r="J156" i="4"/>
  <c r="E156" i="4"/>
  <c r="J155" i="4"/>
  <c r="E155" i="4"/>
  <c r="J154" i="4"/>
  <c r="E154" i="4"/>
  <c r="J153" i="4"/>
  <c r="E153" i="4"/>
  <c r="J152" i="4"/>
  <c r="E152" i="4"/>
  <c r="J151" i="4"/>
  <c r="E151" i="4"/>
  <c r="J150" i="4"/>
  <c r="E150" i="4"/>
  <c r="J149" i="4"/>
  <c r="E149" i="4"/>
  <c r="J148" i="4"/>
  <c r="E148" i="4"/>
  <c r="J147" i="4"/>
  <c r="E147" i="4"/>
  <c r="J146" i="4"/>
  <c r="E146" i="4"/>
  <c r="J145" i="4"/>
  <c r="E145" i="4"/>
  <c r="J144" i="4"/>
  <c r="E144" i="4"/>
  <c r="J143" i="4"/>
  <c r="E143" i="4"/>
  <c r="J142" i="4"/>
  <c r="E142" i="4"/>
  <c r="J141" i="4"/>
  <c r="E141" i="4"/>
  <c r="J140" i="4"/>
  <c r="E140" i="4"/>
  <c r="J139" i="4"/>
  <c r="E139" i="4"/>
  <c r="J138" i="4"/>
  <c r="E138" i="4"/>
  <c r="J137" i="4"/>
  <c r="E137" i="4"/>
  <c r="J136" i="4"/>
  <c r="E136" i="4"/>
  <c r="J135" i="4"/>
  <c r="E135" i="4"/>
  <c r="J134" i="4"/>
  <c r="E134" i="4"/>
  <c r="J133" i="4"/>
  <c r="E133" i="4"/>
  <c r="J132" i="4"/>
  <c r="E132" i="4"/>
  <c r="J131" i="4"/>
  <c r="E131" i="4"/>
  <c r="J130" i="4"/>
  <c r="E130" i="4"/>
  <c r="J129" i="4"/>
  <c r="E129" i="4"/>
  <c r="J128" i="4"/>
  <c r="E128" i="4"/>
  <c r="J127" i="4"/>
  <c r="E127" i="4"/>
  <c r="J126" i="4"/>
  <c r="E126" i="4"/>
  <c r="J125" i="4"/>
  <c r="E125" i="4"/>
  <c r="J124" i="4"/>
  <c r="E124" i="4"/>
  <c r="J123" i="4"/>
  <c r="E123" i="4"/>
  <c r="J122" i="4"/>
  <c r="E122" i="4"/>
  <c r="J121" i="4"/>
  <c r="E121" i="4"/>
  <c r="J120" i="4"/>
  <c r="E120" i="4"/>
  <c r="J119" i="4"/>
  <c r="E119" i="4"/>
  <c r="J118" i="4"/>
  <c r="E118" i="4"/>
  <c r="J117" i="4"/>
  <c r="E117" i="4"/>
  <c r="J116" i="4"/>
  <c r="E116" i="4"/>
  <c r="J115" i="4"/>
  <c r="E115" i="4"/>
  <c r="J114" i="4"/>
  <c r="E114" i="4"/>
  <c r="J113" i="4"/>
  <c r="E113" i="4"/>
  <c r="J112" i="4"/>
  <c r="E112" i="4"/>
  <c r="J111" i="4"/>
  <c r="E111" i="4"/>
  <c r="J110" i="4"/>
  <c r="E110" i="4"/>
  <c r="J109" i="4"/>
  <c r="E109" i="4"/>
  <c r="J108" i="4"/>
  <c r="E108" i="4"/>
  <c r="J107" i="4"/>
  <c r="E107" i="4"/>
  <c r="J106" i="4"/>
  <c r="E106" i="4"/>
  <c r="J105" i="4"/>
  <c r="E105" i="4"/>
  <c r="J104" i="4"/>
  <c r="E104" i="4"/>
  <c r="J103" i="4"/>
  <c r="E103" i="4"/>
  <c r="J102" i="4"/>
  <c r="E102" i="4"/>
  <c r="J101" i="4"/>
  <c r="E101" i="4"/>
  <c r="J100" i="4"/>
  <c r="E100" i="4"/>
  <c r="J99" i="4"/>
  <c r="E99" i="4"/>
  <c r="J98" i="4"/>
  <c r="E98" i="4"/>
  <c r="J97" i="4"/>
  <c r="E97" i="4"/>
  <c r="J96" i="4"/>
  <c r="E96" i="4"/>
  <c r="J95" i="4"/>
  <c r="E95" i="4"/>
  <c r="J94" i="4"/>
  <c r="E94" i="4"/>
  <c r="J93" i="4"/>
  <c r="E93" i="4"/>
  <c r="J92" i="4"/>
  <c r="E92" i="4"/>
  <c r="J91" i="4"/>
  <c r="E91" i="4"/>
  <c r="J90" i="4"/>
  <c r="E90" i="4"/>
  <c r="J89" i="4"/>
  <c r="E89" i="4"/>
  <c r="J88" i="4"/>
  <c r="E88" i="4"/>
  <c r="J87" i="4"/>
  <c r="E87" i="4"/>
  <c r="J86" i="4"/>
  <c r="E86" i="4"/>
  <c r="J85" i="4"/>
  <c r="E85" i="4"/>
  <c r="J84" i="4"/>
  <c r="E84" i="4"/>
  <c r="J83" i="4"/>
  <c r="E83" i="4"/>
  <c r="J82" i="4"/>
  <c r="E82" i="4"/>
  <c r="J81" i="4"/>
  <c r="E81" i="4"/>
  <c r="J80" i="4"/>
  <c r="E80" i="4"/>
  <c r="J79" i="4"/>
  <c r="E79" i="4"/>
  <c r="J78" i="4"/>
  <c r="E78" i="4"/>
  <c r="J77" i="4"/>
  <c r="E77" i="4"/>
  <c r="J76" i="4"/>
  <c r="E76" i="4"/>
  <c r="J75" i="4"/>
  <c r="E75" i="4"/>
  <c r="J74" i="4"/>
  <c r="E74" i="4"/>
  <c r="J73" i="4"/>
  <c r="E73" i="4"/>
  <c r="J72" i="4"/>
  <c r="E72" i="4"/>
  <c r="J71" i="4"/>
  <c r="E71" i="4"/>
  <c r="J70" i="4"/>
  <c r="E70" i="4"/>
  <c r="J69" i="4"/>
  <c r="E69" i="4"/>
  <c r="J68" i="4"/>
  <c r="E68" i="4"/>
  <c r="J67" i="4"/>
  <c r="E67" i="4"/>
  <c r="J66" i="4"/>
  <c r="E66" i="4"/>
  <c r="J65" i="4"/>
  <c r="E65" i="4"/>
  <c r="J64" i="4"/>
  <c r="E64" i="4"/>
  <c r="J63" i="4"/>
  <c r="E63" i="4"/>
  <c r="J62" i="4"/>
  <c r="E62" i="4"/>
  <c r="J61" i="4"/>
  <c r="E61" i="4"/>
  <c r="J60" i="4"/>
  <c r="E60" i="4"/>
  <c r="J59" i="4"/>
  <c r="E59" i="4"/>
  <c r="J58" i="4"/>
  <c r="E58" i="4"/>
  <c r="J57" i="4"/>
  <c r="E57" i="4"/>
  <c r="J56" i="4"/>
  <c r="E56" i="4"/>
  <c r="J55" i="4"/>
  <c r="E55" i="4"/>
  <c r="J54" i="4"/>
  <c r="E54" i="4"/>
  <c r="J53" i="4"/>
  <c r="E53" i="4"/>
  <c r="J52" i="4"/>
  <c r="E52" i="4"/>
  <c r="E51" i="4"/>
  <c r="J50" i="4"/>
  <c r="E50" i="4"/>
  <c r="J49" i="4"/>
  <c r="E49" i="4"/>
  <c r="J48" i="4"/>
  <c r="E48" i="4"/>
  <c r="J47" i="4"/>
  <c r="E47" i="4"/>
  <c r="J46" i="4"/>
  <c r="E46" i="4"/>
  <c r="J45" i="4"/>
  <c r="E45" i="4"/>
  <c r="J44" i="4"/>
  <c r="E44" i="4"/>
  <c r="J43" i="4"/>
  <c r="E43" i="4"/>
  <c r="J42" i="4"/>
  <c r="E42" i="4"/>
  <c r="J41" i="4"/>
  <c r="E41" i="4"/>
  <c r="J40" i="4"/>
  <c r="E40" i="4"/>
  <c r="J39" i="4"/>
  <c r="E39" i="4"/>
  <c r="J38" i="4"/>
  <c r="E38" i="4"/>
  <c r="J37" i="4"/>
  <c r="E37" i="4"/>
  <c r="J36" i="4"/>
  <c r="E36" i="4"/>
  <c r="J35" i="4"/>
  <c r="E35" i="4"/>
  <c r="J34" i="4"/>
  <c r="E34" i="4"/>
  <c r="J33" i="4"/>
  <c r="E33" i="4"/>
  <c r="J32" i="4"/>
  <c r="E32" i="4"/>
  <c r="J31" i="4"/>
  <c r="E31" i="4"/>
  <c r="J30" i="4"/>
  <c r="E30" i="4"/>
  <c r="J29" i="4"/>
  <c r="E29" i="4"/>
  <c r="J28" i="4"/>
  <c r="E28" i="4"/>
  <c r="J27" i="4"/>
  <c r="E27" i="4"/>
  <c r="J26" i="4"/>
  <c r="E26" i="4"/>
  <c r="J25" i="4"/>
  <c r="E25" i="4"/>
  <c r="J24" i="4"/>
  <c r="E24" i="4"/>
  <c r="J23" i="4"/>
  <c r="E23" i="4"/>
  <c r="J22" i="4"/>
  <c r="E22" i="4"/>
  <c r="J21" i="4"/>
  <c r="E21" i="4"/>
  <c r="J20" i="4"/>
  <c r="E20" i="4"/>
  <c r="J19" i="4"/>
  <c r="E19" i="4"/>
  <c r="J18" i="4"/>
  <c r="E18" i="4"/>
  <c r="J17" i="4"/>
  <c r="E17" i="4"/>
  <c r="J16" i="4"/>
  <c r="E16" i="4"/>
  <c r="J15" i="4"/>
  <c r="E15" i="4"/>
  <c r="J14" i="4"/>
  <c r="E14" i="4"/>
  <c r="J13" i="4"/>
  <c r="E13" i="4"/>
  <c r="J12" i="4"/>
  <c r="E12" i="4"/>
  <c r="J11" i="4"/>
  <c r="E11" i="4"/>
  <c r="J10" i="4"/>
  <c r="E10" i="4"/>
  <c r="J9" i="4"/>
  <c r="E9" i="4"/>
  <c r="J8" i="4"/>
  <c r="E8" i="4"/>
  <c r="L5" i="4"/>
  <c r="L3" i="4"/>
  <c r="L270" i="4" l="1"/>
  <c r="L269" i="4"/>
  <c r="L272" i="4" s="1"/>
  <c r="O38" i="4"/>
  <c r="P10" i="4"/>
  <c r="P16" i="4"/>
  <c r="P20" i="4"/>
  <c r="O29" i="4"/>
  <c r="P31" i="4"/>
  <c r="P35" i="4"/>
  <c r="O36" i="4"/>
  <c r="L8" i="4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54" i="4" s="1"/>
  <c r="L55" i="4" s="1"/>
  <c r="L56" i="4" s="1"/>
  <c r="L57" i="4" s="1"/>
  <c r="L58" i="4" s="1"/>
  <c r="L59" i="4" s="1"/>
  <c r="L60" i="4" s="1"/>
  <c r="L61" i="4" s="1"/>
  <c r="L62" i="4" s="1"/>
  <c r="L63" i="4" s="1"/>
  <c r="L64" i="4" s="1"/>
  <c r="L65" i="4" s="1"/>
  <c r="L66" i="4" s="1"/>
  <c r="L67" i="4" s="1"/>
  <c r="L68" i="4" s="1"/>
  <c r="L69" i="4" s="1"/>
  <c r="L70" i="4" s="1"/>
  <c r="L71" i="4" s="1"/>
  <c r="L72" i="4" s="1"/>
  <c r="L73" i="4" s="1"/>
  <c r="L74" i="4" s="1"/>
  <c r="L75" i="4" s="1"/>
  <c r="L76" i="4" s="1"/>
  <c r="L77" i="4" s="1"/>
  <c r="L78" i="4" s="1"/>
  <c r="L79" i="4" s="1"/>
  <c r="L80" i="4" s="1"/>
  <c r="L81" i="4" s="1"/>
  <c r="L82" i="4" s="1"/>
  <c r="L83" i="4" s="1"/>
  <c r="L84" i="4" s="1"/>
  <c r="L85" i="4" s="1"/>
  <c r="L86" i="4" s="1"/>
  <c r="L87" i="4" s="1"/>
  <c r="L88" i="4" s="1"/>
  <c r="L89" i="4" s="1"/>
  <c r="L90" i="4" s="1"/>
  <c r="L91" i="4" s="1"/>
  <c r="L92" i="4" s="1"/>
  <c r="L93" i="4" s="1"/>
  <c r="L94" i="4" s="1"/>
  <c r="L95" i="4" s="1"/>
  <c r="L96" i="4" s="1"/>
  <c r="L97" i="4" s="1"/>
  <c r="L98" i="4" s="1"/>
  <c r="L99" i="4" s="1"/>
  <c r="L100" i="4" s="1"/>
  <c r="L101" i="4" s="1"/>
  <c r="L102" i="4" s="1"/>
  <c r="L103" i="4" s="1"/>
  <c r="L104" i="4" s="1"/>
  <c r="L105" i="4" s="1"/>
  <c r="L106" i="4" s="1"/>
  <c r="L107" i="4" s="1"/>
  <c r="L108" i="4" s="1"/>
  <c r="L109" i="4" s="1"/>
  <c r="L110" i="4" s="1"/>
  <c r="L111" i="4" s="1"/>
  <c r="L112" i="4" s="1"/>
  <c r="L113" i="4" s="1"/>
  <c r="L114" i="4" s="1"/>
  <c r="L115" i="4" s="1"/>
  <c r="L116" i="4" s="1"/>
  <c r="L117" i="4" s="1"/>
  <c r="L118" i="4" s="1"/>
  <c r="L119" i="4" s="1"/>
  <c r="L120" i="4" s="1"/>
  <c r="L121" i="4" s="1"/>
  <c r="L122" i="4" s="1"/>
  <c r="L123" i="4" s="1"/>
  <c r="L124" i="4" s="1"/>
  <c r="L125" i="4" s="1"/>
  <c r="L126" i="4" s="1"/>
  <c r="L127" i="4" s="1"/>
  <c r="L128" i="4" s="1"/>
  <c r="L129" i="4" s="1"/>
  <c r="L130" i="4" s="1"/>
  <c r="L131" i="4" s="1"/>
  <c r="L132" i="4" s="1"/>
  <c r="L133" i="4" s="1"/>
  <c r="L134" i="4" s="1"/>
  <c r="L135" i="4" s="1"/>
  <c r="L136" i="4" s="1"/>
  <c r="L137" i="4" s="1"/>
  <c r="L138" i="4" s="1"/>
  <c r="L139" i="4" s="1"/>
  <c r="L140" i="4" s="1"/>
  <c r="L141" i="4" s="1"/>
  <c r="L142" i="4" s="1"/>
  <c r="L143" i="4" s="1"/>
  <c r="L144" i="4" s="1"/>
  <c r="L145" i="4" s="1"/>
  <c r="L146" i="4" s="1"/>
  <c r="L147" i="4" s="1"/>
  <c r="L148" i="4" s="1"/>
  <c r="L149" i="4" s="1"/>
  <c r="L150" i="4" s="1"/>
  <c r="L151" i="4" s="1"/>
  <c r="L152" i="4" s="1"/>
  <c r="L153" i="4" s="1"/>
  <c r="L154" i="4" s="1"/>
  <c r="L155" i="4" s="1"/>
  <c r="L156" i="4" s="1"/>
  <c r="L157" i="4" s="1"/>
  <c r="L158" i="4" s="1"/>
  <c r="L159" i="4" s="1"/>
  <c r="L160" i="4" s="1"/>
  <c r="L161" i="4" s="1"/>
  <c r="L162" i="4" s="1"/>
  <c r="L163" i="4" s="1"/>
  <c r="L164" i="4" s="1"/>
  <c r="L165" i="4" s="1"/>
  <c r="L166" i="4" s="1"/>
  <c r="L167" i="4" s="1"/>
  <c r="L168" i="4" s="1"/>
  <c r="L169" i="4" s="1"/>
  <c r="L170" i="4" s="1"/>
  <c r="L171" i="4" s="1"/>
  <c r="L172" i="4" s="1"/>
  <c r="L173" i="4" s="1"/>
  <c r="L174" i="4" s="1"/>
  <c r="L175" i="4" s="1"/>
  <c r="L176" i="4" s="1"/>
  <c r="L177" i="4" s="1"/>
  <c r="L178" i="4" s="1"/>
  <c r="L179" i="4" s="1"/>
  <c r="L180" i="4" s="1"/>
  <c r="L181" i="4" s="1"/>
  <c r="L182" i="4" s="1"/>
  <c r="L183" i="4" s="1"/>
  <c r="L184" i="4" s="1"/>
  <c r="L185" i="4" s="1"/>
  <c r="L186" i="4" s="1"/>
  <c r="L187" i="4" s="1"/>
  <c r="L188" i="4" s="1"/>
  <c r="L189" i="4" s="1"/>
  <c r="L190" i="4" s="1"/>
  <c r="L191" i="4" s="1"/>
  <c r="L192" i="4" s="1"/>
  <c r="L193" i="4" s="1"/>
  <c r="L194" i="4" s="1"/>
  <c r="L195" i="4" s="1"/>
  <c r="L196" i="4" s="1"/>
  <c r="L197" i="4" s="1"/>
  <c r="L198" i="4" s="1"/>
  <c r="L199" i="4" s="1"/>
  <c r="L200" i="4" s="1"/>
  <c r="L201" i="4" s="1"/>
  <c r="L202" i="4" s="1"/>
  <c r="L203" i="4" s="1"/>
  <c r="L204" i="4" s="1"/>
  <c r="L205" i="4" s="1"/>
  <c r="L206" i="4" s="1"/>
  <c r="L207" i="4" s="1"/>
  <c r="L208" i="4" s="1"/>
  <c r="L209" i="4" s="1"/>
  <c r="L210" i="4" s="1"/>
  <c r="L211" i="4" s="1"/>
  <c r="L212" i="4" s="1"/>
  <c r="L213" i="4" s="1"/>
  <c r="L214" i="4" s="1"/>
  <c r="L215" i="4" s="1"/>
  <c r="L216" i="4" s="1"/>
  <c r="L217" i="4" s="1"/>
  <c r="L218" i="4" s="1"/>
  <c r="L219" i="4" s="1"/>
  <c r="L220" i="4" s="1"/>
  <c r="L221" i="4" s="1"/>
  <c r="L222" i="4" s="1"/>
  <c r="L223" i="4" s="1"/>
  <c r="L224" i="4" s="1"/>
  <c r="L225" i="4" s="1"/>
  <c r="L226" i="4" s="1"/>
  <c r="L227" i="4" s="1"/>
  <c r="L228" i="4" s="1"/>
  <c r="L229" i="4" s="1"/>
  <c r="L230" i="4" s="1"/>
  <c r="L231" i="4" s="1"/>
  <c r="L232" i="4" s="1"/>
  <c r="L233" i="4" s="1"/>
  <c r="L234" i="4" s="1"/>
  <c r="L235" i="4" s="1"/>
  <c r="L236" i="4" s="1"/>
  <c r="L237" i="4" s="1"/>
  <c r="L238" i="4" s="1"/>
  <c r="L239" i="4" s="1"/>
  <c r="L240" i="4" s="1"/>
  <c r="L241" i="4" s="1"/>
  <c r="L242" i="4" s="1"/>
  <c r="L243" i="4" s="1"/>
  <c r="L244" i="4" s="1"/>
  <c r="L245" i="4" s="1"/>
  <c r="L246" i="4" s="1"/>
  <c r="L247" i="4" s="1"/>
  <c r="L248" i="4" s="1"/>
  <c r="L249" i="4" s="1"/>
  <c r="L250" i="4" s="1"/>
  <c r="L251" i="4" s="1"/>
  <c r="L252" i="4" s="1"/>
  <c r="L253" i="4" s="1"/>
  <c r="L254" i="4" s="1"/>
  <c r="L255" i="4" s="1"/>
  <c r="L256" i="4" s="1"/>
  <c r="L257" i="4" s="1"/>
  <c r="L258" i="4" s="1"/>
  <c r="L259" i="4" s="1"/>
  <c r="L260" i="4" s="1"/>
  <c r="L261" i="4" s="1"/>
  <c r="L262" i="4" s="1"/>
  <c r="L263" i="4" s="1"/>
  <c r="L264" i="4" s="1"/>
  <c r="L265" i="4" s="1"/>
  <c r="L266" i="4" s="1"/>
  <c r="L267" i="4" s="1"/>
  <c r="L268" i="4" s="1"/>
  <c r="O9" i="4"/>
  <c r="O11" i="4"/>
  <c r="O13" i="4"/>
  <c r="O15" i="4"/>
  <c r="O17" i="4"/>
  <c r="O19" i="4"/>
  <c r="O21" i="4"/>
  <c r="O23" i="4"/>
  <c r="O25" i="4"/>
  <c r="O27" i="4"/>
  <c r="P29" i="4"/>
  <c r="O32" i="4"/>
  <c r="P37" i="4"/>
  <c r="P268" i="4"/>
  <c r="P266" i="4"/>
  <c r="P264" i="4"/>
  <c r="P262" i="4"/>
  <c r="P260" i="4"/>
  <c r="P258" i="4"/>
  <c r="P256" i="4"/>
  <c r="P254" i="4"/>
  <c r="P252" i="4"/>
  <c r="P250" i="4"/>
  <c r="O268" i="4"/>
  <c r="O266" i="4"/>
  <c r="O264" i="4"/>
  <c r="O262" i="4"/>
  <c r="O260" i="4"/>
  <c r="O258" i="4"/>
  <c r="O256" i="4"/>
  <c r="O254" i="4"/>
  <c r="O252" i="4"/>
  <c r="O250" i="4"/>
  <c r="O248" i="4"/>
  <c r="O246" i="4"/>
  <c r="O244" i="4"/>
  <c r="O242" i="4"/>
  <c r="O240" i="4"/>
  <c r="O238" i="4"/>
  <c r="O236" i="4"/>
  <c r="O234" i="4"/>
  <c r="O232" i="4"/>
  <c r="O230" i="4"/>
  <c r="O228" i="4"/>
  <c r="O226" i="4"/>
  <c r="O224" i="4"/>
  <c r="O222" i="4"/>
  <c r="O220" i="4"/>
  <c r="O218" i="4"/>
  <c r="O216" i="4"/>
  <c r="O214" i="4"/>
  <c r="O212" i="4"/>
  <c r="O210" i="4"/>
  <c r="O208" i="4"/>
  <c r="O206" i="4"/>
  <c r="O204" i="4"/>
  <c r="O202" i="4"/>
  <c r="O200" i="4"/>
  <c r="O198" i="4"/>
  <c r="O196" i="4"/>
  <c r="O194" i="4"/>
  <c r="O192" i="4"/>
  <c r="O190" i="4"/>
  <c r="O188" i="4"/>
  <c r="O186" i="4"/>
  <c r="P267" i="4"/>
  <c r="P265" i="4"/>
  <c r="P263" i="4"/>
  <c r="P261" i="4"/>
  <c r="P259" i="4"/>
  <c r="P257" i="4"/>
  <c r="P255" i="4"/>
  <c r="P253" i="4"/>
  <c r="P251" i="4"/>
  <c r="O267" i="4"/>
  <c r="O265" i="4"/>
  <c r="O263" i="4"/>
  <c r="O261" i="4"/>
  <c r="O259" i="4"/>
  <c r="O257" i="4"/>
  <c r="O255" i="4"/>
  <c r="O253" i="4"/>
  <c r="O251" i="4"/>
  <c r="O249" i="4"/>
  <c r="O247" i="4"/>
  <c r="O245" i="4"/>
  <c r="O243" i="4"/>
  <c r="O241" i="4"/>
  <c r="O239" i="4"/>
  <c r="O237" i="4"/>
  <c r="O235" i="4"/>
  <c r="O233" i="4"/>
  <c r="O231" i="4"/>
  <c r="O229" i="4"/>
  <c r="O227" i="4"/>
  <c r="O225" i="4"/>
  <c r="O223" i="4"/>
  <c r="O221" i="4"/>
  <c r="O219" i="4"/>
  <c r="O217" i="4"/>
  <c r="O215" i="4"/>
  <c r="O213" i="4"/>
  <c r="O211" i="4"/>
  <c r="O209" i="4"/>
  <c r="O207" i="4"/>
  <c r="O205" i="4"/>
  <c r="O203" i="4"/>
  <c r="O201" i="4"/>
  <c r="O199" i="4"/>
  <c r="O197" i="4"/>
  <c r="O195" i="4"/>
  <c r="O193" i="4"/>
  <c r="O191" i="4"/>
  <c r="O189" i="4"/>
  <c r="O187" i="4"/>
  <c r="O185" i="4"/>
  <c r="O184" i="4"/>
  <c r="O182" i="4"/>
  <c r="O180" i="4"/>
  <c r="O178" i="4"/>
  <c r="O176" i="4"/>
  <c r="O174" i="4"/>
  <c r="O172" i="4"/>
  <c r="O170" i="4"/>
  <c r="O168" i="4"/>
  <c r="O166" i="4"/>
  <c r="O164" i="4"/>
  <c r="O162" i="4"/>
  <c r="O160" i="4"/>
  <c r="O158" i="4"/>
  <c r="O156" i="4"/>
  <c r="O154" i="4"/>
  <c r="O152" i="4"/>
  <c r="O150" i="4"/>
  <c r="O148" i="4"/>
  <c r="O146" i="4"/>
  <c r="O144" i="4"/>
  <c r="O142" i="4"/>
  <c r="O140" i="4"/>
  <c r="O138" i="4"/>
  <c r="O136" i="4"/>
  <c r="O134" i="4"/>
  <c r="O132" i="4"/>
  <c r="O130" i="4"/>
  <c r="O128" i="4"/>
  <c r="O126" i="4"/>
  <c r="O124" i="4"/>
  <c r="O122" i="4"/>
  <c r="O120" i="4"/>
  <c r="O118" i="4"/>
  <c r="O116" i="4"/>
  <c r="O114" i="4"/>
  <c r="O112" i="4"/>
  <c r="O110" i="4"/>
  <c r="O108" i="4"/>
  <c r="O106" i="4"/>
  <c r="O104" i="4"/>
  <c r="O102" i="4"/>
  <c r="P183" i="4"/>
  <c r="P181" i="4"/>
  <c r="P179" i="4"/>
  <c r="P177" i="4"/>
  <c r="P175" i="4"/>
  <c r="P173" i="4"/>
  <c r="P171" i="4"/>
  <c r="P169" i="4"/>
  <c r="P167" i="4"/>
  <c r="P165" i="4"/>
  <c r="P163" i="4"/>
  <c r="P161" i="4"/>
  <c r="P159" i="4"/>
  <c r="P157" i="4"/>
  <c r="P155" i="4"/>
  <c r="P153" i="4"/>
  <c r="P151" i="4"/>
  <c r="P149" i="4"/>
  <c r="P147" i="4"/>
  <c r="P145" i="4"/>
  <c r="P143" i="4"/>
  <c r="P249" i="4"/>
  <c r="P248" i="4"/>
  <c r="P247" i="4"/>
  <c r="P246" i="4"/>
  <c r="P245" i="4"/>
  <c r="P244" i="4"/>
  <c r="P243" i="4"/>
  <c r="P242" i="4"/>
  <c r="P241" i="4"/>
  <c r="P240" i="4"/>
  <c r="P239" i="4"/>
  <c r="P238" i="4"/>
  <c r="P237" i="4"/>
  <c r="P236" i="4"/>
  <c r="P235" i="4"/>
  <c r="P234" i="4"/>
  <c r="P233" i="4"/>
  <c r="P232" i="4"/>
  <c r="P231" i="4"/>
  <c r="P230" i="4"/>
  <c r="P229" i="4"/>
  <c r="P228" i="4"/>
  <c r="P227" i="4"/>
  <c r="P226" i="4"/>
  <c r="P225" i="4"/>
  <c r="P224" i="4"/>
  <c r="P223" i="4"/>
  <c r="P222" i="4"/>
  <c r="P221" i="4"/>
  <c r="P220" i="4"/>
  <c r="P219" i="4"/>
  <c r="P218" i="4"/>
  <c r="P217" i="4"/>
  <c r="P216" i="4"/>
  <c r="P215" i="4"/>
  <c r="P214" i="4"/>
  <c r="P213" i="4"/>
  <c r="P212" i="4"/>
  <c r="P211" i="4"/>
  <c r="P210" i="4"/>
  <c r="P209" i="4"/>
  <c r="P208" i="4"/>
  <c r="P207" i="4"/>
  <c r="P206" i="4"/>
  <c r="P205" i="4"/>
  <c r="P204" i="4"/>
  <c r="P203" i="4"/>
  <c r="P202" i="4"/>
  <c r="P201" i="4"/>
  <c r="P200" i="4"/>
  <c r="P199" i="4"/>
  <c r="P198" i="4"/>
  <c r="P197" i="4"/>
  <c r="P196" i="4"/>
  <c r="P195" i="4"/>
  <c r="P194" i="4"/>
  <c r="P193" i="4"/>
  <c r="P192" i="4"/>
  <c r="P191" i="4"/>
  <c r="P190" i="4"/>
  <c r="P189" i="4"/>
  <c r="P188" i="4"/>
  <c r="P187" i="4"/>
  <c r="P186" i="4"/>
  <c r="P185" i="4"/>
  <c r="O183" i="4"/>
  <c r="O181" i="4"/>
  <c r="O179" i="4"/>
  <c r="O177" i="4"/>
  <c r="O175" i="4"/>
  <c r="O173" i="4"/>
  <c r="O171" i="4"/>
  <c r="O169" i="4"/>
  <c r="P182" i="4"/>
  <c r="P174" i="4"/>
  <c r="O163" i="4"/>
  <c r="P162" i="4"/>
  <c r="O155" i="4"/>
  <c r="P154" i="4"/>
  <c r="O147" i="4"/>
  <c r="P146" i="4"/>
  <c r="O141" i="4"/>
  <c r="P140" i="4"/>
  <c r="O137" i="4"/>
  <c r="P136" i="4"/>
  <c r="O133" i="4"/>
  <c r="P132" i="4"/>
  <c r="O129" i="4"/>
  <c r="P128" i="4"/>
  <c r="O125" i="4"/>
  <c r="P124" i="4"/>
  <c r="O121" i="4"/>
  <c r="P120" i="4"/>
  <c r="O117" i="4"/>
  <c r="P116" i="4"/>
  <c r="O113" i="4"/>
  <c r="P112" i="4"/>
  <c r="O109" i="4"/>
  <c r="P108" i="4"/>
  <c r="O105" i="4"/>
  <c r="P104" i="4"/>
  <c r="O101" i="4"/>
  <c r="P100" i="4"/>
  <c r="P98" i="4"/>
  <c r="P96" i="4"/>
  <c r="P94" i="4"/>
  <c r="P92" i="4"/>
  <c r="P90" i="4"/>
  <c r="P88" i="4"/>
  <c r="P86" i="4"/>
  <c r="P84" i="4"/>
  <c r="P82" i="4"/>
  <c r="P80" i="4"/>
  <c r="P78" i="4"/>
  <c r="P76" i="4"/>
  <c r="P74" i="4"/>
  <c r="P72" i="4"/>
  <c r="P70" i="4"/>
  <c r="P68" i="4"/>
  <c r="P66" i="4"/>
  <c r="P64" i="4"/>
  <c r="P62" i="4"/>
  <c r="P60" i="4"/>
  <c r="P58" i="4"/>
  <c r="P56" i="4"/>
  <c r="P54" i="4"/>
  <c r="P52" i="4"/>
  <c r="P184" i="4"/>
  <c r="P176" i="4"/>
  <c r="P168" i="4"/>
  <c r="O161" i="4"/>
  <c r="P160" i="4"/>
  <c r="O153" i="4"/>
  <c r="P152" i="4"/>
  <c r="O145" i="4"/>
  <c r="P144" i="4"/>
  <c r="P139" i="4"/>
  <c r="P135" i="4"/>
  <c r="P131" i="4"/>
  <c r="P127" i="4"/>
  <c r="P123" i="4"/>
  <c r="P119" i="4"/>
  <c r="P115" i="4"/>
  <c r="P111" i="4"/>
  <c r="P107" i="4"/>
  <c r="P103" i="4"/>
  <c r="O100" i="4"/>
  <c r="O98" i="4"/>
  <c r="O96" i="4"/>
  <c r="O94" i="4"/>
  <c r="O92" i="4"/>
  <c r="O90" i="4"/>
  <c r="O88" i="4"/>
  <c r="O86" i="4"/>
  <c r="O84" i="4"/>
  <c r="O82" i="4"/>
  <c r="O80" i="4"/>
  <c r="O78" i="4"/>
  <c r="O76" i="4"/>
  <c r="O74" i="4"/>
  <c r="O72" i="4"/>
  <c r="O70" i="4"/>
  <c r="O68" i="4"/>
  <c r="O66" i="4"/>
  <c r="O64" i="4"/>
  <c r="O62" i="4"/>
  <c r="O60" i="4"/>
  <c r="O58" i="4"/>
  <c r="O56" i="4"/>
  <c r="O54" i="4"/>
  <c r="O52" i="4"/>
  <c r="P49" i="4"/>
  <c r="P47" i="4"/>
  <c r="P45" i="4"/>
  <c r="P43" i="4"/>
  <c r="P41" i="4"/>
  <c r="P178" i="4"/>
  <c r="P170" i="4"/>
  <c r="O167" i="4"/>
  <c r="P166" i="4"/>
  <c r="O159" i="4"/>
  <c r="P158" i="4"/>
  <c r="O151" i="4"/>
  <c r="P150" i="4"/>
  <c r="O143" i="4"/>
  <c r="P142" i="4"/>
  <c r="O139" i="4"/>
  <c r="P138" i="4"/>
  <c r="O135" i="4"/>
  <c r="P134" i="4"/>
  <c r="O131" i="4"/>
  <c r="P130" i="4"/>
  <c r="O127" i="4"/>
  <c r="P126" i="4"/>
  <c r="O123" i="4"/>
  <c r="P122" i="4"/>
  <c r="O119" i="4"/>
  <c r="P118" i="4"/>
  <c r="O115" i="4"/>
  <c r="P114" i="4"/>
  <c r="O111" i="4"/>
  <c r="P110" i="4"/>
  <c r="O107" i="4"/>
  <c r="P106" i="4"/>
  <c r="O103" i="4"/>
  <c r="P102" i="4"/>
  <c r="P99" i="4"/>
  <c r="P97" i="4"/>
  <c r="P95" i="4"/>
  <c r="P93" i="4"/>
  <c r="P91" i="4"/>
  <c r="P89" i="4"/>
  <c r="P87" i="4"/>
  <c r="P85" i="4"/>
  <c r="P83" i="4"/>
  <c r="P81" i="4"/>
  <c r="P79" i="4"/>
  <c r="P77" i="4"/>
  <c r="P75" i="4"/>
  <c r="P73" i="4"/>
  <c r="P71" i="4"/>
  <c r="P69" i="4"/>
  <c r="P67" i="4"/>
  <c r="P65" i="4"/>
  <c r="P63" i="4"/>
  <c r="P61" i="4"/>
  <c r="P59" i="4"/>
  <c r="P57" i="4"/>
  <c r="P55" i="4"/>
  <c r="P53" i="4"/>
  <c r="P51" i="4"/>
  <c r="O49" i="4"/>
  <c r="O47" i="4"/>
  <c r="O45" i="4"/>
  <c r="O43" i="4"/>
  <c r="O41" i="4"/>
  <c r="O39" i="4"/>
  <c r="O37" i="4"/>
  <c r="O35" i="4"/>
  <c r="P180" i="4"/>
  <c r="P172" i="4"/>
  <c r="O165" i="4"/>
  <c r="P164" i="4"/>
  <c r="O157" i="4"/>
  <c r="P156" i="4"/>
  <c r="O149" i="4"/>
  <c r="P148" i="4"/>
  <c r="P141" i="4"/>
  <c r="P137" i="4"/>
  <c r="P133" i="4"/>
  <c r="P129" i="4"/>
  <c r="P125" i="4"/>
  <c r="P121" i="4"/>
  <c r="P117" i="4"/>
  <c r="P113" i="4"/>
  <c r="P109" i="4"/>
  <c r="P105" i="4"/>
  <c r="P101" i="4"/>
  <c r="O99" i="4"/>
  <c r="O97" i="4"/>
  <c r="O95" i="4"/>
  <c r="O93" i="4"/>
  <c r="O91" i="4"/>
  <c r="O89" i="4"/>
  <c r="O87" i="4"/>
  <c r="O85" i="4"/>
  <c r="O83" i="4"/>
  <c r="O81" i="4"/>
  <c r="O79" i="4"/>
  <c r="O77" i="4"/>
  <c r="O75" i="4"/>
  <c r="O73" i="4"/>
  <c r="O71" i="4"/>
  <c r="O69" i="4"/>
  <c r="O67" i="4"/>
  <c r="O65" i="4"/>
  <c r="O63" i="4"/>
  <c r="O61" i="4"/>
  <c r="O59" i="4"/>
  <c r="O57" i="4"/>
  <c r="O55" i="4"/>
  <c r="O53" i="4"/>
  <c r="O51" i="4"/>
  <c r="P50" i="4"/>
  <c r="P48" i="4"/>
  <c r="P46" i="4"/>
  <c r="P44" i="4"/>
  <c r="P42" i="4"/>
  <c r="P40" i="4"/>
  <c r="P38" i="4"/>
  <c r="P36" i="4"/>
  <c r="P34" i="4"/>
  <c r="P32" i="4"/>
  <c r="P30" i="4"/>
  <c r="P28" i="4"/>
  <c r="P9" i="4"/>
  <c r="P11" i="4"/>
  <c r="P13" i="4"/>
  <c r="P15" i="4"/>
  <c r="P17" i="4"/>
  <c r="P19" i="4"/>
  <c r="P21" i="4"/>
  <c r="P23" i="4"/>
  <c r="P25" i="4"/>
  <c r="P27" i="4"/>
  <c r="O30" i="4"/>
  <c r="O33" i="4"/>
  <c r="P39" i="4"/>
  <c r="O40" i="4"/>
  <c r="O42" i="4"/>
  <c r="O44" i="4"/>
  <c r="O46" i="4"/>
  <c r="O48" i="4"/>
  <c r="O50" i="4"/>
  <c r="O8" i="4"/>
  <c r="O10" i="4"/>
  <c r="O12" i="4"/>
  <c r="O14" i="4"/>
  <c r="O16" i="4"/>
  <c r="O18" i="4"/>
  <c r="O20" i="4"/>
  <c r="O22" i="4"/>
  <c r="O24" i="4"/>
  <c r="O26" i="4"/>
  <c r="O28" i="4"/>
  <c r="O31" i="4"/>
  <c r="P33" i="4"/>
  <c r="O34" i="4"/>
  <c r="P8" i="4"/>
  <c r="P12" i="4"/>
  <c r="P14" i="4"/>
  <c r="P18" i="4"/>
  <c r="P22" i="4"/>
  <c r="P24" i="4"/>
  <c r="P26" i="4"/>
</calcChain>
</file>

<file path=xl/sharedStrings.xml><?xml version="1.0" encoding="utf-8"?>
<sst xmlns="http://schemas.openxmlformats.org/spreadsheetml/2006/main" count="507" uniqueCount="267">
  <si>
    <t>←←</t>
  </si>
  <si>
    <t>من تاريخ :</t>
  </si>
  <si>
    <t>إلى تاريخ :</t>
  </si>
  <si>
    <t>التاريخ</t>
  </si>
  <si>
    <t>رقم فاتورة</t>
  </si>
  <si>
    <t>القسم</t>
  </si>
  <si>
    <t>البيان</t>
  </si>
  <si>
    <t>طقم</t>
  </si>
  <si>
    <t>الكمية</t>
  </si>
  <si>
    <t>السعر</t>
  </si>
  <si>
    <t>الموديل</t>
  </si>
  <si>
    <t>الحسم</t>
  </si>
  <si>
    <t>قاتورة</t>
  </si>
  <si>
    <t>الدفعات</t>
  </si>
  <si>
    <t>الرصيد</t>
  </si>
  <si>
    <t xml:space="preserve">شهر وسنة </t>
  </si>
  <si>
    <t>Column1</t>
  </si>
  <si>
    <t>المبيعات</t>
  </si>
  <si>
    <t>الدفعات2</t>
  </si>
  <si>
    <t>2330</t>
  </si>
  <si>
    <t>188</t>
  </si>
  <si>
    <t>2279</t>
  </si>
  <si>
    <t>299</t>
  </si>
  <si>
    <t>2415</t>
  </si>
  <si>
    <t>مساطر</t>
  </si>
  <si>
    <t>2452</t>
  </si>
  <si>
    <t>2448</t>
  </si>
  <si>
    <t>2450</t>
  </si>
  <si>
    <t>2477</t>
  </si>
  <si>
    <t>2559</t>
  </si>
  <si>
    <t>486</t>
  </si>
  <si>
    <t>2610</t>
  </si>
  <si>
    <t>2624</t>
  </si>
  <si>
    <t>830</t>
  </si>
  <si>
    <t>2583</t>
  </si>
  <si>
    <t>2641</t>
  </si>
  <si>
    <t>3290</t>
  </si>
  <si>
    <t>3380</t>
  </si>
  <si>
    <t>3426</t>
  </si>
  <si>
    <t>018</t>
  </si>
  <si>
    <t>3397</t>
  </si>
  <si>
    <t>3552</t>
  </si>
  <si>
    <t>367</t>
  </si>
  <si>
    <t>3540</t>
  </si>
  <si>
    <t>3604</t>
  </si>
  <si>
    <t>3499</t>
  </si>
  <si>
    <t>3639</t>
  </si>
  <si>
    <t>267</t>
  </si>
  <si>
    <t>3708</t>
  </si>
  <si>
    <t>3755</t>
  </si>
  <si>
    <t>3732</t>
  </si>
  <si>
    <t>3768</t>
  </si>
  <si>
    <t>3816</t>
  </si>
  <si>
    <t>3794</t>
  </si>
  <si>
    <t>3863</t>
  </si>
  <si>
    <t>دفعة</t>
  </si>
  <si>
    <t>3968</t>
  </si>
  <si>
    <t>4036</t>
  </si>
  <si>
    <t>4258</t>
  </si>
  <si>
    <t>4213</t>
  </si>
  <si>
    <t>4281</t>
  </si>
  <si>
    <t>4245</t>
  </si>
  <si>
    <t>4180</t>
  </si>
  <si>
    <t>602</t>
  </si>
  <si>
    <t>4183</t>
  </si>
  <si>
    <t>4188</t>
  </si>
  <si>
    <t>4423</t>
  </si>
  <si>
    <t>4377</t>
  </si>
  <si>
    <t>4197</t>
  </si>
  <si>
    <t>4399</t>
  </si>
  <si>
    <t>4558</t>
  </si>
  <si>
    <t>4520</t>
  </si>
  <si>
    <t>4504</t>
  </si>
  <si>
    <t>4573</t>
  </si>
  <si>
    <t>4590</t>
  </si>
  <si>
    <t>4614</t>
  </si>
  <si>
    <t>4642</t>
  </si>
  <si>
    <t>4702</t>
  </si>
  <si>
    <t>4680</t>
  </si>
  <si>
    <t>4732</t>
  </si>
  <si>
    <t>4965</t>
  </si>
  <si>
    <t>5009</t>
  </si>
  <si>
    <t>5105</t>
  </si>
  <si>
    <t>5060</t>
  </si>
  <si>
    <t>5228</t>
  </si>
  <si>
    <t>5145</t>
  </si>
  <si>
    <t>5179</t>
  </si>
  <si>
    <t>800</t>
  </si>
  <si>
    <t>5311</t>
  </si>
  <si>
    <t>5264</t>
  </si>
  <si>
    <t>5333</t>
  </si>
  <si>
    <t>5359</t>
  </si>
  <si>
    <t>موديلات</t>
  </si>
  <si>
    <t>5350</t>
  </si>
  <si>
    <t>5370</t>
  </si>
  <si>
    <t>5465</t>
  </si>
  <si>
    <t>5416</t>
  </si>
  <si>
    <t>5428</t>
  </si>
  <si>
    <t>5378</t>
  </si>
  <si>
    <t>5389</t>
  </si>
  <si>
    <t>5396</t>
  </si>
  <si>
    <t>5506</t>
  </si>
  <si>
    <t>5515</t>
  </si>
  <si>
    <t>5569</t>
  </si>
  <si>
    <t>5548</t>
  </si>
  <si>
    <t>5579</t>
  </si>
  <si>
    <t>5613</t>
  </si>
  <si>
    <t>5675</t>
  </si>
  <si>
    <t>5731</t>
  </si>
  <si>
    <t>5719</t>
  </si>
  <si>
    <t>5681</t>
  </si>
  <si>
    <t>5680</t>
  </si>
  <si>
    <t>5745</t>
  </si>
  <si>
    <t>5802</t>
  </si>
  <si>
    <t>5765</t>
  </si>
  <si>
    <t>5866</t>
  </si>
  <si>
    <t>5838</t>
  </si>
  <si>
    <t>5959</t>
  </si>
  <si>
    <t>5921</t>
  </si>
  <si>
    <t>5935</t>
  </si>
  <si>
    <t>5996</t>
  </si>
  <si>
    <t>6119</t>
  </si>
  <si>
    <t>469</t>
  </si>
  <si>
    <t>6083</t>
  </si>
  <si>
    <t>6252</t>
  </si>
  <si>
    <t>076</t>
  </si>
  <si>
    <t>6257</t>
  </si>
  <si>
    <t>6312</t>
  </si>
  <si>
    <t>6285</t>
  </si>
  <si>
    <t>6408</t>
  </si>
  <si>
    <t>6437</t>
  </si>
  <si>
    <t>6438</t>
  </si>
  <si>
    <t>067</t>
  </si>
  <si>
    <t>6478</t>
  </si>
  <si>
    <t>6477</t>
  </si>
  <si>
    <t>6521</t>
  </si>
  <si>
    <t>6499</t>
  </si>
  <si>
    <t>6500</t>
  </si>
  <si>
    <t>6484</t>
  </si>
  <si>
    <t>6483</t>
  </si>
  <si>
    <t>304</t>
  </si>
  <si>
    <t>6520</t>
  </si>
  <si>
    <t>6555</t>
  </si>
  <si>
    <t>6556</t>
  </si>
  <si>
    <t>6628</t>
  </si>
  <si>
    <t>6758</t>
  </si>
  <si>
    <t>6744</t>
  </si>
  <si>
    <t>6791</t>
  </si>
  <si>
    <t>068</t>
  </si>
  <si>
    <t>6850</t>
  </si>
  <si>
    <t>6951</t>
  </si>
  <si>
    <t>6912</t>
  </si>
  <si>
    <t>6977</t>
  </si>
  <si>
    <t>7012</t>
  </si>
  <si>
    <t>7029</t>
  </si>
  <si>
    <t>6987</t>
  </si>
  <si>
    <t>7047</t>
  </si>
  <si>
    <t>6999</t>
  </si>
  <si>
    <t>7110</t>
  </si>
  <si>
    <t>7066</t>
  </si>
  <si>
    <t>7164</t>
  </si>
  <si>
    <t>7209</t>
  </si>
  <si>
    <t>7192</t>
  </si>
  <si>
    <t>7356</t>
  </si>
  <si>
    <t>7362</t>
  </si>
  <si>
    <t>7325</t>
  </si>
  <si>
    <t>7919</t>
  </si>
  <si>
    <t>7890</t>
  </si>
  <si>
    <t>8432</t>
  </si>
  <si>
    <t>8467</t>
  </si>
  <si>
    <t>8503</t>
  </si>
  <si>
    <t>8479</t>
  </si>
  <si>
    <t>8527</t>
  </si>
  <si>
    <t>8495</t>
  </si>
  <si>
    <t>8837</t>
  </si>
  <si>
    <t>8942</t>
  </si>
  <si>
    <t>9011</t>
  </si>
  <si>
    <t>9026</t>
  </si>
  <si>
    <t>574</t>
  </si>
  <si>
    <t>9058</t>
  </si>
  <si>
    <t>584</t>
  </si>
  <si>
    <t>9107</t>
  </si>
  <si>
    <t>9048</t>
  </si>
  <si>
    <t>9317</t>
  </si>
  <si>
    <t>9267</t>
  </si>
  <si>
    <t>9333</t>
  </si>
  <si>
    <t>9338</t>
  </si>
  <si>
    <t>9277</t>
  </si>
  <si>
    <t>9368</t>
  </si>
  <si>
    <t>9297</t>
  </si>
  <si>
    <t>9358</t>
  </si>
  <si>
    <t>9378</t>
  </si>
  <si>
    <t>9369</t>
  </si>
  <si>
    <t>9413</t>
  </si>
  <si>
    <t>9411</t>
  </si>
  <si>
    <t>9414</t>
  </si>
  <si>
    <t>9420</t>
  </si>
  <si>
    <t>9432</t>
  </si>
  <si>
    <t>9460</t>
  </si>
  <si>
    <t>9443</t>
  </si>
  <si>
    <t>437</t>
  </si>
  <si>
    <t>9554</t>
  </si>
  <si>
    <t>9471</t>
  </si>
  <si>
    <t>9498</t>
  </si>
  <si>
    <t>9580</t>
  </si>
  <si>
    <t>9568</t>
  </si>
  <si>
    <t>9522</t>
  </si>
  <si>
    <t>9938</t>
  </si>
  <si>
    <t>9799</t>
  </si>
  <si>
    <t>10068</t>
  </si>
  <si>
    <t>10156</t>
  </si>
  <si>
    <t>10205</t>
  </si>
  <si>
    <t>10095</t>
  </si>
  <si>
    <t>10254</t>
  </si>
  <si>
    <t>10219</t>
  </si>
  <si>
    <t>10311</t>
  </si>
  <si>
    <t>10285</t>
  </si>
  <si>
    <t>10423</t>
  </si>
  <si>
    <t>10465</t>
  </si>
  <si>
    <t>10639</t>
  </si>
  <si>
    <t>10614</t>
  </si>
  <si>
    <t>10554</t>
  </si>
  <si>
    <t>10597</t>
  </si>
  <si>
    <t>10643</t>
  </si>
  <si>
    <t>10801</t>
  </si>
  <si>
    <t>10772</t>
  </si>
  <si>
    <t>10850</t>
  </si>
  <si>
    <t>10951</t>
  </si>
  <si>
    <t>11245</t>
  </si>
  <si>
    <t>11291</t>
  </si>
  <si>
    <t>11437</t>
  </si>
  <si>
    <t>11569</t>
  </si>
  <si>
    <t>11505</t>
  </si>
  <si>
    <t>11589</t>
  </si>
  <si>
    <t>11589-1</t>
  </si>
  <si>
    <t>11535</t>
  </si>
  <si>
    <t>11578</t>
  </si>
  <si>
    <t>11542</t>
  </si>
  <si>
    <t>11542-1</t>
  </si>
  <si>
    <t>11859</t>
  </si>
  <si>
    <t>11860</t>
  </si>
  <si>
    <t>11850</t>
  </si>
  <si>
    <t>11884</t>
  </si>
  <si>
    <t>11901</t>
  </si>
  <si>
    <t>11902</t>
  </si>
  <si>
    <t>11871</t>
  </si>
  <si>
    <t>11831</t>
  </si>
  <si>
    <t>11831-1</t>
  </si>
  <si>
    <t>12053</t>
  </si>
  <si>
    <t>11946</t>
  </si>
  <si>
    <t>11941</t>
  </si>
  <si>
    <t>11991</t>
  </si>
  <si>
    <t>12252</t>
  </si>
  <si>
    <t>12301</t>
  </si>
  <si>
    <t>12353</t>
  </si>
  <si>
    <t>12287</t>
  </si>
  <si>
    <t>12456</t>
  </si>
  <si>
    <t>12395</t>
  </si>
  <si>
    <t>12541</t>
  </si>
  <si>
    <t>12484</t>
  </si>
  <si>
    <t>12566</t>
  </si>
  <si>
    <t>إجمالي المبيعات</t>
  </si>
  <si>
    <t>اجمالي عدد طقم</t>
  </si>
  <si>
    <t>إجمالي الدفعات</t>
  </si>
  <si>
    <t>الرصيد النهائي</t>
  </si>
  <si>
    <t>السيد: زبون رقم 1 دولار</t>
  </si>
  <si>
    <t>506  مرتجع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</si>
</sst>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10000]d/m/yyyy;@"/>
    <numFmt numFmtId="165" formatCode="_-[$$-409]* #,##0.00_ ;_-[$$-409]* \-#,##0.00\ ;_-[$$-409]* &quot;-&quot;??_ ;_-@_ "/>
    <numFmt numFmtId="166" formatCode="_-[$₺-41F]* #,##0.00_-;\-[$₺-41F]* #,##0.00_-;_-[$₺-41F]* &quot;-&quot;??_-;_-@_-"/>
    <numFmt numFmtId="167" formatCode="_-[$$-540A]* #,##0.00_ ;_-[$$-540A]* \-#,##0.00\ ;_-[$$-540A]* &quot;-&quot;??_ ;_-@_ "/>
    <numFmt numFmtId="168" formatCode=";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36"/>
      <color theme="0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Segoe UI Semi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auto="1"/>
      </patternFill>
    </fill>
    <fill>
      <patternFill patternType="solid">
        <fgColor theme="1"/>
        <bgColor auto="1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auto="1"/>
      </patternFill>
    </fill>
    <fill>
      <patternFill patternType="solid">
        <fgColor rgb="FF00B0F0"/>
        <bgColor auto="1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46">
    <xf numFmtId="0" fontId="0" fillId="0" borderId="0"/>
    <xf numFmtId="0" fontId="1" fillId="0" borderId="0" applyNumberFormat="0" applyFill="0" applyBorder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4" fillId="2" borderId="0" xfId="1" applyFont="1" applyFill="1" applyAlignment="1" applyProtection="1">
      <alignment horizontal="right" vertical="center"/>
      <protection hidden="1"/>
    </xf>
    <xf numFmtId="49" fontId="4" fillId="2" borderId="0" xfId="1" applyNumberFormat="1" applyFont="1" applyFill="1" applyAlignment="1" applyProtection="1">
      <alignment horizontal="center" vertical="center"/>
      <protection hidden="1"/>
    </xf>
    <xf numFmtId="0" fontId="6" fillId="0" borderId="0" xfId="2" applyFont="1" applyFill="1" applyAlignment="1" applyProtection="1">
      <alignment vertical="center"/>
      <protection locked="0" hidden="1"/>
    </xf>
    <xf numFmtId="0" fontId="3" fillId="2" borderId="0" xfId="1" applyFont="1" applyFill="1" applyAlignment="1" applyProtection="1">
      <alignment vertical="center"/>
      <protection hidden="1"/>
    </xf>
    <xf numFmtId="0" fontId="3" fillId="0" borderId="0" xfId="1" applyFont="1" applyAlignment="1" applyProtection="1">
      <alignment vertical="center"/>
      <protection hidden="1"/>
    </xf>
    <xf numFmtId="0" fontId="7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" vertical="center"/>
      <protection hidden="1"/>
    </xf>
    <xf numFmtId="49" fontId="3" fillId="2" borderId="0" xfId="1" applyNumberFormat="1" applyFont="1" applyFill="1" applyAlignment="1" applyProtection="1">
      <alignment horizontal="center" vertical="center"/>
      <protection hidden="1"/>
    </xf>
    <xf numFmtId="14" fontId="7" fillId="2" borderId="0" xfId="1" applyNumberFormat="1" applyFont="1" applyFill="1" applyAlignment="1" applyProtection="1">
      <alignment horizontal="center" vertical="center"/>
      <protection hidden="1"/>
    </xf>
    <xf numFmtId="0" fontId="8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right" vertical="center"/>
      <protection hidden="1"/>
    </xf>
    <xf numFmtId="0" fontId="9" fillId="3" borderId="1" xfId="1" applyFont="1" applyFill="1" applyBorder="1" applyAlignment="1" applyProtection="1">
      <alignment horizontal="center" vertical="center"/>
      <protection hidden="1"/>
    </xf>
    <xf numFmtId="49" fontId="9" fillId="3" borderId="1" xfId="1" applyNumberFormat="1" applyFont="1" applyFill="1" applyBorder="1" applyAlignment="1" applyProtection="1">
      <alignment horizontal="center" vertical="center"/>
      <protection hidden="1"/>
    </xf>
    <xf numFmtId="0" fontId="9" fillId="3" borderId="2" xfId="1" applyFont="1" applyFill="1" applyBorder="1" applyAlignment="1" applyProtection="1">
      <alignment horizontal="center" vertical="center"/>
      <protection hidden="1"/>
    </xf>
    <xf numFmtId="0" fontId="9" fillId="3" borderId="2" xfId="1" applyFont="1" applyFill="1" applyBorder="1" applyAlignment="1" applyProtection="1">
      <alignment horizontal="right" vertical="center"/>
      <protection hidden="1"/>
    </xf>
    <xf numFmtId="49" fontId="9" fillId="3" borderId="2" xfId="1" applyNumberFormat="1" applyFont="1" applyFill="1" applyBorder="1" applyAlignment="1" applyProtection="1">
      <alignment horizontal="center" vertical="center"/>
      <protection hidden="1"/>
    </xf>
    <xf numFmtId="0" fontId="9" fillId="3" borderId="3" xfId="1" applyFont="1" applyFill="1" applyBorder="1" applyAlignment="1" applyProtection="1">
      <alignment horizontal="center" vertical="center"/>
      <protection hidden="1"/>
    </xf>
    <xf numFmtId="0" fontId="9" fillId="4" borderId="4" xfId="3" applyFont="1" applyFill="1" applyBorder="1" applyAlignment="1" applyProtection="1">
      <alignment horizontal="center" vertical="center"/>
      <protection hidden="1"/>
    </xf>
    <xf numFmtId="0" fontId="7" fillId="0" borderId="0" xfId="1" applyFont="1" applyAlignment="1" applyProtection="1">
      <alignment vertical="center"/>
      <protection hidden="1"/>
    </xf>
    <xf numFmtId="164" fontId="3" fillId="0" borderId="5" xfId="1" applyNumberFormat="1" applyFont="1" applyBorder="1" applyAlignment="1" applyProtection="1">
      <alignment vertical="center"/>
      <protection hidden="1"/>
    </xf>
    <xf numFmtId="49" fontId="10" fillId="0" borderId="5" xfId="1" applyNumberFormat="1" applyFont="1" applyBorder="1" applyAlignment="1" applyProtection="1">
      <alignment horizontal="center" vertical="center"/>
      <protection hidden="1"/>
    </xf>
    <xf numFmtId="0" fontId="3" fillId="0" borderId="5" xfId="1" applyFont="1" applyBorder="1" applyAlignment="1" applyProtection="1">
      <alignment vertical="center"/>
      <protection hidden="1"/>
    </xf>
    <xf numFmtId="165" fontId="3" fillId="0" borderId="5" xfId="1" applyNumberFormat="1" applyFont="1" applyBorder="1" applyAlignment="1" applyProtection="1">
      <alignment vertical="center"/>
      <protection hidden="1"/>
    </xf>
    <xf numFmtId="166" fontId="2" fillId="0" borderId="5" xfId="1" applyNumberFormat="1" applyFont="1" applyBorder="1" applyAlignment="1" applyProtection="1">
      <alignment vertical="center"/>
      <protection hidden="1"/>
    </xf>
    <xf numFmtId="165" fontId="10" fillId="0" borderId="5" xfId="1" applyNumberFormat="1" applyFont="1" applyBorder="1" applyAlignment="1" applyProtection="1">
      <alignment vertical="center"/>
      <protection hidden="1"/>
    </xf>
    <xf numFmtId="167" fontId="3" fillId="0" borderId="5" xfId="1" applyNumberFormat="1" applyFont="1" applyBorder="1" applyAlignment="1" applyProtection="1">
      <alignment vertical="center"/>
      <protection hidden="1"/>
    </xf>
    <xf numFmtId="14" fontId="3" fillId="0" borderId="0" xfId="1" applyNumberFormat="1" applyFont="1" applyAlignment="1" applyProtection="1">
      <alignment vertical="center"/>
      <protection hidden="1"/>
    </xf>
    <xf numFmtId="166" fontId="3" fillId="0" borderId="5" xfId="1" applyNumberFormat="1" applyFont="1" applyBorder="1" applyAlignment="1" applyProtection="1">
      <alignment vertical="center"/>
      <protection hidden="1"/>
    </xf>
    <xf numFmtId="49" fontId="11" fillId="0" borderId="5" xfId="1" applyNumberFormat="1" applyFont="1" applyBorder="1" applyAlignment="1" applyProtection="1">
      <alignment horizontal="center" vertical="center"/>
      <protection hidden="1"/>
    </xf>
    <xf numFmtId="0" fontId="10" fillId="0" borderId="5" xfId="1" applyFont="1" applyBorder="1" applyAlignment="1" applyProtection="1">
      <alignment vertical="center"/>
      <protection hidden="1"/>
    </xf>
    <xf numFmtId="165" fontId="10" fillId="5" borderId="5" xfId="1" applyNumberFormat="1" applyFont="1" applyFill="1" applyBorder="1" applyAlignment="1" applyProtection="1">
      <alignment vertical="center"/>
      <protection hidden="1"/>
    </xf>
    <xf numFmtId="165" fontId="3" fillId="5" borderId="5" xfId="1" applyNumberFormat="1" applyFont="1" applyFill="1" applyBorder="1" applyAlignment="1" applyProtection="1">
      <alignment vertical="center"/>
      <protection hidden="1"/>
    </xf>
    <xf numFmtId="164" fontId="3" fillId="0" borderId="6" xfId="1" applyNumberFormat="1" applyFont="1" applyBorder="1" applyAlignment="1" applyProtection="1">
      <alignment vertical="center"/>
      <protection hidden="1"/>
    </xf>
    <xf numFmtId="49" fontId="10" fillId="0" borderId="6" xfId="1" applyNumberFormat="1" applyFont="1" applyBorder="1" applyAlignment="1" applyProtection="1">
      <alignment horizontal="center" vertical="center"/>
      <protection hidden="1"/>
    </xf>
    <xf numFmtId="0" fontId="3" fillId="0" borderId="6" xfId="1" applyFont="1" applyBorder="1" applyAlignment="1" applyProtection="1">
      <alignment vertical="center"/>
      <protection hidden="1"/>
    </xf>
    <xf numFmtId="165" fontId="3" fillId="0" borderId="6" xfId="1" applyNumberFormat="1" applyFont="1" applyBorder="1" applyAlignment="1" applyProtection="1">
      <alignment vertical="center"/>
      <protection hidden="1"/>
    </xf>
    <xf numFmtId="49" fontId="11" fillId="0" borderId="6" xfId="1" applyNumberFormat="1" applyFont="1" applyBorder="1" applyAlignment="1" applyProtection="1">
      <alignment horizontal="center" vertical="center"/>
      <protection hidden="1"/>
    </xf>
    <xf numFmtId="166" fontId="3" fillId="0" borderId="6" xfId="1" applyNumberFormat="1" applyFont="1" applyBorder="1" applyAlignment="1" applyProtection="1">
      <alignment vertical="center"/>
      <protection hidden="1"/>
    </xf>
    <xf numFmtId="165" fontId="10" fillId="0" borderId="6" xfId="1" applyNumberFormat="1" applyFont="1" applyBorder="1" applyAlignment="1" applyProtection="1">
      <alignment vertical="center"/>
      <protection hidden="1"/>
    </xf>
    <xf numFmtId="49" fontId="10" fillId="0" borderId="5" xfId="1" applyNumberFormat="1" applyFont="1" applyFill="1" applyBorder="1" applyAlignment="1" applyProtection="1">
      <alignment horizontal="center" vertical="center"/>
      <protection hidden="1"/>
    </xf>
    <xf numFmtId="168" fontId="3" fillId="0" borderId="5" xfId="1" applyNumberFormat="1" applyFont="1" applyBorder="1" applyAlignment="1" applyProtection="1">
      <alignment vertical="center"/>
      <protection hidden="1"/>
    </xf>
    <xf numFmtId="49" fontId="11" fillId="0" borderId="5" xfId="1" applyNumberFormat="1" applyFont="1" applyFill="1" applyBorder="1" applyAlignment="1" applyProtection="1">
      <alignment horizontal="center" vertical="center"/>
      <protection hidden="1"/>
    </xf>
    <xf numFmtId="167" fontId="10" fillId="0" borderId="5" xfId="1" applyNumberFormat="1" applyFont="1" applyBorder="1" applyAlignment="1" applyProtection="1">
      <alignment vertical="center"/>
      <protection hidden="1"/>
    </xf>
    <xf numFmtId="167" fontId="3" fillId="0" borderId="6" xfId="1" applyNumberFormat="1" applyFont="1" applyBorder="1" applyAlignment="1" applyProtection="1">
      <alignment vertical="center"/>
      <protection hidden="1"/>
    </xf>
    <xf numFmtId="0" fontId="12" fillId="2" borderId="0" xfId="1" applyFont="1" applyFill="1" applyAlignment="1" applyProtection="1">
      <alignment horizontal="right" vertical="center" wrapText="1"/>
      <protection hidden="1"/>
    </xf>
    <xf numFmtId="49" fontId="12" fillId="2" borderId="0" xfId="1" applyNumberFormat="1" applyFont="1" applyFill="1" applyAlignment="1" applyProtection="1">
      <alignment horizontal="center" vertical="center" wrapText="1"/>
      <protection hidden="1"/>
    </xf>
    <xf numFmtId="3" fontId="12" fillId="2" borderId="0" xfId="1" applyNumberFormat="1" applyFont="1" applyFill="1" applyAlignment="1" applyProtection="1">
      <alignment horizontal="right" vertical="center"/>
      <protection hidden="1"/>
    </xf>
    <xf numFmtId="0" fontId="12" fillId="2" borderId="0" xfId="1" applyFont="1" applyFill="1" applyAlignment="1" applyProtection="1">
      <alignment horizontal="right" vertical="center"/>
      <protection hidden="1"/>
    </xf>
    <xf numFmtId="49" fontId="12" fillId="2" borderId="0" xfId="1" applyNumberFormat="1" applyFont="1" applyFill="1" applyAlignment="1" applyProtection="1">
      <alignment horizontal="center" vertical="center"/>
      <protection hidden="1"/>
    </xf>
    <xf numFmtId="167" fontId="3" fillId="0" borderId="7" xfId="1" applyNumberFormat="1" applyFont="1" applyBorder="1" applyAlignment="1">
      <alignment vertical="center"/>
    </xf>
    <xf numFmtId="167" fontId="2" fillId="3" borderId="5" xfId="1" applyNumberFormat="1" applyFont="1" applyFill="1" applyBorder="1" applyAlignment="1">
      <alignment vertical="center"/>
    </xf>
    <xf numFmtId="0" fontId="12" fillId="0" borderId="0" xfId="1" applyFont="1" applyAlignment="1" applyProtection="1">
      <alignment horizontal="right" vertical="center" wrapText="1"/>
      <protection hidden="1"/>
    </xf>
    <xf numFmtId="49" fontId="12" fillId="0" borderId="0" xfId="1" applyNumberFormat="1" applyFont="1" applyAlignment="1" applyProtection="1">
      <alignment horizontal="center" vertical="center" wrapText="1"/>
      <protection hidden="1"/>
    </xf>
    <xf numFmtId="3" fontId="12" fillId="0" borderId="0" xfId="1" applyNumberFormat="1" applyFont="1" applyAlignment="1" applyProtection="1">
      <alignment horizontal="right" vertical="center"/>
      <protection hidden="1"/>
    </xf>
    <xf numFmtId="0" fontId="12" fillId="0" borderId="0" xfId="1" applyFont="1" applyAlignment="1" applyProtection="1">
      <alignment horizontal="right" vertical="center"/>
      <protection hidden="1"/>
    </xf>
    <xf numFmtId="49" fontId="12" fillId="0" borderId="0" xfId="1" applyNumberFormat="1" applyFont="1" applyAlignment="1" applyProtection="1">
      <alignment horizontal="center" vertical="center"/>
      <protection hidden="1"/>
    </xf>
    <xf numFmtId="4" fontId="12" fillId="0" borderId="0" xfId="1" applyNumberFormat="1" applyFont="1" applyAlignment="1" applyProtection="1">
      <alignment horizontal="right" vertical="center"/>
      <protection hidden="1"/>
    </xf>
    <xf numFmtId="0" fontId="6" fillId="6" borderId="0" xfId="2" applyFont="1" applyFill="1" applyAlignment="1" applyProtection="1">
      <alignment vertical="center"/>
      <protection locked="0" hidden="1"/>
    </xf>
    <xf numFmtId="49" fontId="3" fillId="0" borderId="0" xfId="1" applyNumberFormat="1" applyFont="1" applyAlignment="1" applyProtection="1">
      <alignment vertical="center"/>
      <protection hidden="1"/>
    </xf>
    <xf numFmtId="0" fontId="3" fillId="0" borderId="0" xfId="1" applyFont="1" applyAlignment="1" applyProtection="1">
      <alignment horizontal="center" vertical="center"/>
      <protection hidden="1"/>
    </xf>
    <xf numFmtId="49" fontId="3" fillId="0" borderId="0" xfId="1" applyNumberFormat="1" applyFont="1" applyAlignment="1" applyProtection="1">
      <alignment horizontal="center" vertical="center"/>
      <protection hidden="1"/>
    </xf>
    <xf numFmtId="0" fontId="4" fillId="2" borderId="0" xfId="1" applyFont="1" applyFill="1" applyAlignment="1" applyProtection="1">
      <alignment horizontal="right" vertical="center"/>
      <protection hidden="1"/>
    </xf>
    <xf numFmtId="0" fontId="8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right" vertical="center"/>
      <protection hidden="1"/>
    </xf>
  </cellXfs>
  <cellStyles count="146">
    <cellStyle name="Hyperlink" xfId="2" builtinId="8"/>
    <cellStyle name="Normal" xfId="0" builtinId="0"/>
    <cellStyle name="Normal 10" xfId="4"/>
    <cellStyle name="Normal 100" xfId="5"/>
    <cellStyle name="Normal 101" xfId="6"/>
    <cellStyle name="Normal 102" xfId="7"/>
    <cellStyle name="Normal 103" xfId="8"/>
    <cellStyle name="Normal 104" xfId="9"/>
    <cellStyle name="Normal 105" xfId="10"/>
    <cellStyle name="Normal 106" xfId="11"/>
    <cellStyle name="Normal 107" xfId="12"/>
    <cellStyle name="Normal 108" xfId="13"/>
    <cellStyle name="Normal 109" xfId="14"/>
    <cellStyle name="Normal 11" xfId="15"/>
    <cellStyle name="Normal 110" xfId="16"/>
    <cellStyle name="Normal 111" xfId="17"/>
    <cellStyle name="Normal 112" xfId="18"/>
    <cellStyle name="Normal 113" xfId="19"/>
    <cellStyle name="Normal 114" xfId="20"/>
    <cellStyle name="Normal 115" xfId="21"/>
    <cellStyle name="Normal 116" xfId="22"/>
    <cellStyle name="Normal 117" xfId="23"/>
    <cellStyle name="Normal 118" xfId="24"/>
    <cellStyle name="Normal 119" xfId="25"/>
    <cellStyle name="Normal 12" xfId="26"/>
    <cellStyle name="Normal 120" xfId="27"/>
    <cellStyle name="Normal 121" xfId="28"/>
    <cellStyle name="Normal 122" xfId="29"/>
    <cellStyle name="Normal 123" xfId="30"/>
    <cellStyle name="Normal 124" xfId="31"/>
    <cellStyle name="Normal 125" xfId="32"/>
    <cellStyle name="Normal 126" xfId="33"/>
    <cellStyle name="Normal 127" xfId="34"/>
    <cellStyle name="Normal 128" xfId="35"/>
    <cellStyle name="Normal 129" xfId="36"/>
    <cellStyle name="Normal 13" xfId="37"/>
    <cellStyle name="Normal 130" xfId="38"/>
    <cellStyle name="Normal 131" xfId="39"/>
    <cellStyle name="Normal 132" xfId="40"/>
    <cellStyle name="Normal 133" xfId="41"/>
    <cellStyle name="Normal 134" xfId="42"/>
    <cellStyle name="Normal 135" xfId="43"/>
    <cellStyle name="Normal 136" xfId="44"/>
    <cellStyle name="Normal 137" xfId="45"/>
    <cellStyle name="Normal 138" xfId="46"/>
    <cellStyle name="Normal 139" xfId="47"/>
    <cellStyle name="Normal 14" xfId="48"/>
    <cellStyle name="Normal 140" xfId="49"/>
    <cellStyle name="Normal 141" xfId="50"/>
    <cellStyle name="Normal 142" xfId="3"/>
    <cellStyle name="Normal 143" xfId="51"/>
    <cellStyle name="Normal 144" xfId="52"/>
    <cellStyle name="Normal 145" xfId="53"/>
    <cellStyle name="Normal 15" xfId="54"/>
    <cellStyle name="Normal 16" xfId="55"/>
    <cellStyle name="Normal 17" xfId="56"/>
    <cellStyle name="Normal 18" xfId="57"/>
    <cellStyle name="Normal 19" xfId="58"/>
    <cellStyle name="Normal 2" xfId="1"/>
    <cellStyle name="Normal 20" xfId="59"/>
    <cellStyle name="Normal 21" xfId="60"/>
    <cellStyle name="Normal 22" xfId="61"/>
    <cellStyle name="Normal 23" xfId="62"/>
    <cellStyle name="Normal 24" xfId="63"/>
    <cellStyle name="Normal 25" xfId="64"/>
    <cellStyle name="Normal 26" xfId="65"/>
    <cellStyle name="Normal 27" xfId="66"/>
    <cellStyle name="Normal 28" xfId="67"/>
    <cellStyle name="Normal 29" xfId="68"/>
    <cellStyle name="Normal 3" xfId="69"/>
    <cellStyle name="Normal 30" xfId="70"/>
    <cellStyle name="Normal 31" xfId="71"/>
    <cellStyle name="Normal 32" xfId="72"/>
    <cellStyle name="Normal 33" xfId="73"/>
    <cellStyle name="Normal 34" xfId="74"/>
    <cellStyle name="Normal 35" xfId="75"/>
    <cellStyle name="Normal 36" xfId="76"/>
    <cellStyle name="Normal 37" xfId="77"/>
    <cellStyle name="Normal 38" xfId="78"/>
    <cellStyle name="Normal 39" xfId="79"/>
    <cellStyle name="Normal 4" xfId="80"/>
    <cellStyle name="Normal 40" xfId="81"/>
    <cellStyle name="Normal 41" xfId="82"/>
    <cellStyle name="Normal 42" xfId="83"/>
    <cellStyle name="Normal 43" xfId="84"/>
    <cellStyle name="Normal 44" xfId="85"/>
    <cellStyle name="Normal 45" xfId="86"/>
    <cellStyle name="Normal 46" xfId="87"/>
    <cellStyle name="Normal 47" xfId="88"/>
    <cellStyle name="Normal 48" xfId="89"/>
    <cellStyle name="Normal 49" xfId="90"/>
    <cellStyle name="Normal 5" xfId="91"/>
    <cellStyle name="Normal 50" xfId="92"/>
    <cellStyle name="Normal 51" xfId="93"/>
    <cellStyle name="Normal 52" xfId="94"/>
    <cellStyle name="Normal 53" xfId="95"/>
    <cellStyle name="Normal 54" xfId="96"/>
    <cellStyle name="Normal 55" xfId="97"/>
    <cellStyle name="Normal 56" xfId="98"/>
    <cellStyle name="Normal 57" xfId="99"/>
    <cellStyle name="Normal 58" xfId="100"/>
    <cellStyle name="Normal 59" xfId="101"/>
    <cellStyle name="Normal 6" xfId="102"/>
    <cellStyle name="Normal 60" xfId="103"/>
    <cellStyle name="Normal 61" xfId="104"/>
    <cellStyle name="Normal 62" xfId="105"/>
    <cellStyle name="Normal 63" xfId="106"/>
    <cellStyle name="Normal 64" xfId="107"/>
    <cellStyle name="Normal 65" xfId="108"/>
    <cellStyle name="Normal 66" xfId="109"/>
    <cellStyle name="Normal 67" xfId="110"/>
    <cellStyle name="Normal 68" xfId="111"/>
    <cellStyle name="Normal 69" xfId="112"/>
    <cellStyle name="Normal 7" xfId="113"/>
    <cellStyle name="Normal 70" xfId="114"/>
    <cellStyle name="Normal 71" xfId="115"/>
    <cellStyle name="Normal 72" xfId="116"/>
    <cellStyle name="Normal 73" xfId="117"/>
    <cellStyle name="Normal 74" xfId="118"/>
    <cellStyle name="Normal 75" xfId="119"/>
    <cellStyle name="Normal 76" xfId="120"/>
    <cellStyle name="Normal 77" xfId="121"/>
    <cellStyle name="Normal 78" xfId="122"/>
    <cellStyle name="Normal 79" xfId="123"/>
    <cellStyle name="Normal 8" xfId="124"/>
    <cellStyle name="Normal 80" xfId="125"/>
    <cellStyle name="Normal 81" xfId="126"/>
    <cellStyle name="Normal 82" xfId="127"/>
    <cellStyle name="Normal 83" xfId="128"/>
    <cellStyle name="Normal 84" xfId="129"/>
    <cellStyle name="Normal 85" xfId="130"/>
    <cellStyle name="Normal 86" xfId="131"/>
    <cellStyle name="Normal 87" xfId="132"/>
    <cellStyle name="Normal 88" xfId="133"/>
    <cellStyle name="Normal 89" xfId="134"/>
    <cellStyle name="Normal 9" xfId="135"/>
    <cellStyle name="Normal 90" xfId="136"/>
    <cellStyle name="Normal 91" xfId="137"/>
    <cellStyle name="Normal 92" xfId="138"/>
    <cellStyle name="Normal 93" xfId="139"/>
    <cellStyle name="Normal 94" xfId="140"/>
    <cellStyle name="Normal 95" xfId="141"/>
    <cellStyle name="Normal 96" xfId="142"/>
    <cellStyle name="Normal 97" xfId="143"/>
    <cellStyle name="Normal 98" xfId="144"/>
    <cellStyle name="Normal 99" xfId="145"/>
  </cellStyles>
  <dxfs count="26">
    <dxf>
      <font>
        <b/>
      </font>
      <numFmt numFmtId="0" formatCode="General"/>
      <alignment horizontal="general" vertical="center" textRotation="0" wrapText="0" 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1"/>
    </dxf>
    <dxf>
      <font>
        <b/>
      </font>
      <numFmt numFmtId="0" formatCode="General"/>
      <alignment horizontal="general" vertical="center" textRotation="0" wrapText="0" 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1"/>
    </dxf>
    <dxf>
      <font>
        <b/>
      </font>
      <numFmt numFmtId="167" formatCode="_-[$$-540A]* #,##0.00_ ;_-[$$-540A]* \-#,##0.00\ ;_-[$$-540A]* &quot;-&quot;??_ ;_-@_ "/>
      <alignment horizontal="general" vertical="center" textRotation="0" wrapText="0" 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1"/>
    </dxf>
    <dxf>
      <font>
        <b/>
      </font>
      <numFmt numFmtId="0" formatCode="General"/>
      <alignment horizontal="general" vertical="center" textRotation="0" wrapText="0" 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1"/>
    </dxf>
    <dxf>
      <font>
        <b/>
      </font>
      <numFmt numFmtId="167" formatCode="_-[$$-540A]* #,##0.00_ ;_-[$$-540A]* \-#,##0.00\ ;_-[$$-540A]* &quot;-&quot;??_ ;_-@_ "/>
      <alignment horizontal="general" vertical="center" textRotation="0" wrapText="0" indent="0" shrinkToFit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1"/>
    </dxf>
    <dxf>
      <font>
        <b/>
        <strike val="0"/>
        <u val="none"/>
        <sz val="11"/>
        <color rgb="FFFF0000"/>
        <name val="Calibri"/>
        <scheme val="minor"/>
      </font>
      <numFmt numFmtId="167" formatCode="_-[$$-540A]* #,##0.00_ ;_-[$$-540A]* \-#,##0.00\ ;_-[$$-540A]* &quot;-&quot;??_ ;_-@_ "/>
      <alignment horizontal="general" vertical="center" textRotation="0" wrapText="0" indent="0" shrinkToFit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1"/>
    </dxf>
    <dxf>
      <font>
        <b/>
      </font>
      <numFmt numFmtId="167" formatCode="_-[$$-540A]* #,##0.00_ ;_-[$$-540A]* \-#,##0.00\ ;_-[$$-540A]* &quot;-&quot;??_ ;_-@_ "/>
      <alignment horizontal="general" vertical="center" textRotation="0" wrapText="0" indent="0" shrinkToFit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1"/>
    </dxf>
    <dxf>
      <font>
        <b/>
      </font>
      <numFmt numFmtId="167" formatCode="_-[$$-540A]* #,##0.00_ ;_-[$$-540A]* \-#,##0.00\ ;_-[$$-540A]* &quot;-&quot;??_ ;_-@_ "/>
      <alignment horizontal="general" vertical="center" textRotation="0" wrapText="0" indent="0" shrinkToFit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1"/>
    </dxf>
    <dxf>
      <font>
        <b/>
        <strike val="0"/>
        <u val="none"/>
        <sz val="12"/>
        <name val="Calibri"/>
        <scheme val="minor"/>
      </font>
      <numFmt numFmtId="30" formatCode="@"/>
      <fill>
        <patternFill patternType="none"/>
      </fill>
      <alignment horizontal="center" vertical="center" textRotation="0" wrapText="0" indent="0" shrinkToFit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1"/>
    </dxf>
    <dxf>
      <font>
        <b/>
      </font>
      <numFmt numFmtId="167" formatCode="_-[$$-540A]* #,##0.00_ ;_-[$$-540A]* \-#,##0.00\ ;_-[$$-540A]* &quot;-&quot;??_ ;_-@_ "/>
      <alignment horizontal="general" vertical="center" textRotation="0" wrapText="0" indent="0" shrinkToFit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1"/>
    </dxf>
    <dxf>
      <font>
        <b/>
      </font>
      <alignment horizontal="general" vertical="center" textRotation="0" wrapText="0" indent="0" shrinkToFit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1"/>
    </dxf>
    <dxf>
      <font>
        <b/>
        <i val="0"/>
        <strike val="0"/>
        <u val="none"/>
        <sz val="11"/>
        <color theme="1"/>
        <name val="Calibri"/>
        <scheme val="minor"/>
      </font>
      <numFmt numFmtId="0" formatCode="General"/>
      <alignment horizontal="general" vertical="center" textRotation="0" wrapText="0" 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1"/>
    </dxf>
    <dxf>
      <font>
        <b/>
        <strike val="0"/>
        <u val="none"/>
        <sz val="11"/>
        <color theme="1"/>
        <name val="Calibri"/>
        <scheme val="minor"/>
      </font>
      <alignment horizontal="general" vertical="center" textRotation="0" wrapText="0" indent="0" shrinkToFit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1"/>
    </dxf>
    <dxf>
      <font>
        <b/>
        <strike val="0"/>
        <u val="none"/>
        <sz val="11"/>
        <color rgb="FFFF0000"/>
        <name val="Calibri"/>
        <scheme val="minor"/>
      </font>
      <numFmt numFmtId="30" formatCode="@"/>
      <fill>
        <patternFill patternType="none"/>
      </fill>
      <alignment horizontal="center" vertical="center" textRotation="0" wrapText="0" indent="0" shrinkToFit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1"/>
    </dxf>
    <dxf>
      <font>
        <b/>
      </font>
      <numFmt numFmtId="164" formatCode="[$-1010000]d/m/yyyy;@"/>
      <alignment horizontal="general" vertical="center" textRotation="0" wrapText="0" indent="0" shrinkToFit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1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</font>
      <alignment horizontal="general" vertical="center" textRotation="0" wrapText="0" indent="0" shrinkToFit="0"/>
      <protection locked="1" hidden="1"/>
    </dxf>
    <dxf>
      <border outline="0">
        <bottom style="thin">
          <color rgb="FF000000"/>
        </bottom>
      </border>
    </dxf>
    <dxf>
      <font>
        <b/>
        <i val="0"/>
        <strike val="0"/>
        <u val="none"/>
        <sz val="14"/>
        <color theme="0"/>
        <name val="Calibri"/>
        <scheme val="minor"/>
      </font>
      <fill>
        <patternFill patternType="solid">
          <bgColor theme="1"/>
        </patternFill>
      </fill>
      <alignment horizontal="center" vertical="center" textRotation="0" wrapText="0" indent="0" shrinkToFit="0"/>
      <border outline="0">
        <left style="thin">
          <color auto="1"/>
        </left>
        <right style="thin">
          <color auto="1"/>
        </right>
        <top/>
        <bottom/>
      </border>
      <protection locked="1" hidden="1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8843384735151071E-3"/>
          <c:y val="1.4599627560521414E-2"/>
          <c:w val="0.99184975383136909"/>
          <c:h val="0.909744881889763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9BD5">
                <a:lumMod val="75000"/>
              </a:srgbClr>
            </a:solidFill>
          </c:spPr>
          <c:invertIfNegative val="0"/>
          <c:dLbls>
            <c:dLbl>
              <c:idx val="15"/>
              <c:layout>
                <c:manualLayout>
                  <c:x val="-1.2279355333844973E-2"/>
                  <c:y val="7.0546737213403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8.18623688922998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'زبون رقم 1'!$N$10:$N$34</c:f>
              <c:numCache>
                <c:formatCode>dd/mm/yyyy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'زبون رقم 1'!$O$10:$O$34</c:f>
              <c:numCache>
                <c:formatCode>_-[$$-540A]* #,##0.00_ ;_-[$$-540A]* \-#,##0.00\ ;_-[$$-540A]* "-"??_ ;_-@_ </c:formatCode>
                <c:ptCount val="25"/>
                <c:pt idx="0">
                  <c:v>311.60000000000002</c:v>
                </c:pt>
                <c:pt idx="1">
                  <c:v>19.8</c:v>
                </c:pt>
                <c:pt idx="2">
                  <c:v>3224</c:v>
                </c:pt>
                <c:pt idx="3">
                  <c:v>2736.8</c:v>
                </c:pt>
                <c:pt idx="4">
                  <c:v>950.4</c:v>
                </c:pt>
                <c:pt idx="5">
                  <c:v>3189.1</c:v>
                </c:pt>
                <c:pt idx="6">
                  <c:v>3781.5</c:v>
                </c:pt>
                <c:pt idx="7">
                  <c:v>936.80000000000007</c:v>
                </c:pt>
                <c:pt idx="8">
                  <c:v>3192.8</c:v>
                </c:pt>
                <c:pt idx="9">
                  <c:v>178.6</c:v>
                </c:pt>
                <c:pt idx="10">
                  <c:v>325.5</c:v>
                </c:pt>
                <c:pt idx="11">
                  <c:v>145.19999999999999</c:v>
                </c:pt>
                <c:pt idx="12">
                  <c:v>50.3</c:v>
                </c:pt>
                <c:pt idx="13">
                  <c:v>3055.6</c:v>
                </c:pt>
                <c:pt idx="14">
                  <c:v>497.2</c:v>
                </c:pt>
                <c:pt idx="15">
                  <c:v>2429.4</c:v>
                </c:pt>
                <c:pt idx="16">
                  <c:v>540</c:v>
                </c:pt>
                <c:pt idx="17">
                  <c:v>294.70000000000005</c:v>
                </c:pt>
                <c:pt idx="18">
                  <c:v>964</c:v>
                </c:pt>
                <c:pt idx="19">
                  <c:v>676.8</c:v>
                </c:pt>
                <c:pt idx="20">
                  <c:v>350.4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1"/>
          <c:order val="1"/>
          <c:invertIfNegative val="0"/>
          <c:dLbls>
            <c:dLbl>
              <c:idx val="14"/>
              <c:layout>
                <c:manualLayout>
                  <c:x val="-1.125607572269122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0"/>
                  <c:y val="-3.5273368606701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'زبون رقم 1'!$N$10:$N$34</c:f>
              <c:numCache>
                <c:formatCode>dd/mm/yyyy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'زبون رقم 1'!$P$10:$P$34</c:f>
              <c:numCache>
                <c:formatCode>_-[$$-540A]* #,##0.00_ ;_-[$$-540A]* \-#,##0.00\ ;_-[$$-540A]* "-"??_ ;_-@_ 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500</c:v>
                </c:pt>
                <c:pt idx="3">
                  <c:v>2042</c:v>
                </c:pt>
                <c:pt idx="4">
                  <c:v>3025</c:v>
                </c:pt>
                <c:pt idx="5">
                  <c:v>600</c:v>
                </c:pt>
                <c:pt idx="6">
                  <c:v>1500</c:v>
                </c:pt>
                <c:pt idx="7">
                  <c:v>2500</c:v>
                </c:pt>
                <c:pt idx="8">
                  <c:v>1500</c:v>
                </c:pt>
                <c:pt idx="9">
                  <c:v>1700</c:v>
                </c:pt>
                <c:pt idx="10">
                  <c:v>800</c:v>
                </c:pt>
                <c:pt idx="11">
                  <c:v>600</c:v>
                </c:pt>
                <c:pt idx="12">
                  <c:v>0</c:v>
                </c:pt>
                <c:pt idx="13">
                  <c:v>1000</c:v>
                </c:pt>
                <c:pt idx="14">
                  <c:v>1900</c:v>
                </c:pt>
                <c:pt idx="15">
                  <c:v>2400</c:v>
                </c:pt>
                <c:pt idx="16">
                  <c:v>2400</c:v>
                </c:pt>
                <c:pt idx="17">
                  <c:v>600</c:v>
                </c:pt>
                <c:pt idx="18">
                  <c:v>1700</c:v>
                </c:pt>
                <c:pt idx="19">
                  <c:v>0</c:v>
                </c:pt>
                <c:pt idx="20">
                  <c:v>600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1"/>
        <c:overlap val="16"/>
        <c:axId val="46736512"/>
        <c:axId val="46738048"/>
      </c:barChart>
      <c:dateAx>
        <c:axId val="46736512"/>
        <c:scaling>
          <c:orientation val="maxMin"/>
        </c:scaling>
        <c:delete val="0"/>
        <c:axPos val="b"/>
        <c:numFmt formatCode="dd/mm/yyyy" sourceLinked="1"/>
        <c:majorTickMark val="none"/>
        <c:minorTickMark val="none"/>
        <c:tickLblPos val="nextTo"/>
        <c:txPr>
          <a:bodyPr/>
          <a:lstStyle/>
          <a:p>
            <a:pPr>
              <a:defRPr sz="1400" b="1"/>
            </a:pPr>
            <a:endParaRPr lang="tr-TR"/>
          </a:p>
        </c:txPr>
        <c:crossAx val="46738048"/>
        <c:crosses val="autoZero"/>
        <c:auto val="1"/>
        <c:lblOffset val="100"/>
        <c:baseTimeUnit val="months"/>
      </c:dateAx>
      <c:valAx>
        <c:axId val="46738048"/>
        <c:scaling>
          <c:orientation val="minMax"/>
        </c:scaling>
        <c:delete val="1"/>
        <c:axPos val="r"/>
        <c:numFmt formatCode="_-[$$-540A]* #,##0.00_ ;_-[$$-540A]* \-#,##0.00\ ;_-[$$-540A]* &quot;-&quot;??_ ;_-@_ " sourceLinked="1"/>
        <c:majorTickMark val="none"/>
        <c:minorTickMark val="none"/>
        <c:tickLblPos val="nextTo"/>
        <c:crossAx val="46736512"/>
        <c:crosses val="autoZero"/>
        <c:crossBetween val="between"/>
      </c:valAx>
      <c:spPr>
        <a:noFill/>
        <a:ln w="25400">
          <a:noFill/>
        </a:ln>
        <a:effectLst>
          <a:outerShdw blurRad="1270000" dist="2540000" dir="21540000" sx="200000" sy="200000" algn="ctr" rotWithShape="0">
            <a:srgbClr val="000000">
              <a:alpha val="0"/>
            </a:srgbClr>
          </a:outerShdw>
        </a:effectLst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276</xdr:row>
      <xdr:rowOff>0</xdr:rowOff>
    </xdr:from>
    <xdr:to>
      <xdr:col>14</xdr:col>
      <xdr:colOff>609600</xdr:colOff>
      <xdr:row>294</xdr:row>
      <xdr:rowOff>171450</xdr:rowOff>
    </xdr:to>
    <xdr:graphicFrame macro="">
      <xdr:nvGraphicFramePr>
        <xdr:cNvPr id="3" name="مخطط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493120122123125127128129124126130132133161162164165166167168169170171172173174177178179180181182183184186188190189191192193195197199200202201203204205206207208209211210212213214" displayName="Table1493120122123125127128129124126130132133161162164165166167168169170171172173174177178179180181182183184186188190189191192193195197199200202201203204205206207208209211210212213214" ref="A7:P268" totalsRowShown="0" headerRowDxfId="19" dataDxfId="17" headerRowBorderDxfId="18" tableBorderDxfId="16">
  <autoFilter ref="A7:P268"/>
  <tableColumns count="16">
    <tableColumn id="1" name="التاريخ" dataDxfId="15"/>
    <tableColumn id="9" name="رقم فاتورة" dataDxfId="14"/>
    <tableColumn id="16" name="القسم" dataDxfId="13"/>
    <tableColumn id="2" name="البيان" dataDxfId="12"/>
    <tableColumn id="11" name="طقم" dataDxfId="11">
      <calculatedColumnFormula>F8/8</calculatedColumnFormula>
    </tableColumn>
    <tableColumn id="3" name="الكمية" dataDxfId="10"/>
    <tableColumn id="4" name="السعر" dataDxfId="9"/>
    <tableColumn id="10" name="الموديل" dataDxfId="8"/>
    <tableColumn id="8" name="الحسم" dataDxfId="7"/>
    <tableColumn id="5" name="قاتورة" dataDxfId="6">
      <calculatedColumnFormula>(Table1493120122123125127128129124126130132133161162164165166167168169170171172173174177178179180181182183184186188190189191192193195197199200202201203204205206207208209211210212213214[[#This Row],[السعر]]*Table1493120122123125127128129124126130132133161162164165166167168169170171172173174177178179180181182183184186188190189191192193195197199200202201203204205206207208209211210212213214[[#This Row],[الكمية]])-Table1493120122123125127128129124126130132133161162164165166167168169170171172173174177178179180181182183184186188190189191192193195197199200202201203204205206207208209211210212213214[[#This Row],[الحسم]]</calculatedColumnFormula>
    </tableColumn>
    <tableColumn id="6" name="الدفعات" dataDxfId="5"/>
    <tableColumn id="7" name="الرصيد" dataDxfId="4">
      <calculatedColumnFormula>L7+Table1493120122123125127128129124126130132133161162164165166167168169170171172173174177178179180181182183184186188190189191192193195197199200202201203204205206207208209211210212213214[[#This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calculatedColumnFormula>
    </tableColumn>
    <tableColumn id="12" name="شهر وسنة " dataDxfId="3">
      <calculatedColumnFormula>TEXT(A8,"mm/yyyy")</calculatedColumnFormula>
    </tableColumn>
    <tableColumn id="13" name="Column1" dataDxfId="2"/>
    <tableColumn id="14" name="المبيعات" dataDxfId="1">
      <calculatedColumnFormula>SUMIF(M:M,N8,J:J)</calculatedColumnFormula>
    </tableColumn>
    <tableColumn id="15" name="الدفعات2" dataDxfId="0">
      <calculatedColumnFormula>SUMIF(M:M,N8,K:K)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P425"/>
  <sheetViews>
    <sheetView rightToLeft="1" tabSelected="1" topLeftCell="A268" zoomScale="70" zoomScaleNormal="70" workbookViewId="0">
      <selection activeCell="R281" sqref="R281"/>
    </sheetView>
  </sheetViews>
  <sheetFormatPr defaultColWidth="9" defaultRowHeight="15" x14ac:dyDescent="0.25"/>
  <cols>
    <col min="1" max="1" width="14.42578125" style="60" bestFit="1" customWidth="1"/>
    <col min="2" max="2" width="17.140625" style="61" bestFit="1" customWidth="1"/>
    <col min="3" max="3" width="13.42578125" style="61" bestFit="1" customWidth="1"/>
    <col min="4" max="4" width="12.5703125" style="5" bestFit="1" customWidth="1"/>
    <col min="5" max="5" width="8.85546875" style="5" bestFit="1" customWidth="1"/>
    <col min="6" max="7" width="13.140625" style="5" bestFit="1" customWidth="1"/>
    <col min="8" max="8" width="14.5703125" style="61" bestFit="1" customWidth="1"/>
    <col min="9" max="9" width="14" style="5" bestFit="1" customWidth="1"/>
    <col min="10" max="10" width="15.28515625" style="5" bestFit="1" customWidth="1"/>
    <col min="11" max="11" width="15.42578125" style="5" bestFit="1" customWidth="1"/>
    <col min="12" max="12" width="17.140625" style="5" bestFit="1" customWidth="1"/>
    <col min="13" max="13" width="18.140625" style="5" bestFit="1" customWidth="1"/>
    <col min="14" max="14" width="17.85546875" style="5" bestFit="1" customWidth="1"/>
    <col min="15" max="15" width="15.85546875" style="5" bestFit="1" customWidth="1"/>
    <col min="16" max="16" width="16.85546875" style="5" bestFit="1" customWidth="1"/>
    <col min="17" max="22" width="9" style="5" customWidth="1"/>
    <col min="23" max="23" width="10.85546875" style="5" customWidth="1"/>
    <col min="24" max="24" width="9" style="5" customWidth="1"/>
    <col min="25" max="16384" width="9" style="5"/>
  </cols>
  <sheetData>
    <row r="1" spans="1:16" ht="46.5" x14ac:dyDescent="0.25">
      <c r="A1" s="62"/>
      <c r="B1" s="62"/>
      <c r="C1" s="62"/>
      <c r="D1" s="62"/>
      <c r="E1" s="1"/>
      <c r="F1" s="1"/>
      <c r="G1" s="1"/>
      <c r="H1" s="2"/>
      <c r="I1" s="1"/>
      <c r="J1" s="3" t="s">
        <v>0</v>
      </c>
      <c r="K1" s="4"/>
      <c r="L1" s="4"/>
    </row>
    <row r="2" spans="1:16" ht="33.75" x14ac:dyDescent="0.25">
      <c r="A2" s="62"/>
      <c r="B2" s="62"/>
      <c r="C2" s="62"/>
      <c r="D2" s="62"/>
      <c r="E2" s="1"/>
      <c r="F2" s="1"/>
      <c r="G2" s="1"/>
      <c r="H2" s="2"/>
      <c r="I2" s="1"/>
      <c r="J2" s="4"/>
      <c r="K2" s="4"/>
      <c r="L2" s="6" t="s">
        <v>1</v>
      </c>
    </row>
    <row r="3" spans="1:16" ht="18.75" x14ac:dyDescent="0.25">
      <c r="A3" s="7"/>
      <c r="B3" s="8"/>
      <c r="C3" s="8"/>
      <c r="D3" s="4"/>
      <c r="E3" s="4"/>
      <c r="F3" s="4"/>
      <c r="G3" s="4"/>
      <c r="H3" s="8"/>
      <c r="I3" s="4"/>
      <c r="J3" s="4"/>
      <c r="K3" s="4"/>
      <c r="L3" s="9">
        <f>A8</f>
        <v>44532</v>
      </c>
    </row>
    <row r="4" spans="1:16" ht="21" x14ac:dyDescent="0.25">
      <c r="A4" s="63" t="s">
        <v>265</v>
      </c>
      <c r="B4" s="63"/>
      <c r="C4" s="63"/>
      <c r="D4" s="63"/>
      <c r="E4" s="10"/>
      <c r="F4" s="11"/>
      <c r="G4" s="11"/>
      <c r="H4" s="8"/>
      <c r="I4" s="11"/>
      <c r="J4" s="4"/>
      <c r="K4" s="4"/>
      <c r="L4" s="6" t="s">
        <v>2</v>
      </c>
    </row>
    <row r="5" spans="1:16" ht="18.75" x14ac:dyDescent="0.25">
      <c r="A5" s="7"/>
      <c r="B5" s="8"/>
      <c r="C5" s="8"/>
      <c r="D5" s="4"/>
      <c r="E5" s="4"/>
      <c r="F5" s="4"/>
      <c r="G5" s="4"/>
      <c r="H5" s="8"/>
      <c r="I5" s="4"/>
      <c r="J5" s="4"/>
      <c r="K5" s="4"/>
      <c r="L5" s="9">
        <f ca="1">TODAY()</f>
        <v>45198</v>
      </c>
    </row>
    <row r="6" spans="1:16" x14ac:dyDescent="0.25">
      <c r="A6" s="7"/>
      <c r="B6" s="8"/>
      <c r="C6" s="8"/>
      <c r="D6" s="4"/>
      <c r="E6" s="4"/>
      <c r="F6" s="4"/>
      <c r="G6" s="4"/>
      <c r="H6" s="8"/>
      <c r="I6" s="4"/>
      <c r="J6" s="4"/>
      <c r="K6" s="4"/>
      <c r="L6" s="4"/>
    </row>
    <row r="7" spans="1:16" s="19" customFormat="1" ht="18.75" x14ac:dyDescent="0.25">
      <c r="A7" s="12" t="s">
        <v>3</v>
      </c>
      <c r="B7" s="13" t="s">
        <v>4</v>
      </c>
      <c r="C7" s="13" t="s">
        <v>5</v>
      </c>
      <c r="D7" s="14" t="s">
        <v>6</v>
      </c>
      <c r="E7" s="15" t="s">
        <v>7</v>
      </c>
      <c r="F7" s="14" t="s">
        <v>8</v>
      </c>
      <c r="G7" s="14" t="s">
        <v>9</v>
      </c>
      <c r="H7" s="16" t="s">
        <v>10</v>
      </c>
      <c r="I7" s="14" t="s">
        <v>11</v>
      </c>
      <c r="J7" s="14" t="s">
        <v>12</v>
      </c>
      <c r="K7" s="14" t="s">
        <v>13</v>
      </c>
      <c r="L7" s="17" t="s">
        <v>14</v>
      </c>
      <c r="M7" s="18" t="s">
        <v>15</v>
      </c>
      <c r="N7" s="18" t="s">
        <v>16</v>
      </c>
      <c r="O7" s="18" t="s">
        <v>17</v>
      </c>
      <c r="P7" s="18" t="s">
        <v>18</v>
      </c>
    </row>
    <row r="8" spans="1:16" x14ac:dyDescent="0.25">
      <c r="A8" s="20">
        <v>44532</v>
      </c>
      <c r="B8" s="21" t="s">
        <v>19</v>
      </c>
      <c r="C8" s="21"/>
      <c r="D8" s="22">
        <v>504</v>
      </c>
      <c r="E8" s="22">
        <f t="shared" ref="E8:E71" si="0">F8/8</f>
        <v>5</v>
      </c>
      <c r="F8" s="22">
        <v>40</v>
      </c>
      <c r="G8" s="23">
        <v>0.7</v>
      </c>
      <c r="H8" s="21" t="s">
        <v>20</v>
      </c>
      <c r="I8" s="24"/>
      <c r="J8" s="23">
        <f>F8*G8-I8</f>
        <v>28</v>
      </c>
      <c r="K8" s="25"/>
      <c r="L8" s="26">
        <f>J8</f>
        <v>28</v>
      </c>
      <c r="M8" s="5" t="str">
        <f t="shared" ref="M8:M71" si="1">TEXT(A8,"mm/yyyy")</f>
        <v>12/2021</v>
      </c>
      <c r="N8" s="27">
        <v>44470</v>
      </c>
      <c r="O8" s="26">
        <f t="shared" ref="O8:O71" si="2">SUMIF(M:M,N8,J:J)</f>
        <v>0</v>
      </c>
      <c r="P8" s="26">
        <f t="shared" ref="P8:P71" si="3">SUMIF(M:M,N8,K:K)</f>
        <v>0</v>
      </c>
    </row>
    <row r="9" spans="1:16" x14ac:dyDescent="0.25">
      <c r="A9" s="20">
        <v>44531</v>
      </c>
      <c r="B9" s="21" t="s">
        <v>21</v>
      </c>
      <c r="C9" s="21"/>
      <c r="D9" s="22">
        <v>509</v>
      </c>
      <c r="E9" s="22">
        <f t="shared" si="0"/>
        <v>3.75</v>
      </c>
      <c r="F9" s="22">
        <v>30</v>
      </c>
      <c r="G9" s="23">
        <v>0.75</v>
      </c>
      <c r="H9" s="21" t="s">
        <v>22</v>
      </c>
      <c r="I9" s="28"/>
      <c r="J9" s="23">
        <f t="shared" ref="J9:J50" si="4">F9*G9-I9</f>
        <v>22.5</v>
      </c>
      <c r="K9" s="25"/>
      <c r="L9" s="26">
        <f t="shared" ref="L9:L14" si="5">L8+J9-K9</f>
        <v>50.5</v>
      </c>
      <c r="M9" s="5" t="str">
        <f t="shared" si="1"/>
        <v>12/2021</v>
      </c>
      <c r="N9" s="27">
        <v>44501</v>
      </c>
      <c r="O9" s="26">
        <f t="shared" si="2"/>
        <v>0</v>
      </c>
      <c r="P9" s="26">
        <f t="shared" si="3"/>
        <v>0</v>
      </c>
    </row>
    <row r="10" spans="1:16" x14ac:dyDescent="0.25">
      <c r="A10" s="20">
        <v>44536</v>
      </c>
      <c r="B10" s="21" t="s">
        <v>23</v>
      </c>
      <c r="C10" s="21"/>
      <c r="D10" s="22">
        <v>509</v>
      </c>
      <c r="E10" s="22">
        <f t="shared" si="0"/>
        <v>6</v>
      </c>
      <c r="F10" s="22">
        <v>48</v>
      </c>
      <c r="G10" s="23">
        <v>0.75</v>
      </c>
      <c r="H10" s="21" t="s">
        <v>24</v>
      </c>
      <c r="I10" s="28"/>
      <c r="J10" s="23">
        <f t="shared" si="4"/>
        <v>36</v>
      </c>
      <c r="K10" s="25"/>
      <c r="L10" s="26">
        <f t="shared" si="5"/>
        <v>86.5</v>
      </c>
      <c r="M10" s="5" t="str">
        <f t="shared" si="1"/>
        <v>12/2021</v>
      </c>
      <c r="N10" s="27">
        <v>44531</v>
      </c>
      <c r="O10" s="26">
        <f t="shared" si="2"/>
        <v>311.60000000000002</v>
      </c>
      <c r="P10" s="26">
        <f t="shared" si="3"/>
        <v>0</v>
      </c>
    </row>
    <row r="11" spans="1:16" x14ac:dyDescent="0.25">
      <c r="A11" s="20">
        <v>44536</v>
      </c>
      <c r="B11" s="21" t="s">
        <v>25</v>
      </c>
      <c r="C11" s="21"/>
      <c r="D11" s="22">
        <v>504</v>
      </c>
      <c r="E11" s="22">
        <f t="shared" si="0"/>
        <v>6</v>
      </c>
      <c r="F11" s="22">
        <v>48</v>
      </c>
      <c r="G11" s="23">
        <v>0.8</v>
      </c>
      <c r="H11" s="21" t="s">
        <v>24</v>
      </c>
      <c r="I11" s="28"/>
      <c r="J11" s="23">
        <f t="shared" si="4"/>
        <v>38.400000000000006</v>
      </c>
      <c r="K11" s="25"/>
      <c r="L11" s="26">
        <f t="shared" si="5"/>
        <v>124.9</v>
      </c>
      <c r="M11" s="5" t="str">
        <f t="shared" si="1"/>
        <v>12/2021</v>
      </c>
      <c r="N11" s="27">
        <v>44562</v>
      </c>
      <c r="O11" s="26">
        <f t="shared" si="2"/>
        <v>19.8</v>
      </c>
      <c r="P11" s="26">
        <f t="shared" si="3"/>
        <v>0</v>
      </c>
    </row>
    <row r="12" spans="1:16" x14ac:dyDescent="0.25">
      <c r="A12" s="20">
        <v>44541</v>
      </c>
      <c r="B12" s="21" t="s">
        <v>26</v>
      </c>
      <c r="C12" s="21"/>
      <c r="D12" s="22">
        <v>509</v>
      </c>
      <c r="E12" s="22">
        <f t="shared" si="0"/>
        <v>6.25</v>
      </c>
      <c r="F12" s="22">
        <v>50</v>
      </c>
      <c r="G12" s="23">
        <v>0.75</v>
      </c>
      <c r="H12" s="21" t="s">
        <v>24</v>
      </c>
      <c r="I12" s="28"/>
      <c r="J12" s="23">
        <f t="shared" si="4"/>
        <v>37.5</v>
      </c>
      <c r="K12" s="25"/>
      <c r="L12" s="26">
        <f t="shared" si="5"/>
        <v>162.4</v>
      </c>
      <c r="M12" s="5" t="str">
        <f t="shared" si="1"/>
        <v>12/2021</v>
      </c>
      <c r="N12" s="27">
        <v>44593</v>
      </c>
      <c r="O12" s="26">
        <f t="shared" si="2"/>
        <v>3224</v>
      </c>
      <c r="P12" s="26">
        <f t="shared" si="3"/>
        <v>500</v>
      </c>
    </row>
    <row r="13" spans="1:16" x14ac:dyDescent="0.25">
      <c r="A13" s="20">
        <v>44541</v>
      </c>
      <c r="B13" s="21" t="s">
        <v>27</v>
      </c>
      <c r="C13" s="21"/>
      <c r="D13" s="22">
        <v>501</v>
      </c>
      <c r="E13" s="22">
        <f t="shared" si="0"/>
        <v>1.5</v>
      </c>
      <c r="F13" s="22">
        <v>12</v>
      </c>
      <c r="G13" s="23">
        <v>0.6</v>
      </c>
      <c r="H13" s="21" t="s">
        <v>24</v>
      </c>
      <c r="I13" s="28"/>
      <c r="J13" s="23">
        <f t="shared" si="4"/>
        <v>7.1999999999999993</v>
      </c>
      <c r="K13" s="25"/>
      <c r="L13" s="26">
        <f t="shared" si="5"/>
        <v>169.6</v>
      </c>
      <c r="M13" s="5" t="str">
        <f t="shared" si="1"/>
        <v>12/2021</v>
      </c>
      <c r="N13" s="27">
        <v>44621</v>
      </c>
      <c r="O13" s="26">
        <f t="shared" si="2"/>
        <v>2736.8</v>
      </c>
      <c r="P13" s="26">
        <f t="shared" si="3"/>
        <v>2042</v>
      </c>
    </row>
    <row r="14" spans="1:16" x14ac:dyDescent="0.25">
      <c r="A14" s="20">
        <v>44541</v>
      </c>
      <c r="B14" s="21" t="s">
        <v>28</v>
      </c>
      <c r="C14" s="21"/>
      <c r="D14" s="22">
        <v>504</v>
      </c>
      <c r="E14" s="22">
        <f t="shared" si="0"/>
        <v>6.25</v>
      </c>
      <c r="F14" s="22">
        <v>50</v>
      </c>
      <c r="G14" s="23">
        <v>0.8</v>
      </c>
      <c r="H14" s="21" t="s">
        <v>24</v>
      </c>
      <c r="I14" s="28"/>
      <c r="J14" s="23">
        <f t="shared" si="4"/>
        <v>40</v>
      </c>
      <c r="K14" s="25"/>
      <c r="L14" s="26">
        <f t="shared" si="5"/>
        <v>209.6</v>
      </c>
      <c r="M14" s="5" t="str">
        <f t="shared" si="1"/>
        <v>12/2021</v>
      </c>
      <c r="N14" s="27">
        <v>44652</v>
      </c>
      <c r="O14" s="26">
        <f t="shared" si="2"/>
        <v>950.4</v>
      </c>
      <c r="P14" s="26">
        <f t="shared" si="3"/>
        <v>3025</v>
      </c>
    </row>
    <row r="15" spans="1:16" x14ac:dyDescent="0.25">
      <c r="A15" s="20">
        <v>44546</v>
      </c>
      <c r="B15" s="21" t="s">
        <v>29</v>
      </c>
      <c r="C15" s="21"/>
      <c r="D15" s="22">
        <v>504</v>
      </c>
      <c r="E15" s="22">
        <f t="shared" si="0"/>
        <v>1.25</v>
      </c>
      <c r="F15" s="22">
        <v>10</v>
      </c>
      <c r="G15" s="23">
        <v>0.8</v>
      </c>
      <c r="H15" s="21" t="s">
        <v>30</v>
      </c>
      <c r="I15" s="28"/>
      <c r="J15" s="23">
        <f t="shared" si="4"/>
        <v>8</v>
      </c>
      <c r="K15" s="25"/>
      <c r="L15" s="26">
        <f>L14+Table1493120122123125127128129124126130132133161162164165166167168169170171172173174177178179180181182183184186188190189191192193195197199200202201203204205206207208209211210212213214[[#This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217.6</v>
      </c>
      <c r="M15" s="5" t="str">
        <f t="shared" si="1"/>
        <v>12/2021</v>
      </c>
      <c r="N15" s="27">
        <v>44682</v>
      </c>
      <c r="O15" s="26">
        <f t="shared" si="2"/>
        <v>3189.1</v>
      </c>
      <c r="P15" s="26">
        <f t="shared" si="3"/>
        <v>600</v>
      </c>
    </row>
    <row r="16" spans="1:16" x14ac:dyDescent="0.25">
      <c r="A16" s="20">
        <v>44546</v>
      </c>
      <c r="B16" s="21" t="s">
        <v>31</v>
      </c>
      <c r="C16" s="21"/>
      <c r="D16" s="22">
        <v>509</v>
      </c>
      <c r="E16" s="22">
        <f t="shared" si="0"/>
        <v>1.25</v>
      </c>
      <c r="F16" s="22">
        <v>10</v>
      </c>
      <c r="G16" s="23">
        <v>0.75</v>
      </c>
      <c r="H16" s="21" t="s">
        <v>30</v>
      </c>
      <c r="I16" s="28"/>
      <c r="J16" s="23">
        <f t="shared" si="4"/>
        <v>7.5</v>
      </c>
      <c r="K16" s="25"/>
      <c r="L16" s="26">
        <f>L15+Table1493120122123125127128129124126130132133161162164165166167168169170171172173174177178179180181182183184186188190189191192193195197199200202201203204205206207208209211210212213214[[#This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225.1</v>
      </c>
      <c r="M16" s="5" t="str">
        <f t="shared" si="1"/>
        <v>12/2021</v>
      </c>
      <c r="N16" s="27">
        <v>44713</v>
      </c>
      <c r="O16" s="26">
        <f t="shared" si="2"/>
        <v>3781.5</v>
      </c>
      <c r="P16" s="26">
        <f t="shared" si="3"/>
        <v>1500</v>
      </c>
    </row>
    <row r="17" spans="1:16" x14ac:dyDescent="0.25">
      <c r="A17" s="20">
        <v>44547</v>
      </c>
      <c r="B17" s="21" t="s">
        <v>32</v>
      </c>
      <c r="C17" s="21"/>
      <c r="D17" s="22">
        <v>509</v>
      </c>
      <c r="E17" s="22">
        <f t="shared" si="0"/>
        <v>0.75</v>
      </c>
      <c r="F17" s="22">
        <v>6</v>
      </c>
      <c r="G17" s="23">
        <v>0.75</v>
      </c>
      <c r="H17" s="21" t="s">
        <v>33</v>
      </c>
      <c r="I17" s="28"/>
      <c r="J17" s="23">
        <f t="shared" si="4"/>
        <v>4.5</v>
      </c>
      <c r="K17" s="25"/>
      <c r="L17" s="26">
        <f>L16+Table1493120122123125127128129124126130132133161162164165166167168169170171172173174177178179180181182183184186188190189191192193195197199200202201203204205206207208209211210212213214[[#This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229.6</v>
      </c>
      <c r="M17" s="5" t="str">
        <f t="shared" si="1"/>
        <v>12/2021</v>
      </c>
      <c r="N17" s="27">
        <v>44743</v>
      </c>
      <c r="O17" s="26">
        <f t="shared" si="2"/>
        <v>936.80000000000007</v>
      </c>
      <c r="P17" s="26">
        <f t="shared" si="3"/>
        <v>2500</v>
      </c>
    </row>
    <row r="18" spans="1:16" x14ac:dyDescent="0.25">
      <c r="A18" s="20">
        <v>44550</v>
      </c>
      <c r="B18" s="21" t="s">
        <v>34</v>
      </c>
      <c r="C18" s="21"/>
      <c r="D18" s="22">
        <v>504</v>
      </c>
      <c r="E18" s="22">
        <f t="shared" si="0"/>
        <v>6.25</v>
      </c>
      <c r="F18" s="22">
        <v>50</v>
      </c>
      <c r="G18" s="23">
        <v>0.8</v>
      </c>
      <c r="H18" s="21" t="s">
        <v>24</v>
      </c>
      <c r="I18" s="28"/>
      <c r="J18" s="23">
        <f t="shared" si="4"/>
        <v>40</v>
      </c>
      <c r="K18" s="25"/>
      <c r="L18" s="26">
        <f>L17+Table1493120122123125127128129124126130132133161162164165166167168169170171172173174177178179180181182183184186188190189191192193195197199200202201203204205206207208209211210212213214[[#This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269.60000000000002</v>
      </c>
      <c r="M18" s="5" t="str">
        <f t="shared" si="1"/>
        <v>12/2021</v>
      </c>
      <c r="N18" s="27">
        <v>44774</v>
      </c>
      <c r="O18" s="26">
        <f t="shared" si="2"/>
        <v>3192.8</v>
      </c>
      <c r="P18" s="26">
        <f t="shared" si="3"/>
        <v>1500</v>
      </c>
    </row>
    <row r="19" spans="1:16" x14ac:dyDescent="0.25">
      <c r="A19" s="20">
        <v>44550</v>
      </c>
      <c r="B19" s="21" t="s">
        <v>35</v>
      </c>
      <c r="C19" s="21"/>
      <c r="D19" s="22">
        <v>509</v>
      </c>
      <c r="E19" s="22">
        <f t="shared" si="0"/>
        <v>7.5</v>
      </c>
      <c r="F19" s="22">
        <v>60</v>
      </c>
      <c r="G19" s="23">
        <v>0.7</v>
      </c>
      <c r="H19" s="21" t="s">
        <v>24</v>
      </c>
      <c r="I19" s="28"/>
      <c r="J19" s="23">
        <f t="shared" si="4"/>
        <v>42</v>
      </c>
      <c r="K19" s="25"/>
      <c r="L19" s="26">
        <f>L18+Table1493120122123125127128129124126130132133161162164165166167168169170171172173174177178179180181182183184186188190189191192193195197199200202201203204205206207208209211210212213214[[#This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311.60000000000002</v>
      </c>
      <c r="M19" s="5" t="str">
        <f t="shared" si="1"/>
        <v>12/2021</v>
      </c>
      <c r="N19" s="27">
        <v>44805</v>
      </c>
      <c r="O19" s="26">
        <f t="shared" si="2"/>
        <v>178.6</v>
      </c>
      <c r="P19" s="26">
        <f t="shared" si="3"/>
        <v>1700</v>
      </c>
    </row>
    <row r="20" spans="1:16" x14ac:dyDescent="0.25">
      <c r="A20" s="20">
        <v>44589</v>
      </c>
      <c r="B20" s="21" t="s">
        <v>36</v>
      </c>
      <c r="C20" s="21"/>
      <c r="D20" s="22">
        <v>509</v>
      </c>
      <c r="E20" s="22">
        <f t="shared" si="0"/>
        <v>1.5</v>
      </c>
      <c r="F20" s="22">
        <v>12</v>
      </c>
      <c r="G20" s="23">
        <v>0.8</v>
      </c>
      <c r="H20" s="21" t="s">
        <v>24</v>
      </c>
      <c r="I20" s="28"/>
      <c r="J20" s="23">
        <f t="shared" si="4"/>
        <v>9.6000000000000014</v>
      </c>
      <c r="K20" s="25"/>
      <c r="L20" s="26">
        <f>L19+Table1493120122123125127128129124126130132133161162164165166167168169170171172173174177178179180181182183184186188190189191192193195197199200202201203204205206207208209211210212213214[[#This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321.20000000000005</v>
      </c>
      <c r="M20" s="5" t="str">
        <f t="shared" si="1"/>
        <v>01/2022</v>
      </c>
      <c r="N20" s="27">
        <v>44835</v>
      </c>
      <c r="O20" s="26">
        <f t="shared" si="2"/>
        <v>325.5</v>
      </c>
      <c r="P20" s="26">
        <f t="shared" si="3"/>
        <v>800</v>
      </c>
    </row>
    <row r="21" spans="1:16" x14ac:dyDescent="0.25">
      <c r="A21" s="20">
        <v>44592</v>
      </c>
      <c r="B21" s="21" t="s">
        <v>37</v>
      </c>
      <c r="C21" s="21"/>
      <c r="D21" s="22">
        <v>504</v>
      </c>
      <c r="E21" s="22">
        <f t="shared" si="0"/>
        <v>1.5</v>
      </c>
      <c r="F21" s="22">
        <v>12</v>
      </c>
      <c r="G21" s="23">
        <v>0.85</v>
      </c>
      <c r="H21" s="21" t="s">
        <v>24</v>
      </c>
      <c r="I21" s="28"/>
      <c r="J21" s="23">
        <f t="shared" si="4"/>
        <v>10.199999999999999</v>
      </c>
      <c r="K21" s="25"/>
      <c r="L21" s="26">
        <f>L20+Table1493120122123125127128129124126130132133161162164165166167168169170171172173174177178179180181182183184186188190189191192193195197199200202201203204205206207208209211210212213214[[#This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331.40000000000003</v>
      </c>
      <c r="M21" s="5" t="str">
        <f t="shared" si="1"/>
        <v>01/2022</v>
      </c>
      <c r="N21" s="27">
        <v>44866</v>
      </c>
      <c r="O21" s="26">
        <f t="shared" si="2"/>
        <v>145.19999999999999</v>
      </c>
      <c r="P21" s="26">
        <f t="shared" si="3"/>
        <v>600</v>
      </c>
    </row>
    <row r="22" spans="1:16" x14ac:dyDescent="0.25">
      <c r="A22" s="20">
        <v>44594</v>
      </c>
      <c r="B22" s="21" t="s">
        <v>38</v>
      </c>
      <c r="C22" s="21"/>
      <c r="D22" s="22">
        <v>501</v>
      </c>
      <c r="E22" s="22">
        <f t="shared" si="0"/>
        <v>10</v>
      </c>
      <c r="F22" s="22">
        <v>80</v>
      </c>
      <c r="G22" s="23">
        <v>0.6</v>
      </c>
      <c r="H22" s="21" t="s">
        <v>39</v>
      </c>
      <c r="I22" s="28"/>
      <c r="J22" s="23">
        <f t="shared" si="4"/>
        <v>48</v>
      </c>
      <c r="K22" s="25"/>
      <c r="L22" s="26">
        <f>L21+Table1493120122123125127128129124126130132133161162164165166167168169170171172173174177178179180181182183184186188190189191192193195197199200202201203204205206207208209211210212213214[[#This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379.40000000000003</v>
      </c>
      <c r="M22" s="5" t="str">
        <f t="shared" si="1"/>
        <v>02/2022</v>
      </c>
      <c r="N22" s="27">
        <v>44896</v>
      </c>
      <c r="O22" s="26">
        <f t="shared" si="2"/>
        <v>50.3</v>
      </c>
      <c r="P22" s="26">
        <f t="shared" si="3"/>
        <v>0</v>
      </c>
    </row>
    <row r="23" spans="1:16" ht="15.75" x14ac:dyDescent="0.25">
      <c r="A23" s="20">
        <v>44594</v>
      </c>
      <c r="B23" s="21" t="s">
        <v>40</v>
      </c>
      <c r="C23" s="21"/>
      <c r="D23" s="22">
        <v>504</v>
      </c>
      <c r="E23" s="22">
        <f t="shared" si="0"/>
        <v>10</v>
      </c>
      <c r="F23" s="22">
        <v>80</v>
      </c>
      <c r="G23" s="23">
        <v>0.85</v>
      </c>
      <c r="H23" s="29" t="s">
        <v>39</v>
      </c>
      <c r="I23" s="28"/>
      <c r="J23" s="23">
        <f t="shared" si="4"/>
        <v>68</v>
      </c>
      <c r="K23" s="25"/>
      <c r="L23" s="26">
        <f>L22+Table1493120122123125127128129124126130132133161162164165166167168169170171172173174177178179180181182183184186188190189191192193195197199200202201203204205206207208209211210212213214[[#This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447.40000000000003</v>
      </c>
      <c r="M23" s="5" t="str">
        <f t="shared" si="1"/>
        <v>02/2022</v>
      </c>
      <c r="N23" s="27">
        <v>44927</v>
      </c>
      <c r="O23" s="26">
        <f t="shared" si="2"/>
        <v>3055.6</v>
      </c>
      <c r="P23" s="26">
        <f t="shared" si="3"/>
        <v>1000</v>
      </c>
    </row>
    <row r="24" spans="1:16" ht="15.75" x14ac:dyDescent="0.25">
      <c r="A24" s="20">
        <v>44602</v>
      </c>
      <c r="B24" s="21" t="s">
        <v>41</v>
      </c>
      <c r="C24" s="21"/>
      <c r="D24" s="22">
        <v>501</v>
      </c>
      <c r="E24" s="22">
        <f t="shared" si="0"/>
        <v>10</v>
      </c>
      <c r="F24" s="22">
        <v>80</v>
      </c>
      <c r="G24" s="23">
        <v>0.6</v>
      </c>
      <c r="H24" s="29" t="s">
        <v>42</v>
      </c>
      <c r="I24" s="28"/>
      <c r="J24" s="23">
        <f t="shared" si="4"/>
        <v>48</v>
      </c>
      <c r="K24" s="25"/>
      <c r="L24" s="26">
        <f>L23+Table1493120122123125127128129124126130132133161162164165166167168169170171172173174177178179180181182183184186188190189191192193195197199200202201203204205206207208209211210212213214[[#This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495.40000000000003</v>
      </c>
      <c r="M24" s="5" t="str">
        <f t="shared" si="1"/>
        <v>02/2022</v>
      </c>
      <c r="N24" s="27">
        <v>44958</v>
      </c>
      <c r="O24" s="26">
        <f t="shared" si="2"/>
        <v>497.2</v>
      </c>
      <c r="P24" s="26">
        <f t="shared" si="3"/>
        <v>1900</v>
      </c>
    </row>
    <row r="25" spans="1:16" ht="15.75" x14ac:dyDescent="0.25">
      <c r="A25" s="20">
        <v>44602</v>
      </c>
      <c r="B25" s="21" t="s">
        <v>43</v>
      </c>
      <c r="C25" s="21"/>
      <c r="D25" s="22">
        <v>501</v>
      </c>
      <c r="E25" s="22">
        <f t="shared" si="0"/>
        <v>50</v>
      </c>
      <c r="F25" s="22">
        <v>400</v>
      </c>
      <c r="G25" s="23">
        <v>0.6</v>
      </c>
      <c r="H25" s="29" t="s">
        <v>39</v>
      </c>
      <c r="I25" s="28"/>
      <c r="J25" s="23">
        <f t="shared" si="4"/>
        <v>240</v>
      </c>
      <c r="K25" s="25"/>
      <c r="L25" s="26">
        <f>L24+Table1493120122123125127128129124126130132133161162164165166167168169170171172173174177178179180181182183184186188190189191192193195197199200202201203204205206207208209211210212213214[[#This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735.40000000000009</v>
      </c>
      <c r="M25" s="5" t="str">
        <f t="shared" si="1"/>
        <v>02/2022</v>
      </c>
      <c r="N25" s="27">
        <v>44986</v>
      </c>
      <c r="O25" s="26">
        <f t="shared" si="2"/>
        <v>2429.4</v>
      </c>
      <c r="P25" s="26">
        <f t="shared" si="3"/>
        <v>2400</v>
      </c>
    </row>
    <row r="26" spans="1:16" ht="15.75" x14ac:dyDescent="0.25">
      <c r="A26" s="20">
        <v>44602</v>
      </c>
      <c r="B26" s="21" t="s">
        <v>44</v>
      </c>
      <c r="C26" s="21"/>
      <c r="D26" s="22">
        <v>504</v>
      </c>
      <c r="E26" s="22">
        <f t="shared" si="0"/>
        <v>10</v>
      </c>
      <c r="F26" s="22">
        <v>80</v>
      </c>
      <c r="G26" s="23">
        <v>0.75</v>
      </c>
      <c r="H26" s="29" t="s">
        <v>42</v>
      </c>
      <c r="I26" s="28"/>
      <c r="J26" s="23">
        <f t="shared" si="4"/>
        <v>60</v>
      </c>
      <c r="K26" s="25"/>
      <c r="L26" s="26">
        <f>L25+Table1493120122123125127128129124126130132133161162164165166167168169170171172173174177178179180181182183184186188190189191192193195197199200202201203204205206207208209211210212213214[[#This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795.40000000000009</v>
      </c>
      <c r="M26" s="5" t="str">
        <f t="shared" si="1"/>
        <v>02/2022</v>
      </c>
      <c r="N26" s="27">
        <v>45017</v>
      </c>
      <c r="O26" s="26">
        <f t="shared" si="2"/>
        <v>540</v>
      </c>
      <c r="P26" s="26">
        <f t="shared" si="3"/>
        <v>2400</v>
      </c>
    </row>
    <row r="27" spans="1:16" ht="15.75" x14ac:dyDescent="0.25">
      <c r="A27" s="20">
        <v>44602</v>
      </c>
      <c r="B27" s="21" t="s">
        <v>45</v>
      </c>
      <c r="C27" s="21"/>
      <c r="D27" s="22">
        <v>504</v>
      </c>
      <c r="E27" s="22">
        <f t="shared" si="0"/>
        <v>50</v>
      </c>
      <c r="F27" s="22">
        <v>400</v>
      </c>
      <c r="G27" s="23">
        <v>0.75</v>
      </c>
      <c r="H27" s="29" t="s">
        <v>39</v>
      </c>
      <c r="I27" s="28"/>
      <c r="J27" s="23">
        <f t="shared" si="4"/>
        <v>300</v>
      </c>
      <c r="K27" s="25"/>
      <c r="L27" s="26">
        <f>L26+Table1493120122123125127128129124126130132133161162164165166167168169170171172173174177178179180181182183184186188190189191192193195197199200202201203204205206207208209211210212213214[[#This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1095.4000000000001</v>
      </c>
      <c r="M27" s="5" t="str">
        <f t="shared" si="1"/>
        <v>02/2022</v>
      </c>
      <c r="N27" s="27">
        <v>45047</v>
      </c>
      <c r="O27" s="26">
        <f t="shared" si="2"/>
        <v>294.70000000000005</v>
      </c>
      <c r="P27" s="26">
        <f t="shared" si="3"/>
        <v>600</v>
      </c>
    </row>
    <row r="28" spans="1:16" ht="15.75" x14ac:dyDescent="0.25">
      <c r="A28" s="20">
        <v>44608</v>
      </c>
      <c r="B28" s="21" t="s">
        <v>46</v>
      </c>
      <c r="C28" s="21"/>
      <c r="D28" s="22">
        <v>504</v>
      </c>
      <c r="E28" s="22">
        <f t="shared" si="0"/>
        <v>50</v>
      </c>
      <c r="F28" s="22">
        <v>400</v>
      </c>
      <c r="G28" s="23">
        <v>0.75</v>
      </c>
      <c r="H28" s="29" t="s">
        <v>47</v>
      </c>
      <c r="I28" s="28"/>
      <c r="J28" s="23">
        <f t="shared" si="4"/>
        <v>300</v>
      </c>
      <c r="K28" s="25"/>
      <c r="L28" s="26">
        <f>L27+Table1493120122123125127128129124126130132133161162164165166167168169170171172173174177178179180181182183184186188190189191192193195197199200202201203204205206207208209211210212213214[[#This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1395.4</v>
      </c>
      <c r="M28" s="5" t="str">
        <f t="shared" si="1"/>
        <v>02/2022</v>
      </c>
      <c r="N28" s="27">
        <v>45078</v>
      </c>
      <c r="O28" s="26">
        <f t="shared" si="2"/>
        <v>964</v>
      </c>
      <c r="P28" s="26">
        <f t="shared" si="3"/>
        <v>1700</v>
      </c>
    </row>
    <row r="29" spans="1:16" ht="15.75" x14ac:dyDescent="0.25">
      <c r="A29" s="20">
        <v>44608</v>
      </c>
      <c r="B29" s="21" t="s">
        <v>48</v>
      </c>
      <c r="C29" s="21"/>
      <c r="D29" s="22">
        <v>501</v>
      </c>
      <c r="E29" s="22">
        <f t="shared" si="0"/>
        <v>50</v>
      </c>
      <c r="F29" s="22">
        <v>400</v>
      </c>
      <c r="G29" s="23">
        <v>0.6</v>
      </c>
      <c r="H29" s="29" t="s">
        <v>47</v>
      </c>
      <c r="I29" s="28"/>
      <c r="J29" s="23">
        <f t="shared" si="4"/>
        <v>240</v>
      </c>
      <c r="K29" s="25"/>
      <c r="L29" s="26">
        <f>L28+Table1493120122123125127128129124126130132133161162164165166167168169170171172173174177178179180181182183184186188190189191192193195197199200202201203204205206207208209211210212213214[[#This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1635.4</v>
      </c>
      <c r="M29" s="5" t="str">
        <f t="shared" si="1"/>
        <v>02/2022</v>
      </c>
      <c r="N29" s="27">
        <v>45108</v>
      </c>
      <c r="O29" s="26">
        <f t="shared" si="2"/>
        <v>676.8</v>
      </c>
      <c r="P29" s="26">
        <f t="shared" si="3"/>
        <v>0</v>
      </c>
    </row>
    <row r="30" spans="1:16" ht="15.75" x14ac:dyDescent="0.25">
      <c r="A30" s="20">
        <v>44610</v>
      </c>
      <c r="B30" s="21" t="s">
        <v>49</v>
      </c>
      <c r="C30" s="21"/>
      <c r="D30" s="22">
        <v>504</v>
      </c>
      <c r="E30" s="22">
        <f t="shared" si="0"/>
        <v>50</v>
      </c>
      <c r="F30" s="22">
        <v>400</v>
      </c>
      <c r="G30" s="23">
        <v>0.75</v>
      </c>
      <c r="H30" s="29" t="s">
        <v>39</v>
      </c>
      <c r="I30" s="28"/>
      <c r="J30" s="23">
        <f t="shared" si="4"/>
        <v>300</v>
      </c>
      <c r="K30" s="25"/>
      <c r="L30" s="26">
        <f>L29+Table1493120122123125127128129124126130132133161162164165166167168169170171172173174177178179180181182183184186188190189191192193195197199200202201203204205206207208209211210212213214[[#This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1935.4</v>
      </c>
      <c r="M30" s="5" t="str">
        <f t="shared" si="1"/>
        <v>02/2022</v>
      </c>
      <c r="N30" s="27">
        <v>45139</v>
      </c>
      <c r="O30" s="26">
        <f t="shared" si="2"/>
        <v>350.4</v>
      </c>
      <c r="P30" s="26">
        <f t="shared" si="3"/>
        <v>600</v>
      </c>
    </row>
    <row r="31" spans="1:16" ht="15.75" x14ac:dyDescent="0.25">
      <c r="A31" s="20">
        <v>44610</v>
      </c>
      <c r="B31" s="21" t="s">
        <v>50</v>
      </c>
      <c r="C31" s="21"/>
      <c r="D31" s="22">
        <v>501</v>
      </c>
      <c r="E31" s="22">
        <f t="shared" si="0"/>
        <v>50</v>
      </c>
      <c r="F31" s="22">
        <v>400</v>
      </c>
      <c r="G31" s="23">
        <v>0.6</v>
      </c>
      <c r="H31" s="29" t="s">
        <v>39</v>
      </c>
      <c r="I31" s="28"/>
      <c r="J31" s="23">
        <f t="shared" si="4"/>
        <v>240</v>
      </c>
      <c r="K31" s="25"/>
      <c r="L31" s="26">
        <f>L30+Table1493120122123125127128129124126130132133161162164165166167168169170171172173174177178179180181182183184186188190189191192193195197199200202201203204205206207208209211210212213214[[#This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2175.4</v>
      </c>
      <c r="M31" s="5" t="str">
        <f t="shared" si="1"/>
        <v>02/2022</v>
      </c>
      <c r="N31" s="27">
        <v>45170</v>
      </c>
      <c r="O31" s="26">
        <f t="shared" si="2"/>
        <v>0</v>
      </c>
      <c r="P31" s="26">
        <f t="shared" si="3"/>
        <v>0</v>
      </c>
    </row>
    <row r="32" spans="1:16" ht="15.75" x14ac:dyDescent="0.25">
      <c r="A32" s="20">
        <v>44613</v>
      </c>
      <c r="B32" s="21" t="s">
        <v>51</v>
      </c>
      <c r="C32" s="21"/>
      <c r="D32" s="22">
        <v>504</v>
      </c>
      <c r="E32" s="22">
        <f t="shared" si="0"/>
        <v>50</v>
      </c>
      <c r="F32" s="22">
        <v>400</v>
      </c>
      <c r="G32" s="23">
        <v>0.75</v>
      </c>
      <c r="H32" s="29" t="s">
        <v>47</v>
      </c>
      <c r="I32" s="28"/>
      <c r="J32" s="23">
        <f t="shared" si="4"/>
        <v>300</v>
      </c>
      <c r="K32" s="25"/>
      <c r="L32" s="26">
        <f>L31+Table1493120122123125127128129124126130132133161162164165166167168169170171172173174177178179180181182183184186188190189191192193195197199200202201203204205206207208209211210212213214[[#This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2475.4</v>
      </c>
      <c r="M32" s="5" t="str">
        <f t="shared" si="1"/>
        <v>02/2022</v>
      </c>
      <c r="N32" s="27">
        <v>45200</v>
      </c>
      <c r="O32" s="26">
        <f t="shared" si="2"/>
        <v>0</v>
      </c>
      <c r="P32" s="26">
        <f t="shared" si="3"/>
        <v>0</v>
      </c>
    </row>
    <row r="33" spans="1:16" ht="15.75" x14ac:dyDescent="0.25">
      <c r="A33" s="20">
        <v>44613</v>
      </c>
      <c r="B33" s="21" t="s">
        <v>52</v>
      </c>
      <c r="C33" s="21"/>
      <c r="D33" s="22">
        <v>501</v>
      </c>
      <c r="E33" s="22">
        <f t="shared" si="0"/>
        <v>50</v>
      </c>
      <c r="F33" s="22">
        <v>400</v>
      </c>
      <c r="G33" s="23">
        <v>0.6</v>
      </c>
      <c r="H33" s="29" t="s">
        <v>47</v>
      </c>
      <c r="I33" s="28"/>
      <c r="J33" s="23">
        <f t="shared" si="4"/>
        <v>240</v>
      </c>
      <c r="K33" s="25"/>
      <c r="L33" s="26">
        <f>L32+Table1493120122123125127128129124126130132133161162164165166167168169170171172173174177178179180181182183184186188190189191192193195197199200202201203204205206207208209211210212213214[[#This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2715.4</v>
      </c>
      <c r="M33" s="5" t="str">
        <f t="shared" si="1"/>
        <v>02/2022</v>
      </c>
      <c r="N33" s="27">
        <v>45231</v>
      </c>
      <c r="O33" s="26">
        <f t="shared" si="2"/>
        <v>0</v>
      </c>
      <c r="P33" s="26">
        <f t="shared" si="3"/>
        <v>0</v>
      </c>
    </row>
    <row r="34" spans="1:16" ht="15.75" x14ac:dyDescent="0.25">
      <c r="A34" s="20">
        <v>44616</v>
      </c>
      <c r="B34" s="21" t="s">
        <v>53</v>
      </c>
      <c r="C34" s="21"/>
      <c r="D34" s="22">
        <v>504</v>
      </c>
      <c r="E34" s="22">
        <f t="shared" si="0"/>
        <v>50</v>
      </c>
      <c r="F34" s="22">
        <v>400</v>
      </c>
      <c r="G34" s="23">
        <v>0.75</v>
      </c>
      <c r="H34" s="29" t="s">
        <v>42</v>
      </c>
      <c r="I34" s="28"/>
      <c r="J34" s="23">
        <f t="shared" si="4"/>
        <v>300</v>
      </c>
      <c r="K34" s="25"/>
      <c r="L34" s="26">
        <f>L33+Table1493120122123125127128129124126130132133161162164165166167168169170171172173174177178179180181182183184186188190189191192193195197199200202201203204205206207208209211210212213214[[#This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3015.4</v>
      </c>
      <c r="M34" s="5" t="str">
        <f t="shared" si="1"/>
        <v>02/2022</v>
      </c>
      <c r="N34" s="27">
        <v>45261</v>
      </c>
      <c r="O34" s="26">
        <f t="shared" si="2"/>
        <v>0</v>
      </c>
      <c r="P34" s="26">
        <f t="shared" si="3"/>
        <v>0</v>
      </c>
    </row>
    <row r="35" spans="1:16" ht="15.75" x14ac:dyDescent="0.25">
      <c r="A35" s="20">
        <v>44616</v>
      </c>
      <c r="B35" s="21" t="s">
        <v>54</v>
      </c>
      <c r="C35" s="21"/>
      <c r="D35" s="22">
        <v>501</v>
      </c>
      <c r="E35" s="22">
        <f t="shared" si="0"/>
        <v>50</v>
      </c>
      <c r="F35" s="22">
        <v>400</v>
      </c>
      <c r="G35" s="23">
        <v>0.6</v>
      </c>
      <c r="H35" s="29" t="s">
        <v>42</v>
      </c>
      <c r="I35" s="28"/>
      <c r="J35" s="23">
        <f t="shared" si="4"/>
        <v>240</v>
      </c>
      <c r="K35" s="25"/>
      <c r="L35" s="26">
        <f>L34+Table1493120122123125127128129124126130132133161162164165166167168169170171172173174177178179180181182183184186188190189191192193195197199200202201203204205206207208209211210212213214[[#This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3255.4</v>
      </c>
      <c r="M35" s="5" t="str">
        <f t="shared" si="1"/>
        <v>02/2022</v>
      </c>
      <c r="N35" s="27">
        <v>45292</v>
      </c>
      <c r="O35" s="26">
        <f t="shared" si="2"/>
        <v>0</v>
      </c>
      <c r="P35" s="26">
        <f t="shared" si="3"/>
        <v>0</v>
      </c>
    </row>
    <row r="36" spans="1:16" ht="15.75" x14ac:dyDescent="0.25">
      <c r="A36" s="20">
        <v>44618</v>
      </c>
      <c r="B36" s="21"/>
      <c r="C36" s="21"/>
      <c r="D36" s="22" t="s">
        <v>55</v>
      </c>
      <c r="E36" s="22">
        <f t="shared" si="0"/>
        <v>0</v>
      </c>
      <c r="F36" s="22"/>
      <c r="G36" s="23"/>
      <c r="H36" s="29"/>
      <c r="I36" s="28"/>
      <c r="J36" s="23">
        <f t="shared" si="4"/>
        <v>0</v>
      </c>
      <c r="K36" s="25">
        <v>500</v>
      </c>
      <c r="L36" s="26">
        <f>L35+Table1493120122123125127128129124126130132133161162164165166167168169170171172173174177178179180181182183184186188190189191192193195197199200202201203204205206207208209211210212213214[[#This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2755.4</v>
      </c>
      <c r="M36" s="5" t="str">
        <f t="shared" si="1"/>
        <v>02/2022</v>
      </c>
      <c r="N36" s="27">
        <v>45323</v>
      </c>
      <c r="O36" s="26">
        <f t="shared" si="2"/>
        <v>0</v>
      </c>
      <c r="P36" s="26">
        <f t="shared" si="3"/>
        <v>0</v>
      </c>
    </row>
    <row r="37" spans="1:16" ht="15.75" x14ac:dyDescent="0.25">
      <c r="A37" s="20">
        <v>44620</v>
      </c>
      <c r="B37" s="21" t="s">
        <v>56</v>
      </c>
      <c r="C37" s="21"/>
      <c r="D37" s="22">
        <v>504</v>
      </c>
      <c r="E37" s="22">
        <f t="shared" si="0"/>
        <v>50</v>
      </c>
      <c r="F37" s="22">
        <v>400</v>
      </c>
      <c r="G37" s="23">
        <v>0.75</v>
      </c>
      <c r="H37" s="29" t="s">
        <v>39</v>
      </c>
      <c r="I37" s="28"/>
      <c r="J37" s="23">
        <f t="shared" si="4"/>
        <v>300</v>
      </c>
      <c r="K37" s="25"/>
      <c r="L37" s="26">
        <f>L36+Table1493120122123125127128129124126130132133161162164165166167168169170171172173174177178179180181182183184186188190189191192193195197199200202201203204205206207208209211210212213214[[#This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3055.4</v>
      </c>
      <c r="M37" s="5" t="str">
        <f t="shared" si="1"/>
        <v>02/2022</v>
      </c>
      <c r="N37" s="27">
        <v>45352</v>
      </c>
      <c r="O37" s="26">
        <f t="shared" si="2"/>
        <v>0</v>
      </c>
      <c r="P37" s="26">
        <f t="shared" si="3"/>
        <v>0</v>
      </c>
    </row>
    <row r="38" spans="1:16" ht="15.75" x14ac:dyDescent="0.25">
      <c r="A38" s="20">
        <v>44623</v>
      </c>
      <c r="B38" s="21" t="s">
        <v>57</v>
      </c>
      <c r="C38" s="21"/>
      <c r="D38" s="22">
        <v>501</v>
      </c>
      <c r="E38" s="22">
        <f t="shared" si="0"/>
        <v>50</v>
      </c>
      <c r="F38" s="22">
        <v>400</v>
      </c>
      <c r="G38" s="23">
        <v>0.6</v>
      </c>
      <c r="H38" s="29" t="s">
        <v>39</v>
      </c>
      <c r="I38" s="28"/>
      <c r="J38" s="23">
        <f t="shared" si="4"/>
        <v>240</v>
      </c>
      <c r="K38" s="25"/>
      <c r="L38" s="26">
        <f>L37+Table1493120122123125127128129124126130132133161162164165166167168169170171172173174177178179180181182183184186188190189191192193195197199200202201203204205206207208209211210212213214[[#This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3295.4</v>
      </c>
      <c r="M38" s="5" t="str">
        <f t="shared" si="1"/>
        <v>03/2022</v>
      </c>
      <c r="N38" s="27">
        <v>45383</v>
      </c>
      <c r="O38" s="26">
        <f t="shared" si="2"/>
        <v>0</v>
      </c>
      <c r="P38" s="26">
        <f t="shared" si="3"/>
        <v>0</v>
      </c>
    </row>
    <row r="39" spans="1:16" ht="15.75" x14ac:dyDescent="0.25">
      <c r="A39" s="20">
        <v>44625</v>
      </c>
      <c r="B39" s="21"/>
      <c r="C39" s="21"/>
      <c r="D39" s="22" t="s">
        <v>55</v>
      </c>
      <c r="E39" s="22">
        <f t="shared" si="0"/>
        <v>0</v>
      </c>
      <c r="F39" s="22"/>
      <c r="G39" s="23"/>
      <c r="H39" s="29"/>
      <c r="I39" s="28"/>
      <c r="J39" s="23">
        <f t="shared" si="4"/>
        <v>0</v>
      </c>
      <c r="K39" s="25">
        <v>500</v>
      </c>
      <c r="L39" s="26">
        <f>L38+Table1493120122123125127128129124126130132133161162164165166167168169170171172173174177178179180181182183184186188190189191192193195197199200202201203204205206207208209211210212213214[[#This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2795.4</v>
      </c>
      <c r="M39" s="5" t="str">
        <f t="shared" si="1"/>
        <v>03/2022</v>
      </c>
      <c r="N39" s="27">
        <v>45413</v>
      </c>
      <c r="O39" s="26">
        <f t="shared" si="2"/>
        <v>0</v>
      </c>
      <c r="P39" s="26">
        <f t="shared" si="3"/>
        <v>0</v>
      </c>
    </row>
    <row r="40" spans="1:16" ht="15.75" x14ac:dyDescent="0.25">
      <c r="A40" s="20">
        <v>44630</v>
      </c>
      <c r="B40" s="21" t="s">
        <v>58</v>
      </c>
      <c r="C40" s="21"/>
      <c r="D40" s="22">
        <v>504</v>
      </c>
      <c r="E40" s="22">
        <f t="shared" si="0"/>
        <v>25</v>
      </c>
      <c r="F40" s="22">
        <v>200</v>
      </c>
      <c r="G40" s="23">
        <v>0.75</v>
      </c>
      <c r="H40" s="29" t="s">
        <v>47</v>
      </c>
      <c r="I40" s="28"/>
      <c r="J40" s="23">
        <f t="shared" si="4"/>
        <v>150</v>
      </c>
      <c r="K40" s="25"/>
      <c r="L40" s="26">
        <f>L39+Table1493120122123125127128129124126130132133161162164165166167168169170171172173174177178179180181182183184186188190189191192193195197199200202201203204205206207208209211210212213214[[#This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2945.4</v>
      </c>
      <c r="M40" s="5" t="str">
        <f t="shared" si="1"/>
        <v>03/2022</v>
      </c>
      <c r="N40" s="27">
        <v>45444</v>
      </c>
      <c r="O40" s="26">
        <f t="shared" si="2"/>
        <v>0</v>
      </c>
      <c r="P40" s="26">
        <f t="shared" si="3"/>
        <v>0</v>
      </c>
    </row>
    <row r="41" spans="1:16" ht="15.75" x14ac:dyDescent="0.25">
      <c r="A41" s="20">
        <v>44632</v>
      </c>
      <c r="B41" s="21"/>
      <c r="C41" s="21"/>
      <c r="D41" s="22" t="s">
        <v>55</v>
      </c>
      <c r="E41" s="22">
        <f t="shared" si="0"/>
        <v>0</v>
      </c>
      <c r="F41" s="22"/>
      <c r="G41" s="23"/>
      <c r="H41" s="29"/>
      <c r="I41" s="28"/>
      <c r="J41" s="23">
        <f t="shared" si="4"/>
        <v>0</v>
      </c>
      <c r="K41" s="25">
        <v>500</v>
      </c>
      <c r="L41" s="26">
        <f>L40+Table1493120122123125127128129124126130132133161162164165166167168169170171172173174177178179180181182183184186188190189191192193195197199200202201203204205206207208209211210212213214[[#This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2445.4</v>
      </c>
      <c r="M41" s="5" t="str">
        <f t="shared" si="1"/>
        <v>03/2022</v>
      </c>
      <c r="N41" s="27">
        <v>45474</v>
      </c>
      <c r="O41" s="26">
        <f t="shared" si="2"/>
        <v>0</v>
      </c>
      <c r="P41" s="26">
        <f t="shared" si="3"/>
        <v>0</v>
      </c>
    </row>
    <row r="42" spans="1:16" ht="15.75" x14ac:dyDescent="0.25">
      <c r="A42" s="20">
        <v>44630</v>
      </c>
      <c r="B42" s="21" t="s">
        <v>59</v>
      </c>
      <c r="C42" s="21"/>
      <c r="D42" s="22">
        <v>501</v>
      </c>
      <c r="E42" s="22">
        <f t="shared" si="0"/>
        <v>25</v>
      </c>
      <c r="F42" s="22">
        <v>200</v>
      </c>
      <c r="G42" s="23">
        <v>0.6</v>
      </c>
      <c r="H42" s="29" t="s">
        <v>47</v>
      </c>
      <c r="I42" s="28"/>
      <c r="J42" s="23">
        <f t="shared" si="4"/>
        <v>120</v>
      </c>
      <c r="K42" s="25"/>
      <c r="L42" s="26">
        <f>L41+Table1493120122123125127128129124126130132133161162164165166167168169170171172173174177178179180181182183184186188190189191192193195197199200202201203204205206207208209211210212213214[[#This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2565.4</v>
      </c>
      <c r="M42" s="5" t="str">
        <f t="shared" si="1"/>
        <v>03/2022</v>
      </c>
      <c r="N42" s="27">
        <v>45505</v>
      </c>
      <c r="O42" s="26">
        <f t="shared" si="2"/>
        <v>0</v>
      </c>
      <c r="P42" s="26">
        <f t="shared" si="3"/>
        <v>0</v>
      </c>
    </row>
    <row r="43" spans="1:16" ht="15.75" x14ac:dyDescent="0.25">
      <c r="A43" s="20">
        <v>44634</v>
      </c>
      <c r="B43" s="21" t="s">
        <v>60</v>
      </c>
      <c r="C43" s="21"/>
      <c r="D43" s="22">
        <v>504</v>
      </c>
      <c r="E43" s="22">
        <f t="shared" si="0"/>
        <v>25</v>
      </c>
      <c r="F43" s="22">
        <v>200</v>
      </c>
      <c r="G43" s="23">
        <v>0.75</v>
      </c>
      <c r="H43" s="29" t="s">
        <v>47</v>
      </c>
      <c r="I43" s="28"/>
      <c r="J43" s="23">
        <f t="shared" si="4"/>
        <v>150</v>
      </c>
      <c r="K43" s="25"/>
      <c r="L43" s="26">
        <f>L42+Table1493120122123125127128129124126130132133161162164165166167168169170171172173174177178179180181182183184186188190189191192193195197199200202201203204205206207208209211210212213214[[#This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2715.4</v>
      </c>
      <c r="M43" s="5" t="str">
        <f t="shared" si="1"/>
        <v>03/2022</v>
      </c>
      <c r="N43" s="27">
        <v>45536</v>
      </c>
      <c r="O43" s="26">
        <f t="shared" si="2"/>
        <v>0</v>
      </c>
      <c r="P43" s="26">
        <f t="shared" si="3"/>
        <v>0</v>
      </c>
    </row>
    <row r="44" spans="1:16" ht="15.75" x14ac:dyDescent="0.25">
      <c r="A44" s="20">
        <v>44634</v>
      </c>
      <c r="B44" s="21" t="s">
        <v>61</v>
      </c>
      <c r="C44" s="21"/>
      <c r="D44" s="22">
        <v>501</v>
      </c>
      <c r="E44" s="22">
        <f t="shared" si="0"/>
        <v>25</v>
      </c>
      <c r="F44" s="22">
        <v>200</v>
      </c>
      <c r="G44" s="23">
        <v>0.6</v>
      </c>
      <c r="H44" s="29" t="s">
        <v>47</v>
      </c>
      <c r="I44" s="28"/>
      <c r="J44" s="23">
        <f t="shared" si="4"/>
        <v>120</v>
      </c>
      <c r="K44" s="25"/>
      <c r="L44" s="26">
        <f>L43+Table1493120122123125127128129124126130132133161162164165166167168169170171172173174177178179180181182183184186188190189191192193195197199200202201203204205206207208209211210212213214[[#This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2835.4</v>
      </c>
      <c r="M44" s="5" t="str">
        <f t="shared" si="1"/>
        <v>03/2022</v>
      </c>
      <c r="N44" s="27">
        <v>45566</v>
      </c>
      <c r="O44" s="26">
        <f t="shared" si="2"/>
        <v>0</v>
      </c>
      <c r="P44" s="26">
        <f t="shared" si="3"/>
        <v>0</v>
      </c>
    </row>
    <row r="45" spans="1:16" ht="15.75" x14ac:dyDescent="0.25">
      <c r="A45" s="20">
        <v>44636</v>
      </c>
      <c r="B45" s="21" t="s">
        <v>62</v>
      </c>
      <c r="C45" s="21"/>
      <c r="D45" s="22">
        <v>508</v>
      </c>
      <c r="E45" s="22">
        <f t="shared" si="0"/>
        <v>2</v>
      </c>
      <c r="F45" s="22">
        <v>16</v>
      </c>
      <c r="G45" s="23">
        <v>0.35</v>
      </c>
      <c r="H45" s="29" t="s">
        <v>63</v>
      </c>
      <c r="I45" s="28"/>
      <c r="J45" s="23">
        <f t="shared" si="4"/>
        <v>5.6</v>
      </c>
      <c r="K45" s="25"/>
      <c r="L45" s="26">
        <f>L44+Table1493120122123125127128129124126130132133161162164165166167168169170171172173174177178179180181182183184186188190189191192193195197199200202201203204205206207208209211210212213214[[#This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2841</v>
      </c>
      <c r="M45" s="5" t="str">
        <f t="shared" si="1"/>
        <v>03/2022</v>
      </c>
      <c r="N45" s="27">
        <v>45597</v>
      </c>
      <c r="O45" s="26">
        <f t="shared" si="2"/>
        <v>0</v>
      </c>
      <c r="P45" s="26">
        <f t="shared" si="3"/>
        <v>0</v>
      </c>
    </row>
    <row r="46" spans="1:16" ht="15.75" x14ac:dyDescent="0.25">
      <c r="A46" s="20">
        <v>44636</v>
      </c>
      <c r="B46" s="21" t="s">
        <v>64</v>
      </c>
      <c r="C46" s="21"/>
      <c r="D46" s="22">
        <v>508</v>
      </c>
      <c r="E46" s="22">
        <f t="shared" si="0"/>
        <v>4</v>
      </c>
      <c r="F46" s="22">
        <v>32</v>
      </c>
      <c r="G46" s="23">
        <v>0.35</v>
      </c>
      <c r="H46" s="29" t="s">
        <v>63</v>
      </c>
      <c r="I46" s="28"/>
      <c r="J46" s="23">
        <f t="shared" si="4"/>
        <v>11.2</v>
      </c>
      <c r="K46" s="25"/>
      <c r="L46" s="26">
        <f>L45+Table1493120122123125127128129124126130132133161162164165166167168169170171172173174177178179180181182183184186188190189191192193195197199200202201203204205206207208209211210212213214[[#This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2852.2</v>
      </c>
      <c r="M46" s="5" t="str">
        <f t="shared" si="1"/>
        <v>03/2022</v>
      </c>
      <c r="N46" s="27">
        <v>45627</v>
      </c>
      <c r="O46" s="26">
        <f t="shared" si="2"/>
        <v>0</v>
      </c>
      <c r="P46" s="26">
        <f t="shared" si="3"/>
        <v>0</v>
      </c>
    </row>
    <row r="47" spans="1:16" ht="15.75" x14ac:dyDescent="0.25">
      <c r="A47" s="20">
        <v>44637</v>
      </c>
      <c r="B47" s="21" t="s">
        <v>65</v>
      </c>
      <c r="C47" s="21"/>
      <c r="D47" s="22">
        <v>508</v>
      </c>
      <c r="E47" s="22">
        <f t="shared" si="0"/>
        <v>25</v>
      </c>
      <c r="F47" s="22">
        <v>200</v>
      </c>
      <c r="G47" s="23">
        <v>0.35</v>
      </c>
      <c r="H47" s="29" t="s">
        <v>63</v>
      </c>
      <c r="I47" s="28"/>
      <c r="J47" s="23">
        <f t="shared" si="4"/>
        <v>70</v>
      </c>
      <c r="K47" s="25"/>
      <c r="L47" s="26">
        <f>L46+Table1493120122123125127128129124126130132133161162164165166167168169170171172173174177178179180181182183184186188190189191192193195197199200202201203204205206207208209211210212213214[[#This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2922.2</v>
      </c>
      <c r="M47" s="5" t="str">
        <f t="shared" si="1"/>
        <v>03/2022</v>
      </c>
      <c r="N47" s="27">
        <v>45658</v>
      </c>
      <c r="O47" s="26">
        <f t="shared" si="2"/>
        <v>0</v>
      </c>
      <c r="P47" s="26">
        <f t="shared" si="3"/>
        <v>0</v>
      </c>
    </row>
    <row r="48" spans="1:16" ht="15.75" x14ac:dyDescent="0.25">
      <c r="A48" s="20">
        <v>44638</v>
      </c>
      <c r="B48" s="21"/>
      <c r="C48" s="21"/>
      <c r="D48" s="22" t="s">
        <v>55</v>
      </c>
      <c r="E48" s="22">
        <f t="shared" si="0"/>
        <v>0</v>
      </c>
      <c r="F48" s="22"/>
      <c r="G48" s="23"/>
      <c r="H48" s="29"/>
      <c r="I48" s="28"/>
      <c r="J48" s="23">
        <f t="shared" si="4"/>
        <v>0</v>
      </c>
      <c r="K48" s="25">
        <v>500</v>
      </c>
      <c r="L48" s="26">
        <f>L47+Table1493120122123125127128129124126130132133161162164165166167168169170171172173174177178179180181182183184186188190189191192193195197199200202201203204205206207208209211210212213214[[#This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2422.1999999999998</v>
      </c>
      <c r="M48" s="5" t="str">
        <f t="shared" si="1"/>
        <v>03/2022</v>
      </c>
      <c r="N48" s="27">
        <v>45689</v>
      </c>
      <c r="O48" s="26">
        <f t="shared" si="2"/>
        <v>0</v>
      </c>
      <c r="P48" s="26">
        <f t="shared" si="3"/>
        <v>0</v>
      </c>
    </row>
    <row r="49" spans="1:16" ht="15.75" x14ac:dyDescent="0.25">
      <c r="A49" s="20">
        <v>44639</v>
      </c>
      <c r="B49" s="21" t="s">
        <v>66</v>
      </c>
      <c r="C49" s="21"/>
      <c r="D49" s="22">
        <v>501</v>
      </c>
      <c r="E49" s="22">
        <f t="shared" si="0"/>
        <v>25</v>
      </c>
      <c r="F49" s="22">
        <v>200</v>
      </c>
      <c r="G49" s="23">
        <v>0.6</v>
      </c>
      <c r="H49" s="29" t="s">
        <v>39</v>
      </c>
      <c r="I49" s="28"/>
      <c r="J49" s="23">
        <f t="shared" si="4"/>
        <v>120</v>
      </c>
      <c r="K49" s="25"/>
      <c r="L49" s="26">
        <f>L48+Table1493120122123125127128129124126130132133161162164165166167168169170171172173174177178179180181182183184186188190189191192193195197199200202201203204205206207208209211210212213214[[#This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2542.1999999999998</v>
      </c>
      <c r="M49" s="5" t="str">
        <f t="shared" si="1"/>
        <v>03/2022</v>
      </c>
      <c r="N49" s="27">
        <v>45717</v>
      </c>
      <c r="O49" s="26">
        <f t="shared" si="2"/>
        <v>0</v>
      </c>
      <c r="P49" s="26">
        <f t="shared" si="3"/>
        <v>0</v>
      </c>
    </row>
    <row r="50" spans="1:16" ht="15.75" x14ac:dyDescent="0.25">
      <c r="A50" s="20">
        <v>44639</v>
      </c>
      <c r="B50" s="21" t="s">
        <v>67</v>
      </c>
      <c r="C50" s="21"/>
      <c r="D50" s="22">
        <v>504</v>
      </c>
      <c r="E50" s="22">
        <f t="shared" si="0"/>
        <v>25</v>
      </c>
      <c r="F50" s="22">
        <v>200</v>
      </c>
      <c r="G50" s="23">
        <v>0.75</v>
      </c>
      <c r="H50" s="29" t="s">
        <v>39</v>
      </c>
      <c r="I50" s="28"/>
      <c r="J50" s="23">
        <f t="shared" si="4"/>
        <v>150</v>
      </c>
      <c r="K50" s="25"/>
      <c r="L50" s="26">
        <f>L49+Table1493120122123125127128129124126130132133161162164165166167168169170171172173174177178179180181182183184186188190189191192193195197199200202201203204205206207208209211210212213214[[#This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2692.2</v>
      </c>
      <c r="M50" s="5" t="str">
        <f t="shared" si="1"/>
        <v>03/2022</v>
      </c>
      <c r="N50" s="27">
        <v>45748</v>
      </c>
      <c r="O50" s="26">
        <f t="shared" si="2"/>
        <v>0</v>
      </c>
      <c r="P50" s="26">
        <f t="shared" si="3"/>
        <v>0</v>
      </c>
    </row>
    <row r="51" spans="1:16" ht="15.75" x14ac:dyDescent="0.25">
      <c r="A51" s="20">
        <v>44639</v>
      </c>
      <c r="B51" s="21" t="s">
        <v>68</v>
      </c>
      <c r="C51" s="21"/>
      <c r="D51" s="22" t="s">
        <v>266</v>
      </c>
      <c r="E51" s="22">
        <f t="shared" si="0"/>
        <v>15</v>
      </c>
      <c r="F51" s="22">
        <v>120</v>
      </c>
      <c r="G51" s="23">
        <v>0.35</v>
      </c>
      <c r="H51" s="29" t="s">
        <v>63</v>
      </c>
      <c r="I51" s="28"/>
      <c r="J51" s="23"/>
      <c r="K51" s="25">
        <v>42</v>
      </c>
      <c r="L51" s="26">
        <f>L50+Table1493120122123125127128129124126130132133161162164165166167168169170171172173174177178179180181182183184186188190189191192193195197199200202201203204205206207208209211210212213214[[#This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2650.2</v>
      </c>
      <c r="M51" s="5" t="str">
        <f t="shared" si="1"/>
        <v>03/2022</v>
      </c>
      <c r="N51" s="27">
        <v>45778</v>
      </c>
      <c r="O51" s="26">
        <f t="shared" si="2"/>
        <v>0</v>
      </c>
      <c r="P51" s="26">
        <f t="shared" si="3"/>
        <v>0</v>
      </c>
    </row>
    <row r="52" spans="1:16" ht="15.75" x14ac:dyDescent="0.25">
      <c r="A52" s="20">
        <v>44642</v>
      </c>
      <c r="B52" s="21" t="s">
        <v>69</v>
      </c>
      <c r="C52" s="21"/>
      <c r="D52" s="22">
        <v>504</v>
      </c>
      <c r="E52" s="22">
        <f t="shared" si="0"/>
        <v>25</v>
      </c>
      <c r="F52" s="22">
        <v>200</v>
      </c>
      <c r="G52" s="23">
        <v>0.75</v>
      </c>
      <c r="H52" s="29" t="s">
        <v>47</v>
      </c>
      <c r="I52" s="28"/>
      <c r="J52" s="23">
        <f>F52*G52-I52</f>
        <v>150</v>
      </c>
      <c r="K52" s="25"/>
      <c r="L52" s="26">
        <f>L51+Table1493120122123125127128129124126130132133161162164165166167168169170171172173174177178179180181182183184186188190189191192193195197199200202201203204205206207208209211210212213214[[#This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2800.2</v>
      </c>
      <c r="M52" s="5" t="str">
        <f t="shared" si="1"/>
        <v>03/2022</v>
      </c>
      <c r="N52" s="27">
        <v>45809</v>
      </c>
      <c r="O52" s="26">
        <f t="shared" si="2"/>
        <v>0</v>
      </c>
      <c r="P52" s="26">
        <f t="shared" si="3"/>
        <v>0</v>
      </c>
    </row>
    <row r="53" spans="1:16" ht="15.75" x14ac:dyDescent="0.25">
      <c r="A53" s="20">
        <v>44643</v>
      </c>
      <c r="B53" s="21" t="s">
        <v>70</v>
      </c>
      <c r="C53" s="21"/>
      <c r="D53" s="22">
        <v>504</v>
      </c>
      <c r="E53" s="22">
        <f t="shared" si="0"/>
        <v>25</v>
      </c>
      <c r="F53" s="22">
        <v>200</v>
      </c>
      <c r="G53" s="23">
        <v>0.75</v>
      </c>
      <c r="H53" s="29" t="s">
        <v>39</v>
      </c>
      <c r="I53" s="28"/>
      <c r="J53" s="23">
        <f t="shared" ref="J53:J117" si="6">F53*G53-I53</f>
        <v>150</v>
      </c>
      <c r="K53" s="25"/>
      <c r="L53" s="26">
        <f>L52+Table1493120122123125127128129124126130132133161162164165166167168169170171172173174177178179180181182183184186188190189191192193195197199200202201203204205206207208209211210212213214[[#This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2950.2</v>
      </c>
      <c r="M53" s="5" t="str">
        <f t="shared" si="1"/>
        <v>03/2022</v>
      </c>
      <c r="N53" s="27">
        <v>45839</v>
      </c>
      <c r="O53" s="26">
        <f t="shared" si="2"/>
        <v>0</v>
      </c>
      <c r="P53" s="26">
        <f t="shared" si="3"/>
        <v>0</v>
      </c>
    </row>
    <row r="54" spans="1:16" ht="15.75" x14ac:dyDescent="0.25">
      <c r="A54" s="20">
        <v>44643</v>
      </c>
      <c r="B54" s="21" t="s">
        <v>71</v>
      </c>
      <c r="C54" s="21"/>
      <c r="D54" s="22">
        <v>501</v>
      </c>
      <c r="E54" s="22">
        <f t="shared" si="0"/>
        <v>25</v>
      </c>
      <c r="F54" s="22">
        <v>200</v>
      </c>
      <c r="G54" s="23">
        <v>0.6</v>
      </c>
      <c r="H54" s="29" t="s">
        <v>39</v>
      </c>
      <c r="I54" s="28"/>
      <c r="J54" s="23">
        <f t="shared" si="6"/>
        <v>120</v>
      </c>
      <c r="K54" s="25"/>
      <c r="L54" s="26">
        <f>L53+Table1493120122123125127128129124126130132133161162164165166167168169170171172173174177178179180181182183184186188190189191192193195197199200202201203204205206207208209211210212213214[[#This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3070.2</v>
      </c>
      <c r="M54" s="5" t="str">
        <f t="shared" si="1"/>
        <v>03/2022</v>
      </c>
      <c r="N54" s="27">
        <v>45870</v>
      </c>
      <c r="O54" s="26">
        <f t="shared" si="2"/>
        <v>0</v>
      </c>
      <c r="P54" s="26">
        <f t="shared" si="3"/>
        <v>0</v>
      </c>
    </row>
    <row r="55" spans="1:16" ht="15.75" x14ac:dyDescent="0.25">
      <c r="A55" s="20">
        <v>44642</v>
      </c>
      <c r="B55" s="21" t="s">
        <v>72</v>
      </c>
      <c r="C55" s="21"/>
      <c r="D55" s="22">
        <v>501</v>
      </c>
      <c r="E55" s="22">
        <f t="shared" si="0"/>
        <v>25</v>
      </c>
      <c r="F55" s="22">
        <v>200</v>
      </c>
      <c r="G55" s="23">
        <v>0.6</v>
      </c>
      <c r="H55" s="29" t="s">
        <v>47</v>
      </c>
      <c r="I55" s="28"/>
      <c r="J55" s="23">
        <f t="shared" si="6"/>
        <v>120</v>
      </c>
      <c r="K55" s="25"/>
      <c r="L55" s="26">
        <f>L54+Table1493120122123125127128129124126130132133161162164165166167168169170171172173174177178179180181182183184186188190189191192193195197199200202201203204205206207208209211210212213214[[#This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3190.2</v>
      </c>
      <c r="M55" s="5" t="str">
        <f t="shared" si="1"/>
        <v>03/2022</v>
      </c>
      <c r="N55" s="27">
        <v>45901</v>
      </c>
      <c r="O55" s="26">
        <f t="shared" si="2"/>
        <v>0</v>
      </c>
      <c r="P55" s="26">
        <f t="shared" si="3"/>
        <v>0</v>
      </c>
    </row>
    <row r="56" spans="1:16" ht="15.75" x14ac:dyDescent="0.25">
      <c r="A56" s="20">
        <v>44645</v>
      </c>
      <c r="B56" s="21"/>
      <c r="C56" s="21"/>
      <c r="D56" s="22" t="s">
        <v>55</v>
      </c>
      <c r="E56" s="22">
        <f t="shared" si="0"/>
        <v>0</v>
      </c>
      <c r="F56" s="22"/>
      <c r="G56" s="23"/>
      <c r="H56" s="29"/>
      <c r="I56" s="28"/>
      <c r="J56" s="23">
        <f t="shared" si="6"/>
        <v>0</v>
      </c>
      <c r="K56" s="25">
        <v>500</v>
      </c>
      <c r="L56" s="26">
        <f>L55+Table1493120122123125127128129124126130132133161162164165166167168169170171172173174177178179180181182183184186188190189191192193195197199200202201203204205206207208209211210212213214[[#This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2690.2</v>
      </c>
      <c r="M56" s="5" t="str">
        <f t="shared" si="1"/>
        <v>03/2022</v>
      </c>
      <c r="N56" s="27">
        <v>45931</v>
      </c>
      <c r="O56" s="26">
        <f t="shared" si="2"/>
        <v>0</v>
      </c>
      <c r="P56" s="26">
        <f t="shared" si="3"/>
        <v>0</v>
      </c>
    </row>
    <row r="57" spans="1:16" ht="15.75" x14ac:dyDescent="0.25">
      <c r="A57" s="20">
        <v>44645</v>
      </c>
      <c r="B57" s="21" t="s">
        <v>73</v>
      </c>
      <c r="C57" s="21"/>
      <c r="D57" s="22">
        <v>504</v>
      </c>
      <c r="E57" s="22">
        <f t="shared" si="0"/>
        <v>25</v>
      </c>
      <c r="F57" s="22">
        <v>200</v>
      </c>
      <c r="G57" s="23">
        <v>0.75</v>
      </c>
      <c r="H57" s="29" t="s">
        <v>47</v>
      </c>
      <c r="I57" s="28"/>
      <c r="J57" s="23">
        <f t="shared" si="6"/>
        <v>150</v>
      </c>
      <c r="K57" s="25"/>
      <c r="L57" s="26">
        <f>L56+Table1493120122123125127128129124126130132133161162164165166167168169170171172173174177178179180181182183184186188190189191192193195197199200202201203204205206207208209211210212213214[[#This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2840.2</v>
      </c>
      <c r="M57" s="5" t="str">
        <f t="shared" si="1"/>
        <v>03/2022</v>
      </c>
      <c r="N57" s="27">
        <v>45962</v>
      </c>
      <c r="O57" s="26">
        <f t="shared" si="2"/>
        <v>0</v>
      </c>
      <c r="P57" s="26">
        <f t="shared" si="3"/>
        <v>0</v>
      </c>
    </row>
    <row r="58" spans="1:16" ht="15.75" x14ac:dyDescent="0.25">
      <c r="A58" s="20">
        <v>44648</v>
      </c>
      <c r="B58" s="21" t="s">
        <v>74</v>
      </c>
      <c r="C58" s="21"/>
      <c r="D58" s="22">
        <v>504</v>
      </c>
      <c r="E58" s="22">
        <f t="shared" si="0"/>
        <v>25</v>
      </c>
      <c r="F58" s="22">
        <v>200</v>
      </c>
      <c r="G58" s="23">
        <v>0.75</v>
      </c>
      <c r="H58" s="29" t="s">
        <v>39</v>
      </c>
      <c r="I58" s="28"/>
      <c r="J58" s="23">
        <f t="shared" si="6"/>
        <v>150</v>
      </c>
      <c r="K58" s="25"/>
      <c r="L58" s="26">
        <f>L57+Table1493120122123125127128129124126130132133161162164165166167168169170171172173174177178179180181182183184186188190189191192193195197199200202201203204205206207208209211210212213214[[#This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2990.2</v>
      </c>
      <c r="M58" s="5" t="str">
        <f t="shared" si="1"/>
        <v>03/2022</v>
      </c>
      <c r="N58" s="27">
        <v>45992</v>
      </c>
      <c r="O58" s="26">
        <f t="shared" si="2"/>
        <v>0</v>
      </c>
      <c r="P58" s="26">
        <f t="shared" si="3"/>
        <v>0</v>
      </c>
    </row>
    <row r="59" spans="1:16" ht="15.75" x14ac:dyDescent="0.25">
      <c r="A59" s="20">
        <v>44648</v>
      </c>
      <c r="B59" s="21" t="s">
        <v>75</v>
      </c>
      <c r="C59" s="21"/>
      <c r="D59" s="22">
        <v>501</v>
      </c>
      <c r="E59" s="22">
        <f t="shared" si="0"/>
        <v>25</v>
      </c>
      <c r="F59" s="22">
        <v>200</v>
      </c>
      <c r="G59" s="23">
        <v>0.6</v>
      </c>
      <c r="H59" s="29" t="s">
        <v>39</v>
      </c>
      <c r="I59" s="28"/>
      <c r="J59" s="23">
        <f t="shared" si="6"/>
        <v>120</v>
      </c>
      <c r="K59" s="25"/>
      <c r="L59" s="26">
        <f>L58+Table1493120122123125127128129124126130132133161162164165166167168169170171172173174177178179180181182183184186188190189191192193195197199200202201203204205206207208209211210212213214[[#This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3110.2</v>
      </c>
      <c r="M59" s="5" t="str">
        <f t="shared" si="1"/>
        <v>03/2022</v>
      </c>
      <c r="N59" s="27">
        <v>46023</v>
      </c>
      <c r="O59" s="26">
        <f t="shared" si="2"/>
        <v>0</v>
      </c>
      <c r="P59" s="26">
        <f t="shared" si="3"/>
        <v>0</v>
      </c>
    </row>
    <row r="60" spans="1:16" ht="15.75" x14ac:dyDescent="0.25">
      <c r="A60" s="20">
        <v>44651</v>
      </c>
      <c r="B60" s="21" t="s">
        <v>76</v>
      </c>
      <c r="C60" s="21"/>
      <c r="D60" s="22">
        <v>504</v>
      </c>
      <c r="E60" s="22">
        <f t="shared" si="0"/>
        <v>50</v>
      </c>
      <c r="F60" s="22">
        <v>400</v>
      </c>
      <c r="G60" s="23">
        <v>0.85</v>
      </c>
      <c r="H60" s="29" t="s">
        <v>39</v>
      </c>
      <c r="I60" s="28"/>
      <c r="J60" s="23">
        <f t="shared" si="6"/>
        <v>340</v>
      </c>
      <c r="K60" s="25"/>
      <c r="L60" s="26">
        <f>L59+Table1493120122123125127128129124126130132133161162164165166167168169170171172173174177178179180181182183184186188190189191192193195197199200202201203204205206207208209211210212213214[[#This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3450.2</v>
      </c>
      <c r="M60" s="5" t="str">
        <f t="shared" si="1"/>
        <v>03/2022</v>
      </c>
      <c r="N60" s="27">
        <v>46054</v>
      </c>
      <c r="O60" s="26">
        <f t="shared" si="2"/>
        <v>0</v>
      </c>
      <c r="P60" s="26">
        <f t="shared" si="3"/>
        <v>0</v>
      </c>
    </row>
    <row r="61" spans="1:16" ht="15.75" x14ac:dyDescent="0.25">
      <c r="A61" s="20">
        <v>44650</v>
      </c>
      <c r="B61" s="21" t="s">
        <v>77</v>
      </c>
      <c r="C61" s="21"/>
      <c r="D61" s="22">
        <v>501</v>
      </c>
      <c r="E61" s="22">
        <f t="shared" si="0"/>
        <v>50</v>
      </c>
      <c r="F61" s="22">
        <v>400</v>
      </c>
      <c r="G61" s="23">
        <v>0.75</v>
      </c>
      <c r="H61" s="29" t="s">
        <v>39</v>
      </c>
      <c r="I61" s="28"/>
      <c r="J61" s="23">
        <f t="shared" si="6"/>
        <v>300</v>
      </c>
      <c r="K61" s="25"/>
      <c r="L61" s="26">
        <f>L60+Table1493120122123125127128129124126130132133161162164165166167168169170171172173174177178179180181182183184186188190189191192193195197199200202201203204205206207208209211210212213214[[#This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3750.2</v>
      </c>
      <c r="M61" s="5" t="str">
        <f t="shared" si="1"/>
        <v>03/2022</v>
      </c>
      <c r="N61" s="27">
        <v>46082</v>
      </c>
      <c r="O61" s="26">
        <f t="shared" si="2"/>
        <v>0</v>
      </c>
      <c r="P61" s="26">
        <f t="shared" si="3"/>
        <v>0</v>
      </c>
    </row>
    <row r="62" spans="1:16" ht="15.75" x14ac:dyDescent="0.25">
      <c r="A62" s="20">
        <v>44653</v>
      </c>
      <c r="B62" s="21"/>
      <c r="C62" s="21"/>
      <c r="D62" s="22" t="s">
        <v>55</v>
      </c>
      <c r="E62" s="22">
        <f t="shared" si="0"/>
        <v>0</v>
      </c>
      <c r="F62" s="22"/>
      <c r="G62" s="23"/>
      <c r="H62" s="29"/>
      <c r="I62" s="28"/>
      <c r="J62" s="23">
        <f t="shared" si="6"/>
        <v>0</v>
      </c>
      <c r="K62" s="25">
        <v>500</v>
      </c>
      <c r="L62" s="26">
        <f>L61+Table1493120122123125127128129124126130132133161162164165166167168169170171172173174177178179180181182183184186188190189191192193195197199200202201203204205206207208209211210212213214[[#This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3250.2</v>
      </c>
      <c r="M62" s="5" t="str">
        <f t="shared" si="1"/>
        <v>04/2022</v>
      </c>
      <c r="N62" s="27">
        <v>46113</v>
      </c>
      <c r="O62" s="26">
        <f t="shared" si="2"/>
        <v>0</v>
      </c>
      <c r="P62" s="26">
        <f t="shared" si="3"/>
        <v>0</v>
      </c>
    </row>
    <row r="63" spans="1:16" ht="15.75" x14ac:dyDescent="0.25">
      <c r="A63" s="20">
        <v>44653</v>
      </c>
      <c r="B63" s="21" t="s">
        <v>78</v>
      </c>
      <c r="C63" s="21"/>
      <c r="D63" s="22">
        <v>504</v>
      </c>
      <c r="E63" s="22">
        <f t="shared" si="0"/>
        <v>25</v>
      </c>
      <c r="F63" s="22">
        <v>200</v>
      </c>
      <c r="G63" s="23">
        <v>0.85</v>
      </c>
      <c r="H63" s="29" t="s">
        <v>47</v>
      </c>
      <c r="I63" s="28"/>
      <c r="J63" s="23">
        <f t="shared" si="6"/>
        <v>170</v>
      </c>
      <c r="K63" s="25"/>
      <c r="L63" s="26">
        <f>L62+Table1493120122123125127128129124126130132133161162164165166167168169170171172173174177178179180181182183184186188190189191192193195197199200202201203204205206207208209211210212213214[[#This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3420.2</v>
      </c>
      <c r="M63" s="5" t="str">
        <f t="shared" si="1"/>
        <v>04/2022</v>
      </c>
      <c r="N63" s="27">
        <v>46143</v>
      </c>
      <c r="O63" s="26">
        <f t="shared" si="2"/>
        <v>0</v>
      </c>
      <c r="P63" s="26">
        <f t="shared" si="3"/>
        <v>0</v>
      </c>
    </row>
    <row r="64" spans="1:16" ht="15.75" x14ac:dyDescent="0.25">
      <c r="A64" s="20">
        <v>44653</v>
      </c>
      <c r="B64" s="21" t="s">
        <v>79</v>
      </c>
      <c r="C64" s="21"/>
      <c r="D64" s="22">
        <v>501</v>
      </c>
      <c r="E64" s="22">
        <f t="shared" si="0"/>
        <v>25</v>
      </c>
      <c r="F64" s="22">
        <v>200</v>
      </c>
      <c r="G64" s="23">
        <v>0.75</v>
      </c>
      <c r="H64" s="29" t="s">
        <v>47</v>
      </c>
      <c r="I64" s="28"/>
      <c r="J64" s="23">
        <f t="shared" si="6"/>
        <v>150</v>
      </c>
      <c r="K64" s="25"/>
      <c r="L64" s="26">
        <f>L63+Table1493120122123125127128129124126130132133161162164165166167168169170171172173174177178179180181182183184186188190189191192193195197199200202201203204205206207208209211210212213214[[#This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3570.2</v>
      </c>
      <c r="M64" s="5" t="str">
        <f t="shared" si="1"/>
        <v>04/2022</v>
      </c>
      <c r="N64" s="27">
        <v>46174</v>
      </c>
      <c r="O64" s="26">
        <f t="shared" si="2"/>
        <v>0</v>
      </c>
      <c r="P64" s="26">
        <f t="shared" si="3"/>
        <v>0</v>
      </c>
    </row>
    <row r="65" spans="1:16" ht="15.75" x14ac:dyDescent="0.25">
      <c r="A65" s="20">
        <v>44667</v>
      </c>
      <c r="B65" s="21" t="s">
        <v>80</v>
      </c>
      <c r="C65" s="21"/>
      <c r="D65" s="22">
        <v>504</v>
      </c>
      <c r="E65" s="22">
        <f t="shared" si="0"/>
        <v>30</v>
      </c>
      <c r="F65" s="22">
        <v>240</v>
      </c>
      <c r="G65" s="23">
        <v>0.85</v>
      </c>
      <c r="H65" s="29" t="s">
        <v>39</v>
      </c>
      <c r="I65" s="28"/>
      <c r="J65" s="23">
        <f t="shared" si="6"/>
        <v>204</v>
      </c>
      <c r="K65" s="25"/>
      <c r="L65" s="26">
        <f>L64+Table1493120122123125127128129124126130132133161162164165166167168169170171172173174177178179180181182183184186188190189191192193195197199200202201203204205206207208209211210212213214[[#This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3774.2</v>
      </c>
      <c r="M65" s="5" t="str">
        <f t="shared" si="1"/>
        <v>04/2022</v>
      </c>
      <c r="N65" s="27">
        <v>46204</v>
      </c>
      <c r="O65" s="26">
        <f t="shared" si="2"/>
        <v>0</v>
      </c>
      <c r="P65" s="26">
        <f t="shared" si="3"/>
        <v>0</v>
      </c>
    </row>
    <row r="66" spans="1:16" ht="15.75" x14ac:dyDescent="0.25">
      <c r="A66" s="20">
        <v>44669</v>
      </c>
      <c r="B66" s="21" t="s">
        <v>81</v>
      </c>
      <c r="C66" s="21"/>
      <c r="D66" s="22">
        <v>501</v>
      </c>
      <c r="E66" s="22">
        <f t="shared" si="0"/>
        <v>30</v>
      </c>
      <c r="F66" s="22">
        <v>240</v>
      </c>
      <c r="G66" s="23">
        <v>0.75</v>
      </c>
      <c r="H66" s="29" t="s">
        <v>39</v>
      </c>
      <c r="I66" s="28"/>
      <c r="J66" s="23">
        <f t="shared" si="6"/>
        <v>180</v>
      </c>
      <c r="K66" s="25"/>
      <c r="L66" s="26">
        <f>L65+Table1493120122123125127128129124126130132133161162164165166167168169170171172173174177178179180181182183184186188190189191192193195197199200202201203204205206207208209211210212213214[[#This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3954.2</v>
      </c>
      <c r="M66" s="5" t="str">
        <f t="shared" si="1"/>
        <v>04/2022</v>
      </c>
      <c r="N66" s="27">
        <v>46235</v>
      </c>
      <c r="O66" s="26">
        <f t="shared" si="2"/>
        <v>0</v>
      </c>
      <c r="P66" s="26">
        <f t="shared" si="3"/>
        <v>0</v>
      </c>
    </row>
    <row r="67" spans="1:16" ht="15.75" x14ac:dyDescent="0.25">
      <c r="A67" s="20">
        <v>44676</v>
      </c>
      <c r="B67" s="21" t="s">
        <v>82</v>
      </c>
      <c r="C67" s="21"/>
      <c r="D67" s="22">
        <v>504</v>
      </c>
      <c r="E67" s="22">
        <f t="shared" si="0"/>
        <v>19.25</v>
      </c>
      <c r="F67" s="22">
        <v>154</v>
      </c>
      <c r="G67" s="23">
        <v>0.85</v>
      </c>
      <c r="H67" s="29" t="s">
        <v>39</v>
      </c>
      <c r="I67" s="28"/>
      <c r="J67" s="23">
        <f t="shared" si="6"/>
        <v>130.9</v>
      </c>
      <c r="K67" s="25"/>
      <c r="L67" s="26">
        <f>L66+Table1493120122123125127128129124126130132133161162164165166167168169170171172173174177178179180181182183184186188190189191192193195197199200202201203204205206207208209211210212213214[[#This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4085.1</v>
      </c>
      <c r="M67" s="5" t="str">
        <f t="shared" si="1"/>
        <v>04/2022</v>
      </c>
      <c r="N67" s="27">
        <v>46266</v>
      </c>
      <c r="O67" s="26">
        <f t="shared" si="2"/>
        <v>0</v>
      </c>
      <c r="P67" s="26">
        <f t="shared" si="3"/>
        <v>0</v>
      </c>
    </row>
    <row r="68" spans="1:16" ht="15.75" x14ac:dyDescent="0.25">
      <c r="A68" s="20">
        <v>44676</v>
      </c>
      <c r="B68" s="21" t="s">
        <v>83</v>
      </c>
      <c r="C68" s="21"/>
      <c r="D68" s="22">
        <v>501</v>
      </c>
      <c r="E68" s="22">
        <f t="shared" si="0"/>
        <v>19.25</v>
      </c>
      <c r="F68" s="22">
        <v>154</v>
      </c>
      <c r="G68" s="23">
        <v>0.75</v>
      </c>
      <c r="H68" s="29" t="s">
        <v>39</v>
      </c>
      <c r="I68" s="28"/>
      <c r="J68" s="23">
        <f t="shared" si="6"/>
        <v>115.5</v>
      </c>
      <c r="K68" s="25"/>
      <c r="L68" s="26">
        <f>L67+Table1493120122123125127128129124126130132133161162164165166167168169170171172173174177178179180181182183184186188190189191192193195197199200202201203204205206207208209211210212213214[[#This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4200.6000000000004</v>
      </c>
      <c r="M68" s="5" t="str">
        <f t="shared" si="1"/>
        <v>04/2022</v>
      </c>
      <c r="N68" s="27">
        <v>46296</v>
      </c>
      <c r="O68" s="26">
        <f t="shared" si="2"/>
        <v>0</v>
      </c>
      <c r="P68" s="26">
        <f t="shared" si="3"/>
        <v>0</v>
      </c>
    </row>
    <row r="69" spans="1:16" ht="15.75" x14ac:dyDescent="0.25">
      <c r="A69" s="20">
        <v>44679</v>
      </c>
      <c r="B69" s="21"/>
      <c r="C69" s="21"/>
      <c r="D69" s="22" t="s">
        <v>55</v>
      </c>
      <c r="E69" s="22">
        <f t="shared" si="0"/>
        <v>0</v>
      </c>
      <c r="F69" s="22"/>
      <c r="G69" s="23"/>
      <c r="H69" s="29"/>
      <c r="I69" s="28"/>
      <c r="J69" s="23">
        <f t="shared" si="6"/>
        <v>0</v>
      </c>
      <c r="K69" s="25">
        <v>125</v>
      </c>
      <c r="L69" s="26">
        <f>L68+Table1493120122123125127128129124126130132133161162164165166167168169170171172173174177178179180181182183184186188190189191192193195197199200202201203204205206207208209211210212213214[[#This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4075.6000000000004</v>
      </c>
      <c r="M69" s="5" t="str">
        <f t="shared" si="1"/>
        <v>04/2022</v>
      </c>
      <c r="N69" s="27">
        <v>46327</v>
      </c>
      <c r="O69" s="26">
        <f t="shared" si="2"/>
        <v>0</v>
      </c>
      <c r="P69" s="26">
        <f t="shared" si="3"/>
        <v>0</v>
      </c>
    </row>
    <row r="70" spans="1:16" ht="15.75" x14ac:dyDescent="0.25">
      <c r="A70" s="20">
        <v>44680</v>
      </c>
      <c r="B70" s="21"/>
      <c r="C70" s="21"/>
      <c r="D70" s="22" t="s">
        <v>55</v>
      </c>
      <c r="E70" s="22">
        <f t="shared" si="0"/>
        <v>0</v>
      </c>
      <c r="F70" s="22"/>
      <c r="G70" s="23"/>
      <c r="H70" s="29"/>
      <c r="I70" s="28"/>
      <c r="J70" s="23">
        <f t="shared" si="6"/>
        <v>0</v>
      </c>
      <c r="K70" s="25">
        <v>2400</v>
      </c>
      <c r="L70" s="26">
        <f>L69+Table1493120122123125127128129124126130132133161162164165166167168169170171172173174177178179180181182183184186188190189191192193195197199200202201203204205206207208209211210212213214[[#This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1675.6000000000004</v>
      </c>
      <c r="M70" s="5" t="str">
        <f t="shared" si="1"/>
        <v>04/2022</v>
      </c>
      <c r="N70" s="27">
        <v>46357</v>
      </c>
      <c r="O70" s="26">
        <f t="shared" si="2"/>
        <v>0</v>
      </c>
      <c r="P70" s="26">
        <f t="shared" si="3"/>
        <v>0</v>
      </c>
    </row>
    <row r="71" spans="1:16" ht="15.75" x14ac:dyDescent="0.25">
      <c r="A71" s="20">
        <v>44694</v>
      </c>
      <c r="B71" s="21" t="s">
        <v>84</v>
      </c>
      <c r="C71" s="21"/>
      <c r="D71" s="22">
        <v>501</v>
      </c>
      <c r="E71" s="22">
        <f t="shared" si="0"/>
        <v>10</v>
      </c>
      <c r="F71" s="22">
        <v>80</v>
      </c>
      <c r="G71" s="23">
        <v>0.75</v>
      </c>
      <c r="H71" s="29" t="s">
        <v>39</v>
      </c>
      <c r="I71" s="28"/>
      <c r="J71" s="23">
        <f t="shared" si="6"/>
        <v>60</v>
      </c>
      <c r="K71" s="25"/>
      <c r="L71" s="26">
        <f>L70+Table1493120122123125127128129124126130132133161162164165166167168169170171172173174177178179180181182183184186188190189191192193195197199200202201203204205206207208209211210212213214[[#This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1735.6000000000004</v>
      </c>
      <c r="M71" s="5" t="str">
        <f t="shared" si="1"/>
        <v>05/2022</v>
      </c>
      <c r="N71" s="27">
        <v>46388</v>
      </c>
      <c r="O71" s="26">
        <f t="shared" si="2"/>
        <v>0</v>
      </c>
      <c r="P71" s="26">
        <f t="shared" si="3"/>
        <v>0</v>
      </c>
    </row>
    <row r="72" spans="1:16" ht="15.75" x14ac:dyDescent="0.25">
      <c r="A72" s="20">
        <v>44694</v>
      </c>
      <c r="B72" s="21" t="s">
        <v>85</v>
      </c>
      <c r="C72" s="21"/>
      <c r="D72" s="22">
        <v>502</v>
      </c>
      <c r="E72" s="22">
        <f t="shared" ref="E72:E135" si="7">F72/8</f>
        <v>10</v>
      </c>
      <c r="F72" s="22">
        <v>80</v>
      </c>
      <c r="G72" s="23">
        <v>0.85</v>
      </c>
      <c r="H72" s="29" t="s">
        <v>39</v>
      </c>
      <c r="I72" s="28"/>
      <c r="J72" s="23">
        <f t="shared" si="6"/>
        <v>68</v>
      </c>
      <c r="K72" s="25"/>
      <c r="L72" s="26">
        <f>L71+Table1493120122123125127128129124126130132133161162164165166167168169170171172173174177178179180181182183184186188190189191192193195197199200202201203204205206207208209211210212213214[[#This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1803.6000000000004</v>
      </c>
      <c r="M72" s="5" t="str">
        <f t="shared" ref="M72:M135" si="8">TEXT(A72,"mm/yyyy")</f>
        <v>05/2022</v>
      </c>
      <c r="N72" s="27">
        <v>46419</v>
      </c>
      <c r="O72" s="26">
        <f t="shared" ref="O72:O135" si="9">SUMIF(M:M,N72,J:J)</f>
        <v>0</v>
      </c>
      <c r="P72" s="26">
        <f t="shared" ref="P72:P135" si="10">SUMIF(M:M,N72,K:K)</f>
        <v>0</v>
      </c>
    </row>
    <row r="73" spans="1:16" ht="15.75" x14ac:dyDescent="0.25">
      <c r="A73" s="20">
        <v>44697</v>
      </c>
      <c r="B73" s="21" t="s">
        <v>86</v>
      </c>
      <c r="C73" s="21"/>
      <c r="D73" s="22">
        <v>508</v>
      </c>
      <c r="E73" s="22">
        <f t="shared" si="7"/>
        <v>12</v>
      </c>
      <c r="F73" s="22">
        <v>96</v>
      </c>
      <c r="G73" s="23">
        <v>0.35</v>
      </c>
      <c r="H73" s="29" t="s">
        <v>87</v>
      </c>
      <c r="I73" s="28"/>
      <c r="J73" s="23">
        <f t="shared" si="6"/>
        <v>33.599999999999994</v>
      </c>
      <c r="K73" s="25"/>
      <c r="L73" s="26">
        <f>L72+Table1493120122123125127128129124126130132133161162164165166167168169170171172173174177178179180181182183184186188190189191192193195197199200202201203204205206207208209211210212213214[[#This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1837.2000000000003</v>
      </c>
      <c r="M73" s="5" t="str">
        <f t="shared" si="8"/>
        <v>05/2022</v>
      </c>
      <c r="N73" s="27">
        <v>46447</v>
      </c>
      <c r="O73" s="26">
        <f t="shared" si="9"/>
        <v>0</v>
      </c>
      <c r="P73" s="26">
        <f t="shared" si="10"/>
        <v>0</v>
      </c>
    </row>
    <row r="74" spans="1:16" ht="15.75" x14ac:dyDescent="0.25">
      <c r="A74" s="20">
        <v>44698</v>
      </c>
      <c r="B74" s="21" t="s">
        <v>88</v>
      </c>
      <c r="C74" s="21"/>
      <c r="D74" s="22">
        <v>501</v>
      </c>
      <c r="E74" s="22">
        <f t="shared" si="7"/>
        <v>50</v>
      </c>
      <c r="F74" s="22">
        <v>400</v>
      </c>
      <c r="G74" s="23">
        <v>0.75</v>
      </c>
      <c r="H74" s="29" t="s">
        <v>47</v>
      </c>
      <c r="I74" s="28"/>
      <c r="J74" s="23">
        <f t="shared" si="6"/>
        <v>300</v>
      </c>
      <c r="K74" s="25"/>
      <c r="L74" s="26">
        <f>L73+Table1493120122123125127128129124126130132133161162164165166167168169170171172173174177178179180181182183184186188190189191192193195197199200202201203204205206207208209211210212213214[[#This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2137.2000000000003</v>
      </c>
      <c r="M74" s="5" t="str">
        <f t="shared" si="8"/>
        <v>05/2022</v>
      </c>
      <c r="N74" s="27">
        <v>46478</v>
      </c>
      <c r="O74" s="26">
        <f t="shared" si="9"/>
        <v>0</v>
      </c>
      <c r="P74" s="26">
        <f t="shared" si="10"/>
        <v>0</v>
      </c>
    </row>
    <row r="75" spans="1:16" ht="15.75" x14ac:dyDescent="0.25">
      <c r="A75" s="20">
        <v>44698</v>
      </c>
      <c r="B75" s="21" t="s">
        <v>89</v>
      </c>
      <c r="C75" s="21"/>
      <c r="D75" s="22">
        <v>503</v>
      </c>
      <c r="E75" s="22">
        <f t="shared" si="7"/>
        <v>50</v>
      </c>
      <c r="F75" s="22">
        <v>400</v>
      </c>
      <c r="G75" s="23">
        <v>0.6</v>
      </c>
      <c r="H75" s="29" t="s">
        <v>47</v>
      </c>
      <c r="I75" s="28"/>
      <c r="J75" s="23">
        <f t="shared" si="6"/>
        <v>240</v>
      </c>
      <c r="K75" s="25"/>
      <c r="L75" s="26">
        <f>L74+Table1493120122123125127128129124126130132133161162164165166167168169170171172173174177178179180181182183184186188190189191192193195197199200202201203204205206207208209211210212213214[[#This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2377.2000000000003</v>
      </c>
      <c r="M75" s="5" t="str">
        <f t="shared" si="8"/>
        <v>05/2022</v>
      </c>
      <c r="N75" s="27">
        <v>46508</v>
      </c>
      <c r="O75" s="26">
        <f t="shared" si="9"/>
        <v>0</v>
      </c>
      <c r="P75" s="26">
        <f t="shared" si="10"/>
        <v>0</v>
      </c>
    </row>
    <row r="76" spans="1:16" ht="15.75" x14ac:dyDescent="0.25">
      <c r="A76" s="20">
        <v>44699</v>
      </c>
      <c r="B76" s="21" t="s">
        <v>90</v>
      </c>
      <c r="C76" s="21"/>
      <c r="D76" s="22">
        <v>501</v>
      </c>
      <c r="E76" s="22">
        <f t="shared" si="7"/>
        <v>0.75</v>
      </c>
      <c r="F76" s="22">
        <v>6</v>
      </c>
      <c r="G76" s="23">
        <v>0.75</v>
      </c>
      <c r="H76" s="29" t="s">
        <v>47</v>
      </c>
      <c r="I76" s="28"/>
      <c r="J76" s="23">
        <f t="shared" si="6"/>
        <v>4.5</v>
      </c>
      <c r="K76" s="25"/>
      <c r="L76" s="26">
        <f>L75+Table1493120122123125127128129124126130132133161162164165166167168169170171172173174177178179180181182183184186188190189191192193195197199200202201203204205206207208209211210212213214[[#This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2381.7000000000003</v>
      </c>
      <c r="M76" s="5" t="str">
        <f t="shared" si="8"/>
        <v>05/2022</v>
      </c>
      <c r="N76" s="27">
        <v>46539</v>
      </c>
      <c r="O76" s="26">
        <f t="shared" si="9"/>
        <v>0</v>
      </c>
      <c r="P76" s="26">
        <f t="shared" si="10"/>
        <v>0</v>
      </c>
    </row>
    <row r="77" spans="1:16" ht="15.75" x14ac:dyDescent="0.25">
      <c r="A77" s="20">
        <v>44701</v>
      </c>
      <c r="B77" s="21" t="s">
        <v>91</v>
      </c>
      <c r="C77" s="21"/>
      <c r="D77" s="22">
        <v>506</v>
      </c>
      <c r="E77" s="22">
        <f t="shared" si="7"/>
        <v>3.75</v>
      </c>
      <c r="F77" s="22">
        <v>30</v>
      </c>
      <c r="G77" s="23">
        <v>0.6</v>
      </c>
      <c r="H77" s="29" t="s">
        <v>92</v>
      </c>
      <c r="I77" s="28"/>
      <c r="J77" s="23">
        <f t="shared" si="6"/>
        <v>18</v>
      </c>
      <c r="K77" s="25"/>
      <c r="L77" s="26">
        <f>L76+Table1493120122123125127128129124126130132133161162164165166167168169170171172173174177178179180181182183184186188190189191192193195197199200202201203204205206207208209211210212213214[[#This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2399.7000000000003</v>
      </c>
      <c r="M77" s="5" t="str">
        <f t="shared" si="8"/>
        <v>05/2022</v>
      </c>
      <c r="N77" s="27">
        <v>46569</v>
      </c>
      <c r="O77" s="26">
        <f t="shared" si="9"/>
        <v>0</v>
      </c>
      <c r="P77" s="26">
        <f t="shared" si="10"/>
        <v>0</v>
      </c>
    </row>
    <row r="78" spans="1:16" ht="15.75" x14ac:dyDescent="0.25">
      <c r="A78" s="20">
        <v>44701</v>
      </c>
      <c r="B78" s="21" t="s">
        <v>93</v>
      </c>
      <c r="C78" s="21"/>
      <c r="D78" s="22">
        <v>501</v>
      </c>
      <c r="E78" s="22">
        <f t="shared" si="7"/>
        <v>2.5</v>
      </c>
      <c r="F78" s="22">
        <v>20</v>
      </c>
      <c r="G78" s="23">
        <v>0.75</v>
      </c>
      <c r="H78" s="29" t="s">
        <v>92</v>
      </c>
      <c r="I78" s="28"/>
      <c r="J78" s="23">
        <f t="shared" si="6"/>
        <v>15</v>
      </c>
      <c r="K78" s="25"/>
      <c r="L78" s="26">
        <f>L77+Table1493120122123125127128129124126130132133161162164165166167168169170171172173174177178179180181182183184186188190189191192193195197199200202201203204205206207208209211210212213214[[#This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2414.7000000000003</v>
      </c>
      <c r="M78" s="5" t="str">
        <f t="shared" si="8"/>
        <v>05/2022</v>
      </c>
      <c r="N78" s="27">
        <v>46600</v>
      </c>
      <c r="O78" s="26">
        <f t="shared" si="9"/>
        <v>0</v>
      </c>
      <c r="P78" s="26">
        <f t="shared" si="10"/>
        <v>0</v>
      </c>
    </row>
    <row r="79" spans="1:16" ht="15.75" x14ac:dyDescent="0.25">
      <c r="A79" s="20">
        <v>44704</v>
      </c>
      <c r="B79" s="21" t="s">
        <v>94</v>
      </c>
      <c r="C79" s="21"/>
      <c r="D79" s="22">
        <v>506</v>
      </c>
      <c r="E79" s="22">
        <f t="shared" si="7"/>
        <v>25</v>
      </c>
      <c r="F79" s="22">
        <v>200</v>
      </c>
      <c r="G79" s="23">
        <v>0.6</v>
      </c>
      <c r="H79" s="29" t="s">
        <v>47</v>
      </c>
      <c r="I79" s="28"/>
      <c r="J79" s="23">
        <f t="shared" si="6"/>
        <v>120</v>
      </c>
      <c r="K79" s="25"/>
      <c r="L79" s="26">
        <f>L78+Table1493120122123125127128129124126130132133161162164165166167168169170171172173174177178179180181182183184186188190189191192193195197199200202201203204205206207208209211210212213214[[#This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2534.7000000000003</v>
      </c>
      <c r="M79" s="5" t="str">
        <f t="shared" si="8"/>
        <v>05/2022</v>
      </c>
      <c r="N79" s="27">
        <v>46631</v>
      </c>
      <c r="O79" s="26">
        <f t="shared" si="9"/>
        <v>0</v>
      </c>
      <c r="P79" s="26">
        <f t="shared" si="10"/>
        <v>0</v>
      </c>
    </row>
    <row r="80" spans="1:16" ht="15.75" x14ac:dyDescent="0.25">
      <c r="A80" s="20">
        <v>44705</v>
      </c>
      <c r="B80" s="21" t="s">
        <v>95</v>
      </c>
      <c r="C80" s="21"/>
      <c r="D80" s="22">
        <v>508</v>
      </c>
      <c r="E80" s="22">
        <f t="shared" si="7"/>
        <v>200</v>
      </c>
      <c r="F80" s="22">
        <v>1600</v>
      </c>
      <c r="G80" s="23">
        <v>0.35</v>
      </c>
      <c r="H80" s="29" t="s">
        <v>87</v>
      </c>
      <c r="I80" s="28"/>
      <c r="J80" s="23">
        <f t="shared" si="6"/>
        <v>560</v>
      </c>
      <c r="K80" s="25"/>
      <c r="L80" s="26">
        <f>L79+Table1493120122123125127128129124126130132133161162164165166167168169170171172173174177178179180181182183184186188190189191192193195197199200202201203204205206207208209211210212213214[[#This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3094.7000000000003</v>
      </c>
      <c r="M80" s="5" t="str">
        <f t="shared" si="8"/>
        <v>05/2022</v>
      </c>
      <c r="N80" s="27">
        <v>46661</v>
      </c>
      <c r="O80" s="26">
        <f t="shared" si="9"/>
        <v>0</v>
      </c>
      <c r="P80" s="26">
        <f t="shared" si="10"/>
        <v>0</v>
      </c>
    </row>
    <row r="81" spans="1:16" ht="15.75" x14ac:dyDescent="0.25">
      <c r="A81" s="20">
        <v>44704</v>
      </c>
      <c r="B81" s="21" t="s">
        <v>96</v>
      </c>
      <c r="C81" s="21"/>
      <c r="D81" s="22">
        <v>501</v>
      </c>
      <c r="E81" s="22">
        <f t="shared" si="7"/>
        <v>25</v>
      </c>
      <c r="F81" s="22">
        <v>200</v>
      </c>
      <c r="G81" s="23">
        <v>0.75</v>
      </c>
      <c r="H81" s="29" t="s">
        <v>47</v>
      </c>
      <c r="I81" s="28"/>
      <c r="J81" s="23">
        <f t="shared" si="6"/>
        <v>150</v>
      </c>
      <c r="K81" s="25"/>
      <c r="L81" s="26">
        <f>L80+Table1493120122123125127128129124126130132133161162164165166167168169170171172173174177178179180181182183184186188190189191192193195197199200202201203204205206207208209211210212213214[[#This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3244.7000000000003</v>
      </c>
      <c r="M81" s="5" t="str">
        <f t="shared" si="8"/>
        <v>05/2022</v>
      </c>
      <c r="N81" s="27">
        <v>46692</v>
      </c>
      <c r="O81" s="26">
        <f t="shared" si="9"/>
        <v>0</v>
      </c>
      <c r="P81" s="26">
        <f t="shared" si="10"/>
        <v>0</v>
      </c>
    </row>
    <row r="82" spans="1:16" ht="15.75" x14ac:dyDescent="0.25">
      <c r="A82" s="20">
        <v>44705</v>
      </c>
      <c r="B82" s="21" t="s">
        <v>97</v>
      </c>
      <c r="C82" s="21"/>
      <c r="D82" s="22">
        <v>501</v>
      </c>
      <c r="E82" s="22">
        <f t="shared" si="7"/>
        <v>25</v>
      </c>
      <c r="F82" s="22">
        <v>200</v>
      </c>
      <c r="G82" s="23">
        <v>0.75</v>
      </c>
      <c r="H82" s="29" t="s">
        <v>47</v>
      </c>
      <c r="I82" s="28"/>
      <c r="J82" s="23">
        <f t="shared" si="6"/>
        <v>150</v>
      </c>
      <c r="K82" s="25"/>
      <c r="L82" s="26">
        <f>L81+Table1493120122123125127128129124126130132133161162164165166167168169170171172173174177178179180181182183184186188190189191192193195197199200202201203204205206207208209211210212213214[[#This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3394.7000000000003</v>
      </c>
      <c r="M82" s="5" t="str">
        <f t="shared" si="8"/>
        <v>05/2022</v>
      </c>
      <c r="N82" s="27">
        <v>46722</v>
      </c>
      <c r="O82" s="26">
        <f t="shared" si="9"/>
        <v>0</v>
      </c>
      <c r="P82" s="26">
        <f t="shared" si="10"/>
        <v>0</v>
      </c>
    </row>
    <row r="83" spans="1:16" ht="15.75" x14ac:dyDescent="0.25">
      <c r="A83" s="20">
        <v>44705</v>
      </c>
      <c r="B83" s="21" t="s">
        <v>98</v>
      </c>
      <c r="C83" s="21"/>
      <c r="D83" s="22">
        <v>506</v>
      </c>
      <c r="E83" s="22">
        <f t="shared" si="7"/>
        <v>25</v>
      </c>
      <c r="F83" s="22">
        <v>200</v>
      </c>
      <c r="G83" s="23">
        <v>0.6</v>
      </c>
      <c r="H83" s="29" t="s">
        <v>47</v>
      </c>
      <c r="I83" s="28"/>
      <c r="J83" s="23">
        <f t="shared" si="6"/>
        <v>120</v>
      </c>
      <c r="K83" s="25"/>
      <c r="L83" s="26">
        <f>L82+Table1493120122123125127128129124126130132133161162164165166167168169170171172173174177178179180181182183184186188190189191192193195197199200202201203204205206207208209211210212213214[[#This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3514.7000000000003</v>
      </c>
      <c r="M83" s="5" t="str">
        <f t="shared" si="8"/>
        <v>05/2022</v>
      </c>
      <c r="N83" s="27">
        <v>46753</v>
      </c>
      <c r="O83" s="26">
        <f t="shared" si="9"/>
        <v>0</v>
      </c>
      <c r="P83" s="26">
        <f t="shared" si="10"/>
        <v>0</v>
      </c>
    </row>
    <row r="84" spans="1:16" ht="15.75" x14ac:dyDescent="0.25">
      <c r="A84" s="20">
        <v>44707</v>
      </c>
      <c r="B84" s="21" t="s">
        <v>99</v>
      </c>
      <c r="C84" s="21"/>
      <c r="D84" s="22">
        <v>506</v>
      </c>
      <c r="E84" s="22">
        <f t="shared" si="7"/>
        <v>50</v>
      </c>
      <c r="F84" s="22">
        <v>400</v>
      </c>
      <c r="G84" s="23">
        <v>0.6</v>
      </c>
      <c r="H84" s="29" t="s">
        <v>47</v>
      </c>
      <c r="I84" s="28"/>
      <c r="J84" s="23">
        <f t="shared" si="6"/>
        <v>240</v>
      </c>
      <c r="K84" s="25"/>
      <c r="L84" s="26">
        <f>L83+Table1493120122123125127128129124126130132133161162164165166167168169170171172173174177178179180181182183184186188190189191192193195197199200202201203204205206207208209211210212213214[[#This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3754.7000000000003</v>
      </c>
      <c r="M84" s="5" t="str">
        <f t="shared" si="8"/>
        <v>05/2022</v>
      </c>
      <c r="N84" s="27">
        <v>46784</v>
      </c>
      <c r="O84" s="26">
        <f t="shared" si="9"/>
        <v>0</v>
      </c>
      <c r="P84" s="26">
        <f t="shared" si="10"/>
        <v>0</v>
      </c>
    </row>
    <row r="85" spans="1:16" ht="15.75" x14ac:dyDescent="0.25">
      <c r="A85" s="20">
        <v>44708</v>
      </c>
      <c r="B85" s="21" t="s">
        <v>100</v>
      </c>
      <c r="C85" s="21"/>
      <c r="D85" s="22">
        <v>506</v>
      </c>
      <c r="E85" s="22">
        <f t="shared" si="7"/>
        <v>25</v>
      </c>
      <c r="F85" s="22">
        <v>200</v>
      </c>
      <c r="G85" s="23">
        <v>0.6</v>
      </c>
      <c r="H85" s="29" t="s">
        <v>47</v>
      </c>
      <c r="I85" s="28"/>
      <c r="J85" s="23">
        <f t="shared" si="6"/>
        <v>120</v>
      </c>
      <c r="K85" s="25"/>
      <c r="L85" s="26">
        <f>L84+Table1493120122123125127128129124126130132133161162164165166167168169170171172173174177178179180181182183184186188190189191192193195197199200202201203204205206207208209211210212213214[[#This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3874.7000000000003</v>
      </c>
      <c r="M85" s="5" t="str">
        <f t="shared" si="8"/>
        <v>05/2022</v>
      </c>
      <c r="N85" s="27">
        <v>46813</v>
      </c>
      <c r="O85" s="26">
        <f t="shared" si="9"/>
        <v>0</v>
      </c>
      <c r="P85" s="26">
        <f t="shared" si="10"/>
        <v>0</v>
      </c>
    </row>
    <row r="86" spans="1:16" ht="15.75" x14ac:dyDescent="0.25">
      <c r="A86" s="20">
        <v>44707</v>
      </c>
      <c r="B86" s="21" t="s">
        <v>101</v>
      </c>
      <c r="C86" s="21"/>
      <c r="D86" s="22">
        <v>501</v>
      </c>
      <c r="E86" s="22">
        <f t="shared" si="7"/>
        <v>25</v>
      </c>
      <c r="F86" s="22">
        <v>200</v>
      </c>
      <c r="G86" s="23">
        <v>0.75</v>
      </c>
      <c r="H86" s="29" t="s">
        <v>47</v>
      </c>
      <c r="I86" s="28"/>
      <c r="J86" s="23">
        <f t="shared" si="6"/>
        <v>150</v>
      </c>
      <c r="K86" s="25"/>
      <c r="L86" s="26">
        <f>L85+Table1493120122123125127128129124126130132133161162164165166167168169170171172173174177178179180181182183184186188190189191192193195197199200202201203204205206207208209211210212213214[[#This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4024.7000000000003</v>
      </c>
      <c r="M86" s="5" t="str">
        <f t="shared" si="8"/>
        <v>05/2022</v>
      </c>
      <c r="N86" s="27">
        <v>46844</v>
      </c>
      <c r="O86" s="26">
        <f t="shared" si="9"/>
        <v>0</v>
      </c>
      <c r="P86" s="26">
        <f t="shared" si="10"/>
        <v>0</v>
      </c>
    </row>
    <row r="87" spans="1:16" ht="15.75" x14ac:dyDescent="0.25">
      <c r="A87" s="20">
        <v>44709</v>
      </c>
      <c r="B87" s="21"/>
      <c r="C87" s="21"/>
      <c r="D87" s="22" t="s">
        <v>55</v>
      </c>
      <c r="E87" s="22">
        <f t="shared" si="7"/>
        <v>0</v>
      </c>
      <c r="F87" s="22"/>
      <c r="G87" s="23"/>
      <c r="H87" s="29"/>
      <c r="I87" s="28"/>
      <c r="J87" s="23">
        <f t="shared" si="6"/>
        <v>0</v>
      </c>
      <c r="K87" s="25">
        <v>600</v>
      </c>
      <c r="L87" s="26">
        <f>L86+Table1493120122123125127128129124126130132133161162164165166167168169170171172173174177178179180181182183184186188190189191192193195197199200202201203204205206207208209211210212213214[[#This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3424.7000000000003</v>
      </c>
      <c r="M87" s="5" t="str">
        <f t="shared" si="8"/>
        <v>05/2022</v>
      </c>
      <c r="N87" s="27">
        <v>46874</v>
      </c>
      <c r="O87" s="26">
        <f t="shared" si="9"/>
        <v>0</v>
      </c>
      <c r="P87" s="26">
        <f t="shared" si="10"/>
        <v>0</v>
      </c>
    </row>
    <row r="88" spans="1:16" ht="15.75" x14ac:dyDescent="0.25">
      <c r="A88" s="20">
        <v>44708</v>
      </c>
      <c r="B88" s="21" t="s">
        <v>102</v>
      </c>
      <c r="C88" s="21"/>
      <c r="D88" s="22">
        <v>501</v>
      </c>
      <c r="E88" s="22">
        <f t="shared" si="7"/>
        <v>50</v>
      </c>
      <c r="F88" s="22">
        <v>400</v>
      </c>
      <c r="G88" s="23">
        <v>0.75</v>
      </c>
      <c r="H88" s="29" t="s">
        <v>47</v>
      </c>
      <c r="I88" s="28"/>
      <c r="J88" s="23">
        <f t="shared" si="6"/>
        <v>300</v>
      </c>
      <c r="K88" s="25"/>
      <c r="L88" s="26">
        <f>L87+Table1493120122123125127128129124126130132133161162164165166167168169170171172173174177178179180181182183184186188190189191192193195197199200202201203204205206207208209211210212213214[[#This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3724.7000000000003</v>
      </c>
      <c r="M88" s="5" t="str">
        <f t="shared" si="8"/>
        <v>05/2022</v>
      </c>
      <c r="N88" s="27">
        <v>46905</v>
      </c>
      <c r="O88" s="26">
        <f t="shared" si="9"/>
        <v>0</v>
      </c>
      <c r="P88" s="26">
        <f t="shared" si="10"/>
        <v>0</v>
      </c>
    </row>
    <row r="89" spans="1:16" ht="15.75" x14ac:dyDescent="0.25">
      <c r="A89" s="20">
        <v>44712</v>
      </c>
      <c r="B89" s="21" t="s">
        <v>103</v>
      </c>
      <c r="C89" s="21"/>
      <c r="D89" s="22">
        <v>506</v>
      </c>
      <c r="E89" s="22">
        <f t="shared" si="7"/>
        <v>50</v>
      </c>
      <c r="F89" s="22">
        <v>400</v>
      </c>
      <c r="G89" s="23">
        <v>0.6</v>
      </c>
      <c r="H89" s="29" t="s">
        <v>47</v>
      </c>
      <c r="I89" s="28"/>
      <c r="J89" s="23">
        <f t="shared" si="6"/>
        <v>240</v>
      </c>
      <c r="K89" s="25"/>
      <c r="L89" s="26">
        <f>L88+Table1493120122123125127128129124126130132133161162164165166167168169170171172173174177178179180181182183184186188190189191192193195197199200202201203204205206207208209211210212213214[[#This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3964.7000000000003</v>
      </c>
      <c r="M89" s="5" t="str">
        <f t="shared" si="8"/>
        <v>05/2022</v>
      </c>
      <c r="N89" s="27">
        <v>46935</v>
      </c>
      <c r="O89" s="26">
        <f t="shared" si="9"/>
        <v>0</v>
      </c>
      <c r="P89" s="26">
        <f t="shared" si="10"/>
        <v>0</v>
      </c>
    </row>
    <row r="90" spans="1:16" ht="15.75" x14ac:dyDescent="0.25">
      <c r="A90" s="20">
        <v>44712</v>
      </c>
      <c r="B90" s="21" t="s">
        <v>104</v>
      </c>
      <c r="C90" s="21"/>
      <c r="D90" s="22">
        <v>501</v>
      </c>
      <c r="E90" s="22">
        <f t="shared" si="7"/>
        <v>50</v>
      </c>
      <c r="F90" s="22">
        <v>400</v>
      </c>
      <c r="G90" s="23">
        <v>0.75</v>
      </c>
      <c r="H90" s="29" t="s">
        <v>47</v>
      </c>
      <c r="I90" s="28"/>
      <c r="J90" s="23">
        <f t="shared" si="6"/>
        <v>300</v>
      </c>
      <c r="K90" s="25"/>
      <c r="L90" s="26">
        <f>L89+Table1493120122123125127128129124126130132133161162164165166167168169170171172173174177178179180181182183184186188190189191192193195197199200202201203204205206207208209211210212213214[[#This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4264.7000000000007</v>
      </c>
      <c r="M90" s="5" t="str">
        <f t="shared" si="8"/>
        <v>05/2022</v>
      </c>
      <c r="N90" s="27">
        <v>46966</v>
      </c>
      <c r="O90" s="26">
        <f t="shared" si="9"/>
        <v>0</v>
      </c>
      <c r="P90" s="26">
        <f t="shared" si="10"/>
        <v>0</v>
      </c>
    </row>
    <row r="91" spans="1:16" ht="15.75" x14ac:dyDescent="0.25">
      <c r="A91" s="20">
        <v>44713</v>
      </c>
      <c r="B91" s="21" t="s">
        <v>105</v>
      </c>
      <c r="C91" s="21"/>
      <c r="D91" s="22">
        <v>503</v>
      </c>
      <c r="E91" s="22">
        <f t="shared" si="7"/>
        <v>52</v>
      </c>
      <c r="F91" s="22">
        <v>416</v>
      </c>
      <c r="G91" s="23">
        <v>0.6</v>
      </c>
      <c r="H91" s="29" t="s">
        <v>39</v>
      </c>
      <c r="I91" s="28"/>
      <c r="J91" s="23">
        <f t="shared" si="6"/>
        <v>249.6</v>
      </c>
      <c r="K91" s="25"/>
      <c r="L91" s="26">
        <f>L90+Table1493120122123125127128129124126130132133161162164165166167168169170171172173174177178179180181182183184186188190189191192193195197199200202201203204205206207208209211210212213214[[#This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4514.3000000000011</v>
      </c>
      <c r="M91" s="5" t="str">
        <f t="shared" si="8"/>
        <v>06/2022</v>
      </c>
      <c r="N91" s="27">
        <v>46997</v>
      </c>
      <c r="O91" s="26">
        <f t="shared" si="9"/>
        <v>0</v>
      </c>
      <c r="P91" s="26">
        <f t="shared" si="10"/>
        <v>0</v>
      </c>
    </row>
    <row r="92" spans="1:16" ht="15.75" x14ac:dyDescent="0.25">
      <c r="A92" s="20">
        <v>44716</v>
      </c>
      <c r="B92" s="21"/>
      <c r="C92" s="21"/>
      <c r="D92" s="22" t="s">
        <v>55</v>
      </c>
      <c r="E92" s="22">
        <f t="shared" si="7"/>
        <v>0</v>
      </c>
      <c r="F92" s="22"/>
      <c r="G92" s="23"/>
      <c r="H92" s="29"/>
      <c r="I92" s="28"/>
      <c r="J92" s="23">
        <f t="shared" si="6"/>
        <v>0</v>
      </c>
      <c r="K92" s="25">
        <v>500</v>
      </c>
      <c r="L92" s="26">
        <f>L91+Table1493120122123125127128129124126130132133161162164165166167168169170171172173174177178179180181182183184186188190189191192193195197199200202201203204205206207208209211210212213214[[#This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4014.3000000000011</v>
      </c>
      <c r="M92" s="5" t="str">
        <f t="shared" si="8"/>
        <v>06/2022</v>
      </c>
      <c r="N92" s="27">
        <v>47027</v>
      </c>
      <c r="O92" s="26">
        <f t="shared" si="9"/>
        <v>0</v>
      </c>
      <c r="P92" s="26">
        <f t="shared" si="10"/>
        <v>0</v>
      </c>
    </row>
    <row r="93" spans="1:16" ht="15.75" x14ac:dyDescent="0.25">
      <c r="A93" s="20">
        <v>44713</v>
      </c>
      <c r="B93" s="21" t="s">
        <v>106</v>
      </c>
      <c r="C93" s="21"/>
      <c r="D93" s="22">
        <v>501</v>
      </c>
      <c r="E93" s="22">
        <f t="shared" si="7"/>
        <v>52</v>
      </c>
      <c r="F93" s="22">
        <v>416</v>
      </c>
      <c r="G93" s="23">
        <v>0.75</v>
      </c>
      <c r="H93" s="29" t="s">
        <v>39</v>
      </c>
      <c r="I93" s="28"/>
      <c r="J93" s="23">
        <f t="shared" si="6"/>
        <v>312</v>
      </c>
      <c r="K93" s="25"/>
      <c r="L93" s="26">
        <f>L92+Table1493120122123125127128129124126130132133161162164165166167168169170171172173174177178179180181182183184186188190189191192193195197199200202201203204205206207208209211210212213214[[#This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4326.3000000000011</v>
      </c>
      <c r="M93" s="5" t="str">
        <f t="shared" si="8"/>
        <v>06/2022</v>
      </c>
      <c r="N93" s="27">
        <v>47058</v>
      </c>
      <c r="O93" s="26">
        <f t="shared" si="9"/>
        <v>0</v>
      </c>
      <c r="P93" s="26">
        <f t="shared" si="10"/>
        <v>0</v>
      </c>
    </row>
    <row r="94" spans="1:16" ht="15.75" x14ac:dyDescent="0.25">
      <c r="A94" s="20">
        <v>44718</v>
      </c>
      <c r="B94" s="21" t="s">
        <v>107</v>
      </c>
      <c r="C94" s="21"/>
      <c r="D94" s="22">
        <v>506</v>
      </c>
      <c r="E94" s="22">
        <f t="shared" si="7"/>
        <v>25</v>
      </c>
      <c r="F94" s="22">
        <v>200</v>
      </c>
      <c r="G94" s="23">
        <v>0.6</v>
      </c>
      <c r="H94" s="29" t="s">
        <v>47</v>
      </c>
      <c r="I94" s="28"/>
      <c r="J94" s="23">
        <f t="shared" si="6"/>
        <v>120</v>
      </c>
      <c r="K94" s="25"/>
      <c r="L94" s="26">
        <f>L93+Table1493120122123125127128129124126130132133161162164165166167168169170171172173174177178179180181182183184186188190189191192193195197199200202201203204205206207208209211210212213214[[#This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4446.3000000000011</v>
      </c>
      <c r="M94" s="5" t="str">
        <f t="shared" si="8"/>
        <v>06/2022</v>
      </c>
      <c r="N94" s="27">
        <v>47088</v>
      </c>
      <c r="O94" s="26">
        <f t="shared" si="9"/>
        <v>0</v>
      </c>
      <c r="P94" s="26">
        <f t="shared" si="10"/>
        <v>0</v>
      </c>
    </row>
    <row r="95" spans="1:16" ht="15.75" x14ac:dyDescent="0.25">
      <c r="A95" s="20">
        <v>44718</v>
      </c>
      <c r="B95" s="21" t="s">
        <v>108</v>
      </c>
      <c r="C95" s="21"/>
      <c r="D95" s="22">
        <v>501</v>
      </c>
      <c r="E95" s="22">
        <f t="shared" si="7"/>
        <v>2.5</v>
      </c>
      <c r="F95" s="22">
        <v>20</v>
      </c>
      <c r="G95" s="23">
        <v>0.75</v>
      </c>
      <c r="H95" s="29" t="s">
        <v>92</v>
      </c>
      <c r="I95" s="28"/>
      <c r="J95" s="23">
        <f t="shared" si="6"/>
        <v>15</v>
      </c>
      <c r="K95" s="25"/>
      <c r="L95" s="26">
        <f>L94+Table1493120122123125127128129124126130132133161162164165166167168169170171172173174177178179180181182183184186188190189191192193195197199200202201203204205206207208209211210212213214[[#This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4461.3000000000011</v>
      </c>
      <c r="M95" s="5" t="str">
        <f t="shared" si="8"/>
        <v>06/2022</v>
      </c>
      <c r="N95" s="27">
        <v>47119</v>
      </c>
      <c r="O95" s="26">
        <f t="shared" si="9"/>
        <v>0</v>
      </c>
      <c r="P95" s="26">
        <f t="shared" si="10"/>
        <v>0</v>
      </c>
    </row>
    <row r="96" spans="1:16" ht="15.75" x14ac:dyDescent="0.25">
      <c r="A96" s="20">
        <v>44718</v>
      </c>
      <c r="B96" s="21" t="s">
        <v>109</v>
      </c>
      <c r="C96" s="21"/>
      <c r="D96" s="22">
        <v>501</v>
      </c>
      <c r="E96" s="22">
        <f t="shared" si="7"/>
        <v>25</v>
      </c>
      <c r="F96" s="22">
        <v>200</v>
      </c>
      <c r="G96" s="23">
        <v>0.75</v>
      </c>
      <c r="H96" s="29" t="s">
        <v>47</v>
      </c>
      <c r="I96" s="28"/>
      <c r="J96" s="23">
        <f t="shared" si="6"/>
        <v>150</v>
      </c>
      <c r="K96" s="25"/>
      <c r="L96" s="26">
        <f>L95+Table1493120122123125127128129124126130132133161162164165166167168169170171172173174177178179180181182183184186188190189191192193195197199200202201203204205206207208209211210212213214[[#This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4611.3000000000011</v>
      </c>
      <c r="M96" s="5" t="str">
        <f t="shared" si="8"/>
        <v>06/2022</v>
      </c>
      <c r="N96" s="27">
        <v>47150</v>
      </c>
      <c r="O96" s="26">
        <f t="shared" si="9"/>
        <v>0</v>
      </c>
      <c r="P96" s="26">
        <f t="shared" si="10"/>
        <v>0</v>
      </c>
    </row>
    <row r="97" spans="1:16" ht="15.75" x14ac:dyDescent="0.25">
      <c r="A97" s="20">
        <v>44719</v>
      </c>
      <c r="B97" s="21" t="s">
        <v>110</v>
      </c>
      <c r="C97" s="21"/>
      <c r="D97" s="22">
        <v>506</v>
      </c>
      <c r="E97" s="22">
        <f t="shared" si="7"/>
        <v>50</v>
      </c>
      <c r="F97" s="22">
        <v>400</v>
      </c>
      <c r="G97" s="23">
        <v>0.6</v>
      </c>
      <c r="H97" s="29" t="s">
        <v>47</v>
      </c>
      <c r="I97" s="28"/>
      <c r="J97" s="23">
        <f t="shared" si="6"/>
        <v>240</v>
      </c>
      <c r="K97" s="25"/>
      <c r="L97" s="26">
        <f>L96+Table1493120122123125127128129124126130132133161162164165166167168169170171172173174177178179180181182183184186188190189191192193195197199200202201203204205206207208209211210212213214[[#This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4851.3000000000011</v>
      </c>
      <c r="M97" s="5" t="str">
        <f t="shared" si="8"/>
        <v>06/2022</v>
      </c>
      <c r="N97" s="27">
        <v>47178</v>
      </c>
      <c r="O97" s="26">
        <f t="shared" si="9"/>
        <v>0</v>
      </c>
      <c r="P97" s="26">
        <f t="shared" si="10"/>
        <v>0</v>
      </c>
    </row>
    <row r="98" spans="1:16" ht="15.75" x14ac:dyDescent="0.25">
      <c r="A98" s="20">
        <v>44718</v>
      </c>
      <c r="B98" s="21" t="s">
        <v>111</v>
      </c>
      <c r="C98" s="21"/>
      <c r="D98" s="22">
        <v>505</v>
      </c>
      <c r="E98" s="22">
        <f t="shared" si="7"/>
        <v>2.5</v>
      </c>
      <c r="F98" s="22">
        <v>20</v>
      </c>
      <c r="G98" s="23">
        <v>0.8</v>
      </c>
      <c r="H98" s="29" t="s">
        <v>92</v>
      </c>
      <c r="I98" s="28"/>
      <c r="J98" s="23">
        <f t="shared" si="6"/>
        <v>16</v>
      </c>
      <c r="K98" s="25"/>
      <c r="L98" s="26">
        <f>L97+Table1493120122123125127128129124126130132133161162164165166167168169170171172173174177178179180181182183184186188190189191192193195197199200202201203204205206207208209211210212213214[[#This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4867.3000000000011</v>
      </c>
      <c r="M98" s="5" t="str">
        <f t="shared" si="8"/>
        <v>06/2022</v>
      </c>
      <c r="N98" s="27">
        <v>47209</v>
      </c>
      <c r="O98" s="26">
        <f t="shared" si="9"/>
        <v>0</v>
      </c>
      <c r="P98" s="26">
        <f t="shared" si="10"/>
        <v>0</v>
      </c>
    </row>
    <row r="99" spans="1:16" ht="15.75" x14ac:dyDescent="0.25">
      <c r="A99" s="20">
        <v>44719</v>
      </c>
      <c r="B99" s="21" t="s">
        <v>112</v>
      </c>
      <c r="C99" s="21"/>
      <c r="D99" s="22">
        <v>501</v>
      </c>
      <c r="E99" s="22">
        <f t="shared" si="7"/>
        <v>50</v>
      </c>
      <c r="F99" s="22">
        <v>400</v>
      </c>
      <c r="G99" s="23">
        <v>0.75</v>
      </c>
      <c r="H99" s="29" t="s">
        <v>47</v>
      </c>
      <c r="I99" s="28"/>
      <c r="J99" s="23">
        <f t="shared" si="6"/>
        <v>300</v>
      </c>
      <c r="K99" s="25"/>
      <c r="L99" s="26">
        <f>L98+Table1493120122123125127128129124126130132133161162164165166167168169170171172173174177178179180181182183184186188190189191192193195197199200202201203204205206207208209211210212213214[[#This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5167.3000000000011</v>
      </c>
      <c r="M99" s="5" t="str">
        <f t="shared" si="8"/>
        <v>06/2022</v>
      </c>
      <c r="N99" s="27">
        <v>47239</v>
      </c>
      <c r="O99" s="26">
        <f t="shared" si="9"/>
        <v>0</v>
      </c>
      <c r="P99" s="26">
        <f t="shared" si="10"/>
        <v>0</v>
      </c>
    </row>
    <row r="100" spans="1:16" ht="15.75" x14ac:dyDescent="0.25">
      <c r="A100" s="20">
        <v>44722</v>
      </c>
      <c r="B100" s="21" t="s">
        <v>113</v>
      </c>
      <c r="C100" s="21"/>
      <c r="D100" s="22">
        <v>503</v>
      </c>
      <c r="E100" s="22">
        <f t="shared" si="7"/>
        <v>50</v>
      </c>
      <c r="F100" s="22">
        <v>400</v>
      </c>
      <c r="G100" s="23">
        <v>0.6</v>
      </c>
      <c r="H100" s="29" t="s">
        <v>47</v>
      </c>
      <c r="I100" s="28"/>
      <c r="J100" s="23">
        <f t="shared" si="6"/>
        <v>240</v>
      </c>
      <c r="K100" s="25"/>
      <c r="L100" s="26">
        <f>L99+Table1493120122123125127128129124126130132133161162164165166167168169170171172173174177178179180181182183184186188190189191192193195197199200202201203204205206207208209211210212213214[[#This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5407.3000000000011</v>
      </c>
      <c r="M100" s="5" t="str">
        <f t="shared" si="8"/>
        <v>06/2022</v>
      </c>
      <c r="N100" s="27">
        <v>47270</v>
      </c>
      <c r="O100" s="26">
        <f t="shared" si="9"/>
        <v>0</v>
      </c>
      <c r="P100" s="26">
        <f t="shared" si="10"/>
        <v>0</v>
      </c>
    </row>
    <row r="101" spans="1:16" ht="15.75" x14ac:dyDescent="0.25">
      <c r="A101" s="20">
        <v>44723</v>
      </c>
      <c r="B101" s="21"/>
      <c r="C101" s="21"/>
      <c r="D101" s="22" t="s">
        <v>55</v>
      </c>
      <c r="E101" s="22">
        <f t="shared" si="7"/>
        <v>0</v>
      </c>
      <c r="F101" s="22"/>
      <c r="G101" s="23"/>
      <c r="H101" s="29"/>
      <c r="I101" s="28"/>
      <c r="J101" s="23">
        <f t="shared" si="6"/>
        <v>0</v>
      </c>
      <c r="K101" s="25">
        <v>500</v>
      </c>
      <c r="L101" s="26">
        <f>L100+Table1493120122123125127128129124126130132133161162164165166167168169170171172173174177178179180181182183184186188190189191192193195197199200202201203204205206207208209211210212213214[[#This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4907.3000000000011</v>
      </c>
      <c r="M101" s="5" t="str">
        <f t="shared" si="8"/>
        <v>06/2022</v>
      </c>
      <c r="N101" s="27">
        <v>47300</v>
      </c>
      <c r="O101" s="26">
        <f t="shared" si="9"/>
        <v>0</v>
      </c>
      <c r="P101" s="26">
        <f t="shared" si="10"/>
        <v>0</v>
      </c>
    </row>
    <row r="102" spans="1:16" ht="15.75" x14ac:dyDescent="0.25">
      <c r="A102" s="20">
        <v>44721</v>
      </c>
      <c r="B102" s="21" t="s">
        <v>114</v>
      </c>
      <c r="C102" s="21"/>
      <c r="D102" s="22">
        <v>501</v>
      </c>
      <c r="E102" s="22">
        <f t="shared" si="7"/>
        <v>50</v>
      </c>
      <c r="F102" s="22">
        <v>400</v>
      </c>
      <c r="G102" s="23">
        <v>0.75</v>
      </c>
      <c r="H102" s="29" t="s">
        <v>47</v>
      </c>
      <c r="I102" s="28"/>
      <c r="J102" s="23">
        <f t="shared" si="6"/>
        <v>300</v>
      </c>
      <c r="K102" s="25"/>
      <c r="L102" s="26">
        <f>L101+Table1493120122123125127128129124126130132133161162164165166167168169170171172173174177178179180181182183184186188190189191192193195197199200202201203204205206207208209211210212213214[[#This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5207.3000000000011</v>
      </c>
      <c r="M102" s="5" t="str">
        <f t="shared" si="8"/>
        <v>06/2022</v>
      </c>
      <c r="N102" s="27">
        <v>47331</v>
      </c>
      <c r="O102" s="26">
        <f t="shared" si="9"/>
        <v>0</v>
      </c>
      <c r="P102" s="26">
        <f t="shared" si="10"/>
        <v>0</v>
      </c>
    </row>
    <row r="103" spans="1:16" ht="15.75" x14ac:dyDescent="0.25">
      <c r="A103" s="20">
        <v>44727</v>
      </c>
      <c r="B103" s="21" t="s">
        <v>115</v>
      </c>
      <c r="C103" s="21"/>
      <c r="D103" s="22">
        <v>501</v>
      </c>
      <c r="E103" s="22">
        <f t="shared" si="7"/>
        <v>50</v>
      </c>
      <c r="F103" s="22">
        <v>400</v>
      </c>
      <c r="G103" s="23">
        <v>0.75</v>
      </c>
      <c r="H103" s="29" t="s">
        <v>47</v>
      </c>
      <c r="I103" s="28"/>
      <c r="J103" s="23">
        <f t="shared" si="6"/>
        <v>300</v>
      </c>
      <c r="K103" s="25"/>
      <c r="L103" s="26">
        <f>L102+Table1493120122123125127128129124126130132133161162164165166167168169170171172173174177178179180181182183184186188190189191192193195197199200202201203204205206207208209211210212213214[[#This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5507.3000000000011</v>
      </c>
      <c r="M103" s="5" t="str">
        <f t="shared" si="8"/>
        <v>06/2022</v>
      </c>
      <c r="N103" s="27">
        <v>47362</v>
      </c>
      <c r="O103" s="26">
        <f t="shared" si="9"/>
        <v>0</v>
      </c>
      <c r="P103" s="26">
        <f t="shared" si="10"/>
        <v>0</v>
      </c>
    </row>
    <row r="104" spans="1:16" ht="15.75" x14ac:dyDescent="0.25">
      <c r="A104" s="20">
        <v>44728</v>
      </c>
      <c r="B104" s="21" t="s">
        <v>116</v>
      </c>
      <c r="C104" s="21"/>
      <c r="D104" s="22">
        <v>503</v>
      </c>
      <c r="E104" s="22">
        <f t="shared" si="7"/>
        <v>50</v>
      </c>
      <c r="F104" s="22">
        <v>400</v>
      </c>
      <c r="G104" s="23">
        <v>0.6</v>
      </c>
      <c r="H104" s="29" t="s">
        <v>47</v>
      </c>
      <c r="I104" s="28"/>
      <c r="J104" s="23">
        <f t="shared" si="6"/>
        <v>240</v>
      </c>
      <c r="K104" s="25"/>
      <c r="L104" s="26">
        <f>L103+Table1493120122123125127128129124126130132133161162164165166167168169170171172173174177178179180181182183184186188190189191192193195197199200202201203204205206207208209211210212213214[[#This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5747.3000000000011</v>
      </c>
      <c r="M104" s="5" t="str">
        <f t="shared" si="8"/>
        <v>06/2022</v>
      </c>
      <c r="N104" s="27">
        <v>47392</v>
      </c>
      <c r="O104" s="26">
        <f t="shared" si="9"/>
        <v>0</v>
      </c>
      <c r="P104" s="26">
        <f t="shared" si="10"/>
        <v>0</v>
      </c>
    </row>
    <row r="105" spans="1:16" ht="15.75" x14ac:dyDescent="0.25">
      <c r="A105" s="20">
        <v>44730</v>
      </c>
      <c r="B105" s="21"/>
      <c r="C105" s="21"/>
      <c r="D105" s="22" t="s">
        <v>55</v>
      </c>
      <c r="E105" s="22">
        <f t="shared" si="7"/>
        <v>0</v>
      </c>
      <c r="F105" s="22"/>
      <c r="G105" s="23"/>
      <c r="H105" s="29"/>
      <c r="I105" s="28"/>
      <c r="J105" s="23">
        <f t="shared" si="6"/>
        <v>0</v>
      </c>
      <c r="K105" s="25">
        <v>500</v>
      </c>
      <c r="L105" s="26">
        <f>L104+Table1493120122123125127128129124126130132133161162164165166167168169170171172173174177178179180181182183184186188190189191192193195197199200202201203204205206207208209211210212213214[[#This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5247.3000000000011</v>
      </c>
      <c r="M105" s="5" t="str">
        <f t="shared" si="8"/>
        <v>06/2022</v>
      </c>
      <c r="N105" s="27">
        <v>47423</v>
      </c>
      <c r="O105" s="26">
        <f t="shared" si="9"/>
        <v>0</v>
      </c>
      <c r="P105" s="26">
        <f t="shared" si="10"/>
        <v>0</v>
      </c>
    </row>
    <row r="106" spans="1:16" ht="15.75" x14ac:dyDescent="0.25">
      <c r="A106" s="20">
        <v>44732</v>
      </c>
      <c r="B106" s="21" t="s">
        <v>117</v>
      </c>
      <c r="C106" s="21"/>
      <c r="D106" s="22">
        <v>501</v>
      </c>
      <c r="E106" s="22">
        <f t="shared" si="7"/>
        <v>50</v>
      </c>
      <c r="F106" s="22">
        <v>400</v>
      </c>
      <c r="G106" s="23">
        <v>0.75</v>
      </c>
      <c r="H106" s="29" t="s">
        <v>47</v>
      </c>
      <c r="I106" s="28"/>
      <c r="J106" s="23">
        <f t="shared" si="6"/>
        <v>300</v>
      </c>
      <c r="K106" s="25"/>
      <c r="L106" s="26">
        <f>L105+Table1493120122123125127128129124126130132133161162164165166167168169170171172173174177178179180181182183184186188190189191192193195197199200202201203204205206207208209211210212213214[[#This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5547.3000000000011</v>
      </c>
      <c r="M106" s="5" t="str">
        <f t="shared" si="8"/>
        <v>06/2022</v>
      </c>
      <c r="N106" s="27">
        <v>47453</v>
      </c>
      <c r="O106" s="26">
        <f t="shared" si="9"/>
        <v>0</v>
      </c>
      <c r="P106" s="26">
        <f t="shared" si="10"/>
        <v>0</v>
      </c>
    </row>
    <row r="107" spans="1:16" ht="15.75" x14ac:dyDescent="0.25">
      <c r="A107" s="20">
        <v>44733</v>
      </c>
      <c r="B107" s="21" t="s">
        <v>118</v>
      </c>
      <c r="C107" s="21"/>
      <c r="D107" s="22">
        <v>503</v>
      </c>
      <c r="E107" s="22">
        <f t="shared" si="7"/>
        <v>50</v>
      </c>
      <c r="F107" s="22">
        <v>400</v>
      </c>
      <c r="G107" s="23">
        <v>0.6</v>
      </c>
      <c r="H107" s="29" t="s">
        <v>47</v>
      </c>
      <c r="I107" s="28"/>
      <c r="J107" s="23">
        <f t="shared" si="6"/>
        <v>240</v>
      </c>
      <c r="K107" s="25"/>
      <c r="L107" s="26">
        <f>L106+Table1493120122123125127128129124126130132133161162164165166167168169170171172173174177178179180181182183184186188190189191192193195197199200202201203204205206207208209211210212213214[[#This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5787.3000000000011</v>
      </c>
      <c r="M107" s="5" t="str">
        <f t="shared" si="8"/>
        <v>06/2022</v>
      </c>
      <c r="N107" s="27">
        <v>47484</v>
      </c>
      <c r="O107" s="26">
        <f t="shared" si="9"/>
        <v>0</v>
      </c>
      <c r="P107" s="26">
        <f t="shared" si="10"/>
        <v>0</v>
      </c>
    </row>
    <row r="108" spans="1:16" ht="15.75" x14ac:dyDescent="0.25">
      <c r="A108" s="20">
        <v>44735</v>
      </c>
      <c r="B108" s="21" t="s">
        <v>119</v>
      </c>
      <c r="C108" s="21"/>
      <c r="D108" s="22">
        <v>503</v>
      </c>
      <c r="E108" s="22">
        <f t="shared" si="7"/>
        <v>50</v>
      </c>
      <c r="F108" s="22">
        <v>400</v>
      </c>
      <c r="G108" s="23">
        <v>0.6</v>
      </c>
      <c r="H108" s="29" t="s">
        <v>47</v>
      </c>
      <c r="I108" s="28"/>
      <c r="J108" s="23">
        <f t="shared" si="6"/>
        <v>240</v>
      </c>
      <c r="K108" s="25"/>
      <c r="L108" s="26">
        <f>L107+Table1493120122123125127128129124126130132133161162164165166167168169170171172173174177178179180181182183184186188190189191192193195197199200202201203204205206207208209211210212213214[[#This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6027.3000000000011</v>
      </c>
      <c r="M108" s="5" t="str">
        <f t="shared" si="8"/>
        <v>06/2022</v>
      </c>
      <c r="N108" s="27">
        <v>47515</v>
      </c>
      <c r="O108" s="26">
        <f t="shared" si="9"/>
        <v>0</v>
      </c>
      <c r="P108" s="26">
        <f t="shared" si="10"/>
        <v>0</v>
      </c>
    </row>
    <row r="109" spans="1:16" ht="15.75" x14ac:dyDescent="0.25">
      <c r="A109" s="20">
        <v>44735</v>
      </c>
      <c r="B109" s="21" t="s">
        <v>120</v>
      </c>
      <c r="C109" s="21"/>
      <c r="D109" s="22">
        <v>501</v>
      </c>
      <c r="E109" s="22">
        <f t="shared" si="7"/>
        <v>50</v>
      </c>
      <c r="F109" s="22">
        <v>400</v>
      </c>
      <c r="G109" s="23">
        <v>0.75</v>
      </c>
      <c r="H109" s="29" t="s">
        <v>47</v>
      </c>
      <c r="I109" s="28"/>
      <c r="J109" s="23">
        <f t="shared" si="6"/>
        <v>300</v>
      </c>
      <c r="K109" s="25"/>
      <c r="L109" s="26">
        <f>L108+Table1493120122123125127128129124126130132133161162164165166167168169170171172173174177178179180181182183184186188190189191192193195197199200202201203204205206207208209211210212213214[[#This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6327.3000000000011</v>
      </c>
      <c r="M109" s="5" t="str">
        <f t="shared" si="8"/>
        <v>06/2022</v>
      </c>
      <c r="N109" s="27">
        <v>47543</v>
      </c>
      <c r="O109" s="26">
        <f t="shared" si="9"/>
        <v>0</v>
      </c>
      <c r="P109" s="26">
        <f t="shared" si="10"/>
        <v>0</v>
      </c>
    </row>
    <row r="110" spans="1:16" ht="15.75" x14ac:dyDescent="0.25">
      <c r="A110" s="20">
        <v>44737</v>
      </c>
      <c r="B110" s="21" t="s">
        <v>121</v>
      </c>
      <c r="C110" s="21"/>
      <c r="D110" s="22">
        <v>504</v>
      </c>
      <c r="E110" s="22">
        <f t="shared" si="7"/>
        <v>1.25</v>
      </c>
      <c r="F110" s="22">
        <v>10</v>
      </c>
      <c r="G110" s="23">
        <v>0.85</v>
      </c>
      <c r="H110" s="29" t="s">
        <v>122</v>
      </c>
      <c r="I110" s="28"/>
      <c r="J110" s="23">
        <f t="shared" si="6"/>
        <v>8.5</v>
      </c>
      <c r="K110" s="25"/>
      <c r="L110" s="26">
        <f>L109+Table1493120122123125127128129124126130132133161162164165166167168169170171172173174177178179180181182183184186188190189191192193195197199200202201203204205206207208209211210212213214[[#This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6335.8000000000011</v>
      </c>
      <c r="M110" s="5" t="str">
        <f t="shared" si="8"/>
        <v>06/2022</v>
      </c>
      <c r="N110" s="27">
        <v>47574</v>
      </c>
      <c r="O110" s="26">
        <f t="shared" si="9"/>
        <v>0</v>
      </c>
      <c r="P110" s="26">
        <f t="shared" si="10"/>
        <v>0</v>
      </c>
    </row>
    <row r="111" spans="1:16" ht="15.75" x14ac:dyDescent="0.25">
      <c r="A111" s="20">
        <v>44737</v>
      </c>
      <c r="B111" s="21" t="s">
        <v>123</v>
      </c>
      <c r="C111" s="21"/>
      <c r="D111" s="22">
        <v>501</v>
      </c>
      <c r="E111" s="22">
        <f t="shared" si="7"/>
        <v>1.25</v>
      </c>
      <c r="F111" s="22">
        <v>10</v>
      </c>
      <c r="G111" s="23">
        <v>0.75</v>
      </c>
      <c r="H111" s="29" t="s">
        <v>122</v>
      </c>
      <c r="I111" s="28"/>
      <c r="J111" s="23">
        <f t="shared" si="6"/>
        <v>7.5</v>
      </c>
      <c r="K111" s="25"/>
      <c r="L111" s="26">
        <f>L110+Table1493120122123125127128129124126130132133161162164165166167168169170171172173174177178179180181182183184186188190189191192193195197199200202201203204205206207208209211210212213214[[#This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6343.3000000000011</v>
      </c>
      <c r="M111" s="5" t="str">
        <f t="shared" si="8"/>
        <v>06/2022</v>
      </c>
      <c r="N111" s="27">
        <v>47604</v>
      </c>
      <c r="O111" s="26">
        <f t="shared" si="9"/>
        <v>0</v>
      </c>
      <c r="P111" s="26">
        <f t="shared" si="10"/>
        <v>0</v>
      </c>
    </row>
    <row r="112" spans="1:16" ht="15.75" x14ac:dyDescent="0.25">
      <c r="A112" s="20">
        <v>44740</v>
      </c>
      <c r="B112" s="21" t="s">
        <v>124</v>
      </c>
      <c r="C112" s="21"/>
      <c r="D112" s="22">
        <v>502</v>
      </c>
      <c r="E112" s="22">
        <f t="shared" si="7"/>
        <v>1.25</v>
      </c>
      <c r="F112" s="22">
        <v>10</v>
      </c>
      <c r="G112" s="23">
        <v>0.85</v>
      </c>
      <c r="H112" s="29" t="s">
        <v>125</v>
      </c>
      <c r="I112" s="28"/>
      <c r="J112" s="23">
        <f t="shared" si="6"/>
        <v>8.5</v>
      </c>
      <c r="K112" s="25"/>
      <c r="L112" s="26">
        <f>L111+Table1493120122123125127128129124126130132133161162164165166167168169170171172173174177178179180181182183184186188190189191192193195197199200202201203204205206207208209211210212213214[[#This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6351.8000000000011</v>
      </c>
      <c r="M112" s="5" t="str">
        <f t="shared" si="8"/>
        <v>06/2022</v>
      </c>
      <c r="N112" s="27">
        <v>47635</v>
      </c>
      <c r="O112" s="26">
        <f t="shared" si="9"/>
        <v>0</v>
      </c>
      <c r="P112" s="26">
        <f t="shared" si="10"/>
        <v>0</v>
      </c>
    </row>
    <row r="113" spans="1:16" ht="15.75" x14ac:dyDescent="0.25">
      <c r="A113" s="20">
        <v>44741</v>
      </c>
      <c r="B113" s="21" t="s">
        <v>126</v>
      </c>
      <c r="C113" s="21"/>
      <c r="D113" s="22">
        <v>503</v>
      </c>
      <c r="E113" s="22">
        <f t="shared" si="7"/>
        <v>18</v>
      </c>
      <c r="F113" s="22">
        <v>144</v>
      </c>
      <c r="G113" s="23">
        <v>0.6</v>
      </c>
      <c r="H113" s="29" t="s">
        <v>47</v>
      </c>
      <c r="I113" s="28"/>
      <c r="J113" s="23">
        <f t="shared" si="6"/>
        <v>86.399999999999991</v>
      </c>
      <c r="K113" s="25"/>
      <c r="L113" s="26">
        <f>L112+Table1493120122123125127128129124126130132133161162164165166167168169170171172173174177178179180181182183184186188190189191192193195197199200202201203204205206207208209211210212213214[[#This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6438.2000000000007</v>
      </c>
      <c r="M113" s="5" t="str">
        <f t="shared" si="8"/>
        <v>06/2022</v>
      </c>
      <c r="N113" s="27">
        <v>47665</v>
      </c>
      <c r="O113" s="26">
        <f t="shared" si="9"/>
        <v>0</v>
      </c>
      <c r="P113" s="26">
        <f t="shared" si="10"/>
        <v>0</v>
      </c>
    </row>
    <row r="114" spans="1:16" ht="15.75" x14ac:dyDescent="0.25">
      <c r="A114" s="20">
        <v>44741</v>
      </c>
      <c r="B114" s="21" t="s">
        <v>127</v>
      </c>
      <c r="C114" s="21"/>
      <c r="D114" s="22">
        <v>501</v>
      </c>
      <c r="E114" s="22">
        <f t="shared" si="7"/>
        <v>18</v>
      </c>
      <c r="F114" s="22">
        <v>144</v>
      </c>
      <c r="G114" s="23">
        <v>0.75</v>
      </c>
      <c r="H114" s="29" t="s">
        <v>47</v>
      </c>
      <c r="I114" s="28"/>
      <c r="J114" s="23">
        <f t="shared" si="6"/>
        <v>108</v>
      </c>
      <c r="K114" s="25"/>
      <c r="L114" s="26">
        <f>L113+Table1493120122123125127128129124126130132133161162164165166167168169170171172173174177178179180181182183184186188190189191192193195197199200202201203204205206207208209211210212213214[[#This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6546.2000000000007</v>
      </c>
      <c r="M114" s="5" t="str">
        <f t="shared" si="8"/>
        <v>06/2022</v>
      </c>
      <c r="N114" s="27">
        <v>47696</v>
      </c>
      <c r="O114" s="26">
        <f t="shared" si="9"/>
        <v>0</v>
      </c>
      <c r="P114" s="26">
        <f t="shared" si="10"/>
        <v>0</v>
      </c>
    </row>
    <row r="115" spans="1:16" ht="15.75" x14ac:dyDescent="0.25">
      <c r="A115" s="20">
        <v>44744</v>
      </c>
      <c r="B115" s="21" t="s">
        <v>128</v>
      </c>
      <c r="C115" s="21"/>
      <c r="D115" s="22">
        <v>502</v>
      </c>
      <c r="E115" s="22">
        <f t="shared" si="7"/>
        <v>2</v>
      </c>
      <c r="F115" s="22">
        <v>16</v>
      </c>
      <c r="G115" s="23">
        <v>0.85</v>
      </c>
      <c r="H115" s="29" t="s">
        <v>39</v>
      </c>
      <c r="I115" s="28"/>
      <c r="J115" s="23">
        <f t="shared" si="6"/>
        <v>13.6</v>
      </c>
      <c r="K115" s="25"/>
      <c r="L115" s="26">
        <f>L114+Table1493120122123125127128129124126130132133161162164165166167168169170171172173174177178179180181182183184186188190189191192193195197199200202201203204205206207208209211210212213214[[#This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6559.8000000000011</v>
      </c>
      <c r="M115" s="5" t="str">
        <f t="shared" si="8"/>
        <v>07/2022</v>
      </c>
      <c r="N115" s="27">
        <v>47727</v>
      </c>
      <c r="O115" s="26">
        <f t="shared" si="9"/>
        <v>0</v>
      </c>
      <c r="P115" s="26">
        <f t="shared" si="10"/>
        <v>0</v>
      </c>
    </row>
    <row r="116" spans="1:16" ht="15.75" x14ac:dyDescent="0.25">
      <c r="A116" s="20">
        <v>44744</v>
      </c>
      <c r="B116" s="21" t="s">
        <v>129</v>
      </c>
      <c r="C116" s="21"/>
      <c r="D116" s="22">
        <v>501</v>
      </c>
      <c r="E116" s="22">
        <f t="shared" si="7"/>
        <v>2</v>
      </c>
      <c r="F116" s="22">
        <v>16</v>
      </c>
      <c r="G116" s="23">
        <v>0.75</v>
      </c>
      <c r="H116" s="29" t="s">
        <v>39</v>
      </c>
      <c r="I116" s="28"/>
      <c r="J116" s="23">
        <f t="shared" si="6"/>
        <v>12</v>
      </c>
      <c r="K116" s="25"/>
      <c r="L116" s="26">
        <f>L115+Table1493120122123125127128129124126130132133161162164165166167168169170171172173174177178179180181182183184186188190189191192193195197199200202201203204205206207208209211210212213214[[#This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6571.8000000000011</v>
      </c>
      <c r="M116" s="5" t="str">
        <f t="shared" si="8"/>
        <v>07/2022</v>
      </c>
      <c r="N116" s="27">
        <v>47757</v>
      </c>
      <c r="O116" s="26">
        <f t="shared" si="9"/>
        <v>0</v>
      </c>
      <c r="P116" s="26">
        <f t="shared" si="10"/>
        <v>0</v>
      </c>
    </row>
    <row r="117" spans="1:16" ht="15.75" x14ac:dyDescent="0.25">
      <c r="A117" s="20">
        <v>44749</v>
      </c>
      <c r="B117" s="21"/>
      <c r="C117" s="21"/>
      <c r="D117" s="22" t="s">
        <v>55</v>
      </c>
      <c r="E117" s="22">
        <f t="shared" si="7"/>
        <v>0</v>
      </c>
      <c r="F117" s="22"/>
      <c r="G117" s="23"/>
      <c r="H117" s="29"/>
      <c r="I117" s="28"/>
      <c r="J117" s="23">
        <f t="shared" si="6"/>
        <v>0</v>
      </c>
      <c r="K117" s="25">
        <v>2500</v>
      </c>
      <c r="L117" s="26">
        <f>L116+Table1493120122123125127128129124126130132133161162164165166167168169170171172173174177178179180181182183184186188190189191192193195197199200202201203204205206207208209211210212213214[[#This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4071.8000000000011</v>
      </c>
      <c r="M117" s="5" t="str">
        <f t="shared" si="8"/>
        <v>07/2022</v>
      </c>
      <c r="N117" s="27">
        <v>47788</v>
      </c>
      <c r="O117" s="26">
        <f t="shared" si="9"/>
        <v>0</v>
      </c>
      <c r="P117" s="26">
        <f t="shared" si="10"/>
        <v>0</v>
      </c>
    </row>
    <row r="118" spans="1:16" ht="15.75" x14ac:dyDescent="0.25">
      <c r="A118" s="20">
        <v>44762</v>
      </c>
      <c r="B118" s="21" t="s">
        <v>130</v>
      </c>
      <c r="C118" s="21"/>
      <c r="D118" s="22">
        <v>501</v>
      </c>
      <c r="E118" s="22">
        <f t="shared" si="7"/>
        <v>2</v>
      </c>
      <c r="F118" s="22">
        <v>16</v>
      </c>
      <c r="G118" s="23">
        <v>0.75</v>
      </c>
      <c r="H118" s="29" t="s">
        <v>122</v>
      </c>
      <c r="I118" s="28"/>
      <c r="J118" s="23">
        <f t="shared" ref="J118:J181" si="11">F118*G118-I118</f>
        <v>12</v>
      </c>
      <c r="K118" s="25"/>
      <c r="L118" s="26">
        <f>L117+Table1493120122123125127128129124126130132133161162164165166167168169170171172173174177178179180181182183184186188190189191192193195197199200202201203204205206207208209211210212213214[[#This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4083.8000000000011</v>
      </c>
      <c r="M118" s="5" t="str">
        <f t="shared" si="8"/>
        <v>07/2022</v>
      </c>
      <c r="N118" s="27">
        <v>47818</v>
      </c>
      <c r="O118" s="26">
        <f t="shared" si="9"/>
        <v>0</v>
      </c>
      <c r="P118" s="26">
        <f t="shared" si="10"/>
        <v>0</v>
      </c>
    </row>
    <row r="119" spans="1:16" ht="15.75" x14ac:dyDescent="0.25">
      <c r="A119" s="20">
        <v>44762</v>
      </c>
      <c r="B119" s="21" t="s">
        <v>131</v>
      </c>
      <c r="C119" s="21"/>
      <c r="D119" s="22">
        <v>501</v>
      </c>
      <c r="E119" s="22">
        <f t="shared" si="7"/>
        <v>2</v>
      </c>
      <c r="F119" s="22">
        <v>16</v>
      </c>
      <c r="G119" s="23">
        <v>0.75</v>
      </c>
      <c r="H119" s="29" t="s">
        <v>132</v>
      </c>
      <c r="I119" s="28"/>
      <c r="J119" s="23">
        <f t="shared" si="11"/>
        <v>12</v>
      </c>
      <c r="K119" s="25"/>
      <c r="L119" s="26">
        <f>L118+Table1493120122123125127128129124126130132133161162164165166167168169170171172173174177178179180181182183184186188190189191192193195197199200202201203204205206207208209211210212213214[[#This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4095.8000000000011</v>
      </c>
      <c r="M119" s="5" t="str">
        <f t="shared" si="8"/>
        <v>07/2022</v>
      </c>
      <c r="N119" s="27">
        <v>47849</v>
      </c>
      <c r="O119" s="26">
        <f t="shared" si="9"/>
        <v>0</v>
      </c>
      <c r="P119" s="26">
        <f t="shared" si="10"/>
        <v>0</v>
      </c>
    </row>
    <row r="120" spans="1:16" ht="15.75" x14ac:dyDescent="0.25">
      <c r="A120" s="20">
        <v>44764</v>
      </c>
      <c r="B120" s="21" t="s">
        <v>133</v>
      </c>
      <c r="C120" s="21"/>
      <c r="D120" s="22">
        <v>506</v>
      </c>
      <c r="E120" s="22">
        <f t="shared" si="7"/>
        <v>2</v>
      </c>
      <c r="F120" s="22">
        <v>16</v>
      </c>
      <c r="G120" s="23">
        <v>0.6</v>
      </c>
      <c r="H120" s="29" t="s">
        <v>132</v>
      </c>
      <c r="I120" s="28"/>
      <c r="J120" s="23">
        <f t="shared" si="11"/>
        <v>9.6</v>
      </c>
      <c r="K120" s="25"/>
      <c r="L120" s="26">
        <f>L119+Table1493120122123125127128129124126130132133161162164165166167168169170171172173174177178179180181182183184186188190189191192193195197199200202201203204205206207208209211210212213214[[#This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4105.4000000000015</v>
      </c>
      <c r="M120" s="5" t="str">
        <f t="shared" si="8"/>
        <v>07/2022</v>
      </c>
      <c r="N120" s="27">
        <v>47880</v>
      </c>
      <c r="O120" s="26">
        <f t="shared" si="9"/>
        <v>0</v>
      </c>
      <c r="P120" s="26">
        <f t="shared" si="10"/>
        <v>0</v>
      </c>
    </row>
    <row r="121" spans="1:16" ht="15.75" x14ac:dyDescent="0.25">
      <c r="A121" s="20">
        <v>44764</v>
      </c>
      <c r="B121" s="21" t="s">
        <v>134</v>
      </c>
      <c r="C121" s="21"/>
      <c r="D121" s="22">
        <v>506</v>
      </c>
      <c r="E121" s="22">
        <f t="shared" si="7"/>
        <v>2</v>
      </c>
      <c r="F121" s="22">
        <v>16</v>
      </c>
      <c r="G121" s="23">
        <v>0.6</v>
      </c>
      <c r="H121" s="29" t="s">
        <v>122</v>
      </c>
      <c r="I121" s="28"/>
      <c r="J121" s="23">
        <f t="shared" si="11"/>
        <v>9.6</v>
      </c>
      <c r="K121" s="25"/>
      <c r="L121" s="26">
        <f>L120+Table1493120122123125127128129124126130132133161162164165166167168169170171172173174177178179180181182183184186188190189191192193195197199200202201203204205206207208209211210212213214[[#This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4115.0000000000018</v>
      </c>
      <c r="M121" s="5" t="str">
        <f t="shared" si="8"/>
        <v>07/2022</v>
      </c>
      <c r="N121" s="27">
        <v>47908</v>
      </c>
      <c r="O121" s="26">
        <f t="shared" si="9"/>
        <v>0</v>
      </c>
      <c r="P121" s="26">
        <f t="shared" si="10"/>
        <v>0</v>
      </c>
    </row>
    <row r="122" spans="1:16" ht="15.75" x14ac:dyDescent="0.25">
      <c r="A122" s="20">
        <v>44765</v>
      </c>
      <c r="B122" s="21" t="s">
        <v>135</v>
      </c>
      <c r="C122" s="21"/>
      <c r="D122" s="22">
        <v>501</v>
      </c>
      <c r="E122" s="22">
        <f t="shared" si="7"/>
        <v>7</v>
      </c>
      <c r="F122" s="22">
        <v>56</v>
      </c>
      <c r="G122" s="23">
        <v>0.75</v>
      </c>
      <c r="H122" s="29" t="s">
        <v>47</v>
      </c>
      <c r="I122" s="28"/>
      <c r="J122" s="23">
        <f t="shared" si="11"/>
        <v>42</v>
      </c>
      <c r="K122" s="25"/>
      <c r="L122" s="26">
        <f>L121+Table1493120122123125127128129124126130132133161162164165166167168169170171172173174177178179180181182183184186188190189191192193195197199200202201203204205206207208209211210212213214[[#This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4157.0000000000018</v>
      </c>
      <c r="M122" s="5" t="str">
        <f t="shared" si="8"/>
        <v>07/2022</v>
      </c>
      <c r="N122" s="27">
        <v>47939</v>
      </c>
      <c r="O122" s="26">
        <f t="shared" si="9"/>
        <v>0</v>
      </c>
      <c r="P122" s="26">
        <f t="shared" si="10"/>
        <v>0</v>
      </c>
    </row>
    <row r="123" spans="1:16" ht="15.75" x14ac:dyDescent="0.25">
      <c r="A123" s="20">
        <v>44750</v>
      </c>
      <c r="B123" s="21" t="s">
        <v>136</v>
      </c>
      <c r="C123" s="21"/>
      <c r="D123" s="22">
        <v>505</v>
      </c>
      <c r="E123" s="22">
        <f t="shared" si="7"/>
        <v>25</v>
      </c>
      <c r="F123" s="22">
        <v>200</v>
      </c>
      <c r="G123" s="23">
        <v>0.8</v>
      </c>
      <c r="H123" s="29" t="s">
        <v>132</v>
      </c>
      <c r="I123" s="28"/>
      <c r="J123" s="23">
        <f t="shared" si="11"/>
        <v>160</v>
      </c>
      <c r="K123" s="25"/>
      <c r="L123" s="26">
        <f>L122+Table1493120122123125127128129124126130132133161162164165166167168169170171172173174177178179180181182183184186188190189191192193195197199200202201203204205206207208209211210212213214[[#This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4317.0000000000018</v>
      </c>
      <c r="M123" s="5" t="str">
        <f t="shared" si="8"/>
        <v>07/2022</v>
      </c>
      <c r="N123" s="27">
        <v>47969</v>
      </c>
      <c r="O123" s="26">
        <f t="shared" si="9"/>
        <v>0</v>
      </c>
      <c r="P123" s="26">
        <f t="shared" si="10"/>
        <v>0</v>
      </c>
    </row>
    <row r="124" spans="1:16" ht="15.75" x14ac:dyDescent="0.25">
      <c r="A124" s="20">
        <v>44750</v>
      </c>
      <c r="B124" s="21" t="s">
        <v>137</v>
      </c>
      <c r="C124" s="21"/>
      <c r="D124" s="22">
        <v>505</v>
      </c>
      <c r="E124" s="22">
        <f t="shared" si="7"/>
        <v>25</v>
      </c>
      <c r="F124" s="22">
        <v>200</v>
      </c>
      <c r="G124" s="23">
        <v>0.8</v>
      </c>
      <c r="H124" s="29" t="s">
        <v>122</v>
      </c>
      <c r="I124" s="28"/>
      <c r="J124" s="23">
        <f t="shared" si="11"/>
        <v>160</v>
      </c>
      <c r="K124" s="25"/>
      <c r="L124" s="26">
        <f>L123+Table1493120122123125127128129124126130132133161162164165166167168169170171172173174177178179180181182183184186188190189191192193195197199200202201203204205206207208209211210212213214[[#This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4477.0000000000018</v>
      </c>
      <c r="M124" s="5" t="str">
        <f t="shared" si="8"/>
        <v>07/2022</v>
      </c>
      <c r="N124" s="27">
        <v>48000</v>
      </c>
      <c r="O124" s="26">
        <f t="shared" si="9"/>
        <v>0</v>
      </c>
      <c r="P124" s="26">
        <f t="shared" si="10"/>
        <v>0</v>
      </c>
    </row>
    <row r="125" spans="1:16" ht="15.75" x14ac:dyDescent="0.25">
      <c r="A125" s="20">
        <v>44764</v>
      </c>
      <c r="B125" s="21" t="s">
        <v>138</v>
      </c>
      <c r="C125" s="21"/>
      <c r="D125" s="22">
        <v>505</v>
      </c>
      <c r="E125" s="22">
        <f t="shared" si="7"/>
        <v>7</v>
      </c>
      <c r="F125" s="22">
        <v>56</v>
      </c>
      <c r="G125" s="23">
        <v>0.8</v>
      </c>
      <c r="H125" s="29" t="s">
        <v>132</v>
      </c>
      <c r="I125" s="28"/>
      <c r="J125" s="23">
        <f t="shared" si="11"/>
        <v>44.800000000000004</v>
      </c>
      <c r="K125" s="25"/>
      <c r="L125" s="26">
        <f>L124+Table1493120122123125127128129124126130132133161162164165166167168169170171172173174177178179180181182183184186188190189191192193195197199200202201203204205206207208209211210212213214[[#This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4521.800000000002</v>
      </c>
      <c r="M125" s="5" t="str">
        <f t="shared" si="8"/>
        <v>07/2022</v>
      </c>
      <c r="N125" s="27">
        <v>48030</v>
      </c>
      <c r="O125" s="26">
        <f t="shared" si="9"/>
        <v>0</v>
      </c>
      <c r="P125" s="26">
        <f t="shared" si="10"/>
        <v>0</v>
      </c>
    </row>
    <row r="126" spans="1:16" ht="15.75" x14ac:dyDescent="0.25">
      <c r="A126" s="20">
        <v>44764</v>
      </c>
      <c r="B126" s="21" t="s">
        <v>139</v>
      </c>
      <c r="C126" s="21"/>
      <c r="D126" s="22">
        <v>505</v>
      </c>
      <c r="E126" s="22">
        <f t="shared" si="7"/>
        <v>13</v>
      </c>
      <c r="F126" s="22">
        <v>104</v>
      </c>
      <c r="G126" s="23">
        <v>0.8</v>
      </c>
      <c r="H126" s="29" t="s">
        <v>140</v>
      </c>
      <c r="I126" s="28"/>
      <c r="J126" s="23">
        <f t="shared" si="11"/>
        <v>83.2</v>
      </c>
      <c r="K126" s="25"/>
      <c r="L126" s="26">
        <f>L125+Table1493120122123125127128129124126130132133161162164165166167168169170171172173174177178179180181182183184186188190189191192193195197199200202201203204205206207208209211210212213214[[#This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4605.0000000000018</v>
      </c>
      <c r="M126" s="5" t="str">
        <f t="shared" si="8"/>
        <v>07/2022</v>
      </c>
      <c r="N126" s="27">
        <v>48061</v>
      </c>
      <c r="O126" s="26">
        <f t="shared" si="9"/>
        <v>0</v>
      </c>
      <c r="P126" s="26">
        <f t="shared" si="10"/>
        <v>0</v>
      </c>
    </row>
    <row r="127" spans="1:16" ht="15.75" x14ac:dyDescent="0.25">
      <c r="A127" s="20">
        <v>44765</v>
      </c>
      <c r="B127" s="21" t="s">
        <v>141</v>
      </c>
      <c r="C127" s="21"/>
      <c r="D127" s="22">
        <v>501</v>
      </c>
      <c r="E127" s="22">
        <f t="shared" si="7"/>
        <v>13</v>
      </c>
      <c r="F127" s="22">
        <v>104</v>
      </c>
      <c r="G127" s="23">
        <v>0.75</v>
      </c>
      <c r="H127" s="29" t="s">
        <v>140</v>
      </c>
      <c r="I127" s="28"/>
      <c r="J127" s="23">
        <f t="shared" si="11"/>
        <v>78</v>
      </c>
      <c r="K127" s="25"/>
      <c r="L127" s="26">
        <f>L126+Table1493120122123125127128129124126130132133161162164165166167168169170171172173174177178179180181182183184186188190189191192193195197199200202201203204205206207208209211210212213214[[#This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4683.0000000000018</v>
      </c>
      <c r="M127" s="5" t="str">
        <f t="shared" si="8"/>
        <v>07/2022</v>
      </c>
      <c r="N127" s="27">
        <v>48092</v>
      </c>
      <c r="O127" s="26">
        <f t="shared" si="9"/>
        <v>0</v>
      </c>
      <c r="P127" s="26">
        <f t="shared" si="10"/>
        <v>0</v>
      </c>
    </row>
    <row r="128" spans="1:16" ht="15.75" x14ac:dyDescent="0.25">
      <c r="A128" s="20">
        <v>44770</v>
      </c>
      <c r="B128" s="21" t="s">
        <v>142</v>
      </c>
      <c r="C128" s="21"/>
      <c r="D128" s="22">
        <v>501</v>
      </c>
      <c r="E128" s="22">
        <f t="shared" si="7"/>
        <v>25</v>
      </c>
      <c r="F128" s="22">
        <v>200</v>
      </c>
      <c r="G128" s="23">
        <v>0.75</v>
      </c>
      <c r="H128" s="29" t="s">
        <v>132</v>
      </c>
      <c r="I128" s="28"/>
      <c r="J128" s="23">
        <f t="shared" si="11"/>
        <v>150</v>
      </c>
      <c r="K128" s="25"/>
      <c r="L128" s="26">
        <f>L127+Table1493120122123125127128129124126130132133161162164165166167168169170171172173174177178179180181182183184186188190189191192193195197199200202201203204205206207208209211210212213214[[#This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4833.0000000000018</v>
      </c>
      <c r="M128" s="5" t="str">
        <f t="shared" si="8"/>
        <v>07/2022</v>
      </c>
      <c r="N128" s="27">
        <v>48122</v>
      </c>
      <c r="O128" s="26">
        <f t="shared" si="9"/>
        <v>0</v>
      </c>
      <c r="P128" s="26">
        <f t="shared" si="10"/>
        <v>0</v>
      </c>
    </row>
    <row r="129" spans="1:16" ht="15.75" x14ac:dyDescent="0.25">
      <c r="A129" s="20">
        <v>44770</v>
      </c>
      <c r="B129" s="21" t="s">
        <v>143</v>
      </c>
      <c r="C129" s="21"/>
      <c r="D129" s="22">
        <v>501</v>
      </c>
      <c r="E129" s="22">
        <f t="shared" si="7"/>
        <v>25</v>
      </c>
      <c r="F129" s="22">
        <v>200</v>
      </c>
      <c r="G129" s="23">
        <v>0.75</v>
      </c>
      <c r="H129" s="29" t="s">
        <v>122</v>
      </c>
      <c r="I129" s="28"/>
      <c r="J129" s="23">
        <f t="shared" si="11"/>
        <v>150</v>
      </c>
      <c r="K129" s="25"/>
      <c r="L129" s="26">
        <f>L128+Table1493120122123125127128129124126130132133161162164165166167168169170171172173174177178179180181182183184186188190189191192193195197199200202201203204205206207208209211210212213214[[#This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4983.0000000000018</v>
      </c>
      <c r="M129" s="5" t="str">
        <f t="shared" si="8"/>
        <v>07/2022</v>
      </c>
      <c r="N129" s="27">
        <v>48153</v>
      </c>
      <c r="O129" s="26">
        <f t="shared" si="9"/>
        <v>0</v>
      </c>
      <c r="P129" s="26">
        <f t="shared" si="10"/>
        <v>0</v>
      </c>
    </row>
    <row r="130" spans="1:16" ht="15.75" x14ac:dyDescent="0.25">
      <c r="A130" s="20">
        <v>44774</v>
      </c>
      <c r="B130" s="21" t="s">
        <v>144</v>
      </c>
      <c r="C130" s="21"/>
      <c r="D130" s="22">
        <v>505</v>
      </c>
      <c r="E130" s="22">
        <f t="shared" si="7"/>
        <v>25</v>
      </c>
      <c r="F130" s="22">
        <v>200</v>
      </c>
      <c r="G130" s="23">
        <v>0.8</v>
      </c>
      <c r="H130" s="29" t="s">
        <v>122</v>
      </c>
      <c r="I130" s="28"/>
      <c r="J130" s="23">
        <f t="shared" si="11"/>
        <v>160</v>
      </c>
      <c r="K130" s="25"/>
      <c r="L130" s="26">
        <f>L129+Table1493120122123125127128129124126130132133161162164165166167168169170171172173174177178179180181182183184186188190189191192193195197199200202201203204205206207208209211210212213214[[#This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5143.0000000000018</v>
      </c>
      <c r="M130" s="5" t="str">
        <f t="shared" si="8"/>
        <v>08/2022</v>
      </c>
      <c r="N130" s="27">
        <v>48183</v>
      </c>
      <c r="O130" s="26">
        <f t="shared" si="9"/>
        <v>0</v>
      </c>
      <c r="P130" s="26">
        <f t="shared" si="10"/>
        <v>0</v>
      </c>
    </row>
    <row r="131" spans="1:16" ht="15.75" x14ac:dyDescent="0.25">
      <c r="A131" s="20">
        <v>44779</v>
      </c>
      <c r="B131" s="21" t="s">
        <v>145</v>
      </c>
      <c r="C131" s="21"/>
      <c r="D131" s="22">
        <v>505</v>
      </c>
      <c r="E131" s="22">
        <f t="shared" si="7"/>
        <v>25</v>
      </c>
      <c r="F131" s="22">
        <v>200</v>
      </c>
      <c r="G131" s="23">
        <v>0.8</v>
      </c>
      <c r="H131" s="29" t="s">
        <v>132</v>
      </c>
      <c r="I131" s="28"/>
      <c r="J131" s="23">
        <f t="shared" si="11"/>
        <v>160</v>
      </c>
      <c r="K131" s="25"/>
      <c r="L131" s="26">
        <f>L130+Table1493120122123125127128129124126130132133161162164165166167168169170171172173174177178179180181182183184186188190189191192193195197199200202201203204205206207208209211210212213214[[#This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5303.0000000000018</v>
      </c>
      <c r="M131" s="5" t="str">
        <f t="shared" si="8"/>
        <v>08/2022</v>
      </c>
      <c r="N131" s="27">
        <v>48214</v>
      </c>
      <c r="O131" s="26">
        <f t="shared" si="9"/>
        <v>0</v>
      </c>
      <c r="P131" s="26">
        <f t="shared" si="10"/>
        <v>0</v>
      </c>
    </row>
    <row r="132" spans="1:16" ht="15.75" x14ac:dyDescent="0.25">
      <c r="A132" s="20">
        <v>44778</v>
      </c>
      <c r="B132" s="21" t="s">
        <v>146</v>
      </c>
      <c r="C132" s="21"/>
      <c r="D132" s="22">
        <v>501</v>
      </c>
      <c r="E132" s="22">
        <f t="shared" si="7"/>
        <v>10</v>
      </c>
      <c r="F132" s="22">
        <v>80</v>
      </c>
      <c r="G132" s="23">
        <v>0.75</v>
      </c>
      <c r="H132" s="29" t="s">
        <v>132</v>
      </c>
      <c r="I132" s="28"/>
      <c r="J132" s="23">
        <f t="shared" si="11"/>
        <v>60</v>
      </c>
      <c r="K132" s="25"/>
      <c r="L132" s="26">
        <f>L131+Table1493120122123125127128129124126130132133161162164165166167168169170171172173174177178179180181182183184186188190189191192193195197199200202201203204205206207208209211210212213214[[#This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5363.0000000000018</v>
      </c>
      <c r="M132" s="5" t="str">
        <f t="shared" si="8"/>
        <v>08/2022</v>
      </c>
      <c r="N132" s="27">
        <v>48245</v>
      </c>
      <c r="O132" s="26">
        <f t="shared" si="9"/>
        <v>0</v>
      </c>
      <c r="P132" s="26">
        <f t="shared" si="10"/>
        <v>0</v>
      </c>
    </row>
    <row r="133" spans="1:16" ht="15.75" x14ac:dyDescent="0.25">
      <c r="A133" s="20">
        <v>44785</v>
      </c>
      <c r="B133" s="21" t="s">
        <v>147</v>
      </c>
      <c r="C133" s="21"/>
      <c r="D133" s="22">
        <v>505</v>
      </c>
      <c r="E133" s="22">
        <f t="shared" si="7"/>
        <v>50</v>
      </c>
      <c r="F133" s="22">
        <v>400</v>
      </c>
      <c r="G133" s="23">
        <v>0.8</v>
      </c>
      <c r="H133" s="29" t="s">
        <v>148</v>
      </c>
      <c r="I133" s="28"/>
      <c r="J133" s="23">
        <f t="shared" si="11"/>
        <v>320</v>
      </c>
      <c r="K133" s="25"/>
      <c r="L133" s="26">
        <f>L132+Table1493120122123125127128129124126130132133161162164165166167168169170171172173174177178179180181182183184186188190189191192193195197199200202201203204205206207208209211210212213214[[#This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5683.0000000000018</v>
      </c>
      <c r="M133" s="5" t="str">
        <f t="shared" si="8"/>
        <v>08/2022</v>
      </c>
      <c r="N133" s="27">
        <v>48274</v>
      </c>
      <c r="O133" s="26">
        <f t="shared" si="9"/>
        <v>0</v>
      </c>
      <c r="P133" s="26">
        <f t="shared" si="10"/>
        <v>0</v>
      </c>
    </row>
    <row r="134" spans="1:16" ht="15.75" x14ac:dyDescent="0.25">
      <c r="A134" s="20">
        <v>44785</v>
      </c>
      <c r="B134" s="21" t="s">
        <v>149</v>
      </c>
      <c r="C134" s="21"/>
      <c r="D134" s="22">
        <v>501</v>
      </c>
      <c r="E134" s="22">
        <f t="shared" si="7"/>
        <v>50</v>
      </c>
      <c r="F134" s="22">
        <v>400</v>
      </c>
      <c r="G134" s="23">
        <v>0.75</v>
      </c>
      <c r="H134" s="29" t="s">
        <v>148</v>
      </c>
      <c r="I134" s="28"/>
      <c r="J134" s="23">
        <f t="shared" si="11"/>
        <v>300</v>
      </c>
      <c r="K134" s="25"/>
      <c r="L134" s="26">
        <f>L133+Table1493120122123125127128129124126130132133161162164165166167168169170171172173174177178179180181182183184186188190189191192193195197199200202201203204205206207208209211210212213214[[#This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5983.0000000000018</v>
      </c>
      <c r="M134" s="5" t="str">
        <f t="shared" si="8"/>
        <v>08/2022</v>
      </c>
      <c r="N134" s="27">
        <v>48305</v>
      </c>
      <c r="O134" s="26">
        <f t="shared" si="9"/>
        <v>0</v>
      </c>
      <c r="P134" s="26">
        <f t="shared" si="10"/>
        <v>0</v>
      </c>
    </row>
    <row r="135" spans="1:16" ht="15.75" x14ac:dyDescent="0.25">
      <c r="A135" s="20">
        <v>44786</v>
      </c>
      <c r="B135" s="21" t="s">
        <v>150</v>
      </c>
      <c r="C135" s="21"/>
      <c r="D135" s="22">
        <v>505</v>
      </c>
      <c r="E135" s="22">
        <f t="shared" si="7"/>
        <v>50</v>
      </c>
      <c r="F135" s="22">
        <v>400</v>
      </c>
      <c r="G135" s="23">
        <v>0.8</v>
      </c>
      <c r="H135" s="29" t="s">
        <v>122</v>
      </c>
      <c r="I135" s="28"/>
      <c r="J135" s="23">
        <f t="shared" si="11"/>
        <v>320</v>
      </c>
      <c r="K135" s="25"/>
      <c r="L135" s="26">
        <f>L134+Table1493120122123125127128129124126130132133161162164165166167168169170171172173174177178179180181182183184186188190189191192193195197199200202201203204205206207208209211210212213214[[#This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6303.0000000000018</v>
      </c>
      <c r="M135" s="5" t="str">
        <f t="shared" si="8"/>
        <v>08/2022</v>
      </c>
      <c r="N135" s="27">
        <v>48335</v>
      </c>
      <c r="O135" s="26">
        <f t="shared" si="9"/>
        <v>0</v>
      </c>
      <c r="P135" s="26">
        <f t="shared" si="10"/>
        <v>0</v>
      </c>
    </row>
    <row r="136" spans="1:16" ht="15.75" x14ac:dyDescent="0.25">
      <c r="A136" s="20">
        <v>44786</v>
      </c>
      <c r="B136" s="21" t="s">
        <v>151</v>
      </c>
      <c r="C136" s="21"/>
      <c r="D136" s="22">
        <v>501</v>
      </c>
      <c r="E136" s="22">
        <f t="shared" ref="E136:E199" si="12">F136/8</f>
        <v>50</v>
      </c>
      <c r="F136" s="22">
        <v>400</v>
      </c>
      <c r="G136" s="23">
        <v>0.75</v>
      </c>
      <c r="H136" s="29" t="s">
        <v>122</v>
      </c>
      <c r="I136" s="28"/>
      <c r="J136" s="23">
        <f t="shared" si="11"/>
        <v>300</v>
      </c>
      <c r="K136" s="25"/>
      <c r="L136" s="26">
        <f>L135+Table1493120122123125127128129124126130132133161162164165166167168169170171172173174177178179180181182183184186188190189191192193195197199200202201203204205206207208209211210212213214[[#This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6603.0000000000018</v>
      </c>
      <c r="M136" s="5" t="str">
        <f t="shared" ref="M136:M199" si="13">TEXT(A136,"mm/yyyy")</f>
        <v>08/2022</v>
      </c>
      <c r="N136" s="27">
        <v>48366</v>
      </c>
      <c r="O136" s="26">
        <f t="shared" ref="O136:O199" si="14">SUMIF(M:M,N136,J:J)</f>
        <v>0</v>
      </c>
      <c r="P136" s="26">
        <f t="shared" ref="P136:P199" si="15">SUMIF(M:M,N136,K:K)</f>
        <v>0</v>
      </c>
    </row>
    <row r="137" spans="1:16" ht="15.75" x14ac:dyDescent="0.25">
      <c r="A137" s="20">
        <v>44791</v>
      </c>
      <c r="B137" s="21" t="s">
        <v>152</v>
      </c>
      <c r="C137" s="21"/>
      <c r="D137" s="22">
        <v>505</v>
      </c>
      <c r="E137" s="22">
        <f t="shared" si="12"/>
        <v>25</v>
      </c>
      <c r="F137" s="22">
        <v>200</v>
      </c>
      <c r="G137" s="23">
        <v>0.8</v>
      </c>
      <c r="H137" s="29" t="s">
        <v>140</v>
      </c>
      <c r="I137" s="28"/>
      <c r="J137" s="23">
        <f t="shared" si="11"/>
        <v>160</v>
      </c>
      <c r="K137" s="25"/>
      <c r="L137" s="26">
        <f>L136+Table1493120122123125127128129124126130132133161162164165166167168169170171172173174177178179180181182183184186188190189191192193195197199200202201203204205206207208209211210212213214[[#This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6763.0000000000018</v>
      </c>
      <c r="M137" s="5" t="str">
        <f t="shared" si="13"/>
        <v>08/2022</v>
      </c>
      <c r="N137" s="27">
        <v>48396</v>
      </c>
      <c r="O137" s="26">
        <f t="shared" si="14"/>
        <v>0</v>
      </c>
      <c r="P137" s="26">
        <f t="shared" si="15"/>
        <v>0</v>
      </c>
    </row>
    <row r="138" spans="1:16" ht="15.75" x14ac:dyDescent="0.25">
      <c r="A138" s="20">
        <v>44793</v>
      </c>
      <c r="B138" s="21"/>
      <c r="C138" s="21"/>
      <c r="D138" s="22" t="s">
        <v>55</v>
      </c>
      <c r="E138" s="22">
        <f t="shared" si="12"/>
        <v>0</v>
      </c>
      <c r="F138" s="22"/>
      <c r="G138" s="23"/>
      <c r="H138" s="29"/>
      <c r="I138" s="28"/>
      <c r="J138" s="23">
        <f t="shared" si="11"/>
        <v>0</v>
      </c>
      <c r="K138" s="25">
        <v>500</v>
      </c>
      <c r="L138" s="26">
        <f>L137+Table1493120122123125127128129124126130132133161162164165166167168169170171172173174177178179180181182183184186188190189191192193195197199200202201203204205206207208209211210212213214[[#This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6263.0000000000018</v>
      </c>
      <c r="M138" s="5" t="str">
        <f t="shared" si="13"/>
        <v>08/2022</v>
      </c>
      <c r="N138" s="27">
        <v>48427</v>
      </c>
      <c r="O138" s="26">
        <f t="shared" si="14"/>
        <v>0</v>
      </c>
      <c r="P138" s="26">
        <f t="shared" si="15"/>
        <v>0</v>
      </c>
    </row>
    <row r="139" spans="1:16" ht="15.75" x14ac:dyDescent="0.25">
      <c r="A139" s="20">
        <v>44791</v>
      </c>
      <c r="B139" s="21" t="s">
        <v>153</v>
      </c>
      <c r="C139" s="21"/>
      <c r="D139" s="22">
        <v>501</v>
      </c>
      <c r="E139" s="22">
        <f t="shared" si="12"/>
        <v>25</v>
      </c>
      <c r="F139" s="22">
        <v>200</v>
      </c>
      <c r="G139" s="23">
        <v>0.75</v>
      </c>
      <c r="H139" s="29" t="s">
        <v>140</v>
      </c>
      <c r="I139" s="28"/>
      <c r="J139" s="23">
        <f t="shared" si="11"/>
        <v>150</v>
      </c>
      <c r="K139" s="25"/>
      <c r="L139" s="26">
        <f>L138+Table1493120122123125127128129124126130132133161162164165166167168169170171172173174177178179180181182183184186188190189191192193195197199200202201203204205206207208209211210212213214[[#This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6413.0000000000018</v>
      </c>
      <c r="M139" s="5" t="str">
        <f t="shared" si="13"/>
        <v>08/2022</v>
      </c>
      <c r="N139" s="27">
        <v>48458</v>
      </c>
      <c r="O139" s="26">
        <f t="shared" si="14"/>
        <v>0</v>
      </c>
      <c r="P139" s="26">
        <f t="shared" si="15"/>
        <v>0</v>
      </c>
    </row>
    <row r="140" spans="1:16" ht="15.75" x14ac:dyDescent="0.25">
      <c r="A140" s="20">
        <v>44792</v>
      </c>
      <c r="B140" s="21" t="s">
        <v>154</v>
      </c>
      <c r="C140" s="21"/>
      <c r="D140" s="22">
        <v>501</v>
      </c>
      <c r="E140" s="22">
        <f t="shared" si="12"/>
        <v>10</v>
      </c>
      <c r="F140" s="22">
        <v>80</v>
      </c>
      <c r="G140" s="23">
        <v>0.75</v>
      </c>
      <c r="H140" s="29" t="s">
        <v>132</v>
      </c>
      <c r="I140" s="28"/>
      <c r="J140" s="23">
        <f t="shared" si="11"/>
        <v>60</v>
      </c>
      <c r="K140" s="25"/>
      <c r="L140" s="26">
        <f>L139+Table1493120122123125127128129124126130132133161162164165166167168169170171172173174177178179180181182183184186188190189191192193195197199200202201203204205206207208209211210212213214[[#This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6473.0000000000018</v>
      </c>
      <c r="M140" s="5" t="str">
        <f t="shared" si="13"/>
        <v>08/2022</v>
      </c>
      <c r="N140" s="27">
        <v>48488</v>
      </c>
      <c r="O140" s="26">
        <f t="shared" si="14"/>
        <v>0</v>
      </c>
      <c r="P140" s="26">
        <f t="shared" si="15"/>
        <v>0</v>
      </c>
    </row>
    <row r="141" spans="1:16" ht="15.75" x14ac:dyDescent="0.25">
      <c r="A141" s="20">
        <v>44792</v>
      </c>
      <c r="B141" s="21" t="s">
        <v>155</v>
      </c>
      <c r="C141" s="21"/>
      <c r="D141" s="22">
        <v>505</v>
      </c>
      <c r="E141" s="22">
        <f t="shared" si="12"/>
        <v>25</v>
      </c>
      <c r="F141" s="22">
        <v>200</v>
      </c>
      <c r="G141" s="23">
        <v>0.8</v>
      </c>
      <c r="H141" s="29" t="s">
        <v>148</v>
      </c>
      <c r="I141" s="28"/>
      <c r="J141" s="23">
        <f t="shared" si="11"/>
        <v>160</v>
      </c>
      <c r="K141" s="25"/>
      <c r="L141" s="26">
        <f>L140+Table1493120122123125127128129124126130132133161162164165166167168169170171172173174177178179180181182183184186188190189191192193195197199200202201203204205206207208209211210212213214[[#This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6633.0000000000018</v>
      </c>
      <c r="M141" s="5" t="str">
        <f t="shared" si="13"/>
        <v>08/2022</v>
      </c>
      <c r="N141" s="27">
        <v>48519</v>
      </c>
      <c r="O141" s="26">
        <f t="shared" si="14"/>
        <v>0</v>
      </c>
      <c r="P141" s="26">
        <f t="shared" si="15"/>
        <v>0</v>
      </c>
    </row>
    <row r="142" spans="1:16" ht="15.75" x14ac:dyDescent="0.25">
      <c r="A142" s="20">
        <v>44795</v>
      </c>
      <c r="B142" s="21" t="s">
        <v>156</v>
      </c>
      <c r="C142" s="21"/>
      <c r="D142" s="22">
        <v>501</v>
      </c>
      <c r="E142" s="22">
        <f t="shared" si="12"/>
        <v>25</v>
      </c>
      <c r="F142" s="22">
        <v>200</v>
      </c>
      <c r="G142" s="23">
        <v>0.75</v>
      </c>
      <c r="H142" s="29" t="s">
        <v>140</v>
      </c>
      <c r="I142" s="28"/>
      <c r="J142" s="23">
        <f t="shared" si="11"/>
        <v>150</v>
      </c>
      <c r="K142" s="25"/>
      <c r="L142" s="26">
        <f>L141+Table1493120122123125127128129124126130132133161162164165166167168169170171172173174177178179180181182183184186188190189191192193195197199200202201203204205206207208209211210212213214[[#This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6783.0000000000018</v>
      </c>
      <c r="M142" s="5" t="str">
        <f t="shared" si="13"/>
        <v>08/2022</v>
      </c>
      <c r="N142" s="27">
        <v>48549</v>
      </c>
      <c r="O142" s="26">
        <f t="shared" si="14"/>
        <v>0</v>
      </c>
      <c r="P142" s="26">
        <f t="shared" si="15"/>
        <v>0</v>
      </c>
    </row>
    <row r="143" spans="1:16" ht="15.75" x14ac:dyDescent="0.25">
      <c r="A143" s="20">
        <v>44796</v>
      </c>
      <c r="B143" s="21" t="s">
        <v>157</v>
      </c>
      <c r="C143" s="21"/>
      <c r="D143" s="22">
        <v>505</v>
      </c>
      <c r="E143" s="22">
        <f t="shared" si="12"/>
        <v>25</v>
      </c>
      <c r="F143" s="22">
        <v>200</v>
      </c>
      <c r="G143" s="23">
        <v>0.8</v>
      </c>
      <c r="H143" s="29" t="s">
        <v>140</v>
      </c>
      <c r="I143" s="28"/>
      <c r="J143" s="23">
        <f t="shared" si="11"/>
        <v>160</v>
      </c>
      <c r="K143" s="25"/>
      <c r="L143" s="26">
        <f>L142+Table1493120122123125127128129124126130132133161162164165166167168169170171172173174177178179180181182183184186188190189191192193195197199200202201203204205206207208209211210212213214[[#This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6943.0000000000018</v>
      </c>
      <c r="M143" s="5" t="str">
        <f t="shared" si="13"/>
        <v>08/2022</v>
      </c>
      <c r="N143" s="27">
        <v>48580</v>
      </c>
      <c r="O143" s="26">
        <f t="shared" si="14"/>
        <v>0</v>
      </c>
      <c r="P143" s="26">
        <f t="shared" si="15"/>
        <v>0</v>
      </c>
    </row>
    <row r="144" spans="1:16" ht="15.75" x14ac:dyDescent="0.25">
      <c r="A144" s="20">
        <v>44797</v>
      </c>
      <c r="B144" s="21" t="s">
        <v>158</v>
      </c>
      <c r="C144" s="21"/>
      <c r="D144" s="22">
        <v>505</v>
      </c>
      <c r="E144" s="22">
        <f t="shared" si="12"/>
        <v>25</v>
      </c>
      <c r="F144" s="22">
        <v>200</v>
      </c>
      <c r="G144" s="23">
        <v>0.8</v>
      </c>
      <c r="H144" s="29" t="s">
        <v>140</v>
      </c>
      <c r="I144" s="28"/>
      <c r="J144" s="23">
        <f t="shared" si="11"/>
        <v>160</v>
      </c>
      <c r="K144" s="25"/>
      <c r="L144" s="26">
        <f>L143+Table1493120122123125127128129124126130132133161162164165166167168169170171172173174177178179180181182183184186188190189191192193195197199200202201203204205206207208209211210212213214[[#This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7103.0000000000018</v>
      </c>
      <c r="M144" s="5" t="str">
        <f t="shared" si="13"/>
        <v>08/2022</v>
      </c>
      <c r="N144" s="27">
        <v>48611</v>
      </c>
      <c r="O144" s="26">
        <f t="shared" si="14"/>
        <v>0</v>
      </c>
      <c r="P144" s="26">
        <f t="shared" si="15"/>
        <v>0</v>
      </c>
    </row>
    <row r="145" spans="1:16" ht="15.75" x14ac:dyDescent="0.25">
      <c r="A145" s="20">
        <v>44800</v>
      </c>
      <c r="B145" s="21"/>
      <c r="C145" s="21"/>
      <c r="D145" s="22" t="s">
        <v>55</v>
      </c>
      <c r="E145" s="22">
        <f t="shared" si="12"/>
        <v>0</v>
      </c>
      <c r="F145" s="22"/>
      <c r="G145" s="23"/>
      <c r="H145" s="29"/>
      <c r="I145" s="28"/>
      <c r="J145" s="23">
        <f t="shared" si="11"/>
        <v>0</v>
      </c>
      <c r="K145" s="25">
        <v>1000</v>
      </c>
      <c r="L145" s="26">
        <f>L144+Table1493120122123125127128129124126130132133161162164165166167168169170171172173174177178179180181182183184186188190189191192193195197199200202201203204205206207208209211210212213214[[#This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6103.0000000000018</v>
      </c>
      <c r="M145" s="5" t="str">
        <f t="shared" si="13"/>
        <v>08/2022</v>
      </c>
      <c r="N145" s="27">
        <v>48639</v>
      </c>
      <c r="O145" s="26">
        <f t="shared" si="14"/>
        <v>0</v>
      </c>
      <c r="P145" s="26">
        <f t="shared" si="15"/>
        <v>0</v>
      </c>
    </row>
    <row r="146" spans="1:16" ht="15.75" x14ac:dyDescent="0.25">
      <c r="A146" s="20">
        <v>44797</v>
      </c>
      <c r="B146" s="21" t="s">
        <v>159</v>
      </c>
      <c r="C146" s="21"/>
      <c r="D146" s="22">
        <v>501</v>
      </c>
      <c r="E146" s="22">
        <f t="shared" si="12"/>
        <v>25</v>
      </c>
      <c r="F146" s="22">
        <v>200</v>
      </c>
      <c r="G146" s="23">
        <v>0.75</v>
      </c>
      <c r="H146" s="29" t="s">
        <v>140</v>
      </c>
      <c r="I146" s="28"/>
      <c r="J146" s="23">
        <f t="shared" si="11"/>
        <v>150</v>
      </c>
      <c r="K146" s="25"/>
      <c r="L146" s="26">
        <f>L145+Table1493120122123125127128129124126130132133161162164165166167168169170171172173174177178179180181182183184186188190189191192193195197199200202201203204205206207208209211210212213214[[#This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6253.0000000000018</v>
      </c>
      <c r="M146" s="5" t="str">
        <f t="shared" si="13"/>
        <v>08/2022</v>
      </c>
      <c r="N146" s="27">
        <v>48670</v>
      </c>
      <c r="O146" s="26">
        <f t="shared" si="14"/>
        <v>0</v>
      </c>
      <c r="P146" s="26">
        <f t="shared" si="15"/>
        <v>0</v>
      </c>
    </row>
    <row r="147" spans="1:16" ht="15.75" x14ac:dyDescent="0.25">
      <c r="A147" s="20">
        <v>44802</v>
      </c>
      <c r="B147" s="21" t="s">
        <v>160</v>
      </c>
      <c r="C147" s="21"/>
      <c r="D147" s="22">
        <v>501</v>
      </c>
      <c r="E147" s="22">
        <f t="shared" si="12"/>
        <v>25</v>
      </c>
      <c r="F147" s="22">
        <v>200</v>
      </c>
      <c r="G147" s="23">
        <v>0.75</v>
      </c>
      <c r="H147" s="29" t="s">
        <v>140</v>
      </c>
      <c r="I147" s="28"/>
      <c r="J147" s="23">
        <f t="shared" si="11"/>
        <v>150</v>
      </c>
      <c r="K147" s="25"/>
      <c r="L147" s="26">
        <f>L146+Table1493120122123125127128129124126130132133161162164165166167168169170171172173174177178179180181182183184186188190189191192193195197199200202201203204205206207208209211210212213214[[#This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6403.0000000000018</v>
      </c>
      <c r="M147" s="5" t="str">
        <f t="shared" si="13"/>
        <v>08/2022</v>
      </c>
      <c r="N147" s="27">
        <v>48700</v>
      </c>
      <c r="O147" s="26">
        <f t="shared" si="14"/>
        <v>0</v>
      </c>
      <c r="P147" s="26">
        <f t="shared" si="15"/>
        <v>0</v>
      </c>
    </row>
    <row r="148" spans="1:16" ht="15.75" x14ac:dyDescent="0.25">
      <c r="A148" s="20">
        <v>44804</v>
      </c>
      <c r="B148" s="21" t="s">
        <v>161</v>
      </c>
      <c r="C148" s="21"/>
      <c r="D148" s="22">
        <v>505</v>
      </c>
      <c r="E148" s="22">
        <f t="shared" si="12"/>
        <v>22</v>
      </c>
      <c r="F148" s="30">
        <v>176</v>
      </c>
      <c r="G148" s="23">
        <v>0.8</v>
      </c>
      <c r="H148" s="29" t="s">
        <v>140</v>
      </c>
      <c r="I148" s="28"/>
      <c r="J148" s="23">
        <f t="shared" si="11"/>
        <v>140.80000000000001</v>
      </c>
      <c r="K148" s="25"/>
      <c r="L148" s="26">
        <f>L147+Table1493120122123125127128129124126130132133161162164165166167168169170171172173174177178179180181182183184186188190189191192193195197199200202201203204205206207208209211210212213214[[#This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6543.800000000002</v>
      </c>
      <c r="M148" s="5" t="str">
        <f t="shared" si="13"/>
        <v>08/2022</v>
      </c>
      <c r="N148" s="27">
        <v>48731</v>
      </c>
      <c r="O148" s="26">
        <f t="shared" si="14"/>
        <v>0</v>
      </c>
      <c r="P148" s="26">
        <f t="shared" si="15"/>
        <v>0</v>
      </c>
    </row>
    <row r="149" spans="1:16" ht="15.75" x14ac:dyDescent="0.25">
      <c r="A149" s="20">
        <v>44804</v>
      </c>
      <c r="B149" s="21" t="s">
        <v>162</v>
      </c>
      <c r="C149" s="21"/>
      <c r="D149" s="22">
        <v>501</v>
      </c>
      <c r="E149" s="22">
        <f t="shared" si="12"/>
        <v>22</v>
      </c>
      <c r="F149" s="22">
        <v>176</v>
      </c>
      <c r="G149" s="23">
        <v>0.75</v>
      </c>
      <c r="H149" s="29" t="s">
        <v>140</v>
      </c>
      <c r="I149" s="28"/>
      <c r="J149" s="23">
        <f t="shared" si="11"/>
        <v>132</v>
      </c>
      <c r="K149" s="25"/>
      <c r="L149" s="26">
        <f>L148+Table1493120122123125127128129124126130132133161162164165166167168169170171172173174177178179180181182183184186188190189191192193195197199200202201203204205206207208209211210212213214[[#This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6675.800000000002</v>
      </c>
      <c r="M149" s="5" t="str">
        <f t="shared" si="13"/>
        <v>08/2022</v>
      </c>
      <c r="N149" s="27">
        <v>48761</v>
      </c>
      <c r="O149" s="26">
        <f t="shared" si="14"/>
        <v>0</v>
      </c>
      <c r="P149" s="26">
        <f t="shared" si="15"/>
        <v>0</v>
      </c>
    </row>
    <row r="150" spans="1:16" ht="15.75" x14ac:dyDescent="0.25">
      <c r="A150" s="20">
        <v>44807</v>
      </c>
      <c r="B150" s="21"/>
      <c r="C150" s="21"/>
      <c r="D150" s="22" t="s">
        <v>55</v>
      </c>
      <c r="E150" s="22">
        <f t="shared" si="12"/>
        <v>0</v>
      </c>
      <c r="F150" s="22"/>
      <c r="G150" s="23"/>
      <c r="H150" s="29"/>
      <c r="I150" s="28"/>
      <c r="J150" s="23">
        <f t="shared" si="11"/>
        <v>0</v>
      </c>
      <c r="K150" s="25">
        <v>500</v>
      </c>
      <c r="L150" s="26">
        <f>L149+Table1493120122123125127128129124126130132133161162164165166167168169170171172173174177178179180181182183184186188190189191192193195197199200202201203204205206207208209211210212213214[[#This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6175.800000000002</v>
      </c>
      <c r="M150" s="5" t="str">
        <f t="shared" si="13"/>
        <v>09/2022</v>
      </c>
      <c r="N150" s="27">
        <v>48792</v>
      </c>
      <c r="O150" s="26">
        <f t="shared" si="14"/>
        <v>0</v>
      </c>
      <c r="P150" s="26">
        <f t="shared" si="15"/>
        <v>0</v>
      </c>
    </row>
    <row r="151" spans="1:16" ht="15.75" x14ac:dyDescent="0.25">
      <c r="A151" s="20">
        <v>44812</v>
      </c>
      <c r="B151" s="21" t="s">
        <v>163</v>
      </c>
      <c r="C151" s="21"/>
      <c r="D151" s="22">
        <v>505</v>
      </c>
      <c r="E151" s="22">
        <f t="shared" si="12"/>
        <v>25</v>
      </c>
      <c r="F151" s="22">
        <v>200</v>
      </c>
      <c r="G151" s="23">
        <v>0.8</v>
      </c>
      <c r="H151" s="29" t="s">
        <v>140</v>
      </c>
      <c r="I151" s="28"/>
      <c r="J151" s="23">
        <f t="shared" si="11"/>
        <v>160</v>
      </c>
      <c r="K151" s="25"/>
      <c r="L151" s="26">
        <f>L150+Table1493120122123125127128129124126130132133161162164165166167168169170171172173174177178179180181182183184186188190189191192193195197199200202201203204205206207208209211210212213214[[#This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6335.800000000002</v>
      </c>
      <c r="M151" s="5" t="str">
        <f t="shared" si="13"/>
        <v>09/2022</v>
      </c>
      <c r="N151" s="27">
        <v>48823</v>
      </c>
      <c r="O151" s="26">
        <f t="shared" si="14"/>
        <v>0</v>
      </c>
      <c r="P151" s="26">
        <f t="shared" si="15"/>
        <v>0</v>
      </c>
    </row>
    <row r="152" spans="1:16" ht="15.75" x14ac:dyDescent="0.25">
      <c r="A152" s="20">
        <v>44812</v>
      </c>
      <c r="B152" s="21" t="s">
        <v>164</v>
      </c>
      <c r="C152" s="21"/>
      <c r="D152" s="22">
        <v>505</v>
      </c>
      <c r="E152" s="22">
        <f t="shared" si="12"/>
        <v>1.5</v>
      </c>
      <c r="F152" s="22">
        <v>12</v>
      </c>
      <c r="G152" s="23">
        <v>0.8</v>
      </c>
      <c r="H152" s="29" t="s">
        <v>92</v>
      </c>
      <c r="I152" s="28"/>
      <c r="J152" s="23">
        <f t="shared" si="11"/>
        <v>9.6000000000000014</v>
      </c>
      <c r="K152" s="25"/>
      <c r="L152" s="26">
        <f>L151+Table1493120122123125127128129124126130132133161162164165166167168169170171172173174177178179180181182183184186188190189191192193195197199200202201203204205206207208209211210212213214[[#This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6345.4000000000024</v>
      </c>
      <c r="M152" s="5" t="str">
        <f t="shared" si="13"/>
        <v>09/2022</v>
      </c>
      <c r="N152" s="27">
        <v>48853</v>
      </c>
      <c r="O152" s="26">
        <f t="shared" si="14"/>
        <v>0</v>
      </c>
      <c r="P152" s="26">
        <f t="shared" si="15"/>
        <v>0</v>
      </c>
    </row>
    <row r="153" spans="1:16" ht="15.75" x14ac:dyDescent="0.25">
      <c r="A153" s="20">
        <v>44814</v>
      </c>
      <c r="B153" s="21"/>
      <c r="C153" s="21"/>
      <c r="D153" s="22" t="s">
        <v>55</v>
      </c>
      <c r="E153" s="22">
        <f t="shared" si="12"/>
        <v>0</v>
      </c>
      <c r="F153" s="22"/>
      <c r="G153" s="23"/>
      <c r="H153" s="29"/>
      <c r="I153" s="28"/>
      <c r="J153" s="23">
        <f t="shared" si="11"/>
        <v>0</v>
      </c>
      <c r="K153" s="25">
        <v>500</v>
      </c>
      <c r="L153" s="26">
        <f>L152+Table1493120122123125127128129124126130132133161162164165166167168169170171172173174177178179180181182183184186188190189191192193195197199200202201203204205206207208209211210212213214[[#This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5845.4000000000024</v>
      </c>
      <c r="M153" s="5" t="str">
        <f t="shared" si="13"/>
        <v>09/2022</v>
      </c>
      <c r="N153" s="27">
        <v>48884</v>
      </c>
      <c r="O153" s="26">
        <f t="shared" si="14"/>
        <v>0</v>
      </c>
      <c r="P153" s="26">
        <f t="shared" si="15"/>
        <v>0</v>
      </c>
    </row>
    <row r="154" spans="1:16" ht="15.75" x14ac:dyDescent="0.25">
      <c r="A154" s="20">
        <v>44812</v>
      </c>
      <c r="B154" s="21" t="s">
        <v>165</v>
      </c>
      <c r="C154" s="21"/>
      <c r="D154" s="22">
        <v>501</v>
      </c>
      <c r="E154" s="22">
        <f t="shared" si="12"/>
        <v>1.5</v>
      </c>
      <c r="F154" s="22">
        <v>12</v>
      </c>
      <c r="G154" s="23">
        <v>0.75</v>
      </c>
      <c r="H154" s="29" t="s">
        <v>92</v>
      </c>
      <c r="I154" s="28"/>
      <c r="J154" s="23">
        <f t="shared" si="11"/>
        <v>9</v>
      </c>
      <c r="K154" s="25"/>
      <c r="L154" s="26">
        <f>L153+Table1493120122123125127128129124126130132133161162164165166167168169170171172173174177178179180181182183184186188190189191192193195197199200202201203204205206207208209211210212213214[[#This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5854.4000000000024</v>
      </c>
      <c r="M154" s="5" t="str">
        <f t="shared" si="13"/>
        <v>09/2022</v>
      </c>
      <c r="N154" s="27">
        <v>48914</v>
      </c>
      <c r="O154" s="26">
        <f t="shared" si="14"/>
        <v>0</v>
      </c>
      <c r="P154" s="26">
        <f t="shared" si="15"/>
        <v>0</v>
      </c>
    </row>
    <row r="155" spans="1:16" ht="15.75" x14ac:dyDescent="0.25">
      <c r="A155" s="20">
        <v>44821</v>
      </c>
      <c r="B155" s="21"/>
      <c r="C155" s="21"/>
      <c r="D155" s="22" t="s">
        <v>55</v>
      </c>
      <c r="E155" s="22">
        <f t="shared" si="12"/>
        <v>0</v>
      </c>
      <c r="F155" s="22"/>
      <c r="G155" s="23"/>
      <c r="H155" s="29"/>
      <c r="I155" s="28"/>
      <c r="J155" s="23">
        <f t="shared" si="11"/>
        <v>0</v>
      </c>
      <c r="K155" s="25">
        <v>700</v>
      </c>
      <c r="L155" s="26">
        <f>L154+Table1493120122123125127128129124126130132133161162164165166167168169170171172173174177178179180181182183184186188190189191192193195197199200202201203204205206207208209211210212213214[[#This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5154.4000000000024</v>
      </c>
      <c r="M155" s="5" t="str">
        <f t="shared" si="13"/>
        <v>09/2022</v>
      </c>
      <c r="N155" s="27">
        <v>48945</v>
      </c>
      <c r="O155" s="26">
        <f t="shared" si="14"/>
        <v>0</v>
      </c>
      <c r="P155" s="26">
        <f t="shared" si="15"/>
        <v>0</v>
      </c>
    </row>
    <row r="156" spans="1:16" ht="15.75" x14ac:dyDescent="0.25">
      <c r="A156" s="20">
        <v>44848</v>
      </c>
      <c r="B156" s="21" t="s">
        <v>166</v>
      </c>
      <c r="C156" s="21"/>
      <c r="D156" s="22">
        <v>505</v>
      </c>
      <c r="E156" s="22">
        <f t="shared" si="12"/>
        <v>26.25</v>
      </c>
      <c r="F156" s="22">
        <v>210</v>
      </c>
      <c r="G156" s="23">
        <v>0.8</v>
      </c>
      <c r="H156" s="29" t="s">
        <v>132</v>
      </c>
      <c r="I156" s="28"/>
      <c r="J156" s="23">
        <f t="shared" si="11"/>
        <v>168</v>
      </c>
      <c r="K156" s="25"/>
      <c r="L156" s="26">
        <f>L155+Table1493120122123125127128129124126130132133161162164165166167168169170171172173174177178179180181182183184186188190189191192193195197199200202201203204205206207208209211210212213214[[#This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5322.4000000000024</v>
      </c>
      <c r="M156" s="5" t="str">
        <f t="shared" si="13"/>
        <v>10/2022</v>
      </c>
      <c r="N156" s="27">
        <v>48976</v>
      </c>
      <c r="O156" s="26">
        <f t="shared" si="14"/>
        <v>0</v>
      </c>
      <c r="P156" s="26">
        <f t="shared" si="15"/>
        <v>0</v>
      </c>
    </row>
    <row r="157" spans="1:16" ht="15.75" x14ac:dyDescent="0.25">
      <c r="A157" s="20">
        <v>44848</v>
      </c>
      <c r="B157" s="21" t="s">
        <v>167</v>
      </c>
      <c r="C157" s="21"/>
      <c r="D157" s="22">
        <v>501</v>
      </c>
      <c r="E157" s="22">
        <f t="shared" si="12"/>
        <v>26.25</v>
      </c>
      <c r="F157" s="22">
        <v>210</v>
      </c>
      <c r="G157" s="23">
        <v>0.75</v>
      </c>
      <c r="H157" s="29" t="s">
        <v>132</v>
      </c>
      <c r="I157" s="28"/>
      <c r="J157" s="23">
        <f t="shared" si="11"/>
        <v>157.5</v>
      </c>
      <c r="K157" s="25"/>
      <c r="L157" s="26">
        <f>L156+Table1493120122123125127128129124126130132133161162164165166167168169170171172173174177178179180181182183184186188190189191192193195197199200202201203204205206207208209211210212213214[[#This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5479.9000000000024</v>
      </c>
      <c r="M157" s="5" t="str">
        <f t="shared" si="13"/>
        <v>10/2022</v>
      </c>
      <c r="N157" s="27">
        <v>49004</v>
      </c>
      <c r="O157" s="26">
        <f t="shared" si="14"/>
        <v>0</v>
      </c>
      <c r="P157" s="26">
        <f t="shared" si="15"/>
        <v>0</v>
      </c>
    </row>
    <row r="158" spans="1:16" ht="15.75" x14ac:dyDescent="0.25">
      <c r="A158" s="20">
        <v>44848</v>
      </c>
      <c r="B158" s="21"/>
      <c r="C158" s="21"/>
      <c r="D158" s="22" t="s">
        <v>55</v>
      </c>
      <c r="E158" s="22">
        <f t="shared" si="12"/>
        <v>0</v>
      </c>
      <c r="F158" s="22"/>
      <c r="G158" s="23"/>
      <c r="H158" s="29"/>
      <c r="I158" s="28"/>
      <c r="J158" s="23">
        <f t="shared" si="11"/>
        <v>0</v>
      </c>
      <c r="K158" s="25">
        <v>800</v>
      </c>
      <c r="L158" s="26">
        <f>L157+Table1493120122123125127128129124126130132133161162164165166167168169170171172173174177178179180181182183184186188190189191192193195197199200202201203204205206207208209211210212213214[[#This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4679.9000000000024</v>
      </c>
      <c r="M158" s="5" t="str">
        <f t="shared" si="13"/>
        <v>10/2022</v>
      </c>
      <c r="N158" s="27">
        <v>49035</v>
      </c>
      <c r="O158" s="26">
        <f t="shared" si="14"/>
        <v>0</v>
      </c>
      <c r="P158" s="26">
        <f t="shared" si="15"/>
        <v>0</v>
      </c>
    </row>
    <row r="159" spans="1:16" ht="15.75" x14ac:dyDescent="0.25">
      <c r="A159" s="20">
        <v>44887</v>
      </c>
      <c r="B159" s="21"/>
      <c r="C159" s="21"/>
      <c r="D159" s="22" t="s">
        <v>55</v>
      </c>
      <c r="E159" s="22">
        <f t="shared" si="12"/>
        <v>0</v>
      </c>
      <c r="F159" s="22"/>
      <c r="G159" s="23"/>
      <c r="H159" s="29"/>
      <c r="I159" s="28"/>
      <c r="J159" s="23">
        <f t="shared" si="11"/>
        <v>0</v>
      </c>
      <c r="K159" s="25">
        <v>600</v>
      </c>
      <c r="L159" s="26">
        <f>L158+Table1493120122123125127128129124126130132133161162164165166167168169170171172173174177178179180181182183184186188190189191192193195197199200202201203204205206207208209211210212213214[[#This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4079.9000000000024</v>
      </c>
      <c r="M159" s="5" t="str">
        <f t="shared" si="13"/>
        <v>11/2022</v>
      </c>
      <c r="N159" s="27">
        <v>49065</v>
      </c>
      <c r="O159" s="26">
        <f t="shared" si="14"/>
        <v>0</v>
      </c>
      <c r="P159" s="26">
        <f t="shared" si="15"/>
        <v>0</v>
      </c>
    </row>
    <row r="160" spans="1:16" ht="15.75" x14ac:dyDescent="0.25">
      <c r="A160" s="20">
        <v>44887</v>
      </c>
      <c r="B160" s="21" t="s">
        <v>168</v>
      </c>
      <c r="C160" s="21"/>
      <c r="D160" s="22">
        <v>501</v>
      </c>
      <c r="E160" s="22">
        <f t="shared" si="12"/>
        <v>1.25</v>
      </c>
      <c r="F160" s="22">
        <v>10</v>
      </c>
      <c r="G160" s="23">
        <v>0.75</v>
      </c>
      <c r="H160" s="29" t="s">
        <v>148</v>
      </c>
      <c r="I160" s="28"/>
      <c r="J160" s="23">
        <f t="shared" si="11"/>
        <v>7.5</v>
      </c>
      <c r="K160" s="25"/>
      <c r="L160" s="26">
        <f>L159+Table1493120122123125127128129124126130132133161162164165166167168169170171172173174177178179180181182183184186188190189191192193195197199200202201203204205206207208209211210212213214[[#This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4087.4000000000024</v>
      </c>
      <c r="M160" s="5" t="str">
        <f t="shared" si="13"/>
        <v>11/2022</v>
      </c>
      <c r="N160" s="27">
        <v>49096</v>
      </c>
      <c r="O160" s="26">
        <f t="shared" si="14"/>
        <v>0</v>
      </c>
      <c r="P160" s="26">
        <f t="shared" si="15"/>
        <v>0</v>
      </c>
    </row>
    <row r="161" spans="1:16" ht="15.75" x14ac:dyDescent="0.25">
      <c r="A161" s="20">
        <v>44887</v>
      </c>
      <c r="B161" s="21" t="s">
        <v>169</v>
      </c>
      <c r="C161" s="21"/>
      <c r="D161" s="22">
        <v>502</v>
      </c>
      <c r="E161" s="22">
        <f t="shared" si="12"/>
        <v>1</v>
      </c>
      <c r="F161" s="22">
        <v>8</v>
      </c>
      <c r="G161" s="23">
        <v>0.85</v>
      </c>
      <c r="H161" s="29" t="s">
        <v>148</v>
      </c>
      <c r="I161" s="28"/>
      <c r="J161" s="23">
        <f t="shared" si="11"/>
        <v>6.8</v>
      </c>
      <c r="K161" s="25"/>
      <c r="L161" s="26">
        <f>L160+Table1493120122123125127128129124126130132133161162164165166167168169170171172173174177178179180181182183184186188190189191192193195197199200202201203204205206207208209211210212213214[[#This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4094.2000000000025</v>
      </c>
      <c r="M161" s="5" t="str">
        <f t="shared" si="13"/>
        <v>11/2022</v>
      </c>
      <c r="N161" s="27">
        <v>49126</v>
      </c>
      <c r="O161" s="26">
        <f t="shared" si="14"/>
        <v>0</v>
      </c>
      <c r="P161" s="26">
        <f t="shared" si="15"/>
        <v>0</v>
      </c>
    </row>
    <row r="162" spans="1:16" ht="15.75" x14ac:dyDescent="0.25">
      <c r="A162" s="20">
        <v>44890</v>
      </c>
      <c r="B162" s="21" t="s">
        <v>170</v>
      </c>
      <c r="C162" s="21"/>
      <c r="D162" s="22">
        <v>501</v>
      </c>
      <c r="E162" s="22">
        <f t="shared" si="12"/>
        <v>1.25</v>
      </c>
      <c r="F162" s="22">
        <v>10</v>
      </c>
      <c r="G162" s="23">
        <v>0.75</v>
      </c>
      <c r="H162" s="29" t="s">
        <v>122</v>
      </c>
      <c r="I162" s="28"/>
      <c r="J162" s="23">
        <f t="shared" si="11"/>
        <v>7.5</v>
      </c>
      <c r="K162" s="25"/>
      <c r="L162" s="26">
        <f>L161+Table1493120122123125127128129124126130132133161162164165166167168169170171172173174177178179180181182183184186188190189191192193195197199200202201203204205206207208209211210212213214[[#This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4101.7000000000025</v>
      </c>
      <c r="M162" s="5" t="str">
        <f t="shared" si="13"/>
        <v>11/2022</v>
      </c>
      <c r="N162" s="27">
        <v>49157</v>
      </c>
      <c r="O162" s="26">
        <f t="shared" si="14"/>
        <v>0</v>
      </c>
      <c r="P162" s="26">
        <f t="shared" si="15"/>
        <v>0</v>
      </c>
    </row>
    <row r="163" spans="1:16" ht="15.75" x14ac:dyDescent="0.25">
      <c r="A163" s="20">
        <v>44890</v>
      </c>
      <c r="B163" s="21" t="s">
        <v>171</v>
      </c>
      <c r="C163" s="21"/>
      <c r="D163" s="22">
        <v>505</v>
      </c>
      <c r="E163" s="22">
        <f t="shared" si="12"/>
        <v>1.25</v>
      </c>
      <c r="F163" s="22">
        <v>10</v>
      </c>
      <c r="G163" s="23">
        <v>0.8</v>
      </c>
      <c r="H163" s="29" t="s">
        <v>122</v>
      </c>
      <c r="I163" s="28"/>
      <c r="J163" s="23">
        <f t="shared" si="11"/>
        <v>8</v>
      </c>
      <c r="K163" s="25"/>
      <c r="L163" s="26">
        <f>L162+Table1493120122123125127128129124126130132133161162164165166167168169170171172173174177178179180181182183184186188190189191192193195197199200202201203204205206207208209211210212213214[[#This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4109.7000000000025</v>
      </c>
      <c r="M163" s="5" t="str">
        <f t="shared" si="13"/>
        <v>11/2022</v>
      </c>
      <c r="N163" s="27">
        <v>49188</v>
      </c>
      <c r="O163" s="26">
        <f t="shared" si="14"/>
        <v>0</v>
      </c>
      <c r="P163" s="26">
        <f t="shared" si="15"/>
        <v>0</v>
      </c>
    </row>
    <row r="164" spans="1:16" ht="15.75" x14ac:dyDescent="0.25">
      <c r="A164" s="20">
        <v>44895</v>
      </c>
      <c r="B164" s="21" t="s">
        <v>172</v>
      </c>
      <c r="C164" s="21"/>
      <c r="D164" s="22">
        <v>501</v>
      </c>
      <c r="E164" s="22">
        <f t="shared" si="12"/>
        <v>8.75</v>
      </c>
      <c r="F164" s="22">
        <v>70</v>
      </c>
      <c r="G164" s="23">
        <v>0.75</v>
      </c>
      <c r="H164" s="29" t="s">
        <v>92</v>
      </c>
      <c r="I164" s="28"/>
      <c r="J164" s="23">
        <f t="shared" si="11"/>
        <v>52.5</v>
      </c>
      <c r="K164" s="25"/>
      <c r="L164" s="26">
        <f>L163+Table1493120122123125127128129124126130132133161162164165166167168169170171172173174177178179180181182183184186188190189191192193195197199200202201203204205206207208209211210212213214[[#This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4162.2000000000025</v>
      </c>
      <c r="M164" s="5" t="str">
        <f t="shared" si="13"/>
        <v>11/2022</v>
      </c>
      <c r="N164" s="27">
        <v>49218</v>
      </c>
      <c r="O164" s="26">
        <f t="shared" si="14"/>
        <v>0</v>
      </c>
      <c r="P164" s="26">
        <f t="shared" si="15"/>
        <v>0</v>
      </c>
    </row>
    <row r="165" spans="1:16" ht="15.75" x14ac:dyDescent="0.25">
      <c r="A165" s="20">
        <v>44895</v>
      </c>
      <c r="B165" s="21" t="s">
        <v>173</v>
      </c>
      <c r="C165" s="21"/>
      <c r="D165" s="22">
        <v>502</v>
      </c>
      <c r="E165" s="22">
        <f t="shared" si="12"/>
        <v>9.25</v>
      </c>
      <c r="F165" s="22">
        <v>74</v>
      </c>
      <c r="G165" s="31">
        <v>0.85</v>
      </c>
      <c r="H165" s="29" t="s">
        <v>92</v>
      </c>
      <c r="I165" s="28"/>
      <c r="J165" s="23">
        <f t="shared" si="11"/>
        <v>62.9</v>
      </c>
      <c r="K165" s="25"/>
      <c r="L165" s="26">
        <f>L164+Table1493120122123125127128129124126130132133161162164165166167168169170171172173174177178179180181182183184186188190189191192193195197199200202201203204205206207208209211210212213214[[#This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4225.1000000000022</v>
      </c>
      <c r="M165" s="5" t="str">
        <f t="shared" si="13"/>
        <v>11/2022</v>
      </c>
      <c r="N165" s="27">
        <v>49249</v>
      </c>
      <c r="O165" s="26">
        <f t="shared" si="14"/>
        <v>0</v>
      </c>
      <c r="P165" s="26">
        <f t="shared" si="15"/>
        <v>0</v>
      </c>
    </row>
    <row r="166" spans="1:16" ht="15.75" x14ac:dyDescent="0.25">
      <c r="A166" s="20">
        <v>44910</v>
      </c>
      <c r="B166" s="21" t="s">
        <v>174</v>
      </c>
      <c r="C166" s="21"/>
      <c r="D166" s="22">
        <v>501</v>
      </c>
      <c r="E166" s="22">
        <f t="shared" si="12"/>
        <v>0.75</v>
      </c>
      <c r="F166" s="22">
        <v>6</v>
      </c>
      <c r="G166" s="23">
        <v>0.75</v>
      </c>
      <c r="H166" s="29" t="s">
        <v>39</v>
      </c>
      <c r="I166" s="28"/>
      <c r="J166" s="23">
        <f t="shared" si="11"/>
        <v>4.5</v>
      </c>
      <c r="K166" s="25"/>
      <c r="L166" s="26">
        <f>L165+Table1493120122123125127128129124126130132133161162164165166167168169170171172173174177178179180181182183184186188190189191192193195197199200202201203204205206207208209211210212213214[[#This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4229.6000000000022</v>
      </c>
      <c r="M166" s="5" t="str">
        <f t="shared" si="13"/>
        <v>12/2022</v>
      </c>
      <c r="N166" s="27">
        <v>49279</v>
      </c>
      <c r="O166" s="26">
        <f t="shared" si="14"/>
        <v>0</v>
      </c>
      <c r="P166" s="26">
        <f t="shared" si="15"/>
        <v>0</v>
      </c>
    </row>
    <row r="167" spans="1:16" ht="15.75" x14ac:dyDescent="0.25">
      <c r="A167" s="20">
        <v>44918</v>
      </c>
      <c r="B167" s="21" t="s">
        <v>175</v>
      </c>
      <c r="C167" s="21"/>
      <c r="D167" s="22">
        <v>501</v>
      </c>
      <c r="E167" s="22">
        <f t="shared" si="12"/>
        <v>3.25</v>
      </c>
      <c r="F167" s="22">
        <v>26</v>
      </c>
      <c r="G167" s="23">
        <v>0.75</v>
      </c>
      <c r="H167" s="29" t="s">
        <v>20</v>
      </c>
      <c r="I167" s="28"/>
      <c r="J167" s="23">
        <f t="shared" si="11"/>
        <v>19.5</v>
      </c>
      <c r="K167" s="25"/>
      <c r="L167" s="26">
        <f>L166+Table1493120122123125127128129124126130132133161162164165166167168169170171172173174177178179180181182183184186188190189191192193195197199200202201203204205206207208209211210212213214[[#This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4249.1000000000022</v>
      </c>
      <c r="M167" s="5" t="str">
        <f t="shared" si="13"/>
        <v>12/2022</v>
      </c>
      <c r="N167" s="27">
        <v>49310</v>
      </c>
      <c r="O167" s="26">
        <f t="shared" si="14"/>
        <v>0</v>
      </c>
      <c r="P167" s="26">
        <f t="shared" si="15"/>
        <v>0</v>
      </c>
    </row>
    <row r="168" spans="1:16" ht="15.75" x14ac:dyDescent="0.25">
      <c r="A168" s="20">
        <v>44918</v>
      </c>
      <c r="B168" s="21" t="s">
        <v>176</v>
      </c>
      <c r="C168" s="21"/>
      <c r="D168" s="22">
        <v>505</v>
      </c>
      <c r="E168" s="22">
        <f t="shared" si="12"/>
        <v>2</v>
      </c>
      <c r="F168" s="22">
        <v>16</v>
      </c>
      <c r="G168" s="23">
        <v>0.8</v>
      </c>
      <c r="H168" s="29" t="s">
        <v>20</v>
      </c>
      <c r="I168" s="28"/>
      <c r="J168" s="23">
        <f t="shared" si="11"/>
        <v>12.8</v>
      </c>
      <c r="K168" s="25"/>
      <c r="L168" s="26">
        <f>L167+Table1493120122123125127128129124126130132133161162164165166167168169170171172173174177178179180181182183184186188190189191192193195197199200202201203204205206207208209211210212213214[[#This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4261.9000000000024</v>
      </c>
      <c r="M168" s="5" t="str">
        <f t="shared" si="13"/>
        <v>12/2022</v>
      </c>
      <c r="N168" s="27">
        <v>49341</v>
      </c>
      <c r="O168" s="26">
        <f t="shared" si="14"/>
        <v>0</v>
      </c>
      <c r="P168" s="26">
        <f t="shared" si="15"/>
        <v>0</v>
      </c>
    </row>
    <row r="169" spans="1:16" ht="15.75" x14ac:dyDescent="0.25">
      <c r="A169" s="20">
        <v>44921</v>
      </c>
      <c r="B169" s="21" t="s">
        <v>177</v>
      </c>
      <c r="C169" s="21"/>
      <c r="D169" s="22">
        <v>506</v>
      </c>
      <c r="E169" s="22">
        <f t="shared" si="12"/>
        <v>1.25</v>
      </c>
      <c r="F169" s="22">
        <v>10</v>
      </c>
      <c r="G169" s="23">
        <v>0.6</v>
      </c>
      <c r="H169" s="29" t="s">
        <v>178</v>
      </c>
      <c r="I169" s="28"/>
      <c r="J169" s="23">
        <f t="shared" si="11"/>
        <v>6</v>
      </c>
      <c r="K169" s="25"/>
      <c r="L169" s="26">
        <f>L168+Table1493120122123125127128129124126130132133161162164165166167168169170171172173174177178179180181182183184186188190189191192193195197199200202201203204205206207208209211210212213214[[#This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4267.9000000000024</v>
      </c>
      <c r="M169" s="5" t="str">
        <f t="shared" si="13"/>
        <v>12/2022</v>
      </c>
      <c r="N169" s="27">
        <v>49369</v>
      </c>
      <c r="O169" s="26">
        <f t="shared" si="14"/>
        <v>0</v>
      </c>
      <c r="P169" s="26">
        <f t="shared" si="15"/>
        <v>0</v>
      </c>
    </row>
    <row r="170" spans="1:16" ht="15.75" x14ac:dyDescent="0.25">
      <c r="A170" s="20">
        <v>44921</v>
      </c>
      <c r="B170" s="21" t="s">
        <v>179</v>
      </c>
      <c r="C170" s="21"/>
      <c r="D170" s="22">
        <v>501</v>
      </c>
      <c r="E170" s="22">
        <f t="shared" si="12"/>
        <v>1.25</v>
      </c>
      <c r="F170" s="22">
        <v>10</v>
      </c>
      <c r="G170" s="23">
        <v>0.75</v>
      </c>
      <c r="H170" s="29" t="s">
        <v>180</v>
      </c>
      <c r="I170" s="28"/>
      <c r="J170" s="23">
        <f t="shared" si="11"/>
        <v>7.5</v>
      </c>
      <c r="K170" s="25"/>
      <c r="L170" s="26">
        <f>L169+Table1493120122123125127128129124126130132133161162164165166167168169170171172173174177178179180181182183184186188190189191192193195197199200202201203204205206207208209211210212213214[[#This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4275.4000000000024</v>
      </c>
      <c r="M170" s="5" t="str">
        <f t="shared" si="13"/>
        <v>12/2022</v>
      </c>
      <c r="N170" s="27">
        <v>49400</v>
      </c>
      <c r="O170" s="26">
        <f t="shared" si="14"/>
        <v>0</v>
      </c>
      <c r="P170" s="26">
        <f t="shared" si="15"/>
        <v>0</v>
      </c>
    </row>
    <row r="171" spans="1:16" ht="15.75" x14ac:dyDescent="0.25">
      <c r="A171" s="20">
        <v>44924</v>
      </c>
      <c r="B171" s="21" t="s">
        <v>181</v>
      </c>
      <c r="C171" s="21"/>
      <c r="D171" s="22">
        <v>501</v>
      </c>
      <c r="E171" s="22">
        <f t="shared" si="12"/>
        <v>1.5</v>
      </c>
      <c r="F171" s="22">
        <v>12</v>
      </c>
      <c r="G171" s="32">
        <v>0</v>
      </c>
      <c r="H171" s="29" t="s">
        <v>92</v>
      </c>
      <c r="I171" s="28"/>
      <c r="J171" s="23">
        <f t="shared" si="11"/>
        <v>0</v>
      </c>
      <c r="K171" s="25"/>
      <c r="L171" s="26">
        <f>L170+Table1493120122123125127128129124126130132133161162164165166167168169170171172173174177178179180181182183184186188190189191192193195197199200202201203204205206207208209211210212213214[[#This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4275.4000000000024</v>
      </c>
      <c r="M171" s="5" t="str">
        <f t="shared" si="13"/>
        <v>12/2022</v>
      </c>
      <c r="N171" s="27">
        <v>49430</v>
      </c>
      <c r="O171" s="26">
        <f t="shared" si="14"/>
        <v>0</v>
      </c>
      <c r="P171" s="26">
        <f t="shared" si="15"/>
        <v>0</v>
      </c>
    </row>
    <row r="172" spans="1:16" ht="15.75" x14ac:dyDescent="0.25">
      <c r="A172" s="20">
        <v>44924</v>
      </c>
      <c r="B172" s="21" t="s">
        <v>182</v>
      </c>
      <c r="C172" s="21"/>
      <c r="D172" s="22">
        <v>506</v>
      </c>
      <c r="E172" s="22">
        <f t="shared" si="12"/>
        <v>1.5</v>
      </c>
      <c r="F172" s="22">
        <v>12</v>
      </c>
      <c r="G172" s="32">
        <v>0</v>
      </c>
      <c r="H172" s="29" t="s">
        <v>92</v>
      </c>
      <c r="I172" s="28"/>
      <c r="J172" s="23">
        <f t="shared" si="11"/>
        <v>0</v>
      </c>
      <c r="K172" s="25"/>
      <c r="L172" s="26">
        <f>L171+Table1493120122123125127128129124126130132133161162164165166167168169170171172173174177178179180181182183184186188190189191192193195197199200202201203204205206207208209211210212213214[[#This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4275.4000000000024</v>
      </c>
      <c r="M172" s="5" t="str">
        <f t="shared" si="13"/>
        <v>12/2022</v>
      </c>
      <c r="N172" s="27">
        <v>49461</v>
      </c>
      <c r="O172" s="26">
        <f t="shared" si="14"/>
        <v>0</v>
      </c>
      <c r="P172" s="26">
        <f t="shared" si="15"/>
        <v>0</v>
      </c>
    </row>
    <row r="173" spans="1:16" ht="15.75" x14ac:dyDescent="0.25">
      <c r="A173" s="20">
        <v>44935</v>
      </c>
      <c r="B173" s="21" t="s">
        <v>183</v>
      </c>
      <c r="C173" s="21"/>
      <c r="D173" s="22">
        <v>501</v>
      </c>
      <c r="E173" s="22">
        <f t="shared" si="12"/>
        <v>2</v>
      </c>
      <c r="F173" s="22">
        <v>16</v>
      </c>
      <c r="G173" s="23">
        <v>0.75</v>
      </c>
      <c r="H173" s="29" t="s">
        <v>20</v>
      </c>
      <c r="I173" s="28"/>
      <c r="J173" s="23">
        <f t="shared" si="11"/>
        <v>12</v>
      </c>
      <c r="K173" s="25"/>
      <c r="L173" s="26">
        <f>L172+Table1493120122123125127128129124126130132133161162164165166167168169170171172173174177178179180181182183184186188190189191192193195197199200202201203204205206207208209211210212213214[[#This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4287.4000000000024</v>
      </c>
      <c r="M173" s="5" t="str">
        <f t="shared" si="13"/>
        <v>01/2023</v>
      </c>
      <c r="N173" s="27">
        <v>49491</v>
      </c>
      <c r="O173" s="26">
        <f t="shared" si="14"/>
        <v>0</v>
      </c>
      <c r="P173" s="26">
        <f t="shared" si="15"/>
        <v>0</v>
      </c>
    </row>
    <row r="174" spans="1:16" ht="15.75" x14ac:dyDescent="0.25">
      <c r="A174" s="20">
        <v>44935</v>
      </c>
      <c r="B174" s="21" t="s">
        <v>184</v>
      </c>
      <c r="C174" s="21"/>
      <c r="D174" s="22">
        <v>505</v>
      </c>
      <c r="E174" s="22">
        <f t="shared" si="12"/>
        <v>2</v>
      </c>
      <c r="F174" s="22">
        <v>16</v>
      </c>
      <c r="G174" s="23">
        <v>0.8</v>
      </c>
      <c r="H174" s="29" t="s">
        <v>20</v>
      </c>
      <c r="I174" s="28"/>
      <c r="J174" s="23">
        <f t="shared" si="11"/>
        <v>12.8</v>
      </c>
      <c r="K174" s="25"/>
      <c r="L174" s="26">
        <f>L173+Table1493120122123125127128129124126130132133161162164165166167168169170171172173174177178179180181182183184186188190189191192193195197199200202201203204205206207208209211210212213214[[#This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4300.2000000000025</v>
      </c>
      <c r="M174" s="5" t="str">
        <f t="shared" si="13"/>
        <v>01/2023</v>
      </c>
      <c r="N174" s="27">
        <v>49522</v>
      </c>
      <c r="O174" s="26">
        <f t="shared" si="14"/>
        <v>0</v>
      </c>
      <c r="P174" s="26">
        <f t="shared" si="15"/>
        <v>0</v>
      </c>
    </row>
    <row r="175" spans="1:16" ht="15.75" x14ac:dyDescent="0.25">
      <c r="A175" s="20">
        <v>44936</v>
      </c>
      <c r="B175" s="21" t="s">
        <v>185</v>
      </c>
      <c r="C175" s="21"/>
      <c r="D175" s="22">
        <v>501</v>
      </c>
      <c r="E175" s="22">
        <f t="shared" si="12"/>
        <v>2.5</v>
      </c>
      <c r="F175" s="22">
        <v>20</v>
      </c>
      <c r="G175" s="32">
        <v>0</v>
      </c>
      <c r="H175" s="29" t="s">
        <v>92</v>
      </c>
      <c r="I175" s="28"/>
      <c r="J175" s="23">
        <f t="shared" si="11"/>
        <v>0</v>
      </c>
      <c r="K175" s="25"/>
      <c r="L175" s="26">
        <f>L174+Table1493120122123125127128129124126130132133161162164165166167168169170171172173174177178179180181182183184186188190189191192193195197199200202201203204205206207208209211210212213214[[#This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4300.2000000000025</v>
      </c>
      <c r="M175" s="5" t="str">
        <f t="shared" si="13"/>
        <v>01/2023</v>
      </c>
      <c r="N175" s="27">
        <v>49553</v>
      </c>
      <c r="O175" s="26">
        <f t="shared" si="14"/>
        <v>0</v>
      </c>
      <c r="P175" s="26">
        <f t="shared" si="15"/>
        <v>0</v>
      </c>
    </row>
    <row r="176" spans="1:16" ht="15.75" x14ac:dyDescent="0.25">
      <c r="A176" s="20">
        <v>44938</v>
      </c>
      <c r="B176" s="21" t="s">
        <v>186</v>
      </c>
      <c r="C176" s="21"/>
      <c r="D176" s="22">
        <v>501</v>
      </c>
      <c r="E176" s="22">
        <f t="shared" si="12"/>
        <v>10</v>
      </c>
      <c r="F176" s="22">
        <v>80</v>
      </c>
      <c r="G176" s="23">
        <v>0.75</v>
      </c>
      <c r="H176" s="29" t="s">
        <v>20</v>
      </c>
      <c r="I176" s="28"/>
      <c r="J176" s="23">
        <f t="shared" si="11"/>
        <v>60</v>
      </c>
      <c r="K176" s="25"/>
      <c r="L176" s="26">
        <f>L175+Table1493120122123125127128129124126130132133161162164165166167168169170171172173174177178179180181182183184186188190189191192193195197199200202201203204205206207208209211210212213214[[#This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4360.2000000000025</v>
      </c>
      <c r="M176" s="5" t="str">
        <f t="shared" si="13"/>
        <v>01/2023</v>
      </c>
      <c r="N176" s="27">
        <v>49583</v>
      </c>
      <c r="O176" s="26">
        <f t="shared" si="14"/>
        <v>0</v>
      </c>
      <c r="P176" s="26">
        <f t="shared" si="15"/>
        <v>0</v>
      </c>
    </row>
    <row r="177" spans="1:16" ht="15.75" x14ac:dyDescent="0.25">
      <c r="A177" s="20">
        <v>44938</v>
      </c>
      <c r="B177" s="21" t="s">
        <v>187</v>
      </c>
      <c r="C177" s="21"/>
      <c r="D177" s="22">
        <v>505</v>
      </c>
      <c r="E177" s="22">
        <f t="shared" si="12"/>
        <v>2.5</v>
      </c>
      <c r="F177" s="22">
        <v>20</v>
      </c>
      <c r="G177" s="32">
        <v>0</v>
      </c>
      <c r="H177" s="29" t="s">
        <v>92</v>
      </c>
      <c r="I177" s="28"/>
      <c r="J177" s="23">
        <f t="shared" si="11"/>
        <v>0</v>
      </c>
      <c r="K177" s="25"/>
      <c r="L177" s="26">
        <f>L176+Table1493120122123125127128129124126130132133161162164165166167168169170171172173174177178179180181182183184186188190189191192193195197199200202201203204205206207208209211210212213214[[#This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4360.2000000000025</v>
      </c>
      <c r="M177" s="5" t="str">
        <f t="shared" si="13"/>
        <v>01/2023</v>
      </c>
      <c r="N177" s="27">
        <v>49614</v>
      </c>
      <c r="O177" s="26">
        <f t="shared" si="14"/>
        <v>0</v>
      </c>
      <c r="P177" s="26">
        <f t="shared" si="15"/>
        <v>0</v>
      </c>
    </row>
    <row r="178" spans="1:16" ht="15.75" x14ac:dyDescent="0.25">
      <c r="A178" s="20">
        <v>44943</v>
      </c>
      <c r="B178" s="21" t="s">
        <v>188</v>
      </c>
      <c r="C178" s="21"/>
      <c r="D178" s="22">
        <v>501</v>
      </c>
      <c r="E178" s="22">
        <f t="shared" si="12"/>
        <v>26</v>
      </c>
      <c r="F178" s="22">
        <v>208</v>
      </c>
      <c r="G178" s="23">
        <v>0.75</v>
      </c>
      <c r="H178" s="29" t="s">
        <v>39</v>
      </c>
      <c r="I178" s="28"/>
      <c r="J178" s="23">
        <f t="shared" si="11"/>
        <v>156</v>
      </c>
      <c r="K178" s="25"/>
      <c r="L178" s="26">
        <f>L177+Table1493120122123125127128129124126130132133161162164165166167168169170171172173174177178179180181182183184186188190189191192193195197199200202201203204205206207208209211210212213214[[#This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4516.2000000000025</v>
      </c>
      <c r="M178" s="5" t="str">
        <f t="shared" si="13"/>
        <v>01/2023</v>
      </c>
      <c r="N178" s="27">
        <v>49644</v>
      </c>
      <c r="O178" s="26">
        <f t="shared" si="14"/>
        <v>0</v>
      </c>
      <c r="P178" s="26">
        <f t="shared" si="15"/>
        <v>0</v>
      </c>
    </row>
    <row r="179" spans="1:16" ht="15.75" x14ac:dyDescent="0.25">
      <c r="A179" s="20">
        <v>44942</v>
      </c>
      <c r="B179" s="21" t="s">
        <v>189</v>
      </c>
      <c r="C179" s="21"/>
      <c r="D179" s="22">
        <v>506</v>
      </c>
      <c r="E179" s="22">
        <f t="shared" si="12"/>
        <v>20</v>
      </c>
      <c r="F179" s="22">
        <v>160</v>
      </c>
      <c r="G179" s="23">
        <v>0.6</v>
      </c>
      <c r="H179" s="29" t="s">
        <v>20</v>
      </c>
      <c r="I179" s="28"/>
      <c r="J179" s="23">
        <f t="shared" si="11"/>
        <v>96</v>
      </c>
      <c r="K179" s="25"/>
      <c r="L179" s="26">
        <f>L178+Table1493120122123125127128129124126130132133161162164165166167168169170171172173174177178179180181182183184186188190189191192193195197199200202201203204205206207208209211210212213214[[#This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4612.2000000000025</v>
      </c>
      <c r="M179" s="5" t="str">
        <f t="shared" si="13"/>
        <v>01/2023</v>
      </c>
      <c r="N179" s="27">
        <v>49675</v>
      </c>
      <c r="O179" s="26">
        <f t="shared" si="14"/>
        <v>0</v>
      </c>
      <c r="P179" s="26">
        <f t="shared" si="15"/>
        <v>0</v>
      </c>
    </row>
    <row r="180" spans="1:16" ht="15.75" x14ac:dyDescent="0.25">
      <c r="A180" s="20">
        <v>44939</v>
      </c>
      <c r="B180" s="21" t="s">
        <v>190</v>
      </c>
      <c r="C180" s="21"/>
      <c r="D180" s="22">
        <v>501</v>
      </c>
      <c r="E180" s="22">
        <f t="shared" si="12"/>
        <v>20</v>
      </c>
      <c r="F180" s="22">
        <v>160</v>
      </c>
      <c r="G180" s="23">
        <v>0.75</v>
      </c>
      <c r="H180" s="29" t="s">
        <v>20</v>
      </c>
      <c r="I180" s="28"/>
      <c r="J180" s="23">
        <f t="shared" si="11"/>
        <v>120</v>
      </c>
      <c r="K180" s="25"/>
      <c r="L180" s="26">
        <f>L179+Table1493120122123125127128129124126130132133161162164165166167168169170171172173174177178179180181182183184186188190189191192193195197199200202201203204205206207208209211210212213214[[#This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4732.2000000000025</v>
      </c>
      <c r="M180" s="5" t="str">
        <f t="shared" si="13"/>
        <v>01/2023</v>
      </c>
      <c r="N180" s="27">
        <v>49706</v>
      </c>
      <c r="O180" s="26">
        <f t="shared" si="14"/>
        <v>0</v>
      </c>
      <c r="P180" s="26">
        <f t="shared" si="15"/>
        <v>0</v>
      </c>
    </row>
    <row r="181" spans="1:16" ht="15.75" x14ac:dyDescent="0.25">
      <c r="A181" s="20">
        <v>44944</v>
      </c>
      <c r="B181" s="21" t="s">
        <v>191</v>
      </c>
      <c r="C181" s="21"/>
      <c r="D181" s="22">
        <v>501</v>
      </c>
      <c r="E181" s="22">
        <f t="shared" si="12"/>
        <v>30</v>
      </c>
      <c r="F181" s="22">
        <v>240</v>
      </c>
      <c r="G181" s="23">
        <v>0.75</v>
      </c>
      <c r="H181" s="29" t="s">
        <v>39</v>
      </c>
      <c r="I181" s="28"/>
      <c r="J181" s="23">
        <f t="shared" si="11"/>
        <v>180</v>
      </c>
      <c r="K181" s="25"/>
      <c r="L181" s="26">
        <f>L180+Table1493120122123125127128129124126130132133161162164165166167168169170171172173174177178179180181182183184186188190189191192193195197199200202201203204205206207208209211210212213214[[#This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4912.2000000000025</v>
      </c>
      <c r="M181" s="5" t="str">
        <f t="shared" si="13"/>
        <v>01/2023</v>
      </c>
      <c r="N181" s="27">
        <v>49735</v>
      </c>
      <c r="O181" s="26">
        <f t="shared" si="14"/>
        <v>0</v>
      </c>
      <c r="P181" s="26">
        <f t="shared" si="15"/>
        <v>0</v>
      </c>
    </row>
    <row r="182" spans="1:16" ht="15.75" x14ac:dyDescent="0.25">
      <c r="A182" s="20">
        <v>44943</v>
      </c>
      <c r="B182" s="21" t="s">
        <v>192</v>
      </c>
      <c r="C182" s="21"/>
      <c r="D182" s="22">
        <v>501</v>
      </c>
      <c r="E182" s="22">
        <f t="shared" si="12"/>
        <v>33</v>
      </c>
      <c r="F182" s="22">
        <v>264</v>
      </c>
      <c r="G182" s="23">
        <v>0.75</v>
      </c>
      <c r="H182" s="29" t="s">
        <v>122</v>
      </c>
      <c r="I182" s="28"/>
      <c r="J182" s="23">
        <f t="shared" ref="J182:J245" si="16">F182*G182-I182</f>
        <v>198</v>
      </c>
      <c r="K182" s="25"/>
      <c r="L182" s="26">
        <f>L181+Table1493120122123125127128129124126130132133161162164165166167168169170171172173174177178179180181182183184186188190189191192193195197199200202201203204205206207208209211210212213214[[#This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5110.2000000000025</v>
      </c>
      <c r="M182" s="5" t="str">
        <f t="shared" si="13"/>
        <v>01/2023</v>
      </c>
      <c r="N182" s="27">
        <v>49766</v>
      </c>
      <c r="O182" s="26">
        <f t="shared" si="14"/>
        <v>0</v>
      </c>
      <c r="P182" s="26">
        <f t="shared" si="15"/>
        <v>0</v>
      </c>
    </row>
    <row r="183" spans="1:16" ht="15.75" x14ac:dyDescent="0.25">
      <c r="A183" s="20">
        <v>44944</v>
      </c>
      <c r="B183" s="21" t="s">
        <v>193</v>
      </c>
      <c r="C183" s="21"/>
      <c r="D183" s="22">
        <v>505</v>
      </c>
      <c r="E183" s="22">
        <f t="shared" si="12"/>
        <v>16</v>
      </c>
      <c r="F183" s="22">
        <v>128</v>
      </c>
      <c r="G183" s="23">
        <v>0.8</v>
      </c>
      <c r="H183" s="29" t="s">
        <v>20</v>
      </c>
      <c r="I183" s="28"/>
      <c r="J183" s="23">
        <f t="shared" si="16"/>
        <v>102.4</v>
      </c>
      <c r="K183" s="25"/>
      <c r="L183" s="26">
        <f>L182+Table1493120122123125127128129124126130132133161162164165166167168169170171172173174177178179180181182183184186188190189191192193195197199200202201203204205206207208209211210212213214[[#This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5212.6000000000022</v>
      </c>
      <c r="M183" s="5" t="str">
        <f t="shared" si="13"/>
        <v>01/2023</v>
      </c>
      <c r="N183" s="27">
        <v>49796</v>
      </c>
      <c r="O183" s="26">
        <f t="shared" si="14"/>
        <v>0</v>
      </c>
      <c r="P183" s="26">
        <f t="shared" si="15"/>
        <v>0</v>
      </c>
    </row>
    <row r="184" spans="1:16" ht="15.75" x14ac:dyDescent="0.25">
      <c r="A184" s="20">
        <v>44944</v>
      </c>
      <c r="B184" s="21" t="s">
        <v>194</v>
      </c>
      <c r="C184" s="21"/>
      <c r="D184" s="22">
        <v>505</v>
      </c>
      <c r="E184" s="22">
        <f t="shared" si="12"/>
        <v>26</v>
      </c>
      <c r="F184" s="22">
        <v>208</v>
      </c>
      <c r="G184" s="23">
        <v>0.8</v>
      </c>
      <c r="H184" s="29" t="s">
        <v>39</v>
      </c>
      <c r="I184" s="28"/>
      <c r="J184" s="23">
        <f t="shared" si="16"/>
        <v>166.4</v>
      </c>
      <c r="K184" s="25"/>
      <c r="L184" s="26">
        <f>L183+Table1493120122123125127128129124126130132133161162164165166167168169170171172173174177178179180181182183184186188190189191192193195197199200202201203204205206207208209211210212213214[[#This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5379.0000000000018</v>
      </c>
      <c r="M184" s="5" t="str">
        <f t="shared" si="13"/>
        <v>01/2023</v>
      </c>
      <c r="N184" s="27">
        <v>49827</v>
      </c>
      <c r="O184" s="26">
        <f t="shared" si="14"/>
        <v>0</v>
      </c>
      <c r="P184" s="26">
        <f t="shared" si="15"/>
        <v>0</v>
      </c>
    </row>
    <row r="185" spans="1:16" ht="15.75" x14ac:dyDescent="0.25">
      <c r="A185" s="20">
        <v>44945</v>
      </c>
      <c r="B185" s="21" t="s">
        <v>195</v>
      </c>
      <c r="C185" s="21"/>
      <c r="D185" s="22">
        <v>505</v>
      </c>
      <c r="E185" s="22">
        <f t="shared" si="12"/>
        <v>33</v>
      </c>
      <c r="F185" s="22">
        <v>264</v>
      </c>
      <c r="G185" s="23">
        <v>0.8</v>
      </c>
      <c r="H185" s="29" t="s">
        <v>122</v>
      </c>
      <c r="I185" s="28"/>
      <c r="J185" s="23">
        <f t="shared" si="16"/>
        <v>211.20000000000002</v>
      </c>
      <c r="K185" s="25"/>
      <c r="L185" s="26">
        <f>L184+Table1493120122123125127128129124126130132133161162164165166167168169170171172173174177178179180181182183184186188190189191192193195197199200202201203204205206207208209211210212213214[[#This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5590.2000000000016</v>
      </c>
      <c r="M185" s="5" t="str">
        <f t="shared" si="13"/>
        <v>01/2023</v>
      </c>
      <c r="N185" s="27">
        <v>49857</v>
      </c>
      <c r="O185" s="26">
        <f t="shared" si="14"/>
        <v>0</v>
      </c>
      <c r="P185" s="26">
        <f t="shared" si="15"/>
        <v>0</v>
      </c>
    </row>
    <row r="186" spans="1:16" ht="15.75" x14ac:dyDescent="0.25">
      <c r="A186" s="20">
        <v>44940</v>
      </c>
      <c r="B186" s="21"/>
      <c r="C186" s="21"/>
      <c r="D186" s="22" t="s">
        <v>55</v>
      </c>
      <c r="E186" s="22">
        <f t="shared" si="12"/>
        <v>0</v>
      </c>
      <c r="F186" s="22"/>
      <c r="G186" s="23"/>
      <c r="H186" s="29"/>
      <c r="I186" s="28"/>
      <c r="J186" s="23">
        <f t="shared" si="16"/>
        <v>0</v>
      </c>
      <c r="K186" s="25">
        <v>500</v>
      </c>
      <c r="L186" s="26">
        <f>L185+Table1493120122123125127128129124126130132133161162164165166167168169170171172173174177178179180181182183184186188190189191192193195197199200202201203204205206207208209211210212213214[[#This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5090.2000000000016</v>
      </c>
      <c r="M186" s="5" t="str">
        <f t="shared" si="13"/>
        <v>01/2023</v>
      </c>
      <c r="N186" s="27">
        <v>49888</v>
      </c>
      <c r="O186" s="26">
        <f t="shared" si="14"/>
        <v>0</v>
      </c>
      <c r="P186" s="26">
        <f t="shared" si="15"/>
        <v>0</v>
      </c>
    </row>
    <row r="187" spans="1:16" ht="15.75" x14ac:dyDescent="0.25">
      <c r="A187" s="20">
        <v>44946</v>
      </c>
      <c r="B187" s="21" t="s">
        <v>196</v>
      </c>
      <c r="C187" s="21"/>
      <c r="D187" s="22">
        <v>505</v>
      </c>
      <c r="E187" s="22">
        <f t="shared" si="12"/>
        <v>30</v>
      </c>
      <c r="F187" s="22">
        <v>240</v>
      </c>
      <c r="G187" s="23">
        <v>0.8</v>
      </c>
      <c r="H187" s="29" t="s">
        <v>39</v>
      </c>
      <c r="I187" s="28"/>
      <c r="J187" s="23">
        <f t="shared" si="16"/>
        <v>192</v>
      </c>
      <c r="K187" s="25"/>
      <c r="L187" s="26">
        <f>L186+Table1493120122123125127128129124126130132133161162164165166167168169170171172173174177178179180181182183184186188190189191192193195197199200202201203204205206207208209211210212213214[[#This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5282.2000000000016</v>
      </c>
      <c r="M187" s="5" t="str">
        <f t="shared" si="13"/>
        <v>01/2023</v>
      </c>
      <c r="N187" s="27">
        <v>49919</v>
      </c>
      <c r="O187" s="26">
        <f t="shared" si="14"/>
        <v>0</v>
      </c>
      <c r="P187" s="26">
        <f t="shared" si="15"/>
        <v>0</v>
      </c>
    </row>
    <row r="188" spans="1:16" ht="15.75" x14ac:dyDescent="0.25">
      <c r="A188" s="20">
        <v>44947</v>
      </c>
      <c r="B188" s="21" t="s">
        <v>197</v>
      </c>
      <c r="C188" s="21"/>
      <c r="D188" s="22">
        <v>505</v>
      </c>
      <c r="E188" s="22">
        <f t="shared" si="12"/>
        <v>62</v>
      </c>
      <c r="F188" s="22">
        <v>496</v>
      </c>
      <c r="G188" s="23">
        <v>0.8</v>
      </c>
      <c r="H188" s="29" t="s">
        <v>20</v>
      </c>
      <c r="I188" s="28"/>
      <c r="J188" s="23">
        <f t="shared" si="16"/>
        <v>396.8</v>
      </c>
      <c r="K188" s="25"/>
      <c r="L188" s="26">
        <f>L187+Table1493120122123125127128129124126130132133161162164165166167168169170171172173174177178179180181182183184186188190189191192193195197199200202201203204205206207208209211210212213214[[#This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5679.0000000000018</v>
      </c>
      <c r="M188" s="5" t="str">
        <f t="shared" si="13"/>
        <v>01/2023</v>
      </c>
      <c r="N188" s="27">
        <v>49949</v>
      </c>
      <c r="O188" s="26">
        <f t="shared" si="14"/>
        <v>0</v>
      </c>
      <c r="P188" s="26">
        <f t="shared" si="15"/>
        <v>0</v>
      </c>
    </row>
    <row r="189" spans="1:16" ht="15.75" x14ac:dyDescent="0.25">
      <c r="A189" s="20">
        <v>44947</v>
      </c>
      <c r="B189" s="21" t="s">
        <v>198</v>
      </c>
      <c r="C189" s="21"/>
      <c r="D189" s="22">
        <v>501</v>
      </c>
      <c r="E189" s="22">
        <f t="shared" si="12"/>
        <v>62</v>
      </c>
      <c r="F189" s="22">
        <v>496</v>
      </c>
      <c r="G189" s="23">
        <v>0.75</v>
      </c>
      <c r="H189" s="29" t="s">
        <v>20</v>
      </c>
      <c r="I189" s="28"/>
      <c r="J189" s="23">
        <f t="shared" si="16"/>
        <v>372</v>
      </c>
      <c r="K189" s="25"/>
      <c r="L189" s="26">
        <f>L188+Table1493120122123125127128129124126130132133161162164165166167168169170171172173174177178179180181182183184186188190189191192193195197199200202201203204205206207208209211210212213214[[#This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6051.0000000000018</v>
      </c>
      <c r="M189" s="5" t="str">
        <f t="shared" si="13"/>
        <v>01/2023</v>
      </c>
      <c r="N189" s="27">
        <v>49980</v>
      </c>
      <c r="O189" s="26">
        <f t="shared" si="14"/>
        <v>0</v>
      </c>
      <c r="P189" s="26">
        <f t="shared" si="15"/>
        <v>0</v>
      </c>
    </row>
    <row r="190" spans="1:16" ht="15.75" x14ac:dyDescent="0.25">
      <c r="A190" s="20">
        <v>44947</v>
      </c>
      <c r="B190" s="21"/>
      <c r="C190" s="21"/>
      <c r="D190" s="22" t="s">
        <v>55</v>
      </c>
      <c r="E190" s="22">
        <f t="shared" si="12"/>
        <v>0</v>
      </c>
      <c r="F190" s="22"/>
      <c r="G190" s="23"/>
      <c r="H190" s="29"/>
      <c r="I190" s="28"/>
      <c r="J190" s="23">
        <f t="shared" si="16"/>
        <v>0</v>
      </c>
      <c r="K190" s="25">
        <v>500</v>
      </c>
      <c r="L190" s="26">
        <f>L189+Table1493120122123125127128129124126130132133161162164165166167168169170171172173174177178179180181182183184186188190189191192193195197199200202201203204205206207208209211210212213214[[#This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5551.0000000000018</v>
      </c>
      <c r="M190" s="5" t="str">
        <f t="shared" si="13"/>
        <v>01/2023</v>
      </c>
      <c r="N190" s="27">
        <v>50010</v>
      </c>
      <c r="O190" s="26">
        <f t="shared" si="14"/>
        <v>0</v>
      </c>
      <c r="P190" s="26">
        <f t="shared" si="15"/>
        <v>0</v>
      </c>
    </row>
    <row r="191" spans="1:16" ht="15.75" x14ac:dyDescent="0.25">
      <c r="A191" s="20">
        <v>44949</v>
      </c>
      <c r="B191" s="21" t="s">
        <v>199</v>
      </c>
      <c r="C191" s="21"/>
      <c r="D191" s="22">
        <v>505</v>
      </c>
      <c r="E191" s="22">
        <f t="shared" si="12"/>
        <v>2.5</v>
      </c>
      <c r="F191" s="22">
        <v>20</v>
      </c>
      <c r="G191" s="31">
        <v>0</v>
      </c>
      <c r="H191" s="29" t="s">
        <v>200</v>
      </c>
      <c r="I191" s="28"/>
      <c r="J191" s="23">
        <f t="shared" si="16"/>
        <v>0</v>
      </c>
      <c r="K191" s="25"/>
      <c r="L191" s="26">
        <f>L190+Table1493120122123125127128129124126130132133161162164165166167168169170171172173174177178179180181182183184186188190189191192193195197199200202201203204205206207208209211210212213214[[#This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5551.0000000000018</v>
      </c>
      <c r="M191" s="5" t="str">
        <f t="shared" si="13"/>
        <v>01/2023</v>
      </c>
      <c r="N191" s="27">
        <v>50041</v>
      </c>
      <c r="O191" s="26">
        <f t="shared" si="14"/>
        <v>0</v>
      </c>
      <c r="P191" s="26">
        <f t="shared" si="15"/>
        <v>0</v>
      </c>
    </row>
    <row r="192" spans="1:16" ht="15.75" x14ac:dyDescent="0.25">
      <c r="A192" s="20">
        <v>44951</v>
      </c>
      <c r="B192" s="21" t="s">
        <v>201</v>
      </c>
      <c r="C192" s="21"/>
      <c r="D192" s="22">
        <v>505</v>
      </c>
      <c r="E192" s="22">
        <f t="shared" si="12"/>
        <v>25</v>
      </c>
      <c r="F192" s="22">
        <v>200</v>
      </c>
      <c r="G192" s="23">
        <v>0.8</v>
      </c>
      <c r="H192" s="29" t="s">
        <v>122</v>
      </c>
      <c r="I192" s="28"/>
      <c r="J192" s="23">
        <f t="shared" si="16"/>
        <v>160</v>
      </c>
      <c r="K192" s="25"/>
      <c r="L192" s="26">
        <f>L191+Table1493120122123125127128129124126130132133161162164165166167168169170171172173174177178179180181182183184186188190189191192193195197199200202201203204205206207208209211210212213214[[#This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5711.0000000000018</v>
      </c>
      <c r="M192" s="5" t="str">
        <f t="shared" si="13"/>
        <v>01/2023</v>
      </c>
      <c r="N192" s="27">
        <v>50072</v>
      </c>
      <c r="O192" s="26">
        <f t="shared" si="14"/>
        <v>0</v>
      </c>
      <c r="P192" s="26">
        <f t="shared" si="15"/>
        <v>0</v>
      </c>
    </row>
    <row r="193" spans="1:16" ht="15.75" x14ac:dyDescent="0.25">
      <c r="A193" s="20">
        <v>44949</v>
      </c>
      <c r="B193" s="21" t="s">
        <v>202</v>
      </c>
      <c r="C193" s="21"/>
      <c r="D193" s="22">
        <v>501</v>
      </c>
      <c r="E193" s="22">
        <f t="shared" si="12"/>
        <v>2.5</v>
      </c>
      <c r="F193" s="22">
        <v>20</v>
      </c>
      <c r="G193" s="31">
        <v>0</v>
      </c>
      <c r="H193" s="29" t="s">
        <v>200</v>
      </c>
      <c r="I193" s="28"/>
      <c r="J193" s="23">
        <f t="shared" si="16"/>
        <v>0</v>
      </c>
      <c r="K193" s="25"/>
      <c r="L193" s="26">
        <f>L192+Table1493120122123125127128129124126130132133161162164165166167168169170171172173174177178179180181182183184186188190189191192193195197199200202201203204205206207208209211210212213214[[#This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5711.0000000000018</v>
      </c>
      <c r="M193" s="5" t="str">
        <f t="shared" si="13"/>
        <v>01/2023</v>
      </c>
      <c r="N193" s="27">
        <v>50100</v>
      </c>
      <c r="O193" s="26">
        <f t="shared" si="14"/>
        <v>0</v>
      </c>
      <c r="P193" s="26">
        <f t="shared" si="15"/>
        <v>0</v>
      </c>
    </row>
    <row r="194" spans="1:16" ht="15.75" x14ac:dyDescent="0.25">
      <c r="A194" s="20">
        <v>44951</v>
      </c>
      <c r="B194" s="21" t="s">
        <v>203</v>
      </c>
      <c r="C194" s="21"/>
      <c r="D194" s="22">
        <v>501</v>
      </c>
      <c r="E194" s="22">
        <f t="shared" si="12"/>
        <v>25</v>
      </c>
      <c r="F194" s="22">
        <v>200</v>
      </c>
      <c r="G194" s="23">
        <v>0.75</v>
      </c>
      <c r="H194" s="29" t="s">
        <v>122</v>
      </c>
      <c r="I194" s="28"/>
      <c r="J194" s="23">
        <f t="shared" si="16"/>
        <v>150</v>
      </c>
      <c r="K194" s="25"/>
      <c r="L194" s="26">
        <f>L193+Table1493120122123125127128129124126130132133161162164165166167168169170171172173174177178179180181182183184186188190189191192193195197199200202201203204205206207208209211210212213214[[#This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5861.0000000000018</v>
      </c>
      <c r="M194" s="5" t="str">
        <f t="shared" si="13"/>
        <v>01/2023</v>
      </c>
      <c r="N194" s="27">
        <v>50131</v>
      </c>
      <c r="O194" s="26">
        <f t="shared" si="14"/>
        <v>0</v>
      </c>
      <c r="P194" s="26">
        <f t="shared" si="15"/>
        <v>0</v>
      </c>
    </row>
    <row r="195" spans="1:16" ht="15.75" x14ac:dyDescent="0.25">
      <c r="A195" s="20">
        <v>44953</v>
      </c>
      <c r="B195" s="21" t="s">
        <v>204</v>
      </c>
      <c r="C195" s="21"/>
      <c r="D195" s="22">
        <v>505</v>
      </c>
      <c r="E195" s="22">
        <f t="shared" si="12"/>
        <v>25</v>
      </c>
      <c r="F195" s="22">
        <v>200</v>
      </c>
      <c r="G195" s="23">
        <v>0.8</v>
      </c>
      <c r="H195" s="29" t="s">
        <v>122</v>
      </c>
      <c r="I195" s="28"/>
      <c r="J195" s="23">
        <f t="shared" si="16"/>
        <v>160</v>
      </c>
      <c r="K195" s="25"/>
      <c r="L195" s="26">
        <f>L194+Table1493120122123125127128129124126130132133161162164165166167168169170171172173174177178179180181182183184186188190189191192193195197199200202201203204205206207208209211210212213214[[#This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6021.0000000000018</v>
      </c>
      <c r="M195" s="5" t="str">
        <f t="shared" si="13"/>
        <v>01/2023</v>
      </c>
      <c r="N195" s="27">
        <v>50161</v>
      </c>
      <c r="O195" s="26">
        <f t="shared" si="14"/>
        <v>0</v>
      </c>
      <c r="P195" s="26">
        <f t="shared" si="15"/>
        <v>0</v>
      </c>
    </row>
    <row r="196" spans="1:16" ht="15.75" x14ac:dyDescent="0.25">
      <c r="A196" s="20">
        <v>44953</v>
      </c>
      <c r="B196" s="21" t="s">
        <v>205</v>
      </c>
      <c r="C196" s="21"/>
      <c r="D196" s="22">
        <v>505</v>
      </c>
      <c r="E196" s="22">
        <f t="shared" si="12"/>
        <v>25</v>
      </c>
      <c r="F196" s="22">
        <v>200</v>
      </c>
      <c r="G196" s="23">
        <v>0.8</v>
      </c>
      <c r="H196" s="29" t="s">
        <v>122</v>
      </c>
      <c r="I196" s="28"/>
      <c r="J196" s="23">
        <f t="shared" si="16"/>
        <v>160</v>
      </c>
      <c r="K196" s="25"/>
      <c r="L196" s="26">
        <f>L195+Table1493120122123125127128129124126130132133161162164165166167168169170171172173174177178179180181182183184186188190189191192193195197199200202201203204205206207208209211210212213214[[#This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6181.0000000000018</v>
      </c>
      <c r="M196" s="5" t="str">
        <f t="shared" si="13"/>
        <v>01/2023</v>
      </c>
      <c r="N196" s="27">
        <v>50192</v>
      </c>
      <c r="O196" s="26">
        <f t="shared" si="14"/>
        <v>0</v>
      </c>
      <c r="P196" s="26">
        <f t="shared" si="15"/>
        <v>0</v>
      </c>
    </row>
    <row r="197" spans="1:16" ht="15.75" x14ac:dyDescent="0.25">
      <c r="A197" s="20">
        <v>44953</v>
      </c>
      <c r="B197" s="21" t="s">
        <v>206</v>
      </c>
      <c r="C197" s="21"/>
      <c r="D197" s="22">
        <v>501</v>
      </c>
      <c r="E197" s="22">
        <f t="shared" si="12"/>
        <v>25</v>
      </c>
      <c r="F197" s="22">
        <v>200</v>
      </c>
      <c r="G197" s="23">
        <v>0.75</v>
      </c>
      <c r="H197" s="29" t="s">
        <v>122</v>
      </c>
      <c r="I197" s="28"/>
      <c r="J197" s="23">
        <f t="shared" si="16"/>
        <v>150</v>
      </c>
      <c r="K197" s="25"/>
      <c r="L197" s="26">
        <f>L196+Table1493120122123125127128129124126130132133161162164165166167168169170171172173174177178179180181182183184186188190189191192193195197199200202201203204205206207208209211210212213214[[#This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6331.0000000000018</v>
      </c>
      <c r="M197" s="5" t="str">
        <f t="shared" si="13"/>
        <v>01/2023</v>
      </c>
      <c r="N197" s="27">
        <v>50222</v>
      </c>
      <c r="O197" s="26">
        <f t="shared" si="14"/>
        <v>0</v>
      </c>
      <c r="P197" s="26">
        <f t="shared" si="15"/>
        <v>0</v>
      </c>
    </row>
    <row r="198" spans="1:16" ht="15.75" x14ac:dyDescent="0.25">
      <c r="A198" s="20">
        <v>44961</v>
      </c>
      <c r="B198" s="21"/>
      <c r="C198" s="21"/>
      <c r="D198" s="22" t="s">
        <v>55</v>
      </c>
      <c r="E198" s="22">
        <f t="shared" si="12"/>
        <v>0</v>
      </c>
      <c r="F198" s="22"/>
      <c r="G198" s="23"/>
      <c r="H198" s="29"/>
      <c r="I198" s="28"/>
      <c r="J198" s="23">
        <f t="shared" si="16"/>
        <v>0</v>
      </c>
      <c r="K198" s="25">
        <v>500</v>
      </c>
      <c r="L198" s="26">
        <f>L197+Table1493120122123125127128129124126130132133161162164165166167168169170171172173174177178179180181182183184186188190189191192193195197199200202201203204205206207208209211210212213214[[#This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5831.0000000000018</v>
      </c>
      <c r="M198" s="5" t="str">
        <f t="shared" si="13"/>
        <v>02/2023</v>
      </c>
      <c r="N198" s="27">
        <v>50253</v>
      </c>
      <c r="O198" s="26">
        <f t="shared" si="14"/>
        <v>0</v>
      </c>
      <c r="P198" s="26">
        <f t="shared" si="15"/>
        <v>0</v>
      </c>
    </row>
    <row r="199" spans="1:16" ht="15.75" x14ac:dyDescent="0.25">
      <c r="A199" s="20">
        <v>44970</v>
      </c>
      <c r="B199" s="21"/>
      <c r="C199" s="21"/>
      <c r="D199" s="22" t="s">
        <v>55</v>
      </c>
      <c r="E199" s="22">
        <f t="shared" si="12"/>
        <v>0</v>
      </c>
      <c r="F199" s="22"/>
      <c r="G199" s="23"/>
      <c r="H199" s="29"/>
      <c r="I199" s="28"/>
      <c r="J199" s="23">
        <f t="shared" si="16"/>
        <v>0</v>
      </c>
      <c r="K199" s="25">
        <v>400</v>
      </c>
      <c r="L199" s="26">
        <f>L198+Table1493120122123125127128129124126130132133161162164165166167168169170171172173174177178179180181182183184186188190189191192193195197199200202201203204205206207208209211210212213214[[#This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5431.0000000000018</v>
      </c>
      <c r="M199" s="5" t="str">
        <f t="shared" si="13"/>
        <v>02/2023</v>
      </c>
      <c r="N199" s="27">
        <v>50284</v>
      </c>
      <c r="O199" s="26">
        <f t="shared" si="14"/>
        <v>0</v>
      </c>
      <c r="P199" s="26">
        <f t="shared" si="15"/>
        <v>0</v>
      </c>
    </row>
    <row r="200" spans="1:16" ht="15.75" x14ac:dyDescent="0.25">
      <c r="A200" s="20">
        <v>44973</v>
      </c>
      <c r="B200" s="21" t="s">
        <v>207</v>
      </c>
      <c r="C200" s="21"/>
      <c r="D200" s="22">
        <v>505</v>
      </c>
      <c r="E200" s="22">
        <f t="shared" ref="E200:E263" si="17">F200/8</f>
        <v>13</v>
      </c>
      <c r="F200" s="22">
        <v>104</v>
      </c>
      <c r="G200" s="23">
        <v>0.8</v>
      </c>
      <c r="H200" s="29" t="s">
        <v>122</v>
      </c>
      <c r="I200" s="28"/>
      <c r="J200" s="23">
        <f t="shared" si="16"/>
        <v>83.2</v>
      </c>
      <c r="K200" s="25"/>
      <c r="L200" s="26">
        <f>L199+Table1493120122123125127128129124126130132133161162164165166167168169170171172173174177178179180181182183184186188190189191192193195197199200202201203204205206207208209211210212213214[[#This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5514.2000000000016</v>
      </c>
      <c r="M200" s="5" t="str">
        <f t="shared" ref="M200:M268" si="18">TEXT(A200,"mm/yyyy")</f>
        <v>02/2023</v>
      </c>
      <c r="N200" s="27">
        <v>50314</v>
      </c>
      <c r="O200" s="26">
        <f t="shared" ref="O200:O263" si="19">SUMIF(M:M,N200,J:J)</f>
        <v>0</v>
      </c>
      <c r="P200" s="26">
        <f t="shared" ref="P200:P268" si="20">SUMIF(M:M,N200,K:K)</f>
        <v>0</v>
      </c>
    </row>
    <row r="201" spans="1:16" ht="15.75" x14ac:dyDescent="0.25">
      <c r="A201" s="20">
        <v>44974</v>
      </c>
      <c r="B201" s="21" t="s">
        <v>208</v>
      </c>
      <c r="C201" s="21"/>
      <c r="D201" s="22">
        <v>501</v>
      </c>
      <c r="E201" s="22">
        <f t="shared" si="17"/>
        <v>38</v>
      </c>
      <c r="F201" s="22">
        <v>304</v>
      </c>
      <c r="G201" s="23">
        <v>0.75</v>
      </c>
      <c r="H201" s="29" t="s">
        <v>122</v>
      </c>
      <c r="I201" s="28"/>
      <c r="J201" s="23">
        <f t="shared" si="16"/>
        <v>228</v>
      </c>
      <c r="K201" s="25"/>
      <c r="L201" s="26">
        <f>L200+Table1493120122123125127128129124126130132133161162164165166167168169170171172173174177178179180181182183184186188190189191192193195197199200202201203204205206207208209211210212213214[[#This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5742.2000000000016</v>
      </c>
      <c r="M201" s="5" t="str">
        <f t="shared" si="18"/>
        <v>02/2023</v>
      </c>
      <c r="N201" s="27">
        <v>50345</v>
      </c>
      <c r="O201" s="26">
        <f t="shared" si="19"/>
        <v>0</v>
      </c>
      <c r="P201" s="26">
        <f t="shared" si="20"/>
        <v>0</v>
      </c>
    </row>
    <row r="202" spans="1:16" ht="15.75" x14ac:dyDescent="0.25">
      <c r="A202" s="20">
        <v>44975</v>
      </c>
      <c r="B202" s="21"/>
      <c r="C202" s="21"/>
      <c r="D202" s="22" t="s">
        <v>55</v>
      </c>
      <c r="E202" s="22">
        <f t="shared" si="17"/>
        <v>0</v>
      </c>
      <c r="F202" s="22"/>
      <c r="G202" s="23"/>
      <c r="H202" s="29"/>
      <c r="I202" s="28"/>
      <c r="J202" s="23">
        <f t="shared" si="16"/>
        <v>0</v>
      </c>
      <c r="K202" s="25">
        <v>500</v>
      </c>
      <c r="L202" s="26">
        <f>L201+Table1493120122123125127128129124126130132133161162164165166167168169170171172173174177178179180181182183184186188190189191192193195197199200202201203204205206207208209211210212213214[[#This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5242.2000000000016</v>
      </c>
      <c r="M202" s="5" t="str">
        <f t="shared" si="18"/>
        <v>02/2023</v>
      </c>
      <c r="N202" s="27">
        <v>50375</v>
      </c>
      <c r="O202" s="26">
        <f t="shared" si="19"/>
        <v>0</v>
      </c>
      <c r="P202" s="26">
        <f t="shared" si="20"/>
        <v>0</v>
      </c>
    </row>
    <row r="203" spans="1:16" ht="15.75" x14ac:dyDescent="0.25">
      <c r="A203" s="20">
        <v>44981</v>
      </c>
      <c r="B203" s="21" t="s">
        <v>209</v>
      </c>
      <c r="C203" s="21"/>
      <c r="D203" s="22">
        <v>505</v>
      </c>
      <c r="E203" s="22">
        <f t="shared" si="17"/>
        <v>15</v>
      </c>
      <c r="F203" s="22">
        <v>120</v>
      </c>
      <c r="G203" s="31">
        <v>0.8</v>
      </c>
      <c r="H203" s="29"/>
      <c r="I203" s="28"/>
      <c r="J203" s="23">
        <f t="shared" si="16"/>
        <v>96</v>
      </c>
      <c r="K203" s="25"/>
      <c r="L203" s="26">
        <f>L202+Table1493120122123125127128129124126130132133161162164165166167168169170171172173174177178179180181182183184186188190189191192193195197199200202201203204205206207208209211210212213214[[#This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5338.2000000000016</v>
      </c>
      <c r="M203" s="5" t="str">
        <f t="shared" si="18"/>
        <v>02/2023</v>
      </c>
      <c r="N203" s="27">
        <v>50406</v>
      </c>
      <c r="O203" s="26">
        <f t="shared" si="19"/>
        <v>0</v>
      </c>
      <c r="P203" s="26">
        <f t="shared" si="20"/>
        <v>0</v>
      </c>
    </row>
    <row r="204" spans="1:16" ht="15.75" x14ac:dyDescent="0.25">
      <c r="A204" s="20">
        <v>44981</v>
      </c>
      <c r="B204" s="21" t="s">
        <v>210</v>
      </c>
      <c r="C204" s="21"/>
      <c r="D204" s="22">
        <v>501</v>
      </c>
      <c r="E204" s="22">
        <f t="shared" si="17"/>
        <v>15</v>
      </c>
      <c r="F204" s="22">
        <v>120</v>
      </c>
      <c r="G204" s="23">
        <v>0.75</v>
      </c>
      <c r="H204" s="29" t="s">
        <v>148</v>
      </c>
      <c r="I204" s="28"/>
      <c r="J204" s="23">
        <f t="shared" si="16"/>
        <v>90</v>
      </c>
      <c r="K204" s="25"/>
      <c r="L204" s="26">
        <f>L203+Table1493120122123125127128129124126130132133161162164165166167168169170171172173174177178179180181182183184186188190189191192193195197199200202201203204205206207208209211210212213214[[#This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5428.2000000000016</v>
      </c>
      <c r="M204" s="5" t="str">
        <f t="shared" si="18"/>
        <v>02/2023</v>
      </c>
      <c r="N204" s="27">
        <v>50437</v>
      </c>
      <c r="O204" s="26">
        <f t="shared" si="19"/>
        <v>0</v>
      </c>
      <c r="P204" s="26">
        <f t="shared" si="20"/>
        <v>0</v>
      </c>
    </row>
    <row r="205" spans="1:16" ht="15.75" x14ac:dyDescent="0.25">
      <c r="A205" s="20">
        <v>44982</v>
      </c>
      <c r="B205" s="21"/>
      <c r="C205" s="21"/>
      <c r="D205" s="22" t="s">
        <v>55</v>
      </c>
      <c r="E205" s="22">
        <f t="shared" si="17"/>
        <v>0</v>
      </c>
      <c r="F205" s="22"/>
      <c r="G205" s="23"/>
      <c r="H205" s="29"/>
      <c r="I205" s="28"/>
      <c r="J205" s="23">
        <f t="shared" si="16"/>
        <v>0</v>
      </c>
      <c r="K205" s="25">
        <v>500</v>
      </c>
      <c r="L205" s="26">
        <f>L204+Table1493120122123125127128129124126130132133161162164165166167168169170171172173174177178179180181182183184186188190189191192193195197199200202201203204205206207208209211210212213214[[#This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4928.2000000000016</v>
      </c>
      <c r="M205" s="5" t="str">
        <f t="shared" si="18"/>
        <v>02/2023</v>
      </c>
      <c r="N205" s="27">
        <v>50465</v>
      </c>
      <c r="O205" s="26">
        <f t="shared" si="19"/>
        <v>0</v>
      </c>
      <c r="P205" s="26">
        <f t="shared" si="20"/>
        <v>0</v>
      </c>
    </row>
    <row r="206" spans="1:16" ht="15.75" x14ac:dyDescent="0.25">
      <c r="A206" s="20">
        <v>44986</v>
      </c>
      <c r="B206" s="21" t="s">
        <v>211</v>
      </c>
      <c r="C206" s="21"/>
      <c r="D206" s="22">
        <v>501</v>
      </c>
      <c r="E206" s="22">
        <f t="shared" si="17"/>
        <v>25</v>
      </c>
      <c r="F206" s="22">
        <v>200</v>
      </c>
      <c r="G206" s="23">
        <v>0.75</v>
      </c>
      <c r="H206" s="29" t="s">
        <v>122</v>
      </c>
      <c r="I206" s="28"/>
      <c r="J206" s="23">
        <f t="shared" si="16"/>
        <v>150</v>
      </c>
      <c r="K206" s="25"/>
      <c r="L206" s="26">
        <f>L205+Table1493120122123125127128129124126130132133161162164165166167168169170171172173174177178179180181182183184186188190189191192193195197199200202201203204205206207208209211210212213214[[#This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5078.2000000000016</v>
      </c>
      <c r="M206" s="5" t="str">
        <f t="shared" si="18"/>
        <v>03/2023</v>
      </c>
      <c r="N206" s="27">
        <v>50496</v>
      </c>
      <c r="O206" s="26">
        <f t="shared" si="19"/>
        <v>0</v>
      </c>
      <c r="P206" s="26">
        <f t="shared" si="20"/>
        <v>0</v>
      </c>
    </row>
    <row r="207" spans="1:16" ht="15.75" x14ac:dyDescent="0.25">
      <c r="A207" s="20">
        <v>44986</v>
      </c>
      <c r="B207" s="21" t="s">
        <v>212</v>
      </c>
      <c r="C207" s="21"/>
      <c r="D207" s="22">
        <v>506</v>
      </c>
      <c r="E207" s="22">
        <f t="shared" si="17"/>
        <v>25</v>
      </c>
      <c r="F207" s="22">
        <v>200</v>
      </c>
      <c r="G207" s="23">
        <v>0.6</v>
      </c>
      <c r="H207" s="29" t="s">
        <v>122</v>
      </c>
      <c r="I207" s="28"/>
      <c r="J207" s="23">
        <f t="shared" si="16"/>
        <v>120</v>
      </c>
      <c r="K207" s="25"/>
      <c r="L207" s="26">
        <f>L206+Table1493120122123125127128129124126130132133161162164165166167168169170171172173174177178179180181182183184186188190189191192193195197199200202201203204205206207208209211210212213214[[#This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5198.2000000000016</v>
      </c>
      <c r="M207" s="5" t="str">
        <f t="shared" si="18"/>
        <v>03/2023</v>
      </c>
      <c r="N207" s="27">
        <v>50526</v>
      </c>
      <c r="O207" s="26">
        <f t="shared" si="19"/>
        <v>0</v>
      </c>
      <c r="P207" s="26">
        <f t="shared" si="20"/>
        <v>0</v>
      </c>
    </row>
    <row r="208" spans="1:16" ht="15.75" x14ac:dyDescent="0.25">
      <c r="A208" s="20">
        <v>44989</v>
      </c>
      <c r="B208" s="21"/>
      <c r="C208" s="21"/>
      <c r="D208" s="22" t="s">
        <v>55</v>
      </c>
      <c r="E208" s="22">
        <f t="shared" si="17"/>
        <v>0</v>
      </c>
      <c r="F208" s="22"/>
      <c r="G208" s="23"/>
      <c r="H208" s="29"/>
      <c r="I208" s="28"/>
      <c r="J208" s="23">
        <f t="shared" si="16"/>
        <v>0</v>
      </c>
      <c r="K208" s="25">
        <v>500</v>
      </c>
      <c r="L208" s="26">
        <f>L207+Table1493120122123125127128129124126130132133161162164165166167168169170171172173174177178179180181182183184186188190189191192193195197199200202201203204205206207208209211210212213214[[#This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4698.2000000000016</v>
      </c>
      <c r="M208" s="5" t="str">
        <f t="shared" si="18"/>
        <v>03/2023</v>
      </c>
      <c r="N208" s="27">
        <v>50557</v>
      </c>
      <c r="O208" s="26">
        <f t="shared" si="19"/>
        <v>0</v>
      </c>
      <c r="P208" s="26">
        <f t="shared" si="20"/>
        <v>0</v>
      </c>
    </row>
    <row r="209" spans="1:16" ht="15.75" x14ac:dyDescent="0.25">
      <c r="A209" s="20">
        <v>44988</v>
      </c>
      <c r="B209" s="21" t="s">
        <v>213</v>
      </c>
      <c r="C209" s="21"/>
      <c r="D209" s="22">
        <v>506</v>
      </c>
      <c r="E209" s="22">
        <f t="shared" si="17"/>
        <v>25</v>
      </c>
      <c r="F209" s="22">
        <v>200</v>
      </c>
      <c r="G209" s="23">
        <v>0.6</v>
      </c>
      <c r="H209" s="29" t="s">
        <v>122</v>
      </c>
      <c r="I209" s="28"/>
      <c r="J209" s="23">
        <f t="shared" si="16"/>
        <v>120</v>
      </c>
      <c r="K209" s="25"/>
      <c r="L209" s="26">
        <f>L208+Table1493120122123125127128129124126130132133161162164165166167168169170171172173174177178179180181182183184186188190189191192193195197199200202201203204205206207208209211210212213214[[#This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4818.2000000000016</v>
      </c>
      <c r="M209" s="5" t="str">
        <f t="shared" si="18"/>
        <v>03/2023</v>
      </c>
      <c r="N209" s="27">
        <v>50587</v>
      </c>
      <c r="O209" s="26">
        <f t="shared" si="19"/>
        <v>0</v>
      </c>
      <c r="P209" s="26">
        <f t="shared" si="20"/>
        <v>0</v>
      </c>
    </row>
    <row r="210" spans="1:16" ht="15.75" x14ac:dyDescent="0.25">
      <c r="A210" s="20">
        <v>44988</v>
      </c>
      <c r="B210" s="21" t="s">
        <v>214</v>
      </c>
      <c r="C210" s="21"/>
      <c r="D210" s="22">
        <v>501</v>
      </c>
      <c r="E210" s="22">
        <f t="shared" si="17"/>
        <v>25</v>
      </c>
      <c r="F210" s="22">
        <v>200</v>
      </c>
      <c r="G210" s="23">
        <v>0.75</v>
      </c>
      <c r="H210" s="29" t="s">
        <v>122</v>
      </c>
      <c r="I210" s="28"/>
      <c r="J210" s="23">
        <f t="shared" si="16"/>
        <v>150</v>
      </c>
      <c r="K210" s="25"/>
      <c r="L210" s="26">
        <f>L209+Table1493120122123125127128129124126130132133161162164165166167168169170171172173174177178179180181182183184186188190189191192193195197199200202201203204205206207208209211210212213214[[#This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4968.2000000000016</v>
      </c>
      <c r="M210" s="5" t="str">
        <f t="shared" si="18"/>
        <v>03/2023</v>
      </c>
      <c r="N210" s="27">
        <v>50618</v>
      </c>
      <c r="O210" s="26">
        <f t="shared" si="19"/>
        <v>0</v>
      </c>
      <c r="P210" s="26">
        <f t="shared" si="20"/>
        <v>0</v>
      </c>
    </row>
    <row r="211" spans="1:16" ht="15.75" x14ac:dyDescent="0.25">
      <c r="A211" s="20">
        <v>44992</v>
      </c>
      <c r="B211" s="21" t="s">
        <v>215</v>
      </c>
      <c r="C211" s="21"/>
      <c r="D211" s="22">
        <v>501</v>
      </c>
      <c r="E211" s="22">
        <f t="shared" si="17"/>
        <v>50</v>
      </c>
      <c r="F211" s="22">
        <v>400</v>
      </c>
      <c r="G211" s="31">
        <v>0.75</v>
      </c>
      <c r="H211" s="29" t="s">
        <v>122</v>
      </c>
      <c r="I211" s="28"/>
      <c r="J211" s="23">
        <f t="shared" si="16"/>
        <v>300</v>
      </c>
      <c r="K211" s="25"/>
      <c r="L211" s="26">
        <f>L210+Table1493120122123125127128129124126130132133161162164165166167168169170171172173174177178179180181182183184186188190189191192193195197199200202201203204205206207208209211210212213214[[#This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5268.2000000000016</v>
      </c>
      <c r="M211" s="5" t="str">
        <f t="shared" si="18"/>
        <v>03/2023</v>
      </c>
      <c r="N211" s="27">
        <v>50649</v>
      </c>
      <c r="O211" s="26">
        <f t="shared" si="19"/>
        <v>0</v>
      </c>
      <c r="P211" s="26">
        <f t="shared" si="20"/>
        <v>0</v>
      </c>
    </row>
    <row r="212" spans="1:16" ht="15.75" x14ac:dyDescent="0.25">
      <c r="A212" s="20">
        <v>44994</v>
      </c>
      <c r="B212" s="21" t="s">
        <v>216</v>
      </c>
      <c r="C212" s="21"/>
      <c r="D212" s="22">
        <v>506</v>
      </c>
      <c r="E212" s="22">
        <f t="shared" si="17"/>
        <v>50</v>
      </c>
      <c r="F212" s="22">
        <v>400</v>
      </c>
      <c r="G212" s="31">
        <v>0.6</v>
      </c>
      <c r="H212" s="29" t="s">
        <v>122</v>
      </c>
      <c r="I212" s="28"/>
      <c r="J212" s="23">
        <f t="shared" si="16"/>
        <v>240</v>
      </c>
      <c r="K212" s="25"/>
      <c r="L212" s="26">
        <f>L211+Table1493120122123125127128129124126130132133161162164165166167168169170171172173174177178179180181182183184186188190189191192193195197199200202201203204205206207208209211210212213214[[#This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5508.2000000000016</v>
      </c>
      <c r="M212" s="5" t="str">
        <f t="shared" si="18"/>
        <v>03/2023</v>
      </c>
      <c r="N212" s="27">
        <v>50679</v>
      </c>
      <c r="O212" s="26">
        <f t="shared" si="19"/>
        <v>0</v>
      </c>
      <c r="P212" s="26">
        <f t="shared" si="20"/>
        <v>0</v>
      </c>
    </row>
    <row r="213" spans="1:16" ht="15.75" x14ac:dyDescent="0.25">
      <c r="A213" s="20">
        <v>44996</v>
      </c>
      <c r="B213" s="21"/>
      <c r="C213" s="21"/>
      <c r="D213" s="22" t="s">
        <v>55</v>
      </c>
      <c r="E213" s="22">
        <f t="shared" si="17"/>
        <v>0</v>
      </c>
      <c r="F213" s="22"/>
      <c r="G213" s="23"/>
      <c r="H213" s="29"/>
      <c r="I213" s="28"/>
      <c r="J213" s="23">
        <f t="shared" si="16"/>
        <v>0</v>
      </c>
      <c r="K213" s="25">
        <v>700</v>
      </c>
      <c r="L213" s="26">
        <f>L212+Table1493120122123125127128129124126130132133161162164165166167168169170171172173174177178179180181182183184186188190189191192193195197199200202201203204205206207208209211210212213214[[#This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4808.2000000000016</v>
      </c>
      <c r="M213" s="5" t="str">
        <f t="shared" si="18"/>
        <v>03/2023</v>
      </c>
      <c r="N213" s="27">
        <v>50710</v>
      </c>
      <c r="O213" s="26">
        <f t="shared" si="19"/>
        <v>0</v>
      </c>
      <c r="P213" s="26">
        <f t="shared" si="20"/>
        <v>0</v>
      </c>
    </row>
    <row r="214" spans="1:16" ht="15.75" x14ac:dyDescent="0.25">
      <c r="A214" s="20">
        <v>44998</v>
      </c>
      <c r="B214" s="21" t="s">
        <v>217</v>
      </c>
      <c r="C214" s="21"/>
      <c r="D214" s="22">
        <v>501</v>
      </c>
      <c r="E214" s="22">
        <f t="shared" si="17"/>
        <v>14</v>
      </c>
      <c r="F214" s="22">
        <v>112</v>
      </c>
      <c r="G214" s="23">
        <v>0.75</v>
      </c>
      <c r="H214" s="29" t="s">
        <v>39</v>
      </c>
      <c r="I214" s="28"/>
      <c r="J214" s="23">
        <f t="shared" si="16"/>
        <v>84</v>
      </c>
      <c r="K214" s="25"/>
      <c r="L214" s="26">
        <f>L213+Table1493120122123125127128129124126130132133161162164165166167168169170171172173174177178179180181182183184186188190189191192193195197199200202201203204205206207208209211210212213214[[#This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4892.2000000000016</v>
      </c>
      <c r="M214" s="5" t="str">
        <f t="shared" si="18"/>
        <v>03/2023</v>
      </c>
      <c r="N214" s="27">
        <v>50740</v>
      </c>
      <c r="O214" s="26">
        <f t="shared" si="19"/>
        <v>0</v>
      </c>
      <c r="P214" s="26">
        <f t="shared" si="20"/>
        <v>0</v>
      </c>
    </row>
    <row r="215" spans="1:16" ht="15.75" x14ac:dyDescent="0.25">
      <c r="A215" s="20">
        <v>44999</v>
      </c>
      <c r="B215" s="21" t="s">
        <v>218</v>
      </c>
      <c r="C215" s="21"/>
      <c r="D215" s="22">
        <v>506</v>
      </c>
      <c r="E215" s="22">
        <f t="shared" si="17"/>
        <v>14</v>
      </c>
      <c r="F215" s="22">
        <v>112</v>
      </c>
      <c r="G215" s="23">
        <v>0.6</v>
      </c>
      <c r="H215" s="29" t="s">
        <v>39</v>
      </c>
      <c r="I215" s="28"/>
      <c r="J215" s="23">
        <f t="shared" si="16"/>
        <v>67.2</v>
      </c>
      <c r="K215" s="25"/>
      <c r="L215" s="26">
        <f>L214+Table1493120122123125127128129124126130132133161162164165166167168169170171172173174177178179180181182183184186188190189191192193195197199200202201203204205206207208209211210212213214[[#This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4959.4000000000015</v>
      </c>
      <c r="M215" s="5" t="str">
        <f t="shared" si="18"/>
        <v>03/2023</v>
      </c>
      <c r="N215" s="27">
        <v>50771</v>
      </c>
      <c r="O215" s="26">
        <f t="shared" si="19"/>
        <v>0</v>
      </c>
      <c r="P215" s="26">
        <f t="shared" si="20"/>
        <v>0</v>
      </c>
    </row>
    <row r="216" spans="1:16" ht="15.75" x14ac:dyDescent="0.25">
      <c r="A216" s="20">
        <v>45003</v>
      </c>
      <c r="B216" s="21"/>
      <c r="C216" s="21"/>
      <c r="D216" s="22" t="s">
        <v>55</v>
      </c>
      <c r="E216" s="22">
        <f t="shared" si="17"/>
        <v>0</v>
      </c>
      <c r="F216" s="22"/>
      <c r="G216" s="23"/>
      <c r="H216" s="29"/>
      <c r="I216" s="28"/>
      <c r="J216" s="23">
        <f t="shared" si="16"/>
        <v>0</v>
      </c>
      <c r="K216" s="25">
        <v>600</v>
      </c>
      <c r="L216" s="26">
        <f>L215+Table1493120122123125127128129124126130132133161162164165166167168169170171172173174177178179180181182183184186188190189191192193195197199200202201203204205206207208209211210212213214[[#This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4359.4000000000015</v>
      </c>
      <c r="M216" s="5" t="str">
        <f t="shared" si="18"/>
        <v>03/2023</v>
      </c>
      <c r="N216" s="27">
        <v>50802</v>
      </c>
      <c r="O216" s="26">
        <f t="shared" si="19"/>
        <v>0</v>
      </c>
      <c r="P216" s="26">
        <f t="shared" si="20"/>
        <v>0</v>
      </c>
    </row>
    <row r="217" spans="1:16" ht="15.75" x14ac:dyDescent="0.25">
      <c r="A217" s="20">
        <v>45009</v>
      </c>
      <c r="B217" s="21" t="s">
        <v>219</v>
      </c>
      <c r="C217" s="21"/>
      <c r="D217" s="22">
        <v>505</v>
      </c>
      <c r="E217" s="22">
        <f t="shared" si="17"/>
        <v>1.5</v>
      </c>
      <c r="F217" s="22">
        <v>12</v>
      </c>
      <c r="G217" s="31">
        <v>0.85</v>
      </c>
      <c r="H217" s="29" t="s">
        <v>122</v>
      </c>
      <c r="I217" s="28"/>
      <c r="J217" s="23">
        <f t="shared" si="16"/>
        <v>10.199999999999999</v>
      </c>
      <c r="K217" s="25"/>
      <c r="L217" s="26">
        <f>L216+Table1493120122123125127128129124126130132133161162164165166167168169170171172173174177178179180181182183184186188190189191192193195197199200202201203204205206207208209211210212213214[[#This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4369.6000000000013</v>
      </c>
      <c r="M217" s="5" t="str">
        <f t="shared" si="18"/>
        <v>03/2023</v>
      </c>
      <c r="N217" s="27">
        <v>50830</v>
      </c>
      <c r="O217" s="26">
        <f t="shared" si="19"/>
        <v>0</v>
      </c>
      <c r="P217" s="26">
        <f t="shared" si="20"/>
        <v>0</v>
      </c>
    </row>
    <row r="218" spans="1:16" ht="15.75" x14ac:dyDescent="0.25">
      <c r="A218" s="20">
        <v>45006</v>
      </c>
      <c r="B218" s="21" t="s">
        <v>220</v>
      </c>
      <c r="C218" s="21"/>
      <c r="D218" s="22">
        <v>506</v>
      </c>
      <c r="E218" s="22">
        <f t="shared" si="17"/>
        <v>30</v>
      </c>
      <c r="F218" s="22">
        <v>240</v>
      </c>
      <c r="G218" s="23">
        <v>0.6</v>
      </c>
      <c r="H218" s="29" t="s">
        <v>122</v>
      </c>
      <c r="I218" s="28"/>
      <c r="J218" s="23">
        <f t="shared" si="16"/>
        <v>144</v>
      </c>
      <c r="K218" s="25"/>
      <c r="L218" s="26">
        <f>L217+Table1493120122123125127128129124126130132133161162164165166167168169170171172173174177178179180181182183184186188190189191192193195197199200202201203204205206207208209211210212213214[[#This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4513.6000000000013</v>
      </c>
      <c r="M218" s="5" t="str">
        <f t="shared" si="18"/>
        <v>03/2023</v>
      </c>
      <c r="N218" s="27">
        <v>50861</v>
      </c>
      <c r="O218" s="26">
        <f t="shared" si="19"/>
        <v>0</v>
      </c>
      <c r="P218" s="26">
        <f t="shared" si="20"/>
        <v>0</v>
      </c>
    </row>
    <row r="219" spans="1:16" ht="15.75" x14ac:dyDescent="0.25">
      <c r="A219" s="20">
        <v>45005</v>
      </c>
      <c r="B219" s="21" t="s">
        <v>221</v>
      </c>
      <c r="C219" s="21"/>
      <c r="D219" s="22">
        <v>501</v>
      </c>
      <c r="E219" s="22">
        <f t="shared" si="17"/>
        <v>30</v>
      </c>
      <c r="F219" s="22">
        <v>240</v>
      </c>
      <c r="G219" s="23">
        <v>0.75</v>
      </c>
      <c r="H219" s="29" t="s">
        <v>122</v>
      </c>
      <c r="I219" s="28"/>
      <c r="J219" s="23">
        <f t="shared" si="16"/>
        <v>180</v>
      </c>
      <c r="K219" s="25"/>
      <c r="L219" s="26">
        <f>L218+Table1493120122123125127128129124126130132133161162164165166167168169170171172173174177178179180181182183184186188190189191192193195197199200202201203204205206207208209211210212213214[[#This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4693.6000000000013</v>
      </c>
      <c r="M219" s="5" t="str">
        <f t="shared" si="18"/>
        <v>03/2023</v>
      </c>
      <c r="N219" s="27">
        <v>50891</v>
      </c>
      <c r="O219" s="26">
        <f t="shared" si="19"/>
        <v>0</v>
      </c>
      <c r="P219" s="26">
        <f t="shared" si="20"/>
        <v>0</v>
      </c>
    </row>
    <row r="220" spans="1:16" ht="15.75" x14ac:dyDescent="0.25">
      <c r="A220" s="20">
        <v>45010</v>
      </c>
      <c r="B220" s="21"/>
      <c r="C220" s="21"/>
      <c r="D220" s="22" t="s">
        <v>55</v>
      </c>
      <c r="E220" s="22">
        <f t="shared" si="17"/>
        <v>0</v>
      </c>
      <c r="F220" s="22"/>
      <c r="G220" s="23"/>
      <c r="H220" s="29"/>
      <c r="I220" s="28"/>
      <c r="J220" s="23">
        <f t="shared" si="16"/>
        <v>0</v>
      </c>
      <c r="K220" s="25">
        <v>600</v>
      </c>
      <c r="L220" s="26">
        <f>L219+Table1493120122123125127128129124126130132133161162164165166167168169170171172173174177178179180181182183184186188190189191192193195197199200202201203204205206207208209211210212213214[[#This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4093.6000000000013</v>
      </c>
      <c r="M220" s="5" t="str">
        <f t="shared" si="18"/>
        <v>03/2023</v>
      </c>
      <c r="N220" s="27">
        <v>50922</v>
      </c>
      <c r="O220" s="26">
        <f t="shared" si="19"/>
        <v>0</v>
      </c>
      <c r="P220" s="26">
        <f t="shared" si="20"/>
        <v>0</v>
      </c>
    </row>
    <row r="221" spans="1:16" ht="15.75" x14ac:dyDescent="0.25">
      <c r="A221" s="20">
        <v>45008</v>
      </c>
      <c r="B221" s="21" t="s">
        <v>222</v>
      </c>
      <c r="C221" s="21"/>
      <c r="D221" s="22">
        <v>501</v>
      </c>
      <c r="E221" s="22">
        <f t="shared" si="17"/>
        <v>25</v>
      </c>
      <c r="F221" s="22">
        <v>200</v>
      </c>
      <c r="G221" s="23">
        <v>0.75</v>
      </c>
      <c r="H221" s="29" t="s">
        <v>122</v>
      </c>
      <c r="I221" s="28"/>
      <c r="J221" s="23">
        <f t="shared" si="16"/>
        <v>150</v>
      </c>
      <c r="K221" s="25"/>
      <c r="L221" s="26">
        <f>L220+Table1493120122123125127128129124126130132133161162164165166167168169170171172173174177178179180181182183184186188190189191192193195197199200202201203204205206207208209211210212213214[[#This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4243.6000000000013</v>
      </c>
      <c r="M221" s="5" t="str">
        <f t="shared" si="18"/>
        <v>03/2023</v>
      </c>
      <c r="N221" s="27">
        <v>50952</v>
      </c>
      <c r="O221" s="26">
        <f t="shared" si="19"/>
        <v>0</v>
      </c>
      <c r="P221" s="26">
        <f t="shared" si="20"/>
        <v>0</v>
      </c>
    </row>
    <row r="222" spans="1:16" ht="15.75" x14ac:dyDescent="0.25">
      <c r="A222" s="20">
        <v>45010</v>
      </c>
      <c r="B222" s="21" t="s">
        <v>223</v>
      </c>
      <c r="C222" s="21"/>
      <c r="D222" s="22">
        <v>506</v>
      </c>
      <c r="E222" s="22">
        <f t="shared" si="17"/>
        <v>25</v>
      </c>
      <c r="F222" s="22">
        <v>200</v>
      </c>
      <c r="G222" s="23">
        <v>0.6</v>
      </c>
      <c r="H222" s="29" t="s">
        <v>122</v>
      </c>
      <c r="I222" s="28"/>
      <c r="J222" s="23">
        <f t="shared" si="16"/>
        <v>120</v>
      </c>
      <c r="K222" s="25"/>
      <c r="L222" s="26">
        <f>L221+Table1493120122123125127128129124126130132133161162164165166167168169170171172173174177178179180181182183184186188190189191192193195197199200202201203204205206207208209211210212213214[[#This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4363.6000000000013</v>
      </c>
      <c r="M222" s="5" t="str">
        <f t="shared" si="18"/>
        <v>03/2023</v>
      </c>
      <c r="N222" s="27">
        <v>50983</v>
      </c>
      <c r="O222" s="26">
        <f t="shared" si="19"/>
        <v>0</v>
      </c>
      <c r="P222" s="26">
        <f t="shared" si="20"/>
        <v>0</v>
      </c>
    </row>
    <row r="223" spans="1:16" ht="15.75" x14ac:dyDescent="0.25">
      <c r="A223" s="20">
        <v>45014</v>
      </c>
      <c r="B223" s="21" t="s">
        <v>224</v>
      </c>
      <c r="C223" s="21"/>
      <c r="D223" s="22">
        <v>501</v>
      </c>
      <c r="E223" s="22">
        <f t="shared" si="17"/>
        <v>55</v>
      </c>
      <c r="F223" s="22">
        <v>440</v>
      </c>
      <c r="G223" s="23">
        <v>0.75</v>
      </c>
      <c r="H223" s="29" t="s">
        <v>39</v>
      </c>
      <c r="I223" s="28"/>
      <c r="J223" s="23">
        <f t="shared" si="16"/>
        <v>330</v>
      </c>
      <c r="K223" s="25"/>
      <c r="L223" s="26">
        <f>L222+Table1493120122123125127128129124126130132133161162164165166167168169170171172173174177178179180181182183184186188190189191192193195197199200202201203204205206207208209211210212213214[[#This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4693.6000000000013</v>
      </c>
      <c r="M223" s="5" t="str">
        <f t="shared" si="18"/>
        <v>03/2023</v>
      </c>
      <c r="N223" s="27">
        <v>51014</v>
      </c>
      <c r="O223" s="26">
        <f t="shared" si="19"/>
        <v>0</v>
      </c>
      <c r="P223" s="26">
        <f t="shared" si="20"/>
        <v>0</v>
      </c>
    </row>
    <row r="224" spans="1:16" ht="15.75" x14ac:dyDescent="0.25">
      <c r="A224" s="20">
        <v>45015</v>
      </c>
      <c r="B224" s="21" t="s">
        <v>225</v>
      </c>
      <c r="C224" s="21"/>
      <c r="D224" s="22">
        <v>506</v>
      </c>
      <c r="E224" s="22">
        <f t="shared" si="17"/>
        <v>55</v>
      </c>
      <c r="F224" s="22">
        <v>440</v>
      </c>
      <c r="G224" s="23">
        <v>0.6</v>
      </c>
      <c r="H224" s="29" t="s">
        <v>39</v>
      </c>
      <c r="I224" s="28"/>
      <c r="J224" s="23">
        <f t="shared" si="16"/>
        <v>264</v>
      </c>
      <c r="K224" s="25"/>
      <c r="L224" s="26">
        <f>L223+Table1493120122123125127128129124126130132133161162164165166167168169170171172173174177178179180181182183184186188190189191192193195197199200202201203204205206207208209211210212213214[[#This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4957.6000000000013</v>
      </c>
      <c r="M224" s="5" t="str">
        <f t="shared" si="18"/>
        <v>03/2023</v>
      </c>
      <c r="N224" s="27">
        <v>51044</v>
      </c>
      <c r="O224" s="26">
        <f t="shared" si="19"/>
        <v>0</v>
      </c>
      <c r="P224" s="26">
        <f t="shared" si="20"/>
        <v>0</v>
      </c>
    </row>
    <row r="225" spans="1:16" ht="15.75" x14ac:dyDescent="0.25">
      <c r="A225" s="20">
        <v>45017</v>
      </c>
      <c r="B225" s="21"/>
      <c r="C225" s="21"/>
      <c r="D225" s="22" t="s">
        <v>55</v>
      </c>
      <c r="E225" s="22">
        <f t="shared" si="17"/>
        <v>0</v>
      </c>
      <c r="F225" s="22"/>
      <c r="G225" s="23"/>
      <c r="H225" s="29"/>
      <c r="I225" s="28"/>
      <c r="J225" s="23">
        <f t="shared" si="16"/>
        <v>0</v>
      </c>
      <c r="K225" s="25">
        <v>500</v>
      </c>
      <c r="L225" s="26">
        <f>L224+Table1493120122123125127128129124126130132133161162164165166167168169170171172173174177178179180181182183184186188190189191192193195197199200202201203204205206207208209211210212213214[[#This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4457.6000000000013</v>
      </c>
      <c r="M225" s="5" t="str">
        <f t="shared" si="18"/>
        <v>04/2023</v>
      </c>
      <c r="N225" s="27">
        <v>51075</v>
      </c>
      <c r="O225" s="26">
        <f t="shared" si="19"/>
        <v>0</v>
      </c>
      <c r="P225" s="26">
        <f t="shared" si="20"/>
        <v>0</v>
      </c>
    </row>
    <row r="226" spans="1:16" ht="15.75" x14ac:dyDescent="0.25">
      <c r="A226" s="20">
        <v>45020</v>
      </c>
      <c r="B226" s="21" t="s">
        <v>226</v>
      </c>
      <c r="C226" s="21"/>
      <c r="D226" s="22">
        <v>501</v>
      </c>
      <c r="E226" s="22">
        <f t="shared" si="17"/>
        <v>50</v>
      </c>
      <c r="F226" s="22">
        <v>400</v>
      </c>
      <c r="G226" s="23">
        <v>0.75</v>
      </c>
      <c r="H226" s="29" t="s">
        <v>39</v>
      </c>
      <c r="I226" s="28"/>
      <c r="J226" s="23">
        <f t="shared" si="16"/>
        <v>300</v>
      </c>
      <c r="K226" s="25"/>
      <c r="L226" s="26">
        <f>L225+Table1493120122123125127128129124126130132133161162164165166167168169170171172173174177178179180181182183184186188190189191192193195197199200202201203204205206207208209211210212213214[[#This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4757.6000000000013</v>
      </c>
      <c r="M226" s="5" t="str">
        <f t="shared" si="18"/>
        <v>04/2023</v>
      </c>
      <c r="N226" s="27">
        <v>51105</v>
      </c>
      <c r="O226" s="26">
        <f t="shared" si="19"/>
        <v>0</v>
      </c>
      <c r="P226" s="26">
        <f t="shared" si="20"/>
        <v>0</v>
      </c>
    </row>
    <row r="227" spans="1:16" ht="15.75" x14ac:dyDescent="0.25">
      <c r="A227" s="20">
        <v>45021</v>
      </c>
      <c r="B227" s="21" t="s">
        <v>227</v>
      </c>
      <c r="C227" s="21"/>
      <c r="D227" s="22">
        <v>506</v>
      </c>
      <c r="E227" s="22">
        <f t="shared" si="17"/>
        <v>50</v>
      </c>
      <c r="F227" s="22">
        <v>400</v>
      </c>
      <c r="G227" s="23">
        <v>0.6</v>
      </c>
      <c r="H227" s="29" t="s">
        <v>39</v>
      </c>
      <c r="I227" s="28"/>
      <c r="J227" s="23">
        <f t="shared" si="16"/>
        <v>240</v>
      </c>
      <c r="K227" s="25"/>
      <c r="L227" s="26">
        <f>L226+Table1493120122123125127128129124126130132133161162164165166167168169170171172173174177178179180181182183184186188190189191192193195197199200202201203204205206207208209211210212213214[[#This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4997.6000000000013</v>
      </c>
      <c r="M227" s="5" t="str">
        <f t="shared" si="18"/>
        <v>04/2023</v>
      </c>
      <c r="N227" s="27">
        <v>51136</v>
      </c>
      <c r="O227" s="26">
        <f t="shared" si="19"/>
        <v>0</v>
      </c>
      <c r="P227" s="26">
        <f t="shared" si="20"/>
        <v>0</v>
      </c>
    </row>
    <row r="228" spans="1:16" ht="15.75" x14ac:dyDescent="0.25">
      <c r="A228" s="20">
        <v>45031</v>
      </c>
      <c r="B228" s="21"/>
      <c r="C228" s="21"/>
      <c r="D228" s="22" t="s">
        <v>55</v>
      </c>
      <c r="E228" s="22">
        <f t="shared" si="17"/>
        <v>0</v>
      </c>
      <c r="F228" s="22"/>
      <c r="G228" s="23"/>
      <c r="H228" s="29"/>
      <c r="I228" s="28"/>
      <c r="J228" s="23">
        <f t="shared" si="16"/>
        <v>0</v>
      </c>
      <c r="K228" s="25">
        <v>1900</v>
      </c>
      <c r="L228" s="26">
        <f>L227+Table1493120122123125127128129124126130132133161162164165166167168169170171172173174177178179180181182183184186188190189191192193195197199200202201203204205206207208209211210212213214[[#This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3097.6000000000013</v>
      </c>
      <c r="M228" s="5" t="str">
        <f t="shared" si="18"/>
        <v>04/2023</v>
      </c>
      <c r="N228" s="27">
        <v>51167</v>
      </c>
      <c r="O228" s="26">
        <f t="shared" si="19"/>
        <v>0</v>
      </c>
      <c r="P228" s="26">
        <f t="shared" si="20"/>
        <v>0</v>
      </c>
    </row>
    <row r="229" spans="1:16" ht="15.75" x14ac:dyDescent="0.25">
      <c r="A229" s="20">
        <v>45052</v>
      </c>
      <c r="B229" s="21" t="s">
        <v>228</v>
      </c>
      <c r="C229" s="21"/>
      <c r="D229" s="22">
        <v>501</v>
      </c>
      <c r="E229" s="22">
        <f t="shared" si="17"/>
        <v>16</v>
      </c>
      <c r="F229" s="22">
        <v>128</v>
      </c>
      <c r="G229" s="23">
        <v>0.75</v>
      </c>
      <c r="H229" s="29" t="s">
        <v>39</v>
      </c>
      <c r="I229" s="28"/>
      <c r="J229" s="23">
        <f t="shared" si="16"/>
        <v>96</v>
      </c>
      <c r="K229" s="25"/>
      <c r="L229" s="26">
        <f>L228+Table1493120122123125127128129124126130132133161162164165166167168169170171172173174177178179180181182183184186188190189191192193195197199200202201203204205206207208209211210212213214[[#This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3193.6000000000013</v>
      </c>
      <c r="M229" s="5" t="str">
        <f t="shared" si="18"/>
        <v>05/2023</v>
      </c>
      <c r="N229" s="27">
        <v>51196</v>
      </c>
      <c r="O229" s="26">
        <f t="shared" si="19"/>
        <v>0</v>
      </c>
      <c r="P229" s="26">
        <f t="shared" si="20"/>
        <v>0</v>
      </c>
    </row>
    <row r="230" spans="1:16" ht="15.75" x14ac:dyDescent="0.25">
      <c r="A230" s="20">
        <v>45054</v>
      </c>
      <c r="B230" s="21" t="s">
        <v>229</v>
      </c>
      <c r="C230" s="21"/>
      <c r="D230" s="22">
        <v>506</v>
      </c>
      <c r="E230" s="22">
        <f t="shared" si="17"/>
        <v>16</v>
      </c>
      <c r="F230" s="22">
        <v>128</v>
      </c>
      <c r="G230" s="23">
        <v>0.6</v>
      </c>
      <c r="H230" s="29" t="s">
        <v>39</v>
      </c>
      <c r="I230" s="28"/>
      <c r="J230" s="23">
        <f t="shared" si="16"/>
        <v>76.8</v>
      </c>
      <c r="K230" s="25"/>
      <c r="L230" s="26">
        <f>L229+Table1493120122123125127128129124126130132133161162164165166167168169170171172173174177178179180181182183184186188190189191192193195197199200202201203204205206207208209211210212213214[[#This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3270.4000000000015</v>
      </c>
      <c r="M230" s="5" t="str">
        <f t="shared" si="18"/>
        <v>05/2023</v>
      </c>
      <c r="N230" s="27">
        <v>51227</v>
      </c>
      <c r="O230" s="26">
        <f t="shared" si="19"/>
        <v>0</v>
      </c>
      <c r="P230" s="26">
        <f t="shared" si="20"/>
        <v>0</v>
      </c>
    </row>
    <row r="231" spans="1:16" ht="15.75" x14ac:dyDescent="0.25">
      <c r="A231" s="20">
        <v>45059</v>
      </c>
      <c r="B231" s="21" t="s">
        <v>230</v>
      </c>
      <c r="C231" s="21"/>
      <c r="D231" s="22">
        <v>505</v>
      </c>
      <c r="E231" s="22">
        <f t="shared" si="17"/>
        <v>1.25</v>
      </c>
      <c r="F231" s="22">
        <v>10</v>
      </c>
      <c r="G231" s="31">
        <v>0.85</v>
      </c>
      <c r="H231" s="29" t="s">
        <v>122</v>
      </c>
      <c r="I231" s="28"/>
      <c r="J231" s="23">
        <f t="shared" si="16"/>
        <v>8.5</v>
      </c>
      <c r="K231" s="25"/>
      <c r="L231" s="26">
        <f>L230+Table1493120122123125127128129124126130132133161162164165166167168169170171172173174177178179180181182183184186188190189191192193195197199200202201203204205206207208209211210212213214[[#This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3278.9000000000015</v>
      </c>
      <c r="M231" s="5" t="str">
        <f t="shared" si="18"/>
        <v>05/2023</v>
      </c>
      <c r="N231" s="27">
        <v>51257</v>
      </c>
      <c r="O231" s="26">
        <f t="shared" si="19"/>
        <v>0</v>
      </c>
      <c r="P231" s="26">
        <f t="shared" si="20"/>
        <v>0</v>
      </c>
    </row>
    <row r="232" spans="1:16" ht="15.75" x14ac:dyDescent="0.25">
      <c r="A232" s="20">
        <v>45059</v>
      </c>
      <c r="B232" s="21"/>
      <c r="C232" s="21"/>
      <c r="D232" s="22" t="s">
        <v>55</v>
      </c>
      <c r="E232" s="22">
        <f t="shared" si="17"/>
        <v>0</v>
      </c>
      <c r="F232" s="22"/>
      <c r="G232" s="23"/>
      <c r="H232" s="29"/>
      <c r="I232" s="28"/>
      <c r="J232" s="23">
        <f t="shared" si="16"/>
        <v>0</v>
      </c>
      <c r="K232" s="25">
        <v>300</v>
      </c>
      <c r="L232" s="26">
        <f>L231+Table1493120122123125127128129124126130132133161162164165166167168169170171172173174177178179180181182183184186188190189191192193195197199200202201203204205206207208209211210212213214[[#This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2978.9000000000015</v>
      </c>
      <c r="M232" s="5" t="str">
        <f t="shared" si="18"/>
        <v>05/2023</v>
      </c>
      <c r="N232" s="27">
        <v>51288</v>
      </c>
      <c r="O232" s="26">
        <f t="shared" si="19"/>
        <v>0</v>
      </c>
      <c r="P232" s="26">
        <f t="shared" si="20"/>
        <v>0</v>
      </c>
    </row>
    <row r="233" spans="1:16" ht="15.75" x14ac:dyDescent="0.25">
      <c r="A233" s="20">
        <v>45064</v>
      </c>
      <c r="B233" s="21" t="s">
        <v>231</v>
      </c>
      <c r="C233" s="21"/>
      <c r="D233" s="22">
        <v>506</v>
      </c>
      <c r="E233" s="22">
        <f t="shared" si="17"/>
        <v>6</v>
      </c>
      <c r="F233" s="22">
        <v>48</v>
      </c>
      <c r="G233" s="23">
        <v>0.6</v>
      </c>
      <c r="H233" s="29" t="s">
        <v>39</v>
      </c>
      <c r="I233" s="28"/>
      <c r="J233" s="23">
        <f t="shared" si="16"/>
        <v>28.799999999999997</v>
      </c>
      <c r="K233" s="25"/>
      <c r="L233" s="26">
        <f>L232+Table1493120122123125127128129124126130132133161162164165166167168169170171172173174177178179180181182183184186188190189191192193195197199200202201203204205206207208209211210212213214[[#This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3007.7000000000016</v>
      </c>
      <c r="M233" s="5" t="str">
        <f t="shared" si="18"/>
        <v>05/2023</v>
      </c>
      <c r="N233" s="27">
        <v>51318</v>
      </c>
      <c r="O233" s="26">
        <f t="shared" si="19"/>
        <v>0</v>
      </c>
      <c r="P233" s="26">
        <f t="shared" si="20"/>
        <v>0</v>
      </c>
    </row>
    <row r="234" spans="1:16" ht="15.75" x14ac:dyDescent="0.25">
      <c r="A234" s="20">
        <v>45063</v>
      </c>
      <c r="B234" s="21" t="s">
        <v>232</v>
      </c>
      <c r="C234" s="21"/>
      <c r="D234" s="22">
        <v>501</v>
      </c>
      <c r="E234" s="22">
        <f t="shared" si="17"/>
        <v>6</v>
      </c>
      <c r="F234" s="22">
        <v>48</v>
      </c>
      <c r="G234" s="23">
        <v>0.75</v>
      </c>
      <c r="H234" s="29" t="s">
        <v>39</v>
      </c>
      <c r="I234" s="28"/>
      <c r="J234" s="23">
        <f t="shared" si="16"/>
        <v>36</v>
      </c>
      <c r="K234" s="25"/>
      <c r="L234" s="26">
        <f>L233+Table1493120122123125127128129124126130132133161162164165166167168169170171172173174177178179180181182183184186188190189191192193195197199200202201203204205206207208209211210212213214[[#This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3043.7000000000016</v>
      </c>
      <c r="M234" s="5" t="str">
        <f t="shared" si="18"/>
        <v>05/2023</v>
      </c>
      <c r="N234" s="27">
        <v>51349</v>
      </c>
      <c r="O234" s="26">
        <f t="shared" si="19"/>
        <v>0</v>
      </c>
      <c r="P234" s="26">
        <f t="shared" si="20"/>
        <v>0</v>
      </c>
    </row>
    <row r="235" spans="1:16" ht="15.75" x14ac:dyDescent="0.25">
      <c r="A235" s="20">
        <v>45066</v>
      </c>
      <c r="B235" s="21"/>
      <c r="C235" s="21"/>
      <c r="D235" s="22" t="s">
        <v>55</v>
      </c>
      <c r="E235" s="22">
        <f t="shared" si="17"/>
        <v>0</v>
      </c>
      <c r="F235" s="22"/>
      <c r="G235" s="23"/>
      <c r="H235" s="29"/>
      <c r="I235" s="28"/>
      <c r="J235" s="23">
        <f t="shared" si="16"/>
        <v>0</v>
      </c>
      <c r="K235" s="25">
        <v>300</v>
      </c>
      <c r="L235" s="26">
        <f>L234+Table1493120122123125127128129124126130132133161162164165166167168169170171172173174177178179180181182183184186188190189191192193195197199200202201203204205206207208209211210212213214[[#This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2743.7000000000016</v>
      </c>
      <c r="M235" s="5" t="str">
        <f t="shared" si="18"/>
        <v>05/2023</v>
      </c>
      <c r="N235" s="27">
        <v>51380</v>
      </c>
      <c r="O235" s="26">
        <f t="shared" si="19"/>
        <v>0</v>
      </c>
      <c r="P235" s="26">
        <f t="shared" si="20"/>
        <v>0</v>
      </c>
    </row>
    <row r="236" spans="1:16" ht="15.75" x14ac:dyDescent="0.25">
      <c r="A236" s="20">
        <v>45065</v>
      </c>
      <c r="B236" s="21" t="s">
        <v>233</v>
      </c>
      <c r="C236" s="21"/>
      <c r="D236" s="22">
        <v>506</v>
      </c>
      <c r="E236" s="22">
        <f t="shared" si="17"/>
        <v>1.25</v>
      </c>
      <c r="F236" s="22">
        <v>10</v>
      </c>
      <c r="G236" s="23">
        <v>0.6</v>
      </c>
      <c r="H236" s="29" t="s">
        <v>122</v>
      </c>
      <c r="I236" s="28"/>
      <c r="J236" s="23">
        <f t="shared" si="16"/>
        <v>6</v>
      </c>
      <c r="K236" s="25"/>
      <c r="L236" s="26">
        <f>L235+Table1493120122123125127128129124126130132133161162164165166167168169170171172173174177178179180181182183184186188190189191192193195197199200202201203204205206207208209211210212213214[[#This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2749.7000000000016</v>
      </c>
      <c r="M236" s="5" t="str">
        <f t="shared" si="18"/>
        <v>05/2023</v>
      </c>
      <c r="N236" s="27">
        <v>51410</v>
      </c>
      <c r="O236" s="26">
        <f t="shared" si="19"/>
        <v>0</v>
      </c>
      <c r="P236" s="26">
        <f t="shared" si="20"/>
        <v>0</v>
      </c>
    </row>
    <row r="237" spans="1:16" ht="15.75" x14ac:dyDescent="0.25">
      <c r="A237" s="20">
        <v>45065</v>
      </c>
      <c r="B237" s="21" t="s">
        <v>234</v>
      </c>
      <c r="C237" s="21"/>
      <c r="D237" s="22">
        <v>506</v>
      </c>
      <c r="E237" s="22">
        <f t="shared" si="17"/>
        <v>1.25</v>
      </c>
      <c r="F237" s="22">
        <v>10</v>
      </c>
      <c r="G237" s="23">
        <v>0.6</v>
      </c>
      <c r="H237" s="29" t="s">
        <v>148</v>
      </c>
      <c r="I237" s="28"/>
      <c r="J237" s="23">
        <f t="shared" si="16"/>
        <v>6</v>
      </c>
      <c r="K237" s="25"/>
      <c r="L237" s="26">
        <f>L236+Table1493120122123125127128129124126130132133161162164165166167168169170171172173174177178179180181182183184186188190189191192193195197199200202201203204205206207208209211210212213214[[#This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2755.7000000000016</v>
      </c>
      <c r="M237" s="5" t="str">
        <f t="shared" si="18"/>
        <v>05/2023</v>
      </c>
      <c r="N237" s="27">
        <v>51441</v>
      </c>
      <c r="O237" s="26">
        <f t="shared" si="19"/>
        <v>0</v>
      </c>
      <c r="P237" s="26">
        <f t="shared" si="20"/>
        <v>0</v>
      </c>
    </row>
    <row r="238" spans="1:16" ht="15.75" x14ac:dyDescent="0.25">
      <c r="A238" s="20">
        <v>45065</v>
      </c>
      <c r="B238" s="21" t="s">
        <v>235</v>
      </c>
      <c r="C238" s="21"/>
      <c r="D238" s="22">
        <v>501</v>
      </c>
      <c r="E238" s="22">
        <f t="shared" si="17"/>
        <v>2</v>
      </c>
      <c r="F238" s="22">
        <v>16</v>
      </c>
      <c r="G238" s="23">
        <v>0.75</v>
      </c>
      <c r="H238" s="29" t="s">
        <v>122</v>
      </c>
      <c r="I238" s="28"/>
      <c r="J238" s="23">
        <f t="shared" si="16"/>
        <v>12</v>
      </c>
      <c r="K238" s="25"/>
      <c r="L238" s="26">
        <f>L237+Table1493120122123125127128129124126130132133161162164165166167168169170171172173174177178179180181182183184186188190189191192193195197199200202201203204205206207208209211210212213214[[#This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2767.7000000000016</v>
      </c>
      <c r="M238" s="5" t="str">
        <f t="shared" si="18"/>
        <v>05/2023</v>
      </c>
      <c r="N238" s="27">
        <v>51471</v>
      </c>
      <c r="O238" s="26">
        <f t="shared" si="19"/>
        <v>0</v>
      </c>
      <c r="P238" s="26">
        <f t="shared" si="20"/>
        <v>0</v>
      </c>
    </row>
    <row r="239" spans="1:16" ht="15.75" x14ac:dyDescent="0.25">
      <c r="A239" s="20">
        <v>45065</v>
      </c>
      <c r="B239" s="21" t="s">
        <v>236</v>
      </c>
      <c r="C239" s="21"/>
      <c r="D239" s="22">
        <v>506</v>
      </c>
      <c r="E239" s="22">
        <f t="shared" si="17"/>
        <v>2</v>
      </c>
      <c r="F239" s="22">
        <v>16</v>
      </c>
      <c r="G239" s="23">
        <v>0.6</v>
      </c>
      <c r="H239" s="29" t="s">
        <v>122</v>
      </c>
      <c r="I239" s="28"/>
      <c r="J239" s="23">
        <f t="shared" si="16"/>
        <v>9.6</v>
      </c>
      <c r="K239" s="25"/>
      <c r="L239" s="26">
        <f>L238+Table1493120122123125127128129124126130132133161162164165166167168169170171172173174177178179180181182183184186188190189191192193195197199200202201203204205206207208209211210212213214[[#This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2777.3000000000015</v>
      </c>
      <c r="M239" s="5" t="str">
        <f t="shared" si="18"/>
        <v>05/2023</v>
      </c>
      <c r="N239" s="27">
        <v>51502</v>
      </c>
      <c r="O239" s="26">
        <f t="shared" si="19"/>
        <v>0</v>
      </c>
      <c r="P239" s="26">
        <f t="shared" si="20"/>
        <v>0</v>
      </c>
    </row>
    <row r="240" spans="1:16" ht="15.75" x14ac:dyDescent="0.25">
      <c r="A240" s="20">
        <v>45065</v>
      </c>
      <c r="B240" s="21" t="s">
        <v>237</v>
      </c>
      <c r="C240" s="21"/>
      <c r="D240" s="22">
        <v>501</v>
      </c>
      <c r="E240" s="22">
        <f t="shared" si="17"/>
        <v>1.25</v>
      </c>
      <c r="F240" s="22">
        <v>10</v>
      </c>
      <c r="G240" s="23">
        <v>0.75</v>
      </c>
      <c r="H240" s="29" t="s">
        <v>122</v>
      </c>
      <c r="I240" s="28"/>
      <c r="J240" s="23">
        <f t="shared" si="16"/>
        <v>7.5</v>
      </c>
      <c r="K240" s="25"/>
      <c r="L240" s="26">
        <f>L239+Table1493120122123125127128129124126130132133161162164165166167168169170171172173174177178179180181182183184186188190189191192193195197199200202201203204205206207208209211210212213214[[#This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2784.8000000000015</v>
      </c>
      <c r="M240" s="5" t="str">
        <f t="shared" si="18"/>
        <v>05/2023</v>
      </c>
      <c r="N240" s="27">
        <v>51533</v>
      </c>
      <c r="O240" s="26">
        <f t="shared" si="19"/>
        <v>0</v>
      </c>
      <c r="P240" s="26">
        <f t="shared" si="20"/>
        <v>0</v>
      </c>
    </row>
    <row r="241" spans="1:16" ht="15.75" x14ac:dyDescent="0.25">
      <c r="A241" s="20">
        <v>45065</v>
      </c>
      <c r="B241" s="21" t="s">
        <v>238</v>
      </c>
      <c r="C241" s="21"/>
      <c r="D241" s="22">
        <v>501</v>
      </c>
      <c r="E241" s="22">
        <f t="shared" si="17"/>
        <v>1.25</v>
      </c>
      <c r="F241" s="22">
        <v>10</v>
      </c>
      <c r="G241" s="23">
        <v>0.75</v>
      </c>
      <c r="H241" s="29" t="s">
        <v>148</v>
      </c>
      <c r="I241" s="28"/>
      <c r="J241" s="23">
        <f t="shared" si="16"/>
        <v>7.5</v>
      </c>
      <c r="K241" s="25"/>
      <c r="L241" s="26">
        <f>L240+Table1493120122123125127128129124126130132133161162164165166167168169170171172173174177178179180181182183184186188190189191192193195197199200202201203204205206207208209211210212213214[[#This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2792.3000000000015</v>
      </c>
      <c r="M241" s="5" t="str">
        <f t="shared" si="18"/>
        <v>05/2023</v>
      </c>
      <c r="N241" s="27">
        <v>51561</v>
      </c>
      <c r="O241" s="26">
        <f t="shared" si="19"/>
        <v>0</v>
      </c>
      <c r="P241" s="26">
        <f t="shared" si="20"/>
        <v>0</v>
      </c>
    </row>
    <row r="242" spans="1:16" ht="15.75" x14ac:dyDescent="0.25">
      <c r="A242" s="20">
        <v>45078</v>
      </c>
      <c r="B242" s="21" t="s">
        <v>239</v>
      </c>
      <c r="C242" s="21"/>
      <c r="D242" s="22">
        <v>501</v>
      </c>
      <c r="E242" s="22">
        <f t="shared" si="17"/>
        <v>1.25</v>
      </c>
      <c r="F242" s="22">
        <v>10</v>
      </c>
      <c r="G242" s="23">
        <v>0.75</v>
      </c>
      <c r="H242" s="29" t="s">
        <v>122</v>
      </c>
      <c r="I242" s="28"/>
      <c r="J242" s="23">
        <f t="shared" si="16"/>
        <v>7.5</v>
      </c>
      <c r="K242" s="25"/>
      <c r="L242" s="26">
        <f>L241+Table1493120122123125127128129124126130132133161162164165166167168169170171172173174177178179180181182183184186188190189191192193195197199200202201203204205206207208209211210212213214[[#This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2799.8000000000015</v>
      </c>
      <c r="M242" s="5" t="str">
        <f t="shared" si="18"/>
        <v>06/2023</v>
      </c>
      <c r="N242" s="27">
        <v>51592</v>
      </c>
      <c r="O242" s="26">
        <f t="shared" si="19"/>
        <v>0</v>
      </c>
      <c r="P242" s="26">
        <f t="shared" si="20"/>
        <v>0</v>
      </c>
    </row>
    <row r="243" spans="1:16" ht="15.75" x14ac:dyDescent="0.25">
      <c r="A243" s="20">
        <v>45078</v>
      </c>
      <c r="B243" s="21" t="s">
        <v>240</v>
      </c>
      <c r="C243" s="21"/>
      <c r="D243" s="22">
        <v>501</v>
      </c>
      <c r="E243" s="22">
        <f t="shared" si="17"/>
        <v>1.25</v>
      </c>
      <c r="F243" s="22">
        <v>10</v>
      </c>
      <c r="G243" s="23">
        <v>0.75</v>
      </c>
      <c r="H243" s="29" t="s">
        <v>148</v>
      </c>
      <c r="I243" s="28"/>
      <c r="J243" s="23">
        <f t="shared" si="16"/>
        <v>7.5</v>
      </c>
      <c r="K243" s="25"/>
      <c r="L243" s="26">
        <f>L242+Table1493120122123125127128129124126130132133161162164165166167168169170171172173174177178179180181182183184186188190189191192193195197199200202201203204205206207208209211210212213214[[#This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2807.3000000000015</v>
      </c>
      <c r="M243" s="5" t="str">
        <f t="shared" si="18"/>
        <v>06/2023</v>
      </c>
      <c r="N243" s="27">
        <v>51622</v>
      </c>
      <c r="O243" s="26">
        <f t="shared" si="19"/>
        <v>0</v>
      </c>
      <c r="P243" s="26">
        <f t="shared" si="20"/>
        <v>0</v>
      </c>
    </row>
    <row r="244" spans="1:16" ht="15.75" x14ac:dyDescent="0.25">
      <c r="A244" s="20">
        <v>45080</v>
      </c>
      <c r="B244" s="21"/>
      <c r="C244" s="21"/>
      <c r="D244" s="22" t="s">
        <v>55</v>
      </c>
      <c r="E244" s="22">
        <f t="shared" si="17"/>
        <v>0</v>
      </c>
      <c r="F244" s="22"/>
      <c r="G244" s="23"/>
      <c r="H244" s="29"/>
      <c r="I244" s="28"/>
      <c r="J244" s="23">
        <f t="shared" si="16"/>
        <v>0</v>
      </c>
      <c r="K244" s="25">
        <v>300</v>
      </c>
      <c r="L244" s="26">
        <f>L243+Table1493120122123125127128129124126130132133161162164165166167168169170171172173174177178179180181182183184186188190189191192193195197199200202201203204205206207208209211210212213214[[#This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2507.3000000000015</v>
      </c>
      <c r="M244" s="5" t="str">
        <f t="shared" si="18"/>
        <v>06/2023</v>
      </c>
      <c r="N244" s="27">
        <v>51653</v>
      </c>
      <c r="O244" s="26">
        <f t="shared" si="19"/>
        <v>0</v>
      </c>
      <c r="P244" s="26">
        <f t="shared" si="20"/>
        <v>0</v>
      </c>
    </row>
    <row r="245" spans="1:16" ht="15.75" x14ac:dyDescent="0.25">
      <c r="A245" s="20">
        <v>45079</v>
      </c>
      <c r="B245" s="21" t="s">
        <v>241</v>
      </c>
      <c r="C245" s="21"/>
      <c r="D245" s="22">
        <v>503</v>
      </c>
      <c r="E245" s="22">
        <f t="shared" si="17"/>
        <v>28</v>
      </c>
      <c r="F245" s="22">
        <v>224</v>
      </c>
      <c r="G245" s="23">
        <v>0.6</v>
      </c>
      <c r="H245" s="29" t="s">
        <v>148</v>
      </c>
      <c r="I245" s="28"/>
      <c r="J245" s="23">
        <f t="shared" si="16"/>
        <v>134.4</v>
      </c>
      <c r="K245" s="25"/>
      <c r="L245" s="26">
        <f>L244+Table1493120122123125127128129124126130132133161162164165166167168169170171172173174177178179180181182183184186188190189191192193195197199200202201203204205206207208209211210212213214[[#This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2641.7000000000016</v>
      </c>
      <c r="M245" s="5" t="str">
        <f t="shared" si="18"/>
        <v>06/2023</v>
      </c>
      <c r="N245" s="27">
        <v>51683</v>
      </c>
      <c r="O245" s="26">
        <f t="shared" si="19"/>
        <v>0</v>
      </c>
      <c r="P245" s="26">
        <f t="shared" si="20"/>
        <v>0</v>
      </c>
    </row>
    <row r="246" spans="1:16" ht="15.75" x14ac:dyDescent="0.25">
      <c r="A246" s="20">
        <v>45079</v>
      </c>
      <c r="B246" s="21" t="s">
        <v>242</v>
      </c>
      <c r="C246" s="21"/>
      <c r="D246" s="22">
        <v>501</v>
      </c>
      <c r="E246" s="22">
        <f t="shared" si="17"/>
        <v>56</v>
      </c>
      <c r="F246" s="22">
        <v>448</v>
      </c>
      <c r="G246" s="23">
        <v>0.75</v>
      </c>
      <c r="H246" s="29" t="s">
        <v>122</v>
      </c>
      <c r="I246" s="28"/>
      <c r="J246" s="23">
        <f t="shared" ref="J246:J264" si="21">F246*G246-I246</f>
        <v>336</v>
      </c>
      <c r="K246" s="25"/>
      <c r="L246" s="26">
        <f>L245+Table1493120122123125127128129124126130132133161162164165166167168169170171172173174177178179180181182183184186188190189191192193195197199200202201203204205206207208209211210212213214[[#This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2977.7000000000016</v>
      </c>
      <c r="M246" s="5" t="str">
        <f t="shared" si="18"/>
        <v>06/2023</v>
      </c>
      <c r="N246" s="27">
        <v>51714</v>
      </c>
      <c r="O246" s="26">
        <f t="shared" si="19"/>
        <v>0</v>
      </c>
      <c r="P246" s="26">
        <f t="shared" si="20"/>
        <v>0</v>
      </c>
    </row>
    <row r="247" spans="1:16" ht="15.75" x14ac:dyDescent="0.25">
      <c r="A247" s="20">
        <v>45079</v>
      </c>
      <c r="B247" s="21" t="s">
        <v>243</v>
      </c>
      <c r="C247" s="21"/>
      <c r="D247" s="22">
        <v>506</v>
      </c>
      <c r="E247" s="22">
        <f t="shared" si="17"/>
        <v>46</v>
      </c>
      <c r="F247" s="22">
        <v>368</v>
      </c>
      <c r="G247" s="23">
        <v>0.6</v>
      </c>
      <c r="H247" s="29" t="s">
        <v>122</v>
      </c>
      <c r="I247" s="28"/>
      <c r="J247" s="23">
        <f t="shared" si="21"/>
        <v>220.79999999999998</v>
      </c>
      <c r="K247" s="25"/>
      <c r="L247" s="26">
        <f>L246+Table1493120122123125127128129124126130132133161162164165166167168169170171172173174177178179180181182183184186188190189191192193195197199200202201203204205206207208209211210212213214[[#This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3198.5000000000018</v>
      </c>
      <c r="M247" s="5" t="str">
        <f t="shared" si="18"/>
        <v>06/2023</v>
      </c>
      <c r="N247" s="27">
        <v>51745</v>
      </c>
      <c r="O247" s="26">
        <f t="shared" si="19"/>
        <v>0</v>
      </c>
      <c r="P247" s="26">
        <f t="shared" si="20"/>
        <v>0</v>
      </c>
    </row>
    <row r="248" spans="1:16" ht="15.75" x14ac:dyDescent="0.25">
      <c r="A248" s="20">
        <v>45079</v>
      </c>
      <c r="B248" s="21" t="s">
        <v>244</v>
      </c>
      <c r="C248" s="21"/>
      <c r="D248" s="22">
        <v>503</v>
      </c>
      <c r="E248" s="22">
        <f t="shared" si="17"/>
        <v>10</v>
      </c>
      <c r="F248" s="22">
        <v>80</v>
      </c>
      <c r="G248" s="23">
        <v>0.6</v>
      </c>
      <c r="H248" s="29" t="s">
        <v>122</v>
      </c>
      <c r="I248" s="28"/>
      <c r="J248" s="23">
        <f t="shared" si="21"/>
        <v>48</v>
      </c>
      <c r="K248" s="25"/>
      <c r="L248" s="26">
        <f>L247+Table1493120122123125127128129124126130132133161162164165166167168169170171172173174177178179180181182183184186188190189191192193195197199200202201203204205206207208209211210212213214[[#This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3246.5000000000018</v>
      </c>
      <c r="M248" s="5" t="str">
        <f t="shared" si="18"/>
        <v>06/2023</v>
      </c>
      <c r="N248" s="27">
        <v>51775</v>
      </c>
      <c r="O248" s="26">
        <f t="shared" si="19"/>
        <v>0</v>
      </c>
      <c r="P248" s="26">
        <f t="shared" si="20"/>
        <v>0</v>
      </c>
    </row>
    <row r="249" spans="1:16" ht="15.75" x14ac:dyDescent="0.25">
      <c r="A249" s="20">
        <v>45078</v>
      </c>
      <c r="B249" s="21" t="s">
        <v>245</v>
      </c>
      <c r="C249" s="21"/>
      <c r="D249" s="22">
        <v>501</v>
      </c>
      <c r="E249" s="22">
        <f t="shared" si="17"/>
        <v>28</v>
      </c>
      <c r="F249" s="22">
        <v>224</v>
      </c>
      <c r="G249" s="23">
        <v>0.75</v>
      </c>
      <c r="H249" s="29" t="s">
        <v>148</v>
      </c>
      <c r="I249" s="28"/>
      <c r="J249" s="23">
        <f t="shared" si="21"/>
        <v>168</v>
      </c>
      <c r="K249" s="25"/>
      <c r="L249" s="26">
        <f>L248+Table1493120122123125127128129124126130132133161162164165166167168169170171172173174177178179180181182183184186188190189191192193195197199200202201203204205206207208209211210212213214[[#This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3414.5000000000018</v>
      </c>
      <c r="M249" s="5" t="str">
        <f t="shared" si="18"/>
        <v>06/2023</v>
      </c>
      <c r="N249" s="27">
        <v>51806</v>
      </c>
      <c r="O249" s="26">
        <f t="shared" si="19"/>
        <v>0</v>
      </c>
      <c r="P249" s="26">
        <f t="shared" si="20"/>
        <v>0</v>
      </c>
    </row>
    <row r="250" spans="1:16" ht="15.75" x14ac:dyDescent="0.25">
      <c r="A250" s="20">
        <v>45078</v>
      </c>
      <c r="B250" s="21" t="s">
        <v>246</v>
      </c>
      <c r="C250" s="21"/>
      <c r="D250" s="22">
        <v>505</v>
      </c>
      <c r="E250" s="22">
        <f t="shared" si="17"/>
        <v>1.25</v>
      </c>
      <c r="F250" s="22">
        <v>10</v>
      </c>
      <c r="G250" s="23">
        <v>0.85</v>
      </c>
      <c r="H250" s="29" t="s">
        <v>122</v>
      </c>
      <c r="I250" s="28"/>
      <c r="J250" s="23">
        <f t="shared" si="21"/>
        <v>8.5</v>
      </c>
      <c r="K250" s="25"/>
      <c r="L250" s="26">
        <f>L249+Table1493120122123125127128129124126130132133161162164165166167168169170171172173174177178179180181182183184186188190189191192193195197199200202201203204205206207208209211210212213214[[#This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3423.0000000000018</v>
      </c>
      <c r="M250" s="5" t="str">
        <f t="shared" si="18"/>
        <v>06/2023</v>
      </c>
      <c r="N250" s="27">
        <v>51836</v>
      </c>
      <c r="O250" s="26">
        <f t="shared" si="19"/>
        <v>0</v>
      </c>
      <c r="P250" s="26">
        <f t="shared" si="20"/>
        <v>0</v>
      </c>
    </row>
    <row r="251" spans="1:16" ht="15.75" x14ac:dyDescent="0.25">
      <c r="A251" s="20">
        <v>45078</v>
      </c>
      <c r="B251" s="21" t="s">
        <v>247</v>
      </c>
      <c r="C251" s="21"/>
      <c r="D251" s="22">
        <v>505</v>
      </c>
      <c r="E251" s="22">
        <f t="shared" si="17"/>
        <v>1.25</v>
      </c>
      <c r="F251" s="22">
        <v>10</v>
      </c>
      <c r="G251" s="23">
        <v>0.85</v>
      </c>
      <c r="H251" s="29" t="s">
        <v>148</v>
      </c>
      <c r="I251" s="28"/>
      <c r="J251" s="23">
        <f t="shared" si="21"/>
        <v>8.5</v>
      </c>
      <c r="K251" s="25"/>
      <c r="L251" s="26">
        <f>L250+Table1493120122123125127128129124126130132133161162164165166167168169170171172173174177178179180181182183184186188190189191192193195197199200202201203204205206207208209211210212213214[[#This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3431.5000000000018</v>
      </c>
      <c r="M251" s="5" t="str">
        <f t="shared" si="18"/>
        <v>06/2023</v>
      </c>
      <c r="N251" s="27">
        <v>51867</v>
      </c>
      <c r="O251" s="26">
        <f t="shared" si="19"/>
        <v>0</v>
      </c>
      <c r="P251" s="26">
        <f t="shared" si="20"/>
        <v>0</v>
      </c>
    </row>
    <row r="252" spans="1:16" ht="15.75" x14ac:dyDescent="0.25">
      <c r="A252" s="20">
        <v>45086</v>
      </c>
      <c r="B252" s="21" t="s">
        <v>248</v>
      </c>
      <c r="C252" s="21"/>
      <c r="D252" s="22">
        <v>501</v>
      </c>
      <c r="E252" s="22">
        <f t="shared" si="17"/>
        <v>0.25</v>
      </c>
      <c r="F252" s="22">
        <v>2</v>
      </c>
      <c r="G252" s="23">
        <v>0.75</v>
      </c>
      <c r="H252" s="29" t="s">
        <v>39</v>
      </c>
      <c r="I252" s="28"/>
      <c r="J252" s="23">
        <f t="shared" si="21"/>
        <v>1.5</v>
      </c>
      <c r="K252" s="25"/>
      <c r="L252" s="26">
        <f>L251+Table1493120122123125127128129124126130132133161162164165166167168169170171172173174177178179180181182183184186188190189191192193195197199200202201203204205206207208209211210212213214[[#This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3433.0000000000018</v>
      </c>
      <c r="M252" s="5" t="str">
        <f t="shared" si="18"/>
        <v>06/2023</v>
      </c>
      <c r="N252" s="27">
        <v>51898</v>
      </c>
      <c r="O252" s="26">
        <f t="shared" si="19"/>
        <v>0</v>
      </c>
      <c r="P252" s="26">
        <f t="shared" si="20"/>
        <v>0</v>
      </c>
    </row>
    <row r="253" spans="1:16" ht="15.75" x14ac:dyDescent="0.25">
      <c r="A253" s="20">
        <v>45086</v>
      </c>
      <c r="B253" s="21" t="s">
        <v>249</v>
      </c>
      <c r="C253" s="21"/>
      <c r="D253" s="22">
        <v>506</v>
      </c>
      <c r="E253" s="22">
        <f t="shared" si="17"/>
        <v>2</v>
      </c>
      <c r="F253" s="22">
        <v>16</v>
      </c>
      <c r="G253" s="23">
        <v>0.6</v>
      </c>
      <c r="H253" s="29" t="s">
        <v>122</v>
      </c>
      <c r="I253" s="28"/>
      <c r="J253" s="23">
        <f t="shared" si="21"/>
        <v>9.6</v>
      </c>
      <c r="K253" s="25"/>
      <c r="L253" s="26">
        <f>L252+Table1493120122123125127128129124126130132133161162164165166167168169170171172173174177178179180181182183184186188190189191192193195197199200202201203204205206207208209211210212213214[[#This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3442.6000000000017</v>
      </c>
      <c r="M253" s="5" t="str">
        <f t="shared" si="18"/>
        <v>06/2023</v>
      </c>
      <c r="N253" s="27">
        <v>51926</v>
      </c>
      <c r="O253" s="26">
        <f t="shared" si="19"/>
        <v>0</v>
      </c>
      <c r="P253" s="26">
        <f t="shared" si="20"/>
        <v>0</v>
      </c>
    </row>
    <row r="254" spans="1:16" ht="15.75" x14ac:dyDescent="0.25">
      <c r="A254" s="20">
        <v>45086</v>
      </c>
      <c r="B254" s="21" t="s">
        <v>250</v>
      </c>
      <c r="C254" s="21"/>
      <c r="D254" s="22">
        <v>505</v>
      </c>
      <c r="E254" s="22">
        <f t="shared" si="17"/>
        <v>0.25</v>
      </c>
      <c r="F254" s="22">
        <v>2</v>
      </c>
      <c r="G254" s="23">
        <v>0.85</v>
      </c>
      <c r="H254" s="29" t="s">
        <v>39</v>
      </c>
      <c r="I254" s="28"/>
      <c r="J254" s="23">
        <f t="shared" si="21"/>
        <v>1.7</v>
      </c>
      <c r="K254" s="25"/>
      <c r="L254" s="26">
        <f>L253+Table1493120122123125127128129124126130132133161162164165166167168169170171172173174177178179180181182183184186188190189191192193195197199200202201203204205206207208209211210212213214[[#This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3444.3000000000015</v>
      </c>
      <c r="M254" s="5" t="str">
        <f t="shared" si="18"/>
        <v>06/2023</v>
      </c>
      <c r="N254" s="27">
        <v>51957</v>
      </c>
      <c r="O254" s="26">
        <f t="shared" si="19"/>
        <v>0</v>
      </c>
      <c r="P254" s="26">
        <f t="shared" si="20"/>
        <v>0</v>
      </c>
    </row>
    <row r="255" spans="1:16" ht="15.75" x14ac:dyDescent="0.25">
      <c r="A255" s="20">
        <v>45085</v>
      </c>
      <c r="B255" s="21" t="s">
        <v>251</v>
      </c>
      <c r="C255" s="21"/>
      <c r="D255" s="22">
        <v>501</v>
      </c>
      <c r="E255" s="22">
        <f t="shared" si="17"/>
        <v>2</v>
      </c>
      <c r="F255" s="22">
        <v>16</v>
      </c>
      <c r="G255" s="23">
        <v>0.75</v>
      </c>
      <c r="H255" s="29" t="s">
        <v>122</v>
      </c>
      <c r="I255" s="28"/>
      <c r="J255" s="23">
        <f t="shared" si="21"/>
        <v>12</v>
      </c>
      <c r="K255" s="25"/>
      <c r="L255" s="26">
        <f>L254+Table1493120122123125127128129124126130132133161162164165166167168169170171172173174177178179180181182183184186188190189191192193195197199200202201203204205206207208209211210212213214[[#This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3456.3000000000015</v>
      </c>
      <c r="M255" s="5" t="str">
        <f t="shared" si="18"/>
        <v>06/2023</v>
      </c>
      <c r="N255" s="27">
        <v>51987</v>
      </c>
      <c r="O255" s="26">
        <f t="shared" si="19"/>
        <v>0</v>
      </c>
      <c r="P255" s="26">
        <f t="shared" si="20"/>
        <v>0</v>
      </c>
    </row>
    <row r="256" spans="1:16" ht="15.75" x14ac:dyDescent="0.25">
      <c r="A256" s="20">
        <v>45101</v>
      </c>
      <c r="B256" s="21"/>
      <c r="C256" s="21"/>
      <c r="D256" s="22" t="s">
        <v>55</v>
      </c>
      <c r="E256" s="22">
        <f t="shared" si="17"/>
        <v>0</v>
      </c>
      <c r="F256" s="22"/>
      <c r="G256" s="23"/>
      <c r="H256" s="29"/>
      <c r="I256" s="28"/>
      <c r="J256" s="23">
        <f t="shared" si="21"/>
        <v>0</v>
      </c>
      <c r="K256" s="25">
        <v>1400</v>
      </c>
      <c r="L256" s="26">
        <f>L255+Table1493120122123125127128129124126130132133161162164165166167168169170171172173174177178179180181182183184186188190189191192193195197199200202201203204205206207208209211210212213214[[#This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2056.3000000000015</v>
      </c>
      <c r="M256" s="5" t="str">
        <f t="shared" si="18"/>
        <v>06/2023</v>
      </c>
      <c r="N256" s="27">
        <v>52018</v>
      </c>
      <c r="O256" s="26">
        <f t="shared" si="19"/>
        <v>0</v>
      </c>
      <c r="P256" s="26">
        <f t="shared" si="20"/>
        <v>0</v>
      </c>
    </row>
    <row r="257" spans="1:16" ht="15.75" x14ac:dyDescent="0.25">
      <c r="A257" s="20">
        <v>45119</v>
      </c>
      <c r="B257" s="21" t="s">
        <v>252</v>
      </c>
      <c r="C257" s="21"/>
      <c r="D257" s="22">
        <v>506</v>
      </c>
      <c r="E257" s="22">
        <f t="shared" si="17"/>
        <v>50</v>
      </c>
      <c r="F257" s="22">
        <v>400</v>
      </c>
      <c r="G257" s="23">
        <v>0.6</v>
      </c>
      <c r="H257" s="29" t="s">
        <v>122</v>
      </c>
      <c r="I257" s="28"/>
      <c r="J257" s="23">
        <f t="shared" si="21"/>
        <v>240</v>
      </c>
      <c r="K257" s="25"/>
      <c r="L257" s="26">
        <f>L256+Table1493120122123125127128129124126130132133161162164165166167168169170171172173174177178179180181182183184186188190189191192193195197199200202201203204205206207208209211210212213214[[#This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2296.3000000000015</v>
      </c>
      <c r="M257" s="5" t="str">
        <f t="shared" si="18"/>
        <v>07/2023</v>
      </c>
      <c r="N257" s="27">
        <v>52048</v>
      </c>
      <c r="O257" s="26">
        <f t="shared" si="19"/>
        <v>0</v>
      </c>
      <c r="P257" s="26">
        <f t="shared" si="20"/>
        <v>0</v>
      </c>
    </row>
    <row r="258" spans="1:16" ht="15.75" x14ac:dyDescent="0.25">
      <c r="A258" s="20">
        <v>45119</v>
      </c>
      <c r="B258" s="21" t="s">
        <v>253</v>
      </c>
      <c r="C258" s="21"/>
      <c r="D258" s="22">
        <v>501</v>
      </c>
      <c r="E258" s="22">
        <f t="shared" si="17"/>
        <v>50</v>
      </c>
      <c r="F258" s="22">
        <v>400</v>
      </c>
      <c r="G258" s="23">
        <v>0.75</v>
      </c>
      <c r="H258" s="29" t="s">
        <v>122</v>
      </c>
      <c r="I258" s="28"/>
      <c r="J258" s="23">
        <f t="shared" si="21"/>
        <v>300</v>
      </c>
      <c r="K258" s="25"/>
      <c r="L258" s="26">
        <f>L257+Table1493120122123125127128129124126130132133161162164165166167168169170171172173174177178179180181182183184186188190189191192193195197199200202201203204205206207208209211210212213214[[#This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2596.3000000000015</v>
      </c>
      <c r="M258" s="5" t="str">
        <f t="shared" si="18"/>
        <v>07/2023</v>
      </c>
      <c r="N258" s="27">
        <v>52079</v>
      </c>
      <c r="O258" s="26">
        <f t="shared" si="19"/>
        <v>0</v>
      </c>
      <c r="P258" s="26">
        <f t="shared" si="20"/>
        <v>0</v>
      </c>
    </row>
    <row r="259" spans="1:16" ht="15.75" x14ac:dyDescent="0.25">
      <c r="A259" s="20">
        <v>45128</v>
      </c>
      <c r="B259" s="21" t="s">
        <v>254</v>
      </c>
      <c r="C259" s="21"/>
      <c r="D259" s="22">
        <v>501</v>
      </c>
      <c r="E259" s="22">
        <f t="shared" si="17"/>
        <v>10</v>
      </c>
      <c r="F259" s="22">
        <v>80</v>
      </c>
      <c r="G259" s="23">
        <v>0.75</v>
      </c>
      <c r="H259" s="29" t="s">
        <v>122</v>
      </c>
      <c r="I259" s="28"/>
      <c r="J259" s="23">
        <f t="shared" si="21"/>
        <v>60</v>
      </c>
      <c r="K259" s="25"/>
      <c r="L259" s="26">
        <f>L258+Table1493120122123125127128129124126130132133161162164165166167168169170171172173174177178179180181182183184186188190189191192193195197199200202201203204205206207208209211210212213214[[#This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2656.3000000000015</v>
      </c>
      <c r="M259" s="5" t="str">
        <f t="shared" si="18"/>
        <v>07/2023</v>
      </c>
      <c r="N259" s="27">
        <v>52110</v>
      </c>
      <c r="O259" s="26">
        <f t="shared" si="19"/>
        <v>0</v>
      </c>
      <c r="P259" s="26">
        <f t="shared" si="20"/>
        <v>0</v>
      </c>
    </row>
    <row r="260" spans="1:16" ht="15.75" x14ac:dyDescent="0.25">
      <c r="A260" s="20">
        <v>45128</v>
      </c>
      <c r="B260" s="21" t="s">
        <v>255</v>
      </c>
      <c r="C260" s="21"/>
      <c r="D260" s="22">
        <v>506</v>
      </c>
      <c r="E260" s="22">
        <f t="shared" si="17"/>
        <v>10</v>
      </c>
      <c r="F260" s="22">
        <v>80</v>
      </c>
      <c r="G260" s="23">
        <v>0.6</v>
      </c>
      <c r="H260" s="29" t="s">
        <v>122</v>
      </c>
      <c r="I260" s="28"/>
      <c r="J260" s="23">
        <f t="shared" si="21"/>
        <v>48</v>
      </c>
      <c r="K260" s="25"/>
      <c r="L260" s="26">
        <f>L259+Table1493120122123125127128129124126130132133161162164165166167168169170171172173174177178179180181182183184186188190189191192193195197199200202201203204205206207208209211210212213214[[#This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2704.3000000000015</v>
      </c>
      <c r="M260" s="5" t="str">
        <f t="shared" si="18"/>
        <v>07/2023</v>
      </c>
      <c r="N260" s="27">
        <v>52140</v>
      </c>
      <c r="O260" s="26">
        <f t="shared" si="19"/>
        <v>0</v>
      </c>
      <c r="P260" s="26">
        <f t="shared" si="20"/>
        <v>0</v>
      </c>
    </row>
    <row r="261" spans="1:16" ht="15.75" x14ac:dyDescent="0.25">
      <c r="A261" s="20">
        <v>45135</v>
      </c>
      <c r="B261" s="21" t="s">
        <v>256</v>
      </c>
      <c r="C261" s="21"/>
      <c r="D261" s="22">
        <v>507</v>
      </c>
      <c r="E261" s="22">
        <f t="shared" si="17"/>
        <v>6</v>
      </c>
      <c r="F261" s="22">
        <v>48</v>
      </c>
      <c r="G261" s="23">
        <v>0.6</v>
      </c>
      <c r="H261" s="29" t="s">
        <v>122</v>
      </c>
      <c r="I261" s="28"/>
      <c r="J261" s="23">
        <f t="shared" si="21"/>
        <v>28.799999999999997</v>
      </c>
      <c r="K261" s="25"/>
      <c r="L261" s="26">
        <f>L260+Table1493120122123125127128129124126130132133161162164165166167168169170171172173174177178179180181182183184186188190189191192193195197199200202201203204205206207208209211210212213214[[#This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2733.1000000000017</v>
      </c>
      <c r="M261" s="5" t="str">
        <f t="shared" si="18"/>
        <v>07/2023</v>
      </c>
      <c r="N261" s="27">
        <v>52171</v>
      </c>
      <c r="O261" s="26">
        <f t="shared" si="19"/>
        <v>0</v>
      </c>
      <c r="P261" s="26">
        <f t="shared" si="20"/>
        <v>0</v>
      </c>
    </row>
    <row r="262" spans="1:16" ht="15.75" x14ac:dyDescent="0.25">
      <c r="A262" s="20">
        <v>45139</v>
      </c>
      <c r="B262" s="21" t="s">
        <v>257</v>
      </c>
      <c r="C262" s="21"/>
      <c r="D262" s="22">
        <v>501</v>
      </c>
      <c r="E262" s="22">
        <f t="shared" si="17"/>
        <v>8</v>
      </c>
      <c r="F262" s="22">
        <v>64</v>
      </c>
      <c r="G262" s="23">
        <v>0.75</v>
      </c>
      <c r="H262" s="29" t="s">
        <v>122</v>
      </c>
      <c r="I262" s="28"/>
      <c r="J262" s="23">
        <f t="shared" si="21"/>
        <v>48</v>
      </c>
      <c r="K262" s="25"/>
      <c r="L262" s="26">
        <f>L261+Table1493120122123125127128129124126130132133161162164165166167168169170171172173174177178179180181182183184186188190189191192193195197199200202201203204205206207208209211210212213214[[#This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2781.1000000000017</v>
      </c>
      <c r="M262" s="5" t="str">
        <f t="shared" si="18"/>
        <v>08/2023</v>
      </c>
      <c r="N262" s="27">
        <v>52201</v>
      </c>
      <c r="O262" s="26">
        <f t="shared" si="19"/>
        <v>0</v>
      </c>
      <c r="P262" s="26">
        <f t="shared" si="20"/>
        <v>0</v>
      </c>
    </row>
    <row r="263" spans="1:16" ht="15.75" x14ac:dyDescent="0.25">
      <c r="A263" s="20">
        <v>45147</v>
      </c>
      <c r="B263" s="21" t="s">
        <v>258</v>
      </c>
      <c r="C263" s="21"/>
      <c r="D263" s="22">
        <v>501</v>
      </c>
      <c r="E263" s="22">
        <f t="shared" si="17"/>
        <v>8</v>
      </c>
      <c r="F263" s="22">
        <v>64</v>
      </c>
      <c r="G263" s="23">
        <v>0.75</v>
      </c>
      <c r="H263" s="29" t="s">
        <v>122</v>
      </c>
      <c r="I263" s="28"/>
      <c r="J263" s="23">
        <f t="shared" si="21"/>
        <v>48</v>
      </c>
      <c r="K263" s="25"/>
      <c r="L263" s="26">
        <f>L262+Table1493120122123125127128129124126130132133161162164165166167168169170171172173174177178179180181182183184186188190189191192193195197199200202201203204205206207208209211210212213214[[#This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2829.1000000000017</v>
      </c>
      <c r="M263" s="5" t="str">
        <f t="shared" si="18"/>
        <v>08/2023</v>
      </c>
      <c r="N263" s="27">
        <v>52232</v>
      </c>
      <c r="O263" s="26">
        <f t="shared" si="19"/>
        <v>0</v>
      </c>
      <c r="P263" s="26">
        <f t="shared" si="20"/>
        <v>0</v>
      </c>
    </row>
    <row r="264" spans="1:16" ht="15.75" x14ac:dyDescent="0.25">
      <c r="A264" s="33">
        <v>45148</v>
      </c>
      <c r="B264" s="34" t="s">
        <v>259</v>
      </c>
      <c r="C264" s="34"/>
      <c r="D264" s="22">
        <v>506</v>
      </c>
      <c r="E264" s="22">
        <f>F264/8</f>
        <v>28</v>
      </c>
      <c r="F264" s="35">
        <v>224</v>
      </c>
      <c r="G264" s="36">
        <v>0.6</v>
      </c>
      <c r="H264" s="37" t="s">
        <v>122</v>
      </c>
      <c r="I264" s="38"/>
      <c r="J264" s="23">
        <f t="shared" si="21"/>
        <v>134.4</v>
      </c>
      <c r="K264" s="39"/>
      <c r="L264" s="26">
        <f>L263+Table1493120122123125127128129124126130132133161162164165166167168169170171172173174177178179180181182183184186188190189191192193195197199200202201203204205206207208209211210212213214[[#This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2963.5000000000018</v>
      </c>
      <c r="M264" s="5" t="str">
        <f t="shared" si="18"/>
        <v>08/2023</v>
      </c>
      <c r="N264" s="27">
        <v>52263</v>
      </c>
      <c r="O264" s="26">
        <f>SUMIF(M:M,N264,J:J)</f>
        <v>0</v>
      </c>
      <c r="P264" s="26">
        <f t="shared" si="20"/>
        <v>0</v>
      </c>
    </row>
    <row r="265" spans="1:16" ht="15.75" x14ac:dyDescent="0.25">
      <c r="A265" s="20">
        <v>45150</v>
      </c>
      <c r="B265" s="21" t="s">
        <v>260</v>
      </c>
      <c r="C265" s="21"/>
      <c r="D265" s="22">
        <v>501</v>
      </c>
      <c r="E265" s="22">
        <f>F265/8</f>
        <v>20</v>
      </c>
      <c r="F265" s="22">
        <v>160</v>
      </c>
      <c r="G265" s="23">
        <v>0.75</v>
      </c>
      <c r="H265" s="29" t="s">
        <v>122</v>
      </c>
      <c r="I265" s="28"/>
      <c r="J265" s="23">
        <f>F265*G265-I265</f>
        <v>120</v>
      </c>
      <c r="K265" s="25"/>
      <c r="L265" s="26">
        <f>L264+Table1493120122123125127128129124126130132133161162164165166167168169170171172173174177178179180181182183184186188190189191192193195197199200202201203204205206207208209211210212213214[[#This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3083.5000000000018</v>
      </c>
      <c r="M265" s="5" t="str">
        <f t="shared" si="18"/>
        <v>08/2023</v>
      </c>
      <c r="N265" s="27">
        <v>52291</v>
      </c>
      <c r="O265" s="26">
        <f>SUMIF(M:M,N265,J:J)</f>
        <v>0</v>
      </c>
      <c r="P265" s="26">
        <f t="shared" si="20"/>
        <v>0</v>
      </c>
    </row>
    <row r="266" spans="1:16" ht="15.75" x14ac:dyDescent="0.25">
      <c r="A266" s="20">
        <v>45157</v>
      </c>
      <c r="B266" s="40"/>
      <c r="C266" s="40"/>
      <c r="D266" s="22" t="s">
        <v>55</v>
      </c>
      <c r="E266" s="41">
        <f>F266/8</f>
        <v>0</v>
      </c>
      <c r="F266" s="22"/>
      <c r="G266" s="26"/>
      <c r="H266" s="42"/>
      <c r="I266" s="26"/>
      <c r="J266" s="26">
        <f>(Table1493120122123125127128129124126130132133161162164165166167168169170171172173174177178179180181182183184186188190189191192193195197199200202201203204205206207208209211210212213214[[#This Row],[السعر]]*Table1493120122123125127128129124126130132133161162164165166167168169170171172173174177178179180181182183184186188190189191192193195197199200202201203204205206207208209211210212213214[[#This Row],[الكمية]])-Table1493120122123125127128129124126130132133161162164165166167168169170171172173174177178179180181182183184186188190189191192193195197199200202201203204205206207208209211210212213214[[#This Row],[الحسم]]</f>
        <v>0</v>
      </c>
      <c r="K266" s="43">
        <v>400</v>
      </c>
      <c r="L266" s="26">
        <f>L265+Table1493120122123125127128129124126130132133161162164165166167168169170171172173174177178179180181182183184186188190189191192193195197199200202201203204205206207208209211210212213214[[#This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2683.5000000000018</v>
      </c>
      <c r="M266" s="5" t="str">
        <f t="shared" si="18"/>
        <v>08/2023</v>
      </c>
      <c r="N266" s="27">
        <v>52322</v>
      </c>
      <c r="O266" s="26">
        <f>SUMIF(M:M,N266,J:J)</f>
        <v>0</v>
      </c>
      <c r="P266" s="26">
        <f t="shared" si="20"/>
        <v>0</v>
      </c>
    </row>
    <row r="267" spans="1:16" ht="15.75" x14ac:dyDescent="0.25">
      <c r="A267" s="20">
        <v>45164</v>
      </c>
      <c r="B267" s="40"/>
      <c r="C267" s="40"/>
      <c r="D267" s="22" t="s">
        <v>55</v>
      </c>
      <c r="E267" s="41">
        <f>F267/8</f>
        <v>0</v>
      </c>
      <c r="F267" s="22"/>
      <c r="G267" s="26"/>
      <c r="H267" s="42"/>
      <c r="I267" s="26"/>
      <c r="J267" s="26">
        <f>(Table1493120122123125127128129124126130132133161162164165166167168169170171172173174177178179180181182183184186188190189191192193195197199200202201203204205206207208209211210212213214[[#This Row],[السعر]]*Table1493120122123125127128129124126130132133161162164165166167168169170171172173174177178179180181182183184186188190189191192193195197199200202201203204205206207208209211210212213214[[#This Row],[الكمية]])-Table1493120122123125127128129124126130132133161162164165166167168169170171172173174177178179180181182183184186188190189191192193195197199200202201203204205206207208209211210212213214[[#This Row],[الحسم]]</f>
        <v>0</v>
      </c>
      <c r="K267" s="43">
        <v>200</v>
      </c>
      <c r="L267" s="26">
        <f>L266+Table1493120122123125127128129124126130132133161162164165166167168169170171172173174177178179180181182183184186188190189191192193195197199200202201203204205206207208209211210212213214[[#This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2483.5000000000018</v>
      </c>
      <c r="M267" s="5" t="str">
        <f t="shared" si="18"/>
        <v>08/2023</v>
      </c>
      <c r="N267" s="27">
        <v>52352</v>
      </c>
      <c r="O267" s="26">
        <f>SUMIF(M:M,N267,J:J)</f>
        <v>0</v>
      </c>
      <c r="P267" s="26">
        <f t="shared" si="20"/>
        <v>0</v>
      </c>
    </row>
    <row r="268" spans="1:16" ht="15.75" x14ac:dyDescent="0.25">
      <c r="A268" s="20"/>
      <c r="B268" s="40"/>
      <c r="C268" s="40"/>
      <c r="D268" s="22"/>
      <c r="E268" s="41">
        <f>F268/8</f>
        <v>0</v>
      </c>
      <c r="F268" s="22"/>
      <c r="G268" s="26"/>
      <c r="H268" s="42"/>
      <c r="I268" s="26"/>
      <c r="J268" s="26">
        <f>(Table1493120122123125127128129124126130132133161162164165166167168169170171172173174177178179180181182183184186188190189191192193195197199200202201203204205206207208209211210212213214[[#This Row],[السعر]]*Table1493120122123125127128129124126130132133161162164165166167168169170171172173174177178179180181182183184186188190189191192193195197199200202201203204205206207208209211210212213214[[#This Row],[الكمية]])-Table1493120122123125127128129124126130132133161162164165166167168169170171172173174177178179180181182183184186188190189191192193195197199200202201203204205206207208209211210212213214[[#This Row],[الحسم]]</f>
        <v>0</v>
      </c>
      <c r="K268" s="43"/>
      <c r="L268" s="26">
        <f>L267+Table1493120122123125127128129124126130132133161162164165166167168169170171172173174177178179180181182183184186188190189191192193195197199200202201203204205206207208209211210212213214[[#This Row],[قاتورة]]-Table1493120122123125127128129124126130132133161162164165166167168169170171172173174177178179180181182183184186188190189191192193195197199200202201203204205206207208209211210212213214[[#This Row],[الدفعات]]</f>
        <v>2483.5000000000018</v>
      </c>
      <c r="M268" s="5" t="str">
        <f t="shared" si="18"/>
        <v>01/1900</v>
      </c>
      <c r="N268" s="27">
        <v>52383</v>
      </c>
      <c r="O268" s="44">
        <f>SUMIF(M:M,N268,J:J)</f>
        <v>0</v>
      </c>
      <c r="P268" s="44">
        <f t="shared" si="20"/>
        <v>0</v>
      </c>
    </row>
    <row r="269" spans="1:16" ht="16.5" x14ac:dyDescent="0.25">
      <c r="A269" s="45"/>
      <c r="B269" s="46"/>
      <c r="C269" s="46"/>
      <c r="D269" s="47"/>
      <c r="E269" s="47"/>
      <c r="F269" s="48"/>
      <c r="G269" s="48"/>
      <c r="H269" s="49"/>
      <c r="I269" s="48"/>
      <c r="J269" s="64" t="s">
        <v>261</v>
      </c>
      <c r="K269" s="64"/>
      <c r="L269" s="50">
        <f>SUBTOTAL(109,Table1493120122123125127128129124126130132133161162164165166167168169170171172173174177178179180181182183184186188190189191192193195197199200202201203204205206207208209211210212213214[قاتورة])</f>
        <v>27850.5</v>
      </c>
    </row>
    <row r="270" spans="1:16" ht="16.5" x14ac:dyDescent="0.25">
      <c r="A270" s="45"/>
      <c r="B270" s="46"/>
      <c r="C270" s="46"/>
      <c r="D270" s="47"/>
      <c r="E270" s="47"/>
      <c r="F270" s="48"/>
      <c r="G270" s="48"/>
      <c r="H270" s="49"/>
      <c r="I270" s="48"/>
      <c r="J270" s="11" t="s">
        <v>262</v>
      </c>
      <c r="K270" s="11"/>
      <c r="L270" s="50">
        <f>SUBTOTAL(109,Table1493120122123125127128129124126130132133161162164165166167168169170171172173174177178179180181182183184186188190189191192193195197199200202201203204205206207208209211210212213214[طقم])</f>
        <v>5042</v>
      </c>
    </row>
    <row r="271" spans="1:16" ht="16.5" x14ac:dyDescent="0.25">
      <c r="A271" s="45"/>
      <c r="B271" s="46"/>
      <c r="C271" s="46"/>
      <c r="D271" s="47"/>
      <c r="E271" s="47"/>
      <c r="F271" s="48"/>
      <c r="G271" s="48"/>
      <c r="H271" s="49"/>
      <c r="I271" s="48"/>
      <c r="J271" s="64" t="s">
        <v>263</v>
      </c>
      <c r="K271" s="64"/>
      <c r="L271" s="50">
        <f>SUBTOTAL(109,Table1493120122123125127128129124126130132133161162164165166167168169170171172173174177178179180181182183184186188190189191192193195197199200202201203204205206207208209211210212213214[الدفعات])</f>
        <v>25367</v>
      </c>
    </row>
    <row r="272" spans="1:16" ht="16.5" x14ac:dyDescent="0.25">
      <c r="A272" s="45"/>
      <c r="B272" s="46"/>
      <c r="C272" s="46"/>
      <c r="D272" s="47"/>
      <c r="E272" s="47"/>
      <c r="F272" s="48"/>
      <c r="G272" s="48"/>
      <c r="H272" s="49"/>
      <c r="I272" s="48"/>
      <c r="J272" s="64" t="s">
        <v>264</v>
      </c>
      <c r="K272" s="64"/>
      <c r="L272" s="51">
        <f>L269-L271</f>
        <v>2483.5</v>
      </c>
    </row>
    <row r="273" spans="1:12" ht="46.5" x14ac:dyDescent="0.25">
      <c r="A273" s="52"/>
      <c r="B273" s="53"/>
      <c r="C273" s="53"/>
      <c r="D273" s="54"/>
      <c r="E273" s="54"/>
      <c r="F273" s="55"/>
      <c r="G273" s="55"/>
      <c r="H273" s="56"/>
      <c r="I273" s="55"/>
      <c r="J273" s="57"/>
      <c r="L273" s="58" t="s">
        <v>0</v>
      </c>
    </row>
    <row r="274" spans="1:12" ht="16.5" x14ac:dyDescent="0.25">
      <c r="A274" s="52"/>
      <c r="B274" s="53"/>
      <c r="C274" s="53"/>
      <c r="D274" s="54"/>
      <c r="E274" s="54"/>
      <c r="F274" s="55"/>
      <c r="G274" s="55"/>
      <c r="H274" s="56"/>
      <c r="I274" s="55"/>
      <c r="J274" s="57"/>
    </row>
    <row r="285" spans="1:12" x14ac:dyDescent="0.25">
      <c r="A285" s="5"/>
      <c r="B285" s="59"/>
      <c r="C285" s="59"/>
      <c r="H285" s="59"/>
    </row>
    <row r="286" spans="1:12" x14ac:dyDescent="0.25">
      <c r="A286" s="5"/>
      <c r="B286" s="59"/>
      <c r="C286" s="59"/>
      <c r="H286" s="59"/>
    </row>
    <row r="287" spans="1:12" x14ac:dyDescent="0.25">
      <c r="A287" s="5"/>
      <c r="B287" s="59"/>
      <c r="C287" s="59"/>
      <c r="H287" s="59"/>
    </row>
    <row r="288" spans="1:12" x14ac:dyDescent="0.25">
      <c r="A288" s="5"/>
      <c r="B288" s="59"/>
      <c r="C288" s="59"/>
      <c r="H288" s="59"/>
    </row>
    <row r="289" spans="1:8" x14ac:dyDescent="0.25">
      <c r="A289" s="5"/>
      <c r="B289" s="59"/>
      <c r="C289" s="59"/>
      <c r="H289" s="59"/>
    </row>
    <row r="290" spans="1:8" x14ac:dyDescent="0.25">
      <c r="A290" s="5"/>
      <c r="B290" s="59"/>
      <c r="C290" s="59"/>
      <c r="H290" s="59"/>
    </row>
    <row r="291" spans="1:8" x14ac:dyDescent="0.25">
      <c r="A291" s="5"/>
      <c r="B291" s="59"/>
      <c r="C291" s="59"/>
      <c r="H291" s="59"/>
    </row>
    <row r="292" spans="1:8" x14ac:dyDescent="0.25">
      <c r="A292" s="5"/>
      <c r="B292" s="59"/>
      <c r="C292" s="59"/>
      <c r="H292" s="59"/>
    </row>
    <row r="293" spans="1:8" x14ac:dyDescent="0.25">
      <c r="A293" s="5"/>
      <c r="B293" s="59"/>
      <c r="C293" s="59"/>
      <c r="H293" s="59"/>
    </row>
    <row r="294" spans="1:8" x14ac:dyDescent="0.25">
      <c r="A294" s="5"/>
      <c r="B294" s="59"/>
      <c r="C294" s="59"/>
      <c r="H294" s="59"/>
    </row>
    <row r="295" spans="1:8" x14ac:dyDescent="0.25">
      <c r="A295" s="5"/>
      <c r="B295" s="59"/>
      <c r="C295" s="59"/>
      <c r="H295" s="59"/>
    </row>
    <row r="296" spans="1:8" x14ac:dyDescent="0.25">
      <c r="A296" s="5"/>
      <c r="B296" s="59"/>
      <c r="C296" s="59"/>
      <c r="H296" s="59"/>
    </row>
    <row r="297" spans="1:8" x14ac:dyDescent="0.25">
      <c r="A297" s="5"/>
      <c r="B297" s="59"/>
      <c r="C297" s="59"/>
      <c r="H297" s="59"/>
    </row>
    <row r="298" spans="1:8" x14ac:dyDescent="0.25">
      <c r="A298" s="5"/>
      <c r="B298" s="59"/>
      <c r="C298" s="59"/>
      <c r="H298" s="59"/>
    </row>
    <row r="299" spans="1:8" x14ac:dyDescent="0.25">
      <c r="A299" s="5"/>
      <c r="B299" s="59"/>
      <c r="C299" s="59"/>
      <c r="H299" s="59"/>
    </row>
    <row r="300" spans="1:8" x14ac:dyDescent="0.25">
      <c r="A300" s="5"/>
      <c r="B300" s="59"/>
      <c r="C300" s="59"/>
      <c r="H300" s="59"/>
    </row>
    <row r="301" spans="1:8" x14ac:dyDescent="0.25">
      <c r="A301" s="5"/>
      <c r="B301" s="59"/>
      <c r="C301" s="59"/>
      <c r="H301" s="59"/>
    </row>
    <row r="302" spans="1:8" x14ac:dyDescent="0.25">
      <c r="A302" s="5"/>
      <c r="B302" s="59"/>
      <c r="C302" s="59"/>
      <c r="H302" s="59"/>
    </row>
    <row r="303" spans="1:8" x14ac:dyDescent="0.25">
      <c r="A303" s="5"/>
      <c r="B303" s="59"/>
      <c r="C303" s="59"/>
      <c r="H303" s="59"/>
    </row>
    <row r="304" spans="1:8" x14ac:dyDescent="0.25">
      <c r="A304" s="5"/>
      <c r="B304" s="59"/>
      <c r="C304" s="59"/>
      <c r="H304" s="59"/>
    </row>
    <row r="305" spans="1:8" x14ac:dyDescent="0.25">
      <c r="A305" s="5"/>
      <c r="B305" s="59"/>
      <c r="C305" s="59"/>
      <c r="H305" s="59"/>
    </row>
    <row r="306" spans="1:8" x14ac:dyDescent="0.25">
      <c r="A306" s="5"/>
      <c r="B306" s="59"/>
      <c r="C306" s="59"/>
      <c r="H306" s="59"/>
    </row>
    <row r="307" spans="1:8" x14ac:dyDescent="0.25">
      <c r="A307" s="5"/>
      <c r="B307" s="59"/>
      <c r="C307" s="59"/>
      <c r="H307" s="59"/>
    </row>
    <row r="308" spans="1:8" x14ac:dyDescent="0.25">
      <c r="A308" s="5"/>
      <c r="B308" s="59"/>
      <c r="C308" s="59"/>
      <c r="H308" s="59"/>
    </row>
    <row r="309" spans="1:8" x14ac:dyDescent="0.25">
      <c r="A309" s="5"/>
      <c r="B309" s="59"/>
      <c r="C309" s="59"/>
      <c r="H309" s="59"/>
    </row>
    <row r="310" spans="1:8" x14ac:dyDescent="0.25">
      <c r="A310" s="5"/>
      <c r="B310" s="59"/>
      <c r="C310" s="59"/>
      <c r="H310" s="59"/>
    </row>
    <row r="311" spans="1:8" x14ac:dyDescent="0.25">
      <c r="A311" s="5"/>
      <c r="B311" s="59"/>
      <c r="C311" s="59"/>
      <c r="H311" s="59"/>
    </row>
    <row r="312" spans="1:8" x14ac:dyDescent="0.25">
      <c r="A312" s="5"/>
      <c r="B312" s="59"/>
      <c r="C312" s="59"/>
      <c r="H312" s="59"/>
    </row>
    <row r="313" spans="1:8" x14ac:dyDescent="0.25">
      <c r="A313" s="5"/>
      <c r="B313" s="59"/>
      <c r="C313" s="59"/>
      <c r="H313" s="59"/>
    </row>
    <row r="314" spans="1:8" x14ac:dyDescent="0.25">
      <c r="A314" s="5"/>
      <c r="B314" s="59"/>
      <c r="C314" s="59"/>
      <c r="H314" s="59"/>
    </row>
    <row r="315" spans="1:8" x14ac:dyDescent="0.25">
      <c r="A315" s="5"/>
      <c r="B315" s="59"/>
      <c r="C315" s="59"/>
      <c r="H315" s="59"/>
    </row>
    <row r="316" spans="1:8" x14ac:dyDescent="0.25">
      <c r="A316" s="5"/>
      <c r="B316" s="59"/>
      <c r="C316" s="59"/>
      <c r="H316" s="59"/>
    </row>
    <row r="317" spans="1:8" x14ac:dyDescent="0.25">
      <c r="A317" s="5"/>
      <c r="B317" s="59"/>
      <c r="C317" s="59"/>
      <c r="H317" s="59"/>
    </row>
    <row r="318" spans="1:8" x14ac:dyDescent="0.25">
      <c r="A318" s="5"/>
      <c r="B318" s="59"/>
      <c r="C318" s="59"/>
      <c r="H318" s="59"/>
    </row>
    <row r="319" spans="1:8" x14ac:dyDescent="0.25">
      <c r="A319" s="5"/>
      <c r="B319" s="59"/>
      <c r="C319" s="59"/>
      <c r="H319" s="59"/>
    </row>
    <row r="320" spans="1:8" x14ac:dyDescent="0.25">
      <c r="A320" s="5"/>
      <c r="B320" s="59"/>
      <c r="C320" s="59"/>
      <c r="H320" s="59"/>
    </row>
    <row r="321" spans="1:8" x14ac:dyDescent="0.25">
      <c r="A321" s="5"/>
      <c r="B321" s="59"/>
      <c r="C321" s="59"/>
      <c r="H321" s="59"/>
    </row>
    <row r="322" spans="1:8" x14ac:dyDescent="0.25">
      <c r="A322" s="5"/>
      <c r="B322" s="59"/>
      <c r="C322" s="59"/>
      <c r="H322" s="59"/>
    </row>
    <row r="323" spans="1:8" x14ac:dyDescent="0.25">
      <c r="A323" s="5"/>
      <c r="B323" s="59"/>
      <c r="C323" s="59"/>
      <c r="H323" s="59"/>
    </row>
    <row r="324" spans="1:8" x14ac:dyDescent="0.25">
      <c r="A324" s="5"/>
      <c r="B324" s="59"/>
      <c r="C324" s="59"/>
      <c r="H324" s="59"/>
    </row>
    <row r="325" spans="1:8" x14ac:dyDescent="0.25">
      <c r="A325" s="5"/>
      <c r="B325" s="59"/>
      <c r="C325" s="59"/>
      <c r="H325" s="59"/>
    </row>
    <row r="326" spans="1:8" x14ac:dyDescent="0.25">
      <c r="A326" s="5"/>
      <c r="B326" s="59"/>
      <c r="C326" s="59"/>
      <c r="H326" s="59"/>
    </row>
    <row r="327" spans="1:8" x14ac:dyDescent="0.25">
      <c r="A327" s="5"/>
      <c r="B327" s="59"/>
      <c r="C327" s="59"/>
      <c r="H327" s="59"/>
    </row>
    <row r="328" spans="1:8" x14ac:dyDescent="0.25">
      <c r="A328" s="5"/>
      <c r="B328" s="59"/>
      <c r="C328" s="59"/>
      <c r="H328" s="59"/>
    </row>
    <row r="329" spans="1:8" x14ac:dyDescent="0.25">
      <c r="A329" s="5"/>
      <c r="B329" s="59"/>
      <c r="C329" s="59"/>
      <c r="H329" s="59"/>
    </row>
    <row r="330" spans="1:8" x14ac:dyDescent="0.25">
      <c r="A330" s="5"/>
      <c r="B330" s="59"/>
      <c r="C330" s="59"/>
      <c r="H330" s="59"/>
    </row>
    <row r="331" spans="1:8" x14ac:dyDescent="0.25">
      <c r="A331" s="5"/>
      <c r="B331" s="59"/>
      <c r="C331" s="59"/>
      <c r="H331" s="59"/>
    </row>
    <row r="332" spans="1:8" x14ac:dyDescent="0.25">
      <c r="A332" s="5"/>
      <c r="B332" s="59"/>
      <c r="C332" s="59"/>
      <c r="H332" s="59"/>
    </row>
    <row r="333" spans="1:8" x14ac:dyDescent="0.25">
      <c r="A333" s="5"/>
      <c r="B333" s="59"/>
      <c r="C333" s="59"/>
      <c r="H333" s="59"/>
    </row>
    <row r="334" spans="1:8" x14ac:dyDescent="0.25">
      <c r="A334" s="5"/>
      <c r="B334" s="59"/>
      <c r="C334" s="59"/>
      <c r="H334" s="59"/>
    </row>
    <row r="335" spans="1:8" x14ac:dyDescent="0.25">
      <c r="A335" s="5"/>
      <c r="B335" s="59"/>
      <c r="C335" s="59"/>
      <c r="H335" s="59"/>
    </row>
    <row r="336" spans="1:8" x14ac:dyDescent="0.25">
      <c r="A336" s="5"/>
      <c r="B336" s="59"/>
      <c r="C336" s="59"/>
      <c r="H336" s="59"/>
    </row>
    <row r="337" spans="1:8" x14ac:dyDescent="0.25">
      <c r="A337" s="5"/>
      <c r="B337" s="59"/>
      <c r="C337" s="59"/>
      <c r="H337" s="59"/>
    </row>
    <row r="338" spans="1:8" x14ac:dyDescent="0.25">
      <c r="A338" s="5"/>
      <c r="B338" s="59"/>
      <c r="C338" s="59"/>
      <c r="H338" s="59"/>
    </row>
    <row r="339" spans="1:8" x14ac:dyDescent="0.25">
      <c r="A339" s="5"/>
      <c r="B339" s="59"/>
      <c r="C339" s="59"/>
      <c r="H339" s="59"/>
    </row>
    <row r="340" spans="1:8" x14ac:dyDescent="0.25">
      <c r="A340" s="5"/>
      <c r="B340" s="59"/>
      <c r="C340" s="59"/>
      <c r="H340" s="59"/>
    </row>
    <row r="341" spans="1:8" x14ac:dyDescent="0.25">
      <c r="A341" s="5"/>
      <c r="B341" s="59"/>
      <c r="C341" s="59"/>
      <c r="H341" s="59"/>
    </row>
    <row r="342" spans="1:8" x14ac:dyDescent="0.25">
      <c r="A342" s="5"/>
      <c r="B342" s="59"/>
      <c r="C342" s="59"/>
      <c r="H342" s="59"/>
    </row>
    <row r="343" spans="1:8" x14ac:dyDescent="0.25">
      <c r="A343" s="5"/>
      <c r="B343" s="59"/>
      <c r="C343" s="59"/>
      <c r="H343" s="59"/>
    </row>
    <row r="344" spans="1:8" x14ac:dyDescent="0.25">
      <c r="A344" s="5"/>
      <c r="B344" s="59"/>
      <c r="C344" s="59"/>
      <c r="H344" s="59"/>
    </row>
    <row r="345" spans="1:8" x14ac:dyDescent="0.25">
      <c r="A345" s="5"/>
      <c r="B345" s="59"/>
      <c r="C345" s="59"/>
      <c r="H345" s="59"/>
    </row>
    <row r="346" spans="1:8" x14ac:dyDescent="0.25">
      <c r="A346" s="5"/>
      <c r="B346" s="59"/>
      <c r="C346" s="59"/>
      <c r="H346" s="59"/>
    </row>
    <row r="347" spans="1:8" x14ac:dyDescent="0.25">
      <c r="A347" s="5"/>
      <c r="B347" s="59"/>
      <c r="C347" s="59"/>
      <c r="H347" s="59"/>
    </row>
    <row r="348" spans="1:8" x14ac:dyDescent="0.25">
      <c r="A348" s="5"/>
      <c r="B348" s="59"/>
      <c r="C348" s="59"/>
      <c r="H348" s="59"/>
    </row>
    <row r="349" spans="1:8" x14ac:dyDescent="0.25">
      <c r="A349" s="5"/>
      <c r="B349" s="59"/>
      <c r="C349" s="59"/>
      <c r="H349" s="59"/>
    </row>
    <row r="350" spans="1:8" x14ac:dyDescent="0.25">
      <c r="A350" s="5"/>
      <c r="B350" s="59"/>
      <c r="C350" s="59"/>
      <c r="H350" s="59"/>
    </row>
    <row r="351" spans="1:8" x14ac:dyDescent="0.25">
      <c r="A351" s="5"/>
      <c r="B351" s="59"/>
      <c r="C351" s="59"/>
      <c r="H351" s="59"/>
    </row>
    <row r="352" spans="1:8" x14ac:dyDescent="0.25">
      <c r="A352" s="5"/>
      <c r="B352" s="59"/>
      <c r="C352" s="59"/>
      <c r="H352" s="59"/>
    </row>
    <row r="353" spans="1:8" x14ac:dyDescent="0.25">
      <c r="A353" s="5"/>
      <c r="B353" s="59"/>
      <c r="C353" s="59"/>
      <c r="H353" s="59"/>
    </row>
    <row r="354" spans="1:8" x14ac:dyDescent="0.25">
      <c r="A354" s="5"/>
      <c r="B354" s="59"/>
      <c r="C354" s="59"/>
      <c r="H354" s="59"/>
    </row>
    <row r="355" spans="1:8" x14ac:dyDescent="0.25">
      <c r="A355" s="5"/>
      <c r="B355" s="59"/>
      <c r="C355" s="59"/>
      <c r="H355" s="59"/>
    </row>
    <row r="356" spans="1:8" x14ac:dyDescent="0.25">
      <c r="A356" s="5"/>
      <c r="B356" s="59"/>
      <c r="C356" s="59"/>
      <c r="H356" s="59"/>
    </row>
    <row r="357" spans="1:8" x14ac:dyDescent="0.25">
      <c r="A357" s="5"/>
      <c r="B357" s="59"/>
      <c r="C357" s="59"/>
      <c r="H357" s="59"/>
    </row>
    <row r="358" spans="1:8" x14ac:dyDescent="0.25">
      <c r="A358" s="5"/>
      <c r="B358" s="59"/>
      <c r="C358" s="59"/>
      <c r="H358" s="59"/>
    </row>
    <row r="359" spans="1:8" x14ac:dyDescent="0.25">
      <c r="A359" s="5"/>
      <c r="B359" s="59"/>
      <c r="C359" s="59"/>
      <c r="H359" s="59"/>
    </row>
    <row r="360" spans="1:8" x14ac:dyDescent="0.25">
      <c r="A360" s="5"/>
      <c r="B360" s="59"/>
      <c r="C360" s="59"/>
      <c r="H360" s="59"/>
    </row>
    <row r="361" spans="1:8" x14ac:dyDescent="0.25">
      <c r="A361" s="5"/>
      <c r="B361" s="59"/>
      <c r="C361" s="59"/>
      <c r="H361" s="59"/>
    </row>
    <row r="362" spans="1:8" x14ac:dyDescent="0.25">
      <c r="A362" s="5"/>
      <c r="B362" s="59"/>
      <c r="C362" s="59"/>
      <c r="H362" s="59"/>
    </row>
    <row r="363" spans="1:8" x14ac:dyDescent="0.25">
      <c r="A363" s="5"/>
      <c r="B363" s="59"/>
      <c r="C363" s="59"/>
      <c r="H363" s="59"/>
    </row>
    <row r="364" spans="1:8" x14ac:dyDescent="0.25">
      <c r="A364" s="5"/>
      <c r="B364" s="59"/>
      <c r="C364" s="59"/>
      <c r="H364" s="59"/>
    </row>
    <row r="365" spans="1:8" x14ac:dyDescent="0.25">
      <c r="A365" s="5"/>
      <c r="B365" s="59"/>
      <c r="C365" s="59"/>
      <c r="H365" s="59"/>
    </row>
    <row r="366" spans="1:8" x14ac:dyDescent="0.25">
      <c r="A366" s="5"/>
      <c r="B366" s="59"/>
      <c r="C366" s="59"/>
      <c r="H366" s="59"/>
    </row>
    <row r="367" spans="1:8" x14ac:dyDescent="0.25">
      <c r="A367" s="5"/>
      <c r="B367" s="59"/>
      <c r="C367" s="59"/>
      <c r="H367" s="59"/>
    </row>
    <row r="381" spans="1:8" x14ac:dyDescent="0.25">
      <c r="A381" s="5"/>
      <c r="B381" s="59"/>
      <c r="C381" s="59"/>
      <c r="H381" s="59"/>
    </row>
    <row r="382" spans="1:8" x14ac:dyDescent="0.25">
      <c r="A382" s="5"/>
      <c r="B382" s="59"/>
      <c r="C382" s="59"/>
      <c r="H382" s="59"/>
    </row>
    <row r="383" spans="1:8" x14ac:dyDescent="0.25">
      <c r="A383" s="5"/>
      <c r="B383" s="59"/>
      <c r="C383" s="59"/>
      <c r="H383" s="59"/>
    </row>
    <row r="384" spans="1:8" x14ac:dyDescent="0.25">
      <c r="A384" s="5"/>
      <c r="B384" s="59"/>
      <c r="C384" s="59"/>
      <c r="H384" s="59"/>
    </row>
    <row r="385" spans="1:8" x14ac:dyDescent="0.25">
      <c r="A385" s="5"/>
      <c r="B385" s="59"/>
      <c r="C385" s="59"/>
      <c r="H385" s="59"/>
    </row>
    <row r="386" spans="1:8" x14ac:dyDescent="0.25">
      <c r="A386" s="5"/>
      <c r="B386" s="59"/>
      <c r="C386" s="59"/>
      <c r="H386" s="59"/>
    </row>
    <row r="387" spans="1:8" x14ac:dyDescent="0.25">
      <c r="A387" s="5"/>
      <c r="B387" s="59"/>
      <c r="C387" s="59"/>
      <c r="H387" s="59"/>
    </row>
    <row r="388" spans="1:8" x14ac:dyDescent="0.25">
      <c r="A388" s="5"/>
      <c r="B388" s="59"/>
      <c r="C388" s="59"/>
      <c r="H388" s="59"/>
    </row>
    <row r="389" spans="1:8" x14ac:dyDescent="0.25">
      <c r="A389" s="5"/>
      <c r="B389" s="59"/>
      <c r="C389" s="59"/>
      <c r="H389" s="59"/>
    </row>
    <row r="390" spans="1:8" x14ac:dyDescent="0.25">
      <c r="A390" s="5"/>
      <c r="B390" s="59"/>
      <c r="C390" s="59"/>
      <c r="H390" s="59"/>
    </row>
    <row r="391" spans="1:8" x14ac:dyDescent="0.25">
      <c r="A391" s="5"/>
      <c r="B391" s="59"/>
      <c r="C391" s="59"/>
      <c r="H391" s="59"/>
    </row>
    <row r="392" spans="1:8" x14ac:dyDescent="0.25">
      <c r="A392" s="5"/>
      <c r="B392" s="59"/>
      <c r="C392" s="59"/>
      <c r="H392" s="59"/>
    </row>
    <row r="393" spans="1:8" x14ac:dyDescent="0.25">
      <c r="A393" s="5"/>
      <c r="B393" s="59"/>
      <c r="C393" s="59"/>
      <c r="H393" s="59"/>
    </row>
    <row r="394" spans="1:8" x14ac:dyDescent="0.25">
      <c r="A394" s="5"/>
      <c r="B394" s="59"/>
      <c r="C394" s="59"/>
      <c r="H394" s="59"/>
    </row>
    <row r="395" spans="1:8" x14ac:dyDescent="0.25">
      <c r="A395" s="5"/>
      <c r="B395" s="59"/>
      <c r="C395" s="59"/>
      <c r="H395" s="59"/>
    </row>
    <row r="396" spans="1:8" x14ac:dyDescent="0.25">
      <c r="A396" s="5"/>
      <c r="B396" s="59"/>
      <c r="C396" s="59"/>
      <c r="H396" s="59"/>
    </row>
    <row r="397" spans="1:8" x14ac:dyDescent="0.25">
      <c r="A397" s="5"/>
      <c r="B397" s="59"/>
      <c r="C397" s="59"/>
      <c r="H397" s="59"/>
    </row>
    <row r="398" spans="1:8" x14ac:dyDescent="0.25">
      <c r="A398" s="5"/>
      <c r="B398" s="59"/>
      <c r="C398" s="59"/>
      <c r="H398" s="59"/>
    </row>
    <row r="399" spans="1:8" x14ac:dyDescent="0.25">
      <c r="A399" s="5"/>
      <c r="B399" s="59"/>
      <c r="C399" s="59"/>
      <c r="H399" s="59"/>
    </row>
    <row r="400" spans="1:8" x14ac:dyDescent="0.25">
      <c r="A400" s="5"/>
      <c r="B400" s="59"/>
      <c r="C400" s="59"/>
      <c r="H400" s="59"/>
    </row>
    <row r="401" spans="1:8" x14ac:dyDescent="0.25">
      <c r="A401" s="5"/>
      <c r="B401" s="59"/>
      <c r="C401" s="59"/>
      <c r="H401" s="59"/>
    </row>
    <row r="402" spans="1:8" x14ac:dyDescent="0.25">
      <c r="A402" s="5"/>
      <c r="B402" s="59"/>
      <c r="C402" s="59"/>
      <c r="H402" s="59"/>
    </row>
    <row r="403" spans="1:8" x14ac:dyDescent="0.25">
      <c r="A403" s="5"/>
      <c r="B403" s="59"/>
      <c r="C403" s="59"/>
      <c r="H403" s="59"/>
    </row>
    <row r="404" spans="1:8" x14ac:dyDescent="0.25">
      <c r="A404" s="5"/>
      <c r="B404" s="59"/>
      <c r="C404" s="59"/>
      <c r="H404" s="59"/>
    </row>
    <row r="405" spans="1:8" x14ac:dyDescent="0.25">
      <c r="A405" s="5"/>
      <c r="B405" s="59"/>
      <c r="C405" s="59"/>
      <c r="H405" s="59"/>
    </row>
    <row r="406" spans="1:8" x14ac:dyDescent="0.25">
      <c r="A406" s="5"/>
      <c r="B406" s="59"/>
      <c r="C406" s="59"/>
      <c r="H406" s="59"/>
    </row>
    <row r="407" spans="1:8" x14ac:dyDescent="0.25">
      <c r="A407" s="5"/>
      <c r="B407" s="59"/>
      <c r="C407" s="59"/>
      <c r="H407" s="59"/>
    </row>
    <row r="408" spans="1:8" x14ac:dyDescent="0.25">
      <c r="A408" s="5"/>
      <c r="B408" s="59"/>
      <c r="C408" s="59"/>
      <c r="H408" s="59"/>
    </row>
    <row r="409" spans="1:8" x14ac:dyDescent="0.25">
      <c r="A409" s="5"/>
      <c r="B409" s="59"/>
      <c r="C409" s="59"/>
      <c r="H409" s="59"/>
    </row>
    <row r="410" spans="1:8" x14ac:dyDescent="0.25">
      <c r="A410" s="5"/>
      <c r="B410" s="59"/>
      <c r="C410" s="59"/>
      <c r="H410" s="59"/>
    </row>
    <row r="411" spans="1:8" x14ac:dyDescent="0.25">
      <c r="A411" s="5"/>
      <c r="B411" s="59"/>
      <c r="C411" s="59"/>
      <c r="H411" s="59"/>
    </row>
    <row r="412" spans="1:8" x14ac:dyDescent="0.25">
      <c r="A412" s="5"/>
      <c r="B412" s="59"/>
      <c r="C412" s="59"/>
      <c r="H412" s="59"/>
    </row>
    <row r="413" spans="1:8" x14ac:dyDescent="0.25">
      <c r="A413" s="5"/>
      <c r="B413" s="59"/>
      <c r="C413" s="59"/>
      <c r="H413" s="59"/>
    </row>
    <row r="414" spans="1:8" x14ac:dyDescent="0.25">
      <c r="A414" s="5"/>
      <c r="B414" s="59"/>
      <c r="C414" s="59"/>
      <c r="H414" s="59"/>
    </row>
    <row r="415" spans="1:8" x14ac:dyDescent="0.25">
      <c r="A415" s="5"/>
      <c r="B415" s="59"/>
      <c r="C415" s="59"/>
      <c r="H415" s="59"/>
    </row>
    <row r="416" spans="1:8" x14ac:dyDescent="0.25">
      <c r="A416" s="5"/>
      <c r="B416" s="59"/>
      <c r="C416" s="59"/>
      <c r="H416" s="59"/>
    </row>
    <row r="417" spans="1:8" x14ac:dyDescent="0.25">
      <c r="A417" s="5"/>
      <c r="B417" s="59"/>
      <c r="C417" s="59"/>
      <c r="H417" s="59"/>
    </row>
    <row r="418" spans="1:8" x14ac:dyDescent="0.25">
      <c r="A418" s="5"/>
      <c r="B418" s="59"/>
      <c r="C418" s="59"/>
      <c r="H418" s="59"/>
    </row>
    <row r="419" spans="1:8" x14ac:dyDescent="0.25">
      <c r="A419" s="5"/>
      <c r="B419" s="59"/>
      <c r="C419" s="59"/>
      <c r="H419" s="59"/>
    </row>
    <row r="420" spans="1:8" x14ac:dyDescent="0.25">
      <c r="A420" s="5"/>
      <c r="B420" s="59"/>
      <c r="C420" s="59"/>
      <c r="H420" s="59"/>
    </row>
    <row r="421" spans="1:8" x14ac:dyDescent="0.25">
      <c r="A421" s="5"/>
      <c r="B421" s="59"/>
      <c r="C421" s="59"/>
      <c r="H421" s="59"/>
    </row>
    <row r="422" spans="1:8" x14ac:dyDescent="0.25">
      <c r="A422" s="5"/>
      <c r="B422" s="59"/>
      <c r="C422" s="59"/>
      <c r="H422" s="59"/>
    </row>
    <row r="423" spans="1:8" x14ac:dyDescent="0.25">
      <c r="A423" s="5"/>
      <c r="B423" s="59"/>
      <c r="C423" s="59"/>
      <c r="H423" s="59"/>
    </row>
    <row r="424" spans="1:8" x14ac:dyDescent="0.25">
      <c r="A424" s="5"/>
      <c r="B424" s="59"/>
      <c r="C424" s="59"/>
      <c r="H424" s="59"/>
    </row>
    <row r="425" spans="1:8" x14ac:dyDescent="0.25">
      <c r="A425" s="5"/>
      <c r="B425" s="59"/>
      <c r="C425" s="59"/>
      <c r="H425" s="59"/>
    </row>
  </sheetData>
  <mergeCells count="5">
    <mergeCell ref="A1:D2"/>
    <mergeCell ref="A4:D4"/>
    <mergeCell ref="J269:K269"/>
    <mergeCell ref="J271:K271"/>
    <mergeCell ref="J272:K272"/>
  </mergeCells>
  <conditionalFormatting sqref="L8:L271 A266:K268">
    <cfRule type="containsText" dxfId="25" priority="5" operator="containsText" text="دفعة">
      <formula>NOT(ISERROR(SEARCH("دفعة",A8)))</formula>
      <formula>"دفعة"</formula>
    </cfRule>
  </conditionalFormatting>
  <conditionalFormatting sqref="L272">
    <cfRule type="containsText" dxfId="24" priority="4" operator="containsText" text="دفعة">
      <formula>NOT(ISERROR(SEARCH("دفعة",L272)))</formula>
      <formula>"دفعة"</formula>
    </cfRule>
  </conditionalFormatting>
  <conditionalFormatting sqref="A2:L7 A269:K273 A274:L1246 A1:I1 K1:L1">
    <cfRule type="containsText" dxfId="23" priority="6" operator="containsText" text="دفعة">
      <formula>NOT(ISERROR(SEARCH("دفعة",A1)))</formula>
      <formula>"دفعة"</formula>
    </cfRule>
  </conditionalFormatting>
  <conditionalFormatting sqref="A8:K265">
    <cfRule type="containsText" dxfId="22" priority="3" operator="containsText" text="دفعة">
      <formula>NOT(ISERROR(SEARCH("دفعة",A8)))</formula>
      <formula>"دفعة"</formula>
    </cfRule>
  </conditionalFormatting>
  <conditionalFormatting sqref="L273">
    <cfRule type="containsText" dxfId="21" priority="2" operator="containsText" text="دفعة">
      <formula>NOT(ISERROR(SEARCH("دفعة",L273)))</formula>
      <formula>"دفعة"</formula>
    </cfRule>
  </conditionalFormatting>
  <conditionalFormatting sqref="J1">
    <cfRule type="containsText" dxfId="20" priority="1" operator="containsText" text="دفعة">
      <formula>NOT(ISERROR(SEARCH("دفعة",J1)))</formula>
      <formula>"دفعة"</formula>
    </cfRule>
  </conditionalFormatting>
  <dataValidations count="1">
    <dataValidation type="custom" allowBlank="1" showDropDown="1" showInputMessage="1" showErrorMessage="1" sqref="B5:C1048576">
      <formula1>COUNTIF(B:B,B5)=1</formula1>
    </dataValidation>
  </dataValidations>
  <hyperlinks>
    <hyperlink ref="L273" location="الارصدة!A5" display="←←"/>
    <hyperlink ref="J1" location="الارصدة!A106" display="←←←←"/>
  </hyperlinks>
  <pageMargins left="0.25" right="0.25" top="0.5" bottom="0.5" header="0.3" footer="0.3"/>
  <pageSetup paperSize="9" scale="64" firstPageNumber="0" fitToHeight="0" orientation="portrait" r:id="rId1"/>
  <headerFooter scaleWithDoc="0"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زبون رقم 1</vt:lpstr>
      <vt:lpstr>ورقة1</vt:lpstr>
      <vt:lpstr>ورقة2</vt:lpstr>
      <vt:lpstr>ورقة3</vt:lpstr>
      <vt:lpstr>'زبون رقم 1'!Print_Area</vt:lpstr>
      <vt:lpstr>'زبون رقم 1'!Print_Titles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2023-09-29T08:28:49Z</dcterms:modified>
</cp:coreProperties>
</file>