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0730" windowHeight="11160"/>
  </bookViews>
  <sheets>
    <sheet name="الشرائح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O6" i="1" s="1"/>
  <c r="N5" i="1"/>
  <c r="O5" i="1" s="1"/>
  <c r="H6" i="1"/>
  <c r="I6" i="1"/>
  <c r="J6" i="1"/>
  <c r="H7" i="1"/>
  <c r="J7" i="1" s="1"/>
  <c r="I7" i="1"/>
  <c r="H8" i="1"/>
  <c r="I8" i="1" s="1"/>
  <c r="H9" i="1"/>
  <c r="N9" i="1" s="1"/>
  <c r="O9" i="1" s="1"/>
  <c r="H10" i="1"/>
  <c r="I10" i="1" s="1"/>
  <c r="H5" i="1"/>
  <c r="N7" i="1" l="1"/>
  <c r="O7" i="1" s="1"/>
  <c r="N10" i="1"/>
  <c r="O10" i="1" s="1"/>
  <c r="K6" i="1"/>
  <c r="L6" i="1" s="1"/>
  <c r="N8" i="1"/>
  <c r="O8" i="1" s="1"/>
  <c r="I9" i="1"/>
  <c r="J9" i="1" s="1"/>
  <c r="J8" i="1"/>
  <c r="J10" i="1"/>
  <c r="K7" i="1"/>
  <c r="L7" i="1" s="1"/>
  <c r="I5" i="1"/>
  <c r="D13" i="1"/>
  <c r="C13" i="1"/>
  <c r="A8" i="1"/>
  <c r="A7" i="1"/>
  <c r="A6" i="1"/>
  <c r="A5" i="1"/>
  <c r="M6" i="1" l="1"/>
  <c r="D6" i="1"/>
  <c r="D5" i="1"/>
  <c r="K9" i="1"/>
  <c r="E13" i="1"/>
  <c r="D7" i="1"/>
  <c r="M7" i="1"/>
  <c r="K10" i="1"/>
  <c r="L10" i="1" s="1"/>
  <c r="M10" i="1" s="1"/>
  <c r="K8" i="1"/>
  <c r="L8" i="1" s="1"/>
  <c r="M8" i="1" s="1"/>
  <c r="J5" i="1"/>
  <c r="K5" i="1"/>
  <c r="L5" i="1" l="1"/>
  <c r="M5" i="1" s="1"/>
  <c r="L9" i="1"/>
  <c r="M9" i="1" s="1"/>
  <c r="P5" i="1" l="1"/>
  <c r="P6" i="1"/>
  <c r="P7" i="1" l="1"/>
  <c r="P8" i="1"/>
  <c r="P9" i="1" l="1"/>
  <c r="P10" i="1" l="1"/>
</calcChain>
</file>

<file path=xl/sharedStrings.xml><?xml version="1.0" encoding="utf-8"?>
<sst xmlns="http://schemas.openxmlformats.org/spreadsheetml/2006/main" count="21" uniqueCount="15">
  <si>
    <t>الشرائح</t>
  </si>
  <si>
    <t>الضريبة</t>
  </si>
  <si>
    <t>من</t>
  </si>
  <si>
    <t>الى</t>
  </si>
  <si>
    <t>ما فوق</t>
  </si>
  <si>
    <t>الراتب</t>
  </si>
  <si>
    <t>الحد المعفى</t>
  </si>
  <si>
    <t>الراتب الخاضع للضريبة</t>
  </si>
  <si>
    <t>شريحة1</t>
  </si>
  <si>
    <t>شريحة2</t>
  </si>
  <si>
    <t>شريحة3</t>
  </si>
  <si>
    <t>شريحة4</t>
  </si>
  <si>
    <t>شريحة5</t>
  </si>
  <si>
    <t>شريحة6</t>
  </si>
  <si>
    <t>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</si>
</sst>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ل_._س_._‏_-;\-* #,##0.00\ _ل_._س_._‏_-;_-* &quot;-&quot;??\ _ل_._س_._‏_-;_-@_-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9C65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3" borderId="0" applyNumberFormat="0" applyBorder="0" applyAlignment="0" applyProtection="0"/>
    <xf numFmtId="0" fontId="1" fillId="4" borderId="1" applyNumberFormat="0" applyFont="0" applyAlignment="0" applyProtection="0"/>
  </cellStyleXfs>
  <cellXfs count="20">
    <xf numFmtId="0" fontId="0" fillId="0" borderId="0" xfId="0"/>
    <xf numFmtId="9" fontId="0" fillId="0" borderId="0" xfId="0" applyNumberFormat="1"/>
    <xf numFmtId="164" fontId="0" fillId="0" borderId="0" xfId="0" applyNumberFormat="1"/>
    <xf numFmtId="164" fontId="0" fillId="0" borderId="0" xfId="1" applyFont="1"/>
    <xf numFmtId="164" fontId="0" fillId="2" borderId="0" xfId="1" applyFont="1" applyFill="1"/>
    <xf numFmtId="0" fontId="2" fillId="3" borderId="2" xfId="2" applyBorder="1"/>
    <xf numFmtId="0" fontId="2" fillId="3" borderId="3" xfId="2" applyBorder="1"/>
    <xf numFmtId="0" fontId="2" fillId="3" borderId="4" xfId="2" applyBorder="1"/>
    <xf numFmtId="0" fontId="2" fillId="3" borderId="5" xfId="2" applyBorder="1"/>
    <xf numFmtId="9" fontId="2" fillId="3" borderId="0" xfId="2" applyNumberFormat="1" applyBorder="1"/>
    <xf numFmtId="0" fontId="2" fillId="3" borderId="0" xfId="2" applyBorder="1"/>
    <xf numFmtId="0" fontId="2" fillId="3" borderId="6" xfId="2" applyBorder="1"/>
    <xf numFmtId="0" fontId="0" fillId="0" borderId="5" xfId="0" applyBorder="1"/>
    <xf numFmtId="0" fontId="0" fillId="0" borderId="0" xfId="0" applyBorder="1"/>
    <xf numFmtId="164" fontId="0" fillId="4" borderId="1" xfId="3" applyNumberFormat="1" applyFont="1" applyBorder="1"/>
    <xf numFmtId="164" fontId="0" fillId="4" borderId="7" xfId="3" applyNumberFormat="1" applyFont="1" applyBorder="1"/>
    <xf numFmtId="0" fontId="0" fillId="0" borderId="8" xfId="0" applyBorder="1"/>
    <xf numFmtId="0" fontId="0" fillId="0" borderId="9" xfId="0" applyBorder="1"/>
    <xf numFmtId="164" fontId="0" fillId="4" borderId="10" xfId="3" applyNumberFormat="1" applyFont="1" applyBorder="1"/>
    <xf numFmtId="164" fontId="0" fillId="4" borderId="11" xfId="3" applyNumberFormat="1" applyFont="1" applyBorder="1"/>
  </cellXfs>
  <cellStyles count="4">
    <cellStyle name="Comma" xfId="1" builtinId="3"/>
    <cellStyle name="Neutral" xfId="2" builtinId="28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rightToLeft="1" tabSelected="1" workbookViewId="0">
      <selection activeCell="L14" sqref="L14"/>
    </sheetView>
  </sheetViews>
  <sheetFormatPr defaultRowHeight="14.25" x14ac:dyDescent="0.2"/>
  <cols>
    <col min="2" max="2" width="18" bestFit="1" customWidth="1"/>
    <col min="3" max="3" width="18" style="3" bestFit="1" customWidth="1"/>
    <col min="4" max="5" width="16.25" bestFit="1" customWidth="1"/>
    <col min="14" max="14" width="15.5" bestFit="1" customWidth="1"/>
    <col min="15" max="15" width="17.625" customWidth="1"/>
    <col min="16" max="16" width="14.5" bestFit="1" customWidth="1"/>
  </cols>
  <sheetData>
    <row r="1" spans="1:16" ht="15" thickBot="1" x14ac:dyDescent="0.25">
      <c r="A1" t="s">
        <v>0</v>
      </c>
      <c r="C1" t="s">
        <v>1</v>
      </c>
    </row>
    <row r="2" spans="1:16" x14ac:dyDescent="0.2">
      <c r="A2" t="s">
        <v>2</v>
      </c>
      <c r="B2" t="s">
        <v>3</v>
      </c>
      <c r="C2"/>
      <c r="G2" s="5" t="s">
        <v>5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6</v>
      </c>
      <c r="O2" s="6" t="s">
        <v>7</v>
      </c>
      <c r="P2" s="7" t="s">
        <v>1</v>
      </c>
    </row>
    <row r="3" spans="1:16" x14ac:dyDescent="0.2">
      <c r="C3"/>
      <c r="G3" s="8" t="s">
        <v>14</v>
      </c>
      <c r="H3" s="9">
        <v>0</v>
      </c>
      <c r="I3" s="9">
        <v>0.05</v>
      </c>
      <c r="J3" s="9">
        <v>7.0000000000000007E-2</v>
      </c>
      <c r="K3" s="9">
        <v>0.1</v>
      </c>
      <c r="L3" s="9">
        <v>0.12</v>
      </c>
      <c r="M3" s="9">
        <v>0.15</v>
      </c>
      <c r="N3" s="10"/>
      <c r="O3" s="10"/>
      <c r="P3" s="11"/>
    </row>
    <row r="4" spans="1:16" x14ac:dyDescent="0.2">
      <c r="A4">
        <v>1</v>
      </c>
      <c r="B4">
        <v>185000</v>
      </c>
      <c r="C4" s="1">
        <v>0</v>
      </c>
      <c r="G4" s="8"/>
      <c r="H4" s="10">
        <v>185000</v>
      </c>
      <c r="I4" s="10">
        <v>250000</v>
      </c>
      <c r="J4" s="10">
        <v>500000</v>
      </c>
      <c r="K4" s="10">
        <v>750000</v>
      </c>
      <c r="L4" s="10">
        <v>1000000</v>
      </c>
      <c r="M4" s="10">
        <v>1250000</v>
      </c>
      <c r="N4" s="10"/>
      <c r="O4" s="10"/>
      <c r="P4" s="11"/>
    </row>
    <row r="5" spans="1:16" x14ac:dyDescent="0.2">
      <c r="A5">
        <f>+B4+1</f>
        <v>185001</v>
      </c>
      <c r="B5">
        <v>250000</v>
      </c>
      <c r="C5" s="1">
        <v>0.05</v>
      </c>
      <c r="D5">
        <f>+A6-A5</f>
        <v>65000</v>
      </c>
      <c r="G5" s="12">
        <v>185000</v>
      </c>
      <c r="H5" s="13">
        <f>IF(G5&lt;=$H$4,G5,$H$4)</f>
        <v>185000</v>
      </c>
      <c r="I5" s="13">
        <f>IF(G5&lt;=$I$4,$G5-$H5,$I$4-$H$4)</f>
        <v>0</v>
      </c>
      <c r="J5" s="13">
        <f>IF($G5&lt;=$J$4,$G5-SUM($H5:$I5),$J$4-$I$4)</f>
        <v>0</v>
      </c>
      <c r="K5" s="13">
        <f>IF($G5&lt;=$K$4,$G5-SUM($H5:$J5),K$4-$J$4)</f>
        <v>0</v>
      </c>
      <c r="L5" s="13">
        <f>IF($G5&lt;=$L$4,$G5-SUM($H5:$K5),$L$4-$K$4)</f>
        <v>0</v>
      </c>
      <c r="M5" s="13">
        <f>IF($G5&lt;=$M$4,$G5-SUM($H5:$L5),$M$4-$L$4)</f>
        <v>0</v>
      </c>
      <c r="N5" s="14">
        <f>IF($H5&lt;=$G5,$H5,$G5)</f>
        <v>185000</v>
      </c>
      <c r="O5" s="14">
        <f>$G5-$N5</f>
        <v>0</v>
      </c>
      <c r="P5" s="15">
        <f>SUMPRODUCT($H5:$M5*$H$3:$M$3)</f>
        <v>0</v>
      </c>
    </row>
    <row r="6" spans="1:16" x14ac:dyDescent="0.2">
      <c r="A6">
        <f>+B5+1</f>
        <v>250001</v>
      </c>
      <c r="B6">
        <v>500000</v>
      </c>
      <c r="C6" s="1">
        <v>7.0000000000000007E-2</v>
      </c>
      <c r="D6">
        <f>+A7-A6</f>
        <v>250000</v>
      </c>
      <c r="G6" s="12">
        <v>624100</v>
      </c>
      <c r="H6" s="13">
        <f>IF(G6&lt;=$H$4,G6,$H$4)</f>
        <v>185000</v>
      </c>
      <c r="I6" s="13">
        <f>IF(G6&lt;=$I$4,$G6-$H6,$I$4-$H$4)</f>
        <v>65000</v>
      </c>
      <c r="J6" s="13">
        <f>IF($G6&lt;=$J$4,$G6-SUM($H6:$I6),$J$4-$I$4)</f>
        <v>250000</v>
      </c>
      <c r="K6" s="13">
        <f>IF($G6&lt;=$K$4,$G6-SUM($H6:$J6),K$4-$J$4)</f>
        <v>124100</v>
      </c>
      <c r="L6" s="13">
        <f>IF($G6&lt;=$L$4,$G6-SUM($H6:$K6),$L$4-$K$4)</f>
        <v>0</v>
      </c>
      <c r="M6" s="13">
        <f>IF($G6&lt;=$M$4,$G6-SUM($H6:$L6),$M$4-$L$4)</f>
        <v>0</v>
      </c>
      <c r="N6" s="14">
        <f t="shared" ref="N6:N10" si="0">IF($H6&lt;=$G6,$H6,$G6)</f>
        <v>185000</v>
      </c>
      <c r="O6" s="14">
        <f t="shared" ref="O6:O10" si="1">$G6-$N6</f>
        <v>439100</v>
      </c>
      <c r="P6" s="15">
        <f>SUMPRODUCT($H6:$M6*$H$3:$M$3)</f>
        <v>33160</v>
      </c>
    </row>
    <row r="7" spans="1:16" x14ac:dyDescent="0.2">
      <c r="A7">
        <f>+B6+1</f>
        <v>500001</v>
      </c>
      <c r="B7">
        <v>750000</v>
      </c>
      <c r="C7" s="1">
        <v>0.1</v>
      </c>
      <c r="D7">
        <f>+A8-A7</f>
        <v>250000</v>
      </c>
      <c r="G7" s="12">
        <v>1100000</v>
      </c>
      <c r="H7" s="13">
        <f>IF(G7&lt;=$H$4,G7,$H$4)</f>
        <v>185000</v>
      </c>
      <c r="I7" s="13">
        <f>IF(G7&lt;=$I$4,$G7-$H7,$I$4-$H$4)</f>
        <v>65000</v>
      </c>
      <c r="J7" s="13">
        <f>IF($G7&lt;=$J$4,$G7-SUM($H7:$I7),$J$4-$I$4)</f>
        <v>250000</v>
      </c>
      <c r="K7" s="13">
        <f>IF($G7&lt;=$K$4,$G7-SUM($H7:$J7),K$4-$J$4)</f>
        <v>250000</v>
      </c>
      <c r="L7" s="13">
        <f>IF($G7&lt;=$L$4,$G7-SUM($H7:$K7),$L$4-$K$4)</f>
        <v>250000</v>
      </c>
      <c r="M7" s="13">
        <f>IF($G7&lt;=$M$4,$G7-SUM($H7:$L7),$M$4-$L$4)</f>
        <v>100000</v>
      </c>
      <c r="N7" s="14">
        <f t="shared" si="0"/>
        <v>185000</v>
      </c>
      <c r="O7" s="14">
        <f t="shared" si="1"/>
        <v>915000</v>
      </c>
      <c r="P7" s="15">
        <f>SUMPRODUCT($H7:$M7*$H$3:$M$3)</f>
        <v>90750</v>
      </c>
    </row>
    <row r="8" spans="1:16" x14ac:dyDescent="0.2">
      <c r="A8">
        <f>+B7+1</f>
        <v>750001</v>
      </c>
      <c r="B8">
        <v>1000000</v>
      </c>
      <c r="C8" s="1">
        <v>0.12</v>
      </c>
      <c r="D8" s="2"/>
      <c r="G8" s="12">
        <v>180000</v>
      </c>
      <c r="H8" s="13">
        <f>IF(G8&lt;=$H$4,G8,$H$4)</f>
        <v>180000</v>
      </c>
      <c r="I8" s="13">
        <f>IF(G8&lt;=$I$4,$G8-$H8,$I$4-$H$4)</f>
        <v>0</v>
      </c>
      <c r="J8" s="13">
        <f>IF($G8&lt;=$J$4,$G8-SUM($H8:$I8),$J$4-$I$4)</f>
        <v>0</v>
      </c>
      <c r="K8" s="13">
        <f>IF($G8&lt;=$K$4,$G8-SUM($H8:$J8),K$4-$J$4)</f>
        <v>0</v>
      </c>
      <c r="L8" s="13">
        <f>IF($G8&lt;=$L$4,$G8-SUM($H8:$K8),$L$4-$K$4)</f>
        <v>0</v>
      </c>
      <c r="M8" s="13">
        <f>IF($G8&lt;=$M$4,$G8-SUM($H8:$L8),$M$4-$L$4)</f>
        <v>0</v>
      </c>
      <c r="N8" s="14">
        <f t="shared" si="0"/>
        <v>180000</v>
      </c>
      <c r="O8" s="14">
        <f t="shared" si="1"/>
        <v>0</v>
      </c>
      <c r="P8" s="15">
        <f>SUMPRODUCT($H8:$M8*$H$3:$M$3)</f>
        <v>0</v>
      </c>
    </row>
    <row r="9" spans="1:16" x14ac:dyDescent="0.2">
      <c r="A9" t="s">
        <v>4</v>
      </c>
      <c r="B9">
        <v>1000001</v>
      </c>
      <c r="C9" s="1">
        <v>0.15</v>
      </c>
      <c r="G9" s="12">
        <v>999000</v>
      </c>
      <c r="H9" s="13">
        <f>IF(G9&lt;=$H$4,G9,$H$4)</f>
        <v>185000</v>
      </c>
      <c r="I9" s="13">
        <f>IF(G9&lt;=$I$4,$G9-$H9,$I$4-$H$4)</f>
        <v>65000</v>
      </c>
      <c r="J9" s="13">
        <f>IF($G9&lt;=$J$4,$G9-SUM($H9:$I9),$J$4-$I$4)</f>
        <v>250000</v>
      </c>
      <c r="K9" s="13">
        <f>IF($G9&lt;=$K$4,$G9-SUM($H9:$J9),K$4-$J$4)</f>
        <v>250000</v>
      </c>
      <c r="L9" s="13">
        <f>IF($G9&lt;=$L$4,$G9-SUM($H9:$K9),$L$4-$K$4)</f>
        <v>249000</v>
      </c>
      <c r="M9" s="13">
        <f>IF($G9&lt;=$M$4,$G9-SUM($H9:$L9),$M$4-$L$4)</f>
        <v>0</v>
      </c>
      <c r="N9" s="14">
        <f t="shared" si="0"/>
        <v>185000</v>
      </c>
      <c r="O9" s="14">
        <f t="shared" si="1"/>
        <v>814000</v>
      </c>
      <c r="P9" s="15">
        <f>SUMPRODUCT($H9:$M9*$H$3:$M$3)</f>
        <v>75630</v>
      </c>
    </row>
    <row r="10" spans="1:16" ht="15" thickBot="1" x14ac:dyDescent="0.25">
      <c r="G10" s="16"/>
      <c r="H10" s="17">
        <f>IF(G10&lt;=$H$4,G10,$H$4)</f>
        <v>0</v>
      </c>
      <c r="I10" s="17">
        <f>IF(G10&lt;=$I$4,$G10-$H10,$I$4-$H$4)</f>
        <v>0</v>
      </c>
      <c r="J10" s="17">
        <f>IF($G10&lt;=$J$4,$G10-SUM($H10:$I10),$J$4-$I$4)</f>
        <v>0</v>
      </c>
      <c r="K10" s="17">
        <f>IF($G10&lt;=$K$4,$G10-SUM($H10:$J10),K$4-$J$4)</f>
        <v>0</v>
      </c>
      <c r="L10" s="17">
        <f>IF($G10&lt;=$L$4,$G10-SUM($H10:$K10),$L$4-$K$4)</f>
        <v>0</v>
      </c>
      <c r="M10" s="17">
        <f>IF($G10&lt;=$M$4,$G10-SUM($H10:$L10),$M$4-$L$4)</f>
        <v>0</v>
      </c>
      <c r="N10" s="18">
        <f t="shared" si="0"/>
        <v>0</v>
      </c>
      <c r="O10" s="18">
        <f t="shared" si="1"/>
        <v>0</v>
      </c>
      <c r="P10" s="19">
        <f>SUMPRODUCT($H10:$M10*$H$3:$M$3)</f>
        <v>0</v>
      </c>
    </row>
    <row r="12" spans="1:16" x14ac:dyDescent="0.2">
      <c r="B12" t="s">
        <v>5</v>
      </c>
      <c r="C12" s="3" t="s">
        <v>6</v>
      </c>
      <c r="D12" t="s">
        <v>7</v>
      </c>
      <c r="E12" t="s">
        <v>1</v>
      </c>
    </row>
    <row r="13" spans="1:16" x14ac:dyDescent="0.2">
      <c r="A13" t="s">
        <v>5</v>
      </c>
      <c r="B13" s="3">
        <v>624100</v>
      </c>
      <c r="C13" s="3">
        <f>B4</f>
        <v>185000</v>
      </c>
      <c r="D13" s="2">
        <f>B13-C13</f>
        <v>439100</v>
      </c>
      <c r="E13" s="4">
        <f>D5*C5+D6*C6+124100*C7</f>
        <v>33160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الشرائح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7amoud</cp:lastModifiedBy>
  <dcterms:created xsi:type="dcterms:W3CDTF">2023-12-24T18:46:10Z</dcterms:created>
  <dcterms:modified xsi:type="dcterms:W3CDTF">2023-12-25T09:41:05Z</dcterms:modified>
</cp:coreProperties>
</file>