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10438137-3A38-42DF-AD1C-C06AA0470F2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ppollo For Natural Oils" sheetId="2" r:id="rId1"/>
    <sheet name="City Tour" sheetId="158" r:id="rId2"/>
    <sheet name="fm 01.12 Till 31.12" sheetId="173" r:id="rId3"/>
  </sheets>
  <definedNames>
    <definedName name="_xlnm._FilterDatabase" localSheetId="0" hidden="1">'Appollo For Natural Oils'!$A$2:$I$778</definedName>
    <definedName name="_xlnm._FilterDatabase" localSheetId="1" hidden="1">'City Tour'!$A$2:$L$614</definedName>
    <definedName name="_xlnm._FilterDatabase" localSheetId="2" hidden="1">'fm 01.12 Till 31.12'!$A$2:$F$304</definedName>
    <definedName name="_xlnm.Print_Area" localSheetId="0">'Appollo For Natural Oils'!#REF!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73" l="1" a="1"/>
  <c r="A8" i="173" s="1"/>
  <c r="A223" i="173" l="1" a="1"/>
  <c r="A223" i="173" s="1"/>
  <c r="B223" i="173" s="1"/>
  <c r="D223" i="173" s="1"/>
  <c r="A224" i="173" a="1"/>
  <c r="A224" i="173" s="1"/>
  <c r="B224" i="173" s="1"/>
  <c r="D224" i="173" s="1"/>
  <c r="A225" i="173" a="1"/>
  <c r="A225" i="173" s="1"/>
  <c r="B225" i="173" s="1"/>
  <c r="A226" i="173" a="1"/>
  <c r="A226" i="173" s="1"/>
  <c r="B226" i="173" s="1"/>
  <c r="A227" i="173" a="1"/>
  <c r="A227" i="173" s="1"/>
  <c r="B227" i="173" s="1"/>
  <c r="A228" i="173" a="1"/>
  <c r="A228" i="173" s="1"/>
  <c r="B228" i="173" s="1"/>
  <c r="A229" i="173" a="1"/>
  <c r="A229" i="173" s="1"/>
  <c r="B229" i="173" s="1"/>
  <c r="A230" i="173" a="1"/>
  <c r="A230" i="173" s="1"/>
  <c r="B230" i="173" s="1"/>
  <c r="A231" i="173" a="1"/>
  <c r="A231" i="173" s="1"/>
  <c r="B231" i="173" s="1"/>
  <c r="A232" i="173" a="1"/>
  <c r="A232" i="173" s="1"/>
  <c r="B232" i="173" s="1"/>
  <c r="D232" i="173" s="1"/>
  <c r="A233" i="173" a="1"/>
  <c r="A233" i="173" s="1"/>
  <c r="B233" i="173" s="1"/>
  <c r="A234" i="173" a="1"/>
  <c r="A234" i="173" s="1"/>
  <c r="B234" i="173" s="1"/>
  <c r="A235" i="173" a="1"/>
  <c r="A235" i="173" s="1"/>
  <c r="B235" i="173" s="1"/>
  <c r="D235" i="173" s="1"/>
  <c r="A236" i="173" a="1"/>
  <c r="A236" i="173" s="1"/>
  <c r="B236" i="173" s="1"/>
  <c r="D236" i="173" s="1"/>
  <c r="A237" i="173" a="1"/>
  <c r="A237" i="173" s="1"/>
  <c r="B237" i="173" s="1"/>
  <c r="A238" i="173" a="1"/>
  <c r="A238" i="173" s="1"/>
  <c r="B238" i="173" s="1"/>
  <c r="A239" i="173" a="1"/>
  <c r="A239" i="173" s="1"/>
  <c r="B239" i="173" s="1"/>
  <c r="A240" i="173" a="1"/>
  <c r="A240" i="173" s="1"/>
  <c r="B240" i="173" s="1"/>
  <c r="A241" i="173" a="1"/>
  <c r="A241" i="173" s="1"/>
  <c r="B241" i="173" s="1"/>
  <c r="D241" i="173" s="1"/>
  <c r="A242" i="173" a="1"/>
  <c r="A242" i="173" s="1"/>
  <c r="B242" i="173" s="1"/>
  <c r="A243" i="173" a="1"/>
  <c r="A243" i="173" s="1"/>
  <c r="B243" i="173" s="1"/>
  <c r="A244" i="173" a="1"/>
  <c r="A244" i="173" s="1"/>
  <c r="B244" i="173" s="1"/>
  <c r="D244" i="173" s="1"/>
  <c r="A245" i="173" a="1"/>
  <c r="A245" i="173" s="1"/>
  <c r="B245" i="173" s="1"/>
  <c r="A246" i="173" a="1"/>
  <c r="A246" i="173" s="1"/>
  <c r="B246" i="173" s="1"/>
  <c r="A247" i="173" a="1"/>
  <c r="A247" i="173" s="1"/>
  <c r="B247" i="173" s="1"/>
  <c r="D247" i="173" s="1"/>
  <c r="A248" i="173" a="1"/>
  <c r="A248" i="173" s="1"/>
  <c r="B248" i="173" s="1"/>
  <c r="D248" i="173" s="1"/>
  <c r="A249" i="173" a="1"/>
  <c r="A249" i="173" s="1"/>
  <c r="B249" i="173" s="1"/>
  <c r="A250" i="173" a="1"/>
  <c r="A250" i="173" s="1"/>
  <c r="B250" i="173" s="1"/>
  <c r="A251" i="173" a="1"/>
  <c r="A251" i="173" s="1"/>
  <c r="B251" i="173" s="1"/>
  <c r="A252" i="173" a="1"/>
  <c r="A252" i="173" s="1"/>
  <c r="B252" i="173" s="1"/>
  <c r="A253" i="173" a="1"/>
  <c r="A253" i="173" s="1"/>
  <c r="B253" i="173" s="1"/>
  <c r="A254" i="173" a="1"/>
  <c r="A254" i="173" s="1"/>
  <c r="B254" i="173" s="1"/>
  <c r="D254" i="173" s="1"/>
  <c r="A255" i="173" a="1"/>
  <c r="A255" i="173" s="1"/>
  <c r="B255" i="173" s="1"/>
  <c r="E255" i="173" s="1"/>
  <c r="A256" i="173" a="1"/>
  <c r="A256" i="173" s="1"/>
  <c r="B256" i="173" s="1"/>
  <c r="D256" i="173" s="1"/>
  <c r="A257" i="173" a="1"/>
  <c r="A257" i="173" s="1"/>
  <c r="B257" i="173" s="1"/>
  <c r="A258" i="173" a="1"/>
  <c r="A258" i="173" s="1"/>
  <c r="B258" i="173" s="1"/>
  <c r="D258" i="173" s="1"/>
  <c r="A259" i="173" a="1"/>
  <c r="A259" i="173" s="1"/>
  <c r="B259" i="173" s="1"/>
  <c r="D259" i="173" s="1"/>
  <c r="A260" i="173" a="1"/>
  <c r="A260" i="173" s="1"/>
  <c r="B260" i="173" s="1"/>
  <c r="D260" i="173" s="1"/>
  <c r="A261" i="173" a="1"/>
  <c r="A261" i="173" s="1"/>
  <c r="B261" i="173" s="1"/>
  <c r="A262" i="173" a="1"/>
  <c r="A262" i="173" s="1"/>
  <c r="B262" i="173" s="1"/>
  <c r="A263" i="173" a="1"/>
  <c r="A263" i="173" s="1"/>
  <c r="B263" i="173" s="1"/>
  <c r="A264" i="173" a="1"/>
  <c r="A264" i="173" s="1"/>
  <c r="B264" i="173" s="1"/>
  <c r="D264" i="173" s="1"/>
  <c r="A265" i="173" a="1"/>
  <c r="A265" i="173" s="1"/>
  <c r="B265" i="173" s="1"/>
  <c r="A266" i="173" a="1"/>
  <c r="A266" i="173" s="1"/>
  <c r="B266" i="173" s="1"/>
  <c r="D266" i="173" s="1"/>
  <c r="A267" i="173" a="1"/>
  <c r="A267" i="173" s="1"/>
  <c r="B267" i="173" s="1"/>
  <c r="A268" i="173" a="1"/>
  <c r="A268" i="173" s="1"/>
  <c r="B268" i="173" s="1"/>
  <c r="D268" i="173" s="1"/>
  <c r="A269" i="173" a="1"/>
  <c r="A269" i="173" s="1"/>
  <c r="B269" i="173" s="1"/>
  <c r="D269" i="173" s="1"/>
  <c r="A270" i="173" a="1"/>
  <c r="A270" i="173" s="1"/>
  <c r="B270" i="173" s="1"/>
  <c r="A271" i="173" a="1"/>
  <c r="A271" i="173" s="1"/>
  <c r="B271" i="173" s="1"/>
  <c r="D271" i="173" s="1"/>
  <c r="A272" i="173" a="1"/>
  <c r="A272" i="173" s="1"/>
  <c r="B272" i="173" s="1"/>
  <c r="D272" i="173" s="1"/>
  <c r="A273" i="173" a="1"/>
  <c r="A273" i="173" s="1"/>
  <c r="B273" i="173" s="1"/>
  <c r="A274" i="173" a="1"/>
  <c r="A274" i="173" s="1"/>
  <c r="B274" i="173" s="1"/>
  <c r="A275" i="173" a="1"/>
  <c r="A275" i="173" s="1"/>
  <c r="B275" i="173" s="1"/>
  <c r="A276" i="173" a="1"/>
  <c r="A276" i="173" s="1"/>
  <c r="B276" i="173" s="1"/>
  <c r="A277" i="173" a="1"/>
  <c r="A277" i="173" s="1"/>
  <c r="B277" i="173" s="1"/>
  <c r="A278" i="173" a="1"/>
  <c r="A278" i="173" s="1"/>
  <c r="B278" i="173" s="1"/>
  <c r="D278" i="173" s="1"/>
  <c r="A279" i="173" a="1"/>
  <c r="A279" i="173" s="1"/>
  <c r="B279" i="173" s="1"/>
  <c r="A280" i="173" a="1"/>
  <c r="A280" i="173" s="1"/>
  <c r="B280" i="173" s="1"/>
  <c r="D280" i="173" s="1"/>
  <c r="A281" i="173" a="1"/>
  <c r="A281" i="173" s="1"/>
  <c r="B281" i="173" s="1"/>
  <c r="A282" i="173" a="1"/>
  <c r="A282" i="173" s="1"/>
  <c r="B282" i="173" s="1"/>
  <c r="A283" i="173" a="1"/>
  <c r="A283" i="173" s="1"/>
  <c r="B283" i="173" s="1"/>
  <c r="D283" i="173" s="1"/>
  <c r="A284" i="173" a="1"/>
  <c r="A284" i="173" s="1"/>
  <c r="B284" i="173" s="1"/>
  <c r="D284" i="173" s="1"/>
  <c r="A285" i="173" a="1"/>
  <c r="A285" i="173" s="1"/>
  <c r="B285" i="173" s="1"/>
  <c r="A286" i="173" a="1"/>
  <c r="A286" i="173" s="1"/>
  <c r="B286" i="173" s="1"/>
  <c r="A287" i="173" a="1"/>
  <c r="A287" i="173" s="1"/>
  <c r="B287" i="173" s="1"/>
  <c r="A288" i="173" a="1"/>
  <c r="A288" i="173" s="1"/>
  <c r="B288" i="173" s="1"/>
  <c r="A289" i="173" a="1"/>
  <c r="A289" i="173" s="1"/>
  <c r="B289" i="173" s="1"/>
  <c r="D289" i="173" s="1"/>
  <c r="A290" i="173" a="1"/>
  <c r="A290" i="173" s="1"/>
  <c r="B290" i="173" s="1"/>
  <c r="D290" i="173" s="1"/>
  <c r="A291" i="173" a="1"/>
  <c r="A291" i="173" s="1"/>
  <c r="B291" i="173" s="1"/>
  <c r="D291" i="173" s="1"/>
  <c r="A292" i="173" a="1"/>
  <c r="A292" i="173" s="1"/>
  <c r="B292" i="173" s="1"/>
  <c r="D292" i="173" s="1"/>
  <c r="A293" i="173" a="1"/>
  <c r="A293" i="173" s="1"/>
  <c r="B293" i="173" s="1"/>
  <c r="D293" i="173" s="1"/>
  <c r="A294" i="173" a="1"/>
  <c r="A294" i="173" s="1"/>
  <c r="B294" i="173" s="1"/>
  <c r="A295" i="173" a="1"/>
  <c r="A295" i="173" s="1"/>
  <c r="B295" i="173" s="1"/>
  <c r="D295" i="173" s="1"/>
  <c r="A296" i="173" a="1"/>
  <c r="A296" i="173" s="1"/>
  <c r="B296" i="173" s="1"/>
  <c r="D296" i="173" s="1"/>
  <c r="A297" i="173" a="1"/>
  <c r="A297" i="173" s="1"/>
  <c r="B297" i="173" s="1"/>
  <c r="A298" i="173" a="1"/>
  <c r="A298" i="173" s="1"/>
  <c r="B298" i="173" s="1"/>
  <c r="A299" i="173" a="1"/>
  <c r="A299" i="173" s="1"/>
  <c r="B299" i="173" s="1"/>
  <c r="A300" i="173" a="1"/>
  <c r="A300" i="173" s="1"/>
  <c r="B300" i="173" s="1"/>
  <c r="A301" i="173" a="1"/>
  <c r="A301" i="173" s="1"/>
  <c r="B301" i="173" s="1"/>
  <c r="D301" i="173" s="1"/>
  <c r="A302" i="173" a="1"/>
  <c r="A302" i="173" s="1"/>
  <c r="B302" i="173" s="1"/>
  <c r="D302" i="173" s="1"/>
  <c r="A303" i="173" a="1"/>
  <c r="A303" i="173" s="1"/>
  <c r="B303" i="173" s="1"/>
  <c r="A304" i="173" a="1"/>
  <c r="A304" i="173" s="1"/>
  <c r="B304" i="173" s="1"/>
  <c r="D304" i="173" s="1"/>
  <c r="A219" i="173" a="1"/>
  <c r="A219" i="173" s="1"/>
  <c r="A220" i="173" a="1"/>
  <c r="A220" i="173" s="1"/>
  <c r="A221" i="173" a="1"/>
  <c r="A221" i="173" s="1"/>
  <c r="A222" i="173" a="1"/>
  <c r="A222" i="173" s="1"/>
  <c r="A218" i="173" a="1"/>
  <c r="A218" i="173" s="1"/>
  <c r="C218" i="173" a="1"/>
  <c r="C218" i="173" s="1"/>
  <c r="A205" i="173" a="1"/>
  <c r="A205" i="173" s="1"/>
  <c r="C205" i="173" a="1"/>
  <c r="C205" i="173" s="1"/>
  <c r="A206" i="173" a="1"/>
  <c r="A206" i="173" s="1"/>
  <c r="C206" i="173" a="1"/>
  <c r="C206" i="173" s="1"/>
  <c r="A207" i="173" a="1"/>
  <c r="A207" i="173" s="1"/>
  <c r="C207" i="173" a="1"/>
  <c r="C207" i="173" s="1"/>
  <c r="A208" i="173" a="1"/>
  <c r="A208" i="173" s="1"/>
  <c r="C208" i="173" a="1"/>
  <c r="C208" i="173" s="1"/>
  <c r="A209" i="173" a="1"/>
  <c r="A209" i="173" s="1"/>
  <c r="C209" i="173" a="1"/>
  <c r="C209" i="173" s="1"/>
  <c r="A210" i="173" a="1"/>
  <c r="A210" i="173" s="1"/>
  <c r="C210" i="173" a="1"/>
  <c r="C210" i="173" s="1"/>
  <c r="A211" i="173" a="1"/>
  <c r="A211" i="173" s="1"/>
  <c r="C211" i="173" a="1"/>
  <c r="C211" i="173" s="1"/>
  <c r="A212" i="173" a="1"/>
  <c r="A212" i="173" s="1"/>
  <c r="C212" i="173" a="1"/>
  <c r="C212" i="173" s="1"/>
  <c r="A213" i="173" a="1"/>
  <c r="A213" i="173" s="1"/>
  <c r="C213" i="173" a="1"/>
  <c r="C213" i="173" s="1"/>
  <c r="A214" i="173" a="1"/>
  <c r="A214" i="173" s="1"/>
  <c r="C214" i="173" a="1"/>
  <c r="C214" i="173" s="1"/>
  <c r="A215" i="173" a="1"/>
  <c r="A215" i="173" s="1"/>
  <c r="C215" i="173" a="1"/>
  <c r="C215" i="173" s="1"/>
  <c r="A216" i="173" a="1"/>
  <c r="A216" i="173" s="1"/>
  <c r="C216" i="173" a="1"/>
  <c r="C216" i="173" s="1"/>
  <c r="A217" i="173" a="1"/>
  <c r="A217" i="173" s="1"/>
  <c r="C217" i="173" a="1"/>
  <c r="C217" i="173" s="1"/>
  <c r="A190" i="173" a="1"/>
  <c r="A190" i="173" s="1"/>
  <c r="C190" i="173" a="1"/>
  <c r="C190" i="173" s="1"/>
  <c r="A191" i="173" a="1"/>
  <c r="A191" i="173" s="1"/>
  <c r="C191" i="173" a="1"/>
  <c r="C191" i="173" s="1"/>
  <c r="A192" i="173" a="1"/>
  <c r="A192" i="173" s="1"/>
  <c r="C192" i="173" a="1"/>
  <c r="C192" i="173" s="1"/>
  <c r="A193" i="173" a="1"/>
  <c r="A193" i="173" s="1"/>
  <c r="C193" i="173" a="1"/>
  <c r="C193" i="173" s="1"/>
  <c r="A194" i="173" a="1"/>
  <c r="A194" i="173" s="1"/>
  <c r="C194" i="173" a="1"/>
  <c r="C194" i="173" s="1"/>
  <c r="A195" i="173" a="1"/>
  <c r="A195" i="173" s="1"/>
  <c r="C195" i="173" a="1"/>
  <c r="C195" i="173" s="1"/>
  <c r="A196" i="173" a="1"/>
  <c r="A196" i="173" s="1"/>
  <c r="C196" i="173" a="1"/>
  <c r="C196" i="173" s="1"/>
  <c r="A197" i="173" a="1"/>
  <c r="A197" i="173" s="1"/>
  <c r="C197" i="173" a="1"/>
  <c r="C197" i="173" s="1"/>
  <c r="A198" i="173" a="1"/>
  <c r="A198" i="173" s="1"/>
  <c r="C198" i="173" a="1"/>
  <c r="C198" i="173" s="1"/>
  <c r="A199" i="173" a="1"/>
  <c r="A199" i="173" s="1"/>
  <c r="C199" i="173" a="1"/>
  <c r="C199" i="173" s="1"/>
  <c r="A200" i="173" a="1"/>
  <c r="A200" i="173" s="1"/>
  <c r="C200" i="173" a="1"/>
  <c r="C200" i="173" s="1"/>
  <c r="A201" i="173" a="1"/>
  <c r="A201" i="173" s="1"/>
  <c r="C201" i="173" a="1"/>
  <c r="C201" i="173" s="1"/>
  <c r="A202" i="173" a="1"/>
  <c r="A202" i="173" s="1"/>
  <c r="C202" i="173" a="1"/>
  <c r="C202" i="173" s="1"/>
  <c r="A203" i="173" a="1"/>
  <c r="A203" i="173" s="1"/>
  <c r="C203" i="173" a="1"/>
  <c r="C203" i="173" s="1"/>
  <c r="A204" i="173" a="1"/>
  <c r="A204" i="173" s="1"/>
  <c r="C204" i="173" a="1"/>
  <c r="C204" i="173" s="1"/>
  <c r="A180" i="173" a="1"/>
  <c r="A180" i="173" s="1"/>
  <c r="C180" i="173" a="1"/>
  <c r="C180" i="173" s="1"/>
  <c r="A181" i="173" a="1"/>
  <c r="A181" i="173" s="1"/>
  <c r="C181" i="173" a="1"/>
  <c r="C181" i="173" s="1"/>
  <c r="A182" i="173" a="1"/>
  <c r="A182" i="173" s="1"/>
  <c r="C182" i="173" a="1"/>
  <c r="C182" i="173" s="1"/>
  <c r="A183" i="173" a="1"/>
  <c r="A183" i="173" s="1"/>
  <c r="C183" i="173" a="1"/>
  <c r="C183" i="173" s="1"/>
  <c r="A184" i="173" a="1"/>
  <c r="A184" i="173" s="1"/>
  <c r="C184" i="173" a="1"/>
  <c r="C184" i="173" s="1"/>
  <c r="A185" i="173" a="1"/>
  <c r="A185" i="173" s="1"/>
  <c r="C185" i="173" a="1"/>
  <c r="C185" i="173" s="1"/>
  <c r="A186" i="173" a="1"/>
  <c r="A186" i="173" s="1"/>
  <c r="C186" i="173" a="1"/>
  <c r="C186" i="173" s="1"/>
  <c r="A187" i="173" a="1"/>
  <c r="A187" i="173" s="1"/>
  <c r="C187" i="173" a="1"/>
  <c r="C187" i="173" s="1"/>
  <c r="A188" i="173" a="1"/>
  <c r="A188" i="173" s="1"/>
  <c r="C188" i="173" a="1"/>
  <c r="C188" i="173" s="1"/>
  <c r="A189" i="173" a="1"/>
  <c r="A189" i="173" s="1"/>
  <c r="C189" i="173" a="1"/>
  <c r="C189" i="173" s="1"/>
  <c r="A163" i="173" a="1"/>
  <c r="A163" i="173" s="1"/>
  <c r="C163" i="173" a="1"/>
  <c r="C163" i="173" s="1"/>
  <c r="A164" i="173" a="1"/>
  <c r="A164" i="173" s="1"/>
  <c r="C164" i="173" a="1"/>
  <c r="C164" i="173" s="1"/>
  <c r="A165" i="173" a="1"/>
  <c r="A165" i="173" s="1"/>
  <c r="C165" i="173" a="1"/>
  <c r="C165" i="173" s="1"/>
  <c r="A166" i="173" a="1"/>
  <c r="A166" i="173" s="1"/>
  <c r="C166" i="173" a="1"/>
  <c r="C166" i="173" s="1"/>
  <c r="A167" i="173" a="1"/>
  <c r="A167" i="173" s="1"/>
  <c r="C167" i="173" a="1"/>
  <c r="C167" i="173" s="1"/>
  <c r="A168" i="173" a="1"/>
  <c r="A168" i="173" s="1"/>
  <c r="C168" i="173" a="1"/>
  <c r="C168" i="173" s="1"/>
  <c r="A169" i="173" a="1"/>
  <c r="A169" i="173" s="1"/>
  <c r="C169" i="173" a="1"/>
  <c r="C169" i="173" s="1"/>
  <c r="A170" i="173" a="1"/>
  <c r="A170" i="173" s="1"/>
  <c r="C170" i="173" a="1"/>
  <c r="C170" i="173" s="1"/>
  <c r="A171" i="173" a="1"/>
  <c r="A171" i="173" s="1"/>
  <c r="C171" i="173" a="1"/>
  <c r="C171" i="173" s="1"/>
  <c r="A172" i="173" a="1"/>
  <c r="A172" i="173" s="1"/>
  <c r="C172" i="173" a="1"/>
  <c r="C172" i="173" s="1"/>
  <c r="A173" i="173" a="1"/>
  <c r="A173" i="173" s="1"/>
  <c r="C173" i="173" a="1"/>
  <c r="C173" i="173" s="1"/>
  <c r="A174" i="173" a="1"/>
  <c r="A174" i="173" s="1"/>
  <c r="C174" i="173" a="1"/>
  <c r="C174" i="173" s="1"/>
  <c r="A175" i="173" a="1"/>
  <c r="A175" i="173" s="1"/>
  <c r="C175" i="173" a="1"/>
  <c r="C175" i="173" s="1"/>
  <c r="A176" i="173" a="1"/>
  <c r="A176" i="173" s="1"/>
  <c r="C176" i="173" a="1"/>
  <c r="C176" i="173" s="1"/>
  <c r="A177" i="173" a="1"/>
  <c r="A177" i="173" s="1"/>
  <c r="C177" i="173" a="1"/>
  <c r="C177" i="173" s="1"/>
  <c r="A178" i="173" a="1"/>
  <c r="A178" i="173" s="1"/>
  <c r="C178" i="173" a="1"/>
  <c r="C178" i="173" s="1"/>
  <c r="A179" i="173" a="1"/>
  <c r="A179" i="173" s="1"/>
  <c r="C179" i="173" a="1"/>
  <c r="C179" i="173" s="1"/>
  <c r="A147" i="173" a="1"/>
  <c r="A147" i="173" s="1"/>
  <c r="C147" i="173" a="1"/>
  <c r="C147" i="173" s="1"/>
  <c r="A148" i="173" a="1"/>
  <c r="A148" i="173" s="1"/>
  <c r="C148" i="173" a="1"/>
  <c r="C148" i="173" s="1"/>
  <c r="A149" i="173" a="1"/>
  <c r="A149" i="173" s="1"/>
  <c r="C149" i="173" a="1"/>
  <c r="C149" i="173" s="1"/>
  <c r="A150" i="173" a="1"/>
  <c r="A150" i="173" s="1"/>
  <c r="C150" i="173" a="1"/>
  <c r="C150" i="173" s="1"/>
  <c r="A151" i="173" a="1"/>
  <c r="A151" i="173" s="1"/>
  <c r="C151" i="173" a="1"/>
  <c r="C151" i="173" s="1"/>
  <c r="A152" i="173" a="1"/>
  <c r="A152" i="173" s="1"/>
  <c r="C152" i="173" a="1"/>
  <c r="C152" i="173" s="1"/>
  <c r="A153" i="173" a="1"/>
  <c r="A153" i="173" s="1"/>
  <c r="C153" i="173" a="1"/>
  <c r="C153" i="173" s="1"/>
  <c r="A154" i="173" a="1"/>
  <c r="A154" i="173" s="1"/>
  <c r="C154" i="173" a="1"/>
  <c r="C154" i="173" s="1"/>
  <c r="A155" i="173" a="1"/>
  <c r="A155" i="173" s="1"/>
  <c r="C155" i="173" a="1"/>
  <c r="C155" i="173" s="1"/>
  <c r="A156" i="173" a="1"/>
  <c r="A156" i="173" s="1"/>
  <c r="C156" i="173" a="1"/>
  <c r="C156" i="173" s="1"/>
  <c r="A157" i="173" a="1"/>
  <c r="A157" i="173" s="1"/>
  <c r="C157" i="173" a="1"/>
  <c r="C157" i="173" s="1"/>
  <c r="A158" i="173" a="1"/>
  <c r="A158" i="173" s="1"/>
  <c r="C158" i="173" a="1"/>
  <c r="C158" i="173" s="1"/>
  <c r="A159" i="173" a="1"/>
  <c r="A159" i="173" s="1"/>
  <c r="C159" i="173" a="1"/>
  <c r="C159" i="173" s="1"/>
  <c r="A160" i="173" a="1"/>
  <c r="A160" i="173" s="1"/>
  <c r="C160" i="173" a="1"/>
  <c r="C160" i="173" s="1"/>
  <c r="A161" i="173" a="1"/>
  <c r="A161" i="173" s="1"/>
  <c r="C161" i="173" a="1"/>
  <c r="C161" i="173" s="1"/>
  <c r="A162" i="173" a="1"/>
  <c r="A162" i="173" s="1"/>
  <c r="C162" i="173" a="1"/>
  <c r="C162" i="173" s="1"/>
  <c r="A138" i="173" a="1"/>
  <c r="A138" i="173" s="1"/>
  <c r="C138" i="173" a="1"/>
  <c r="C138" i="173" s="1"/>
  <c r="A139" i="173" a="1"/>
  <c r="A139" i="173" s="1"/>
  <c r="C139" i="173" a="1"/>
  <c r="C139" i="173" s="1"/>
  <c r="A140" i="173" a="1"/>
  <c r="A140" i="173" s="1"/>
  <c r="C140" i="173" a="1"/>
  <c r="C140" i="173" s="1"/>
  <c r="A141" i="173" a="1"/>
  <c r="A141" i="173" s="1"/>
  <c r="C141" i="173" a="1"/>
  <c r="C141" i="173" s="1"/>
  <c r="A142" i="173" a="1"/>
  <c r="A142" i="173" s="1"/>
  <c r="C142" i="173" a="1"/>
  <c r="C142" i="173" s="1"/>
  <c r="A143" i="173" a="1"/>
  <c r="A143" i="173" s="1"/>
  <c r="C143" i="173" a="1"/>
  <c r="C143" i="173" s="1"/>
  <c r="A144" i="173" a="1"/>
  <c r="A144" i="173" s="1"/>
  <c r="C144" i="173" a="1"/>
  <c r="C144" i="173" s="1"/>
  <c r="A145" i="173" a="1"/>
  <c r="A145" i="173" s="1"/>
  <c r="C145" i="173" a="1"/>
  <c r="C145" i="173" s="1"/>
  <c r="A146" i="173" a="1"/>
  <c r="A146" i="173" s="1"/>
  <c r="C146" i="173" a="1"/>
  <c r="C146" i="173" s="1"/>
  <c r="A125" i="173" a="1"/>
  <c r="A125" i="173" s="1"/>
  <c r="C125" i="173" a="1"/>
  <c r="C125" i="173" s="1"/>
  <c r="A126" i="173" a="1"/>
  <c r="A126" i="173" s="1"/>
  <c r="C126" i="173" a="1"/>
  <c r="C126" i="173" s="1"/>
  <c r="A127" i="173" a="1"/>
  <c r="A127" i="173" s="1"/>
  <c r="C127" i="173" a="1"/>
  <c r="C127" i="173" s="1"/>
  <c r="A128" i="173" a="1"/>
  <c r="A128" i="173" s="1"/>
  <c r="C128" i="173" a="1"/>
  <c r="C128" i="173" s="1"/>
  <c r="A129" i="173" a="1"/>
  <c r="A129" i="173" s="1"/>
  <c r="C129" i="173" a="1"/>
  <c r="C129" i="173" s="1"/>
  <c r="A130" i="173" a="1"/>
  <c r="A130" i="173" s="1"/>
  <c r="C130" i="173" a="1"/>
  <c r="C130" i="173" s="1"/>
  <c r="A131" i="173" a="1"/>
  <c r="A131" i="173" s="1"/>
  <c r="C131" i="173" a="1"/>
  <c r="C131" i="173" s="1"/>
  <c r="A132" i="173" a="1"/>
  <c r="A132" i="173" s="1"/>
  <c r="C132" i="173" a="1"/>
  <c r="C132" i="173" s="1"/>
  <c r="A133" i="173" a="1"/>
  <c r="A133" i="173" s="1"/>
  <c r="C133" i="173" a="1"/>
  <c r="C133" i="173" s="1"/>
  <c r="A134" i="173" a="1"/>
  <c r="A134" i="173" s="1"/>
  <c r="C134" i="173" a="1"/>
  <c r="C134" i="173" s="1"/>
  <c r="A135" i="173" a="1"/>
  <c r="A135" i="173" s="1"/>
  <c r="C135" i="173" a="1"/>
  <c r="C135" i="173" s="1"/>
  <c r="A136" i="173" a="1"/>
  <c r="A136" i="173" s="1"/>
  <c r="C136" i="173" a="1"/>
  <c r="C136" i="173" s="1"/>
  <c r="A137" i="173" a="1"/>
  <c r="A137" i="173" s="1"/>
  <c r="C137" i="173" a="1"/>
  <c r="C137" i="173" s="1"/>
  <c r="A9" i="173" a="1"/>
  <c r="A9" i="173" s="1"/>
  <c r="C9" i="173" a="1"/>
  <c r="C9" i="173" s="1"/>
  <c r="A10" i="173" a="1"/>
  <c r="A10" i="173" s="1"/>
  <c r="C10" i="173" a="1"/>
  <c r="C10" i="173" s="1"/>
  <c r="A11" i="173" a="1"/>
  <c r="A11" i="173" s="1"/>
  <c r="C11" i="173" a="1"/>
  <c r="C11" i="173" s="1"/>
  <c r="A12" i="173" a="1"/>
  <c r="A12" i="173" s="1"/>
  <c r="C12" i="173" a="1"/>
  <c r="C12" i="173" s="1"/>
  <c r="A13" i="173" a="1"/>
  <c r="A13" i="173" s="1"/>
  <c r="C13" i="173" a="1"/>
  <c r="C13" i="173" s="1"/>
  <c r="A14" i="173" a="1"/>
  <c r="A14" i="173" s="1"/>
  <c r="C14" i="173" a="1"/>
  <c r="C14" i="173" s="1"/>
  <c r="A15" i="173" a="1"/>
  <c r="A15" i="173" s="1"/>
  <c r="C15" i="173" a="1"/>
  <c r="C15" i="173" s="1"/>
  <c r="A16" i="173" a="1"/>
  <c r="A16" i="173" s="1"/>
  <c r="C16" i="173" a="1"/>
  <c r="C16" i="173" s="1"/>
  <c r="A17" i="173" a="1"/>
  <c r="A17" i="173" s="1"/>
  <c r="C17" i="173" a="1"/>
  <c r="C17" i="173" s="1"/>
  <c r="A18" i="173" a="1"/>
  <c r="A18" i="173" s="1"/>
  <c r="C18" i="173" a="1"/>
  <c r="C18" i="173" s="1"/>
  <c r="A19" i="173" a="1"/>
  <c r="A19" i="173" s="1"/>
  <c r="C19" i="173" a="1"/>
  <c r="C19" i="173" s="1"/>
  <c r="A20" i="173" a="1"/>
  <c r="A20" i="173" s="1"/>
  <c r="C20" i="173" a="1"/>
  <c r="C20" i="173" s="1"/>
  <c r="A21" i="173" a="1"/>
  <c r="A21" i="173" s="1"/>
  <c r="C21" i="173" a="1"/>
  <c r="C21" i="173" s="1"/>
  <c r="A22" i="173" a="1"/>
  <c r="A22" i="173" s="1"/>
  <c r="C22" i="173" a="1"/>
  <c r="C22" i="173" s="1"/>
  <c r="A23" i="173" a="1"/>
  <c r="A23" i="173" s="1"/>
  <c r="C23" i="173" a="1"/>
  <c r="C23" i="173" s="1"/>
  <c r="A24" i="173" a="1"/>
  <c r="A24" i="173" s="1"/>
  <c r="C24" i="173" a="1"/>
  <c r="C24" i="173" s="1"/>
  <c r="A25" i="173" a="1"/>
  <c r="A25" i="173" s="1"/>
  <c r="C25" i="173" a="1"/>
  <c r="C25" i="173" s="1"/>
  <c r="A26" i="173" a="1"/>
  <c r="A26" i="173" s="1"/>
  <c r="C26" i="173" a="1"/>
  <c r="C26" i="173" s="1"/>
  <c r="A27" i="173" a="1"/>
  <c r="A27" i="173" s="1"/>
  <c r="C27" i="173" a="1"/>
  <c r="C27" i="173" s="1"/>
  <c r="A28" i="173" a="1"/>
  <c r="A28" i="173" s="1"/>
  <c r="C28" i="173" a="1"/>
  <c r="C28" i="173" s="1"/>
  <c r="A29" i="173" a="1"/>
  <c r="A29" i="173" s="1"/>
  <c r="C29" i="173" a="1"/>
  <c r="C29" i="173" s="1"/>
  <c r="A30" i="173" a="1"/>
  <c r="A30" i="173" s="1"/>
  <c r="C30" i="173" a="1"/>
  <c r="C30" i="173" s="1"/>
  <c r="A31" i="173" a="1"/>
  <c r="A31" i="173" s="1"/>
  <c r="C31" i="173" a="1"/>
  <c r="C31" i="173" s="1"/>
  <c r="A32" i="173" a="1"/>
  <c r="A32" i="173" s="1"/>
  <c r="C32" i="173" a="1"/>
  <c r="C32" i="173" s="1"/>
  <c r="A33" i="173" a="1"/>
  <c r="A33" i="173" s="1"/>
  <c r="C33" i="173" a="1"/>
  <c r="C33" i="173" s="1"/>
  <c r="A34" i="173" a="1"/>
  <c r="A34" i="173" s="1"/>
  <c r="C34" i="173" a="1"/>
  <c r="C34" i="173" s="1"/>
  <c r="A35" i="173" a="1"/>
  <c r="A35" i="173" s="1"/>
  <c r="C35" i="173" a="1"/>
  <c r="C35" i="173" s="1"/>
  <c r="A36" i="173" a="1"/>
  <c r="A36" i="173" s="1"/>
  <c r="C36" i="173" a="1"/>
  <c r="C36" i="173" s="1"/>
  <c r="A37" i="173" a="1"/>
  <c r="A37" i="173" s="1"/>
  <c r="C37" i="173" a="1"/>
  <c r="C37" i="173" s="1"/>
  <c r="A38" i="173" a="1"/>
  <c r="A38" i="173" s="1"/>
  <c r="C38" i="173" a="1"/>
  <c r="C38" i="173" s="1"/>
  <c r="A39" i="173" a="1"/>
  <c r="A39" i="173" s="1"/>
  <c r="C39" i="173" a="1"/>
  <c r="C39" i="173" s="1"/>
  <c r="A40" i="173" a="1"/>
  <c r="A40" i="173" s="1"/>
  <c r="C40" i="173" a="1"/>
  <c r="C40" i="173" s="1"/>
  <c r="A41" i="173" a="1"/>
  <c r="A41" i="173" s="1"/>
  <c r="C41" i="173" a="1"/>
  <c r="C41" i="173" s="1"/>
  <c r="A42" i="173" a="1"/>
  <c r="A42" i="173" s="1"/>
  <c r="C42" i="173" a="1"/>
  <c r="C42" i="173" s="1"/>
  <c r="A43" i="173" a="1"/>
  <c r="A43" i="173" s="1"/>
  <c r="C43" i="173" a="1"/>
  <c r="C43" i="173" s="1"/>
  <c r="A44" i="173" a="1"/>
  <c r="A44" i="173" s="1"/>
  <c r="C44" i="173" a="1"/>
  <c r="C44" i="173" s="1"/>
  <c r="A45" i="173" a="1"/>
  <c r="A45" i="173" s="1"/>
  <c r="C45" i="173" a="1"/>
  <c r="C45" i="173" s="1"/>
  <c r="A46" i="173" a="1"/>
  <c r="A46" i="173" s="1"/>
  <c r="C46" i="173" a="1"/>
  <c r="C46" i="173" s="1"/>
  <c r="A47" i="173" a="1"/>
  <c r="A47" i="173" s="1"/>
  <c r="C47" i="173" a="1"/>
  <c r="C47" i="173" s="1"/>
  <c r="A48" i="173" a="1"/>
  <c r="A48" i="173" s="1"/>
  <c r="C48" i="173" a="1"/>
  <c r="C48" i="173" s="1"/>
  <c r="A49" i="173" a="1"/>
  <c r="A49" i="173" s="1"/>
  <c r="C49" i="173" a="1"/>
  <c r="C49" i="173" s="1"/>
  <c r="A50" i="173" a="1"/>
  <c r="A50" i="173" s="1"/>
  <c r="C50" i="173" a="1"/>
  <c r="C50" i="173" s="1"/>
  <c r="A51" i="173" a="1"/>
  <c r="A51" i="173" s="1"/>
  <c r="C51" i="173" a="1"/>
  <c r="C51" i="173" s="1"/>
  <c r="A52" i="173" a="1"/>
  <c r="A52" i="173" s="1"/>
  <c r="C52" i="173" a="1"/>
  <c r="C52" i="173" s="1"/>
  <c r="A53" i="173" a="1"/>
  <c r="A53" i="173" s="1"/>
  <c r="C53" i="173" a="1"/>
  <c r="C53" i="173" s="1"/>
  <c r="A54" i="173" a="1"/>
  <c r="A54" i="173" s="1"/>
  <c r="C54" i="173" a="1"/>
  <c r="C54" i="173" s="1"/>
  <c r="A55" i="173" a="1"/>
  <c r="A55" i="173" s="1"/>
  <c r="C55" i="173" a="1"/>
  <c r="C55" i="173" s="1"/>
  <c r="A56" i="173" a="1"/>
  <c r="A56" i="173" s="1"/>
  <c r="C56" i="173" a="1"/>
  <c r="C56" i="173" s="1"/>
  <c r="A57" i="173" a="1"/>
  <c r="A57" i="173" s="1"/>
  <c r="C57" i="173" a="1"/>
  <c r="C57" i="173" s="1"/>
  <c r="A58" i="173" a="1"/>
  <c r="A58" i="173" s="1"/>
  <c r="C58" i="173" a="1"/>
  <c r="C58" i="173" s="1"/>
  <c r="A59" i="173" a="1"/>
  <c r="A59" i="173" s="1"/>
  <c r="C59" i="173" a="1"/>
  <c r="C59" i="173" s="1"/>
  <c r="A60" i="173" a="1"/>
  <c r="A60" i="173" s="1"/>
  <c r="C60" i="173" a="1"/>
  <c r="C60" i="173" s="1"/>
  <c r="A61" i="173" a="1"/>
  <c r="A61" i="173" s="1"/>
  <c r="C61" i="173" a="1"/>
  <c r="C61" i="173" s="1"/>
  <c r="A62" i="173" a="1"/>
  <c r="A62" i="173" s="1"/>
  <c r="C62" i="173" a="1"/>
  <c r="C62" i="173" s="1"/>
  <c r="A63" i="173" a="1"/>
  <c r="A63" i="173" s="1"/>
  <c r="C63" i="173" a="1"/>
  <c r="C63" i="173" s="1"/>
  <c r="A64" i="173" a="1"/>
  <c r="A64" i="173" s="1"/>
  <c r="C64" i="173" a="1"/>
  <c r="C64" i="173" s="1"/>
  <c r="A65" i="173" a="1"/>
  <c r="A65" i="173" s="1"/>
  <c r="C65" i="173" a="1"/>
  <c r="C65" i="173" s="1"/>
  <c r="A66" i="173" a="1"/>
  <c r="A66" i="173" s="1"/>
  <c r="C66" i="173" a="1"/>
  <c r="C66" i="173" s="1"/>
  <c r="A67" i="173" a="1"/>
  <c r="A67" i="173" s="1"/>
  <c r="C67" i="173" a="1"/>
  <c r="C67" i="173" s="1"/>
  <c r="A68" i="173" a="1"/>
  <c r="A68" i="173" s="1"/>
  <c r="C68" i="173" a="1"/>
  <c r="C68" i="173" s="1"/>
  <c r="A69" i="173" a="1"/>
  <c r="A69" i="173" s="1"/>
  <c r="C69" i="173" a="1"/>
  <c r="C69" i="173" s="1"/>
  <c r="A70" i="173" a="1"/>
  <c r="A70" i="173" s="1"/>
  <c r="C70" i="173" a="1"/>
  <c r="C70" i="173" s="1"/>
  <c r="A71" i="173" a="1"/>
  <c r="A71" i="173" s="1"/>
  <c r="C71" i="173" a="1"/>
  <c r="C71" i="173" s="1"/>
  <c r="A72" i="173" a="1"/>
  <c r="A72" i="173" s="1"/>
  <c r="C72" i="173" a="1"/>
  <c r="C72" i="173" s="1"/>
  <c r="A73" i="173" a="1"/>
  <c r="A73" i="173" s="1"/>
  <c r="C73" i="173" a="1"/>
  <c r="C73" i="173" s="1"/>
  <c r="A74" i="173" a="1"/>
  <c r="A74" i="173" s="1"/>
  <c r="C74" i="173" a="1"/>
  <c r="C74" i="173" s="1"/>
  <c r="A75" i="173" a="1"/>
  <c r="A75" i="173" s="1"/>
  <c r="C75" i="173" a="1"/>
  <c r="C75" i="173" s="1"/>
  <c r="A76" i="173" a="1"/>
  <c r="A76" i="173" s="1"/>
  <c r="C76" i="173" a="1"/>
  <c r="C76" i="173" s="1"/>
  <c r="A77" i="173" a="1"/>
  <c r="A77" i="173" s="1"/>
  <c r="C77" i="173" a="1"/>
  <c r="C77" i="173" s="1"/>
  <c r="A78" i="173" a="1"/>
  <c r="A78" i="173" s="1"/>
  <c r="C78" i="173" a="1"/>
  <c r="C78" i="173" s="1"/>
  <c r="A79" i="173" a="1"/>
  <c r="A79" i="173" s="1"/>
  <c r="C79" i="173" a="1"/>
  <c r="C79" i="173" s="1"/>
  <c r="A80" i="173" a="1"/>
  <c r="A80" i="173" s="1"/>
  <c r="C80" i="173" a="1"/>
  <c r="C80" i="173" s="1"/>
  <c r="A81" i="173" a="1"/>
  <c r="A81" i="173" s="1"/>
  <c r="C81" i="173" a="1"/>
  <c r="C81" i="173" s="1"/>
  <c r="A82" i="173" a="1"/>
  <c r="A82" i="173" s="1"/>
  <c r="C82" i="173" a="1"/>
  <c r="C82" i="173" s="1"/>
  <c r="A83" i="173" a="1"/>
  <c r="A83" i="173" s="1"/>
  <c r="C83" i="173" a="1"/>
  <c r="C83" i="173" s="1"/>
  <c r="A84" i="173" a="1"/>
  <c r="A84" i="173" s="1"/>
  <c r="C84" i="173" a="1"/>
  <c r="C84" i="173" s="1"/>
  <c r="A85" i="173" a="1"/>
  <c r="A85" i="173" s="1"/>
  <c r="C85" i="173" a="1"/>
  <c r="C85" i="173" s="1"/>
  <c r="A86" i="173" a="1"/>
  <c r="A86" i="173" s="1"/>
  <c r="C86" i="173" a="1"/>
  <c r="C86" i="173" s="1"/>
  <c r="A87" i="173" a="1"/>
  <c r="A87" i="173" s="1"/>
  <c r="C87" i="173" a="1"/>
  <c r="C87" i="173" s="1"/>
  <c r="A88" i="173" a="1"/>
  <c r="A88" i="173" s="1"/>
  <c r="C88" i="173" a="1"/>
  <c r="C88" i="173" s="1"/>
  <c r="A89" i="173" a="1"/>
  <c r="A89" i="173" s="1"/>
  <c r="C89" i="173" a="1"/>
  <c r="C89" i="173" s="1"/>
  <c r="A90" i="173" a="1"/>
  <c r="A90" i="173" s="1"/>
  <c r="C90" i="173" a="1"/>
  <c r="C90" i="173" s="1"/>
  <c r="A91" i="173" a="1"/>
  <c r="A91" i="173" s="1"/>
  <c r="C91" i="173" a="1"/>
  <c r="C91" i="173" s="1"/>
  <c r="A92" i="173" a="1"/>
  <c r="A92" i="173" s="1"/>
  <c r="C92" i="173" a="1"/>
  <c r="C92" i="173" s="1"/>
  <c r="A93" i="173" a="1"/>
  <c r="A93" i="173" s="1"/>
  <c r="C93" i="173" a="1"/>
  <c r="C93" i="173" s="1"/>
  <c r="A94" i="173" a="1"/>
  <c r="A94" i="173" s="1"/>
  <c r="C94" i="173" a="1"/>
  <c r="C94" i="173" s="1"/>
  <c r="A95" i="173" a="1"/>
  <c r="A95" i="173" s="1"/>
  <c r="C95" i="173" a="1"/>
  <c r="C95" i="173" s="1"/>
  <c r="A96" i="173" a="1"/>
  <c r="A96" i="173" s="1"/>
  <c r="C96" i="173" a="1"/>
  <c r="C96" i="173" s="1"/>
  <c r="A97" i="173" a="1"/>
  <c r="A97" i="173" s="1"/>
  <c r="C97" i="173" a="1"/>
  <c r="C97" i="173" s="1"/>
  <c r="A98" i="173" a="1"/>
  <c r="A98" i="173" s="1"/>
  <c r="C98" i="173" a="1"/>
  <c r="C98" i="173" s="1"/>
  <c r="A99" i="173" a="1"/>
  <c r="A99" i="173" s="1"/>
  <c r="C99" i="173" a="1"/>
  <c r="C99" i="173" s="1"/>
  <c r="A100" i="173" a="1"/>
  <c r="A100" i="173" s="1"/>
  <c r="C100" i="173" a="1"/>
  <c r="C100" i="173" s="1"/>
  <c r="A101" i="173" a="1"/>
  <c r="A101" i="173" s="1"/>
  <c r="C101" i="173" a="1"/>
  <c r="C101" i="173" s="1"/>
  <c r="A102" i="173" a="1"/>
  <c r="A102" i="173" s="1"/>
  <c r="C102" i="173" a="1"/>
  <c r="C102" i="173" s="1"/>
  <c r="A103" i="173" a="1"/>
  <c r="A103" i="173" s="1"/>
  <c r="C103" i="173" a="1"/>
  <c r="C103" i="173" s="1"/>
  <c r="A104" i="173" a="1"/>
  <c r="A104" i="173" s="1"/>
  <c r="C104" i="173" a="1"/>
  <c r="C104" i="173" s="1"/>
  <c r="A105" i="173" a="1"/>
  <c r="A105" i="173" s="1"/>
  <c r="C105" i="173" a="1"/>
  <c r="C105" i="173" s="1"/>
  <c r="A106" i="173" a="1"/>
  <c r="A106" i="173" s="1"/>
  <c r="C106" i="173" a="1"/>
  <c r="C106" i="173" s="1"/>
  <c r="A107" i="173" a="1"/>
  <c r="A107" i="173" s="1"/>
  <c r="C107" i="173" a="1"/>
  <c r="C107" i="173" s="1"/>
  <c r="A108" i="173" a="1"/>
  <c r="A108" i="173" s="1"/>
  <c r="C108" i="173" a="1"/>
  <c r="C108" i="173" s="1"/>
  <c r="A109" i="173" a="1"/>
  <c r="A109" i="173" s="1"/>
  <c r="C109" i="173" a="1"/>
  <c r="C109" i="173" s="1"/>
  <c r="A110" i="173" a="1"/>
  <c r="A110" i="173" s="1"/>
  <c r="C110" i="173" a="1"/>
  <c r="C110" i="173" s="1"/>
  <c r="A111" i="173" a="1"/>
  <c r="A111" i="173" s="1"/>
  <c r="C111" i="173" a="1"/>
  <c r="C111" i="173" s="1"/>
  <c r="A112" i="173" a="1"/>
  <c r="A112" i="173" s="1"/>
  <c r="C112" i="173" a="1"/>
  <c r="C112" i="173" s="1"/>
  <c r="A113" i="173" a="1"/>
  <c r="A113" i="173" s="1"/>
  <c r="C113" i="173" a="1"/>
  <c r="C113" i="173" s="1"/>
  <c r="A114" i="173" a="1"/>
  <c r="A114" i="173" s="1"/>
  <c r="C114" i="173" a="1"/>
  <c r="C114" i="173" s="1"/>
  <c r="A115" i="173" a="1"/>
  <c r="A115" i="173" s="1"/>
  <c r="C115" i="173" a="1"/>
  <c r="C115" i="173" s="1"/>
  <c r="A116" i="173" a="1"/>
  <c r="A116" i="173" s="1"/>
  <c r="C116" i="173" a="1"/>
  <c r="C116" i="173" s="1"/>
  <c r="A117" i="173" a="1"/>
  <c r="A117" i="173" s="1"/>
  <c r="C117" i="173" a="1"/>
  <c r="C117" i="173" s="1"/>
  <c r="A118" i="173" a="1"/>
  <c r="A118" i="173" s="1"/>
  <c r="C118" i="173" a="1"/>
  <c r="C118" i="173" s="1"/>
  <c r="A119" i="173" a="1"/>
  <c r="A119" i="173" s="1"/>
  <c r="C119" i="173" a="1"/>
  <c r="C119" i="173" s="1"/>
  <c r="A120" i="173" a="1"/>
  <c r="A120" i="173" s="1"/>
  <c r="C120" i="173" a="1"/>
  <c r="C120" i="173" s="1"/>
  <c r="A121" i="173" a="1"/>
  <c r="A121" i="173" s="1"/>
  <c r="C121" i="173" a="1"/>
  <c r="C121" i="173" s="1"/>
  <c r="A122" i="173" a="1"/>
  <c r="A122" i="173" s="1"/>
  <c r="C122" i="173" a="1"/>
  <c r="C122" i="173" s="1"/>
  <c r="A123" i="173" a="1"/>
  <c r="A123" i="173" s="1"/>
  <c r="C123" i="173" a="1"/>
  <c r="C123" i="173" s="1"/>
  <c r="A124" i="173" a="1"/>
  <c r="A124" i="173" s="1"/>
  <c r="C124" i="173" a="1"/>
  <c r="C124" i="173" s="1"/>
  <c r="C8" i="173" a="1"/>
  <c r="C8" i="173" s="1"/>
  <c r="D274" i="173" l="1"/>
  <c r="E274" i="173"/>
  <c r="D273" i="173"/>
  <c r="E273" i="173"/>
  <c r="E251" i="173"/>
  <c r="D251" i="173"/>
  <c r="D242" i="173"/>
  <c r="E242" i="173"/>
  <c r="E243" i="173"/>
  <c r="D243" i="173"/>
  <c r="D298" i="173"/>
  <c r="E298" i="173"/>
  <c r="D250" i="173"/>
  <c r="E250" i="173"/>
  <c r="E231" i="173"/>
  <c r="D231" i="173"/>
  <c r="D233" i="173"/>
  <c r="E233" i="173"/>
  <c r="D282" i="173"/>
  <c r="E282" i="173"/>
  <c r="D257" i="173"/>
  <c r="E257" i="173"/>
  <c r="D240" i="173"/>
  <c r="E240" i="173"/>
  <c r="D230" i="173"/>
  <c r="E230" i="173"/>
  <c r="D265" i="173"/>
  <c r="E265" i="173"/>
  <c r="D281" i="173"/>
  <c r="E281" i="173"/>
  <c r="E263" i="173"/>
  <c r="D263" i="173"/>
  <c r="D249" i="173"/>
  <c r="E249" i="173"/>
  <c r="D239" i="173"/>
  <c r="E239" i="173"/>
  <c r="D229" i="173"/>
  <c r="E229" i="173"/>
  <c r="D297" i="173"/>
  <c r="E297" i="173"/>
  <c r="D270" i="173"/>
  <c r="E270" i="173"/>
  <c r="D303" i="173"/>
  <c r="E303" i="173"/>
  <c r="D238" i="173"/>
  <c r="E238" i="173"/>
  <c r="D228" i="173"/>
  <c r="E228" i="173"/>
  <c r="D262" i="173"/>
  <c r="E262" i="173"/>
  <c r="D237" i="173"/>
  <c r="E237" i="173"/>
  <c r="D227" i="173"/>
  <c r="E227" i="173"/>
  <c r="D285" i="173"/>
  <c r="E285" i="173"/>
  <c r="D279" i="173"/>
  <c r="E279" i="173"/>
  <c r="E299" i="173"/>
  <c r="D299" i="173"/>
  <c r="D261" i="173"/>
  <c r="E261" i="173"/>
  <c r="D226" i="173"/>
  <c r="E226" i="173"/>
  <c r="D288" i="173"/>
  <c r="E288" i="173"/>
  <c r="D277" i="173"/>
  <c r="E277" i="173"/>
  <c r="D267" i="173"/>
  <c r="E267" i="173"/>
  <c r="D246" i="173"/>
  <c r="E246" i="173"/>
  <c r="D294" i="173"/>
  <c r="E294" i="173"/>
  <c r="E287" i="173"/>
  <c r="D287" i="173"/>
  <c r="D276" i="173"/>
  <c r="E276" i="173"/>
  <c r="D253" i="173"/>
  <c r="E253" i="173"/>
  <c r="D245" i="173"/>
  <c r="E245" i="173"/>
  <c r="D225" i="173"/>
  <c r="E225" i="173"/>
  <c r="D300" i="173"/>
  <c r="E300" i="173"/>
  <c r="D286" i="173"/>
  <c r="E286" i="173"/>
  <c r="E275" i="173"/>
  <c r="D275" i="173"/>
  <c r="D252" i="173"/>
  <c r="E252" i="173"/>
  <c r="D234" i="173"/>
  <c r="E234" i="173"/>
  <c r="E258" i="173"/>
  <c r="E264" i="173"/>
  <c r="D255" i="173"/>
  <c r="E291" i="173"/>
  <c r="E269" i="173"/>
  <c r="E293" i="173"/>
  <c r="E301" i="173"/>
  <c r="E289" i="173"/>
  <c r="E241" i="173"/>
  <c r="E296" i="173"/>
  <c r="E284" i="173"/>
  <c r="E272" i="173"/>
  <c r="E260" i="173"/>
  <c r="E248" i="173"/>
  <c r="E236" i="173"/>
  <c r="E224" i="173"/>
  <c r="E295" i="173"/>
  <c r="E283" i="173"/>
  <c r="E271" i="173"/>
  <c r="E259" i="173"/>
  <c r="E247" i="173"/>
  <c r="E235" i="173"/>
  <c r="E223" i="173"/>
  <c r="E302" i="173"/>
  <c r="E290" i="173"/>
  <c r="E278" i="173"/>
  <c r="E266" i="173"/>
  <c r="E254" i="173"/>
  <c r="E304" i="173"/>
  <c r="E292" i="173"/>
  <c r="E280" i="173"/>
  <c r="E268" i="173"/>
  <c r="E256" i="173"/>
  <c r="E244" i="173"/>
  <c r="E232" i="173"/>
  <c r="B222" i="173"/>
  <c r="B221" i="173"/>
  <c r="B220" i="173"/>
  <c r="B219" i="173"/>
  <c r="I426" i="2" l="1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B311" i="173" l="1"/>
  <c r="F306" i="173"/>
  <c r="E222" i="173"/>
  <c r="D222" i="173"/>
  <c r="E221" i="173"/>
  <c r="D221" i="173"/>
  <c r="E220" i="173"/>
  <c r="D220" i="173"/>
  <c r="E219" i="173"/>
  <c r="D219" i="173"/>
  <c r="I364" i="2" l="1"/>
  <c r="I262" i="2"/>
  <c r="I263" i="2"/>
  <c r="I264" i="2"/>
  <c r="I256" i="2"/>
  <c r="I255" i="2"/>
  <c r="I254" i="2"/>
  <c r="I253" i="2"/>
  <c r="I252" i="2"/>
  <c r="I251" i="2"/>
  <c r="I250" i="2"/>
  <c r="B12" i="173" s="1"/>
  <c r="B11" i="173"/>
  <c r="B9" i="173"/>
  <c r="B10" i="173" l="1"/>
  <c r="E10" i="173" s="1"/>
  <c r="E9" i="173"/>
  <c r="D9" i="173"/>
  <c r="E11" i="173"/>
  <c r="D11" i="173"/>
  <c r="D12" i="173"/>
  <c r="E12" i="173"/>
  <c r="I190" i="2"/>
  <c r="I189" i="2"/>
  <c r="I188" i="2"/>
  <c r="I187" i="2"/>
  <c r="I186" i="2"/>
  <c r="I185" i="2"/>
  <c r="I184" i="2"/>
  <c r="I183" i="2"/>
  <c r="I182" i="2"/>
  <c r="F130" i="2"/>
  <c r="I124" i="2"/>
  <c r="I123" i="2"/>
  <c r="I122" i="2"/>
  <c r="I121" i="2"/>
  <c r="I120" i="2"/>
  <c r="I119" i="2"/>
  <c r="I118" i="2"/>
  <c r="I117" i="2"/>
  <c r="I116" i="2"/>
  <c r="I115" i="2"/>
  <c r="D10" i="173" l="1"/>
  <c r="I70" i="2"/>
  <c r="I69" i="2"/>
  <c r="I68" i="2"/>
  <c r="I67" i="2"/>
  <c r="I66" i="2"/>
  <c r="I65" i="2"/>
  <c r="J76" i="158"/>
  <c r="L76" i="158" s="1"/>
  <c r="J75" i="158"/>
  <c r="L75" i="158" s="1"/>
  <c r="J74" i="158"/>
  <c r="L74" i="158" s="1"/>
  <c r="I28" i="2"/>
  <c r="I2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J3" i="158" l="1"/>
  <c r="J4" i="158"/>
  <c r="J5" i="158"/>
  <c r="J6" i="158"/>
  <c r="J7" i="158"/>
  <c r="J8" i="158"/>
  <c r="J9" i="158"/>
  <c r="J10" i="158"/>
  <c r="J11" i="158"/>
  <c r="J12" i="158"/>
  <c r="J13" i="158"/>
  <c r="J14" i="158"/>
  <c r="J15" i="158"/>
  <c r="J16" i="158"/>
  <c r="J17" i="158"/>
  <c r="J18" i="158"/>
  <c r="J19" i="158"/>
  <c r="J20" i="158"/>
  <c r="J21" i="158"/>
  <c r="J22" i="158"/>
  <c r="J23" i="158"/>
  <c r="J24" i="158"/>
  <c r="J25" i="158"/>
  <c r="J26" i="158"/>
  <c r="J27" i="158"/>
  <c r="J28" i="158"/>
  <c r="J29" i="158"/>
  <c r="J30" i="158"/>
  <c r="J31" i="158"/>
  <c r="J32" i="158"/>
  <c r="J33" i="158"/>
  <c r="J34" i="158"/>
  <c r="J35" i="158"/>
  <c r="J36" i="158"/>
  <c r="J37" i="158"/>
  <c r="J38" i="158"/>
  <c r="J39" i="158"/>
  <c r="J40" i="158"/>
  <c r="J41" i="158"/>
  <c r="J42" i="158"/>
  <c r="J43" i="158"/>
  <c r="J44" i="158"/>
  <c r="J45" i="158"/>
  <c r="J46" i="158"/>
  <c r="J47" i="158"/>
  <c r="J48" i="158"/>
  <c r="J49" i="158"/>
  <c r="J50" i="158"/>
  <c r="J51" i="158"/>
  <c r="J52" i="158"/>
  <c r="J53" i="158"/>
  <c r="J54" i="158"/>
  <c r="J55" i="158"/>
  <c r="J56" i="158"/>
  <c r="J57" i="158"/>
  <c r="J58" i="158"/>
  <c r="J59" i="158"/>
  <c r="J60" i="158"/>
  <c r="J61" i="158"/>
  <c r="J62" i="158"/>
  <c r="J63" i="158"/>
  <c r="J64" i="158"/>
  <c r="J65" i="158"/>
  <c r="J66" i="158"/>
  <c r="J67" i="158"/>
  <c r="J68" i="158"/>
  <c r="J69" i="158"/>
  <c r="J70" i="158"/>
  <c r="J71" i="158"/>
  <c r="J72" i="158"/>
  <c r="J73" i="158"/>
  <c r="J77" i="158"/>
  <c r="J78" i="158"/>
  <c r="J79" i="158"/>
  <c r="J80" i="158"/>
  <c r="J81" i="158"/>
  <c r="J82" i="158"/>
  <c r="J83" i="158"/>
  <c r="J84" i="158"/>
  <c r="J85" i="158"/>
  <c r="J86" i="158"/>
  <c r="J87" i="158"/>
  <c r="J88" i="158"/>
  <c r="J89" i="158"/>
  <c r="J90" i="158"/>
  <c r="J91" i="158"/>
  <c r="J92" i="158"/>
  <c r="J93" i="158"/>
  <c r="J94" i="158"/>
  <c r="J95" i="158"/>
  <c r="J96" i="158"/>
  <c r="J97" i="158"/>
  <c r="J98" i="158"/>
  <c r="J99" i="158"/>
  <c r="J100" i="158"/>
  <c r="J101" i="158"/>
  <c r="J102" i="158"/>
  <c r="J103" i="158"/>
  <c r="J104" i="158"/>
  <c r="J105" i="158"/>
  <c r="J106" i="158"/>
  <c r="J107" i="158"/>
  <c r="J108" i="158"/>
  <c r="J109" i="158"/>
  <c r="J110" i="158"/>
  <c r="J111" i="158"/>
  <c r="J112" i="158"/>
  <c r="J113" i="158"/>
  <c r="J114" i="158"/>
  <c r="J115" i="158"/>
  <c r="J116" i="158"/>
  <c r="J117" i="158"/>
  <c r="J118" i="158"/>
  <c r="J119" i="158"/>
  <c r="J120" i="158"/>
  <c r="J121" i="158"/>
  <c r="J122" i="158"/>
  <c r="J123" i="158"/>
  <c r="J124" i="158"/>
  <c r="J125" i="158"/>
  <c r="J126" i="158"/>
  <c r="J127" i="158"/>
  <c r="J128" i="158"/>
  <c r="J129" i="158"/>
  <c r="J130" i="158"/>
  <c r="J131" i="158"/>
  <c r="J132" i="158"/>
  <c r="J133" i="158"/>
  <c r="J134" i="158"/>
  <c r="J135" i="158"/>
  <c r="J136" i="158"/>
  <c r="J137" i="158"/>
  <c r="J138" i="158"/>
  <c r="J139" i="158"/>
  <c r="J140" i="158"/>
  <c r="J141" i="158"/>
  <c r="J142" i="158"/>
  <c r="J143" i="158"/>
  <c r="J144" i="158"/>
  <c r="J145" i="158"/>
  <c r="J146" i="158"/>
  <c r="J147" i="158"/>
  <c r="J148" i="158"/>
  <c r="J149" i="158"/>
  <c r="J150" i="158"/>
  <c r="J151" i="158"/>
  <c r="J152" i="158"/>
  <c r="J153" i="158"/>
  <c r="J154" i="158"/>
  <c r="J155" i="158"/>
  <c r="J156" i="158"/>
  <c r="J157" i="158"/>
  <c r="J158" i="158"/>
  <c r="J159" i="158"/>
  <c r="J160" i="158"/>
  <c r="J161" i="158"/>
  <c r="J162" i="158"/>
  <c r="J163" i="158"/>
  <c r="J164" i="158"/>
  <c r="J165" i="158"/>
  <c r="J166" i="158"/>
  <c r="J167" i="158"/>
  <c r="J168" i="158"/>
  <c r="J169" i="158"/>
  <c r="J170" i="158"/>
  <c r="J171" i="158"/>
  <c r="J172" i="158"/>
  <c r="J173" i="158"/>
  <c r="J174" i="158"/>
  <c r="J175" i="158"/>
  <c r="J176" i="158"/>
  <c r="J177" i="158"/>
  <c r="J178" i="158"/>
  <c r="J179" i="158"/>
  <c r="J180" i="158"/>
  <c r="J181" i="158"/>
  <c r="J182" i="158"/>
  <c r="J183" i="158"/>
  <c r="J184" i="158"/>
  <c r="J185" i="158"/>
  <c r="J186" i="158"/>
  <c r="J187" i="158"/>
  <c r="J188" i="158"/>
  <c r="J189" i="158"/>
  <c r="J190" i="158"/>
  <c r="J191" i="158"/>
  <c r="J192" i="158"/>
  <c r="J193" i="158"/>
  <c r="J194" i="158"/>
  <c r="J195" i="158"/>
  <c r="J196" i="158"/>
  <c r="J197" i="158"/>
  <c r="J198" i="158"/>
  <c r="J199" i="158"/>
  <c r="J200" i="158"/>
  <c r="J201" i="158"/>
  <c r="J202" i="158"/>
  <c r="J203" i="158"/>
  <c r="J204" i="158"/>
  <c r="J205" i="158"/>
  <c r="J206" i="158"/>
  <c r="J207" i="158"/>
  <c r="J208" i="158"/>
  <c r="J209" i="158"/>
  <c r="J210" i="158"/>
  <c r="J211" i="158"/>
  <c r="J212" i="158"/>
  <c r="J213" i="158"/>
  <c r="J214" i="158"/>
  <c r="J215" i="158"/>
  <c r="J216" i="158"/>
  <c r="J217" i="158"/>
  <c r="J218" i="158"/>
  <c r="J219" i="158"/>
  <c r="J220" i="158"/>
  <c r="J221" i="158"/>
  <c r="J222" i="158"/>
  <c r="J223" i="158"/>
  <c r="J224" i="158"/>
  <c r="J225" i="158"/>
  <c r="J226" i="158"/>
  <c r="J227" i="158"/>
  <c r="J228" i="158"/>
  <c r="J229" i="158"/>
  <c r="J230" i="158"/>
  <c r="J231" i="158"/>
  <c r="J232" i="158"/>
  <c r="J233" i="158"/>
  <c r="J234" i="158"/>
  <c r="J235" i="158"/>
  <c r="J236" i="158"/>
  <c r="J237" i="158"/>
  <c r="J238" i="158"/>
  <c r="J239" i="158"/>
  <c r="J240" i="158"/>
  <c r="J241" i="158"/>
  <c r="J242" i="158"/>
  <c r="J243" i="158"/>
  <c r="J244" i="158"/>
  <c r="J245" i="158"/>
  <c r="J246" i="158"/>
  <c r="J247" i="158"/>
  <c r="J248" i="158"/>
  <c r="J249" i="158"/>
  <c r="J250" i="158"/>
  <c r="J251" i="158"/>
  <c r="J252" i="158"/>
  <c r="J253" i="158"/>
  <c r="J254" i="158"/>
  <c r="J255" i="158"/>
  <c r="J256" i="158"/>
  <c r="J257" i="158"/>
  <c r="J258" i="158"/>
  <c r="J259" i="158"/>
  <c r="J260" i="158"/>
  <c r="J261" i="158"/>
  <c r="J262" i="158"/>
  <c r="J263" i="158"/>
  <c r="J264" i="158"/>
  <c r="J265" i="158"/>
  <c r="J266" i="158"/>
  <c r="J267" i="158"/>
  <c r="J268" i="158"/>
  <c r="J269" i="158"/>
  <c r="J270" i="158"/>
  <c r="J271" i="158"/>
  <c r="J272" i="158"/>
  <c r="J273" i="158"/>
  <c r="J274" i="158"/>
  <c r="J275" i="158"/>
  <c r="J276" i="158"/>
  <c r="J277" i="158"/>
  <c r="J278" i="158"/>
  <c r="J279" i="158"/>
  <c r="J280" i="158"/>
  <c r="J281" i="158"/>
  <c r="J282" i="158"/>
  <c r="J283" i="158"/>
  <c r="J284" i="158"/>
  <c r="J285" i="158"/>
  <c r="J286" i="158"/>
  <c r="J287" i="158"/>
  <c r="J288" i="158"/>
  <c r="J289" i="158"/>
  <c r="J290" i="158"/>
  <c r="J291" i="158"/>
  <c r="J292" i="158"/>
  <c r="J293" i="158"/>
  <c r="J294" i="158"/>
  <c r="J295" i="158"/>
  <c r="J296" i="158"/>
  <c r="J297" i="158"/>
  <c r="J298" i="158"/>
  <c r="J299" i="158"/>
  <c r="J300" i="158"/>
  <c r="J301" i="158"/>
  <c r="J302" i="158"/>
  <c r="J303" i="158"/>
  <c r="J304" i="158"/>
  <c r="J305" i="158"/>
  <c r="J306" i="158"/>
  <c r="J307" i="158"/>
  <c r="J308" i="158"/>
  <c r="J309" i="158"/>
  <c r="J310" i="158"/>
  <c r="J311" i="158"/>
  <c r="J312" i="158"/>
  <c r="J313" i="158"/>
  <c r="J314" i="158"/>
  <c r="J315" i="158"/>
  <c r="J316" i="158"/>
  <c r="J317" i="158"/>
  <c r="J318" i="158"/>
  <c r="J319" i="158"/>
  <c r="J320" i="158"/>
  <c r="J321" i="158"/>
  <c r="J322" i="158"/>
  <c r="J323" i="158"/>
  <c r="J324" i="158"/>
  <c r="J325" i="158"/>
  <c r="J326" i="158"/>
  <c r="J327" i="158"/>
  <c r="J328" i="158"/>
  <c r="J329" i="158"/>
  <c r="J330" i="158"/>
  <c r="J331" i="158"/>
  <c r="J332" i="158"/>
  <c r="J333" i="158"/>
  <c r="J334" i="158"/>
  <c r="J335" i="158"/>
  <c r="J336" i="158"/>
  <c r="J337" i="158"/>
  <c r="J338" i="158"/>
  <c r="J339" i="158"/>
  <c r="J340" i="158"/>
  <c r="J341" i="158"/>
  <c r="J342" i="158"/>
  <c r="J343" i="158"/>
  <c r="J344" i="158"/>
  <c r="J345" i="158"/>
  <c r="J346" i="158"/>
  <c r="J347" i="158"/>
  <c r="J348" i="158"/>
  <c r="J349" i="158"/>
  <c r="J350" i="158"/>
  <c r="J351" i="158"/>
  <c r="J352" i="158"/>
  <c r="J353" i="158"/>
  <c r="J354" i="158"/>
  <c r="J355" i="158"/>
  <c r="J356" i="158"/>
  <c r="J357" i="158"/>
  <c r="J358" i="158"/>
  <c r="J359" i="158"/>
  <c r="J360" i="158"/>
  <c r="J361" i="158"/>
  <c r="J362" i="158"/>
  <c r="J363" i="158"/>
  <c r="J364" i="158"/>
  <c r="J365" i="158"/>
  <c r="J366" i="158"/>
  <c r="J367" i="158"/>
  <c r="J368" i="158"/>
  <c r="J369" i="158"/>
  <c r="J370" i="158"/>
  <c r="J371" i="158"/>
  <c r="J372" i="158"/>
  <c r="J373" i="158"/>
  <c r="J374" i="158"/>
  <c r="J375" i="158"/>
  <c r="J376" i="158"/>
  <c r="J377" i="158"/>
  <c r="J378" i="158"/>
  <c r="J379" i="158"/>
  <c r="J380" i="158"/>
  <c r="J381" i="158"/>
  <c r="J382" i="158"/>
  <c r="J383" i="158"/>
  <c r="J384" i="158"/>
  <c r="J385" i="158"/>
  <c r="J386" i="158"/>
  <c r="J387" i="158"/>
  <c r="J388" i="158"/>
  <c r="J389" i="158"/>
  <c r="J390" i="158"/>
  <c r="J391" i="158"/>
  <c r="J392" i="158"/>
  <c r="J393" i="158"/>
  <c r="J394" i="158"/>
  <c r="J395" i="158"/>
  <c r="J396" i="158"/>
  <c r="J397" i="158"/>
  <c r="J398" i="158"/>
  <c r="J399" i="158"/>
  <c r="J400" i="158"/>
  <c r="J401" i="158"/>
  <c r="J402" i="158"/>
  <c r="J403" i="158"/>
  <c r="J404" i="158"/>
  <c r="J405" i="158"/>
  <c r="J406" i="158"/>
  <c r="J407" i="158"/>
  <c r="J408" i="158"/>
  <c r="J409" i="158"/>
  <c r="J410" i="158"/>
  <c r="J411" i="158"/>
  <c r="J412" i="158"/>
  <c r="J413" i="158"/>
  <c r="J414" i="158"/>
  <c r="J415" i="158"/>
  <c r="J416" i="158"/>
  <c r="J417" i="158"/>
  <c r="J418" i="158"/>
  <c r="J419" i="158"/>
  <c r="J420" i="158"/>
  <c r="J421" i="158"/>
  <c r="J422" i="158"/>
  <c r="J423" i="158"/>
  <c r="J424" i="158"/>
  <c r="J425" i="158"/>
  <c r="J426" i="158"/>
  <c r="J427" i="158"/>
  <c r="J428" i="158"/>
  <c r="J429" i="158"/>
  <c r="J430" i="158"/>
  <c r="J431" i="158"/>
  <c r="J432" i="158"/>
  <c r="J433" i="158"/>
  <c r="J434" i="158"/>
  <c r="J435" i="158"/>
  <c r="J436" i="158"/>
  <c r="J437" i="158"/>
  <c r="J438" i="158"/>
  <c r="J439" i="158"/>
  <c r="J440" i="158"/>
  <c r="J441" i="158"/>
  <c r="J442" i="158"/>
  <c r="J443" i="158"/>
  <c r="J444" i="158"/>
  <c r="J445" i="158"/>
  <c r="J446" i="158"/>
  <c r="J447" i="158"/>
  <c r="J448" i="158"/>
  <c r="J449" i="158"/>
  <c r="J450" i="158"/>
  <c r="J451" i="158"/>
  <c r="J452" i="158"/>
  <c r="J453" i="158"/>
  <c r="J454" i="158"/>
  <c r="J455" i="158"/>
  <c r="J456" i="158"/>
  <c r="J457" i="158"/>
  <c r="J458" i="158"/>
  <c r="J459" i="158"/>
  <c r="J460" i="158"/>
  <c r="J461" i="158"/>
  <c r="J462" i="158"/>
  <c r="J463" i="158"/>
  <c r="J464" i="158"/>
  <c r="J465" i="158"/>
  <c r="J466" i="158"/>
  <c r="J467" i="158"/>
  <c r="J468" i="158"/>
  <c r="J469" i="158"/>
  <c r="J470" i="158"/>
  <c r="J471" i="158"/>
  <c r="J472" i="158"/>
  <c r="J473" i="158"/>
  <c r="J474" i="158"/>
  <c r="J475" i="158"/>
  <c r="J476" i="158"/>
  <c r="J477" i="158"/>
  <c r="J478" i="158"/>
  <c r="J479" i="158"/>
  <c r="J480" i="158"/>
  <c r="J481" i="158"/>
  <c r="J482" i="158"/>
  <c r="J483" i="158"/>
  <c r="J484" i="158"/>
  <c r="J485" i="158"/>
  <c r="J486" i="158"/>
  <c r="J487" i="158"/>
  <c r="J488" i="158"/>
  <c r="J489" i="158"/>
  <c r="J490" i="158"/>
  <c r="J491" i="158"/>
  <c r="J492" i="158"/>
  <c r="J493" i="158"/>
  <c r="J494" i="158"/>
  <c r="J495" i="158"/>
  <c r="J496" i="158"/>
  <c r="J497" i="158"/>
  <c r="J498" i="158"/>
  <c r="J499" i="158"/>
  <c r="J500" i="158"/>
  <c r="J501" i="158"/>
  <c r="J502" i="158"/>
  <c r="J503" i="158"/>
  <c r="J504" i="158"/>
  <c r="J505" i="158"/>
  <c r="J506" i="158"/>
  <c r="J507" i="158"/>
  <c r="J508" i="158"/>
  <c r="J509" i="158"/>
  <c r="J510" i="158"/>
  <c r="J511" i="158"/>
  <c r="J512" i="158"/>
  <c r="J513" i="158"/>
  <c r="J514" i="158"/>
  <c r="J515" i="158"/>
  <c r="J516" i="158"/>
  <c r="J517" i="158"/>
  <c r="J518" i="158"/>
  <c r="J519" i="158"/>
  <c r="J520" i="158"/>
  <c r="J521" i="158"/>
  <c r="J522" i="158"/>
  <c r="J523" i="158"/>
  <c r="J524" i="158"/>
  <c r="J525" i="158"/>
  <c r="J526" i="158"/>
  <c r="J527" i="158"/>
  <c r="J528" i="158"/>
  <c r="J529" i="158"/>
  <c r="J530" i="158"/>
  <c r="J531" i="158"/>
  <c r="J532" i="158"/>
  <c r="J533" i="158"/>
  <c r="J534" i="158"/>
  <c r="J535" i="158"/>
  <c r="J536" i="158"/>
  <c r="J537" i="158"/>
  <c r="J538" i="158"/>
  <c r="J539" i="158"/>
  <c r="J540" i="158"/>
  <c r="J541" i="158"/>
  <c r="J542" i="158"/>
  <c r="J543" i="158"/>
  <c r="J544" i="158"/>
  <c r="J545" i="158"/>
  <c r="J546" i="158"/>
  <c r="J547" i="158"/>
  <c r="J548" i="158"/>
  <c r="J549" i="158"/>
  <c r="J550" i="158"/>
  <c r="J551" i="158"/>
  <c r="J552" i="158"/>
  <c r="J553" i="158"/>
  <c r="J554" i="158"/>
  <c r="J555" i="158"/>
  <c r="J556" i="158"/>
  <c r="J557" i="158"/>
  <c r="J558" i="158"/>
  <c r="J559" i="158"/>
  <c r="J560" i="158"/>
  <c r="J561" i="158"/>
  <c r="J562" i="158"/>
  <c r="J563" i="158"/>
  <c r="J564" i="158"/>
  <c r="J565" i="158"/>
  <c r="J566" i="158"/>
  <c r="J567" i="158"/>
  <c r="J568" i="158"/>
  <c r="J569" i="158"/>
  <c r="J570" i="158"/>
  <c r="J571" i="158"/>
  <c r="J572" i="158"/>
  <c r="J573" i="158"/>
  <c r="J574" i="158"/>
  <c r="J575" i="158"/>
  <c r="J576" i="158"/>
  <c r="J577" i="158"/>
  <c r="J578" i="158"/>
  <c r="J579" i="158"/>
  <c r="J580" i="158"/>
  <c r="J581" i="158"/>
  <c r="J582" i="158"/>
  <c r="J583" i="158"/>
  <c r="J584" i="158"/>
  <c r="J585" i="158"/>
  <c r="J586" i="158"/>
  <c r="J587" i="158"/>
  <c r="J588" i="158"/>
  <c r="J589" i="158"/>
  <c r="J590" i="158"/>
  <c r="J591" i="158"/>
  <c r="J592" i="158"/>
  <c r="J593" i="158"/>
  <c r="J594" i="158"/>
  <c r="J595" i="158"/>
  <c r="J596" i="158"/>
  <c r="J597" i="158"/>
  <c r="J598" i="158"/>
  <c r="J599" i="158"/>
  <c r="J600" i="158"/>
  <c r="J601" i="158"/>
  <c r="J602" i="158"/>
  <c r="J603" i="158"/>
  <c r="J604" i="158"/>
  <c r="J605" i="158"/>
  <c r="J606" i="158"/>
  <c r="J607" i="158"/>
  <c r="J608" i="158"/>
  <c r="J609" i="158"/>
  <c r="J610" i="158"/>
  <c r="J611" i="158"/>
  <c r="J612" i="158"/>
  <c r="J613" i="158"/>
  <c r="L216" i="158" l="1"/>
  <c r="L215" i="158"/>
  <c r="L214" i="158"/>
  <c r="L213" i="158"/>
  <c r="J614" i="158" l="1"/>
  <c r="L212" i="158"/>
  <c r="L211" i="158"/>
  <c r="L210" i="158"/>
  <c r="L209" i="158"/>
  <c r="L208" i="158"/>
  <c r="L207" i="158" l="1"/>
  <c r="L206" i="158"/>
  <c r="L205" i="158"/>
  <c r="L204" i="158"/>
  <c r="L203" i="158"/>
  <c r="L202" i="158"/>
  <c r="L201" i="158"/>
  <c r="L200" i="158"/>
  <c r="L199" i="158"/>
  <c r="L198" i="158"/>
  <c r="L197" i="158" l="1"/>
  <c r="L196" i="158"/>
  <c r="L195" i="158" l="1"/>
  <c r="L194" i="158"/>
  <c r="L193" i="158"/>
  <c r="L192" i="158"/>
  <c r="L191" i="158"/>
  <c r="L190" i="158"/>
  <c r="L189" i="158"/>
  <c r="L188" i="158"/>
  <c r="L187" i="158"/>
  <c r="L186" i="158"/>
  <c r="L185" i="158"/>
  <c r="L184" i="158"/>
  <c r="L183" i="158"/>
  <c r="L182" i="158"/>
  <c r="L181" i="158" l="1"/>
  <c r="L180" i="158"/>
  <c r="L179" i="158"/>
  <c r="L178" i="158"/>
  <c r="L177" i="158"/>
  <c r="L176" i="158"/>
  <c r="L175" i="158"/>
  <c r="L174" i="158"/>
  <c r="L173" i="158"/>
  <c r="I544" i="2" l="1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L172" i="158"/>
  <c r="L171" i="158"/>
  <c r="L170" i="158"/>
  <c r="L169" i="158" l="1"/>
  <c r="L168" i="158"/>
  <c r="L167" i="158" l="1"/>
  <c r="L166" i="158"/>
  <c r="I520" i="2"/>
  <c r="I521" i="2"/>
  <c r="I522" i="2"/>
  <c r="L165" i="158"/>
  <c r="L164" i="158"/>
  <c r="L163" i="158"/>
  <c r="L162" i="158"/>
  <c r="I208" i="2"/>
  <c r="L155" i="158" l="1"/>
  <c r="L154" i="158"/>
  <c r="L153" i="158"/>
  <c r="L152" i="158"/>
  <c r="L151" i="158"/>
  <c r="L150" i="158"/>
  <c r="L149" i="158"/>
  <c r="L148" i="158"/>
  <c r="L147" i="158"/>
  <c r="L146" i="158"/>
  <c r="L145" i="158"/>
  <c r="I499" i="2"/>
  <c r="I500" i="2"/>
  <c r="I501" i="2"/>
  <c r="I502" i="2"/>
  <c r="I503" i="2"/>
  <c r="I504" i="2"/>
  <c r="I505" i="2"/>
  <c r="I506" i="2"/>
  <c r="I507" i="2"/>
  <c r="I508" i="2"/>
  <c r="I509" i="2"/>
  <c r="L144" i="158"/>
  <c r="L143" i="158"/>
  <c r="L142" i="158"/>
  <c r="L141" i="158"/>
  <c r="L140" i="158"/>
  <c r="L139" i="158"/>
  <c r="L138" i="158"/>
  <c r="L137" i="158"/>
  <c r="L136" i="158"/>
  <c r="L135" i="158"/>
  <c r="L134" i="158"/>
  <c r="L133" i="158"/>
  <c r="L132" i="158"/>
  <c r="L131" i="158"/>
  <c r="L130" i="158"/>
  <c r="L129" i="158"/>
  <c r="L128" i="158"/>
  <c r="L127" i="158"/>
  <c r="L126" i="158"/>
  <c r="L125" i="158"/>
  <c r="I482" i="2" l="1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510" i="2"/>
  <c r="I511" i="2"/>
  <c r="I512" i="2"/>
  <c r="I513" i="2"/>
  <c r="I514" i="2"/>
  <c r="I515" i="2"/>
  <c r="I516" i="2"/>
  <c r="I517" i="2"/>
  <c r="I518" i="2"/>
  <c r="I519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640" i="2"/>
  <c r="I641" i="2"/>
  <c r="I642" i="2"/>
  <c r="I643" i="2"/>
  <c r="I644" i="2"/>
  <c r="I645" i="2"/>
  <c r="I646" i="2"/>
  <c r="I647" i="2"/>
  <c r="I648" i="2"/>
  <c r="I649" i="2"/>
  <c r="L124" i="158"/>
  <c r="L123" i="158"/>
  <c r="L122" i="158"/>
  <c r="L121" i="158"/>
  <c r="L120" i="158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473" i="2" l="1"/>
  <c r="I475" i="2" l="1"/>
  <c r="I476" i="2"/>
  <c r="I477" i="2"/>
  <c r="I478" i="2"/>
  <c r="I479" i="2"/>
  <c r="I480" i="2"/>
  <c r="I48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L115" i="158"/>
  <c r="L114" i="158"/>
  <c r="L113" i="158"/>
  <c r="L112" i="158"/>
  <c r="L111" i="158"/>
  <c r="L110" i="158"/>
  <c r="L109" i="158"/>
  <c r="L108" i="158"/>
  <c r="L107" i="158" l="1"/>
  <c r="L106" i="158"/>
  <c r="L105" i="158"/>
  <c r="L104" i="158"/>
  <c r="L103" i="158"/>
  <c r="L102" i="158"/>
  <c r="L101" i="158"/>
  <c r="L100" i="158"/>
  <c r="L99" i="158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L98" i="158"/>
  <c r="L97" i="158"/>
  <c r="L96" i="158"/>
  <c r="L95" i="158"/>
  <c r="L94" i="158"/>
  <c r="L93" i="158"/>
  <c r="L92" i="158"/>
  <c r="L91" i="158"/>
  <c r="L90" i="158"/>
  <c r="L89" i="158"/>
  <c r="L88" i="158" l="1"/>
  <c r="L87" i="158"/>
  <c r="L86" i="158"/>
  <c r="L85" i="158"/>
  <c r="L84" i="158"/>
  <c r="L83" i="158"/>
  <c r="L82" i="158"/>
  <c r="L81" i="158"/>
  <c r="L80" i="158"/>
  <c r="L79" i="158"/>
  <c r="L78" i="158"/>
  <c r="L77" i="158"/>
  <c r="I418" i="2"/>
  <c r="I419" i="2"/>
  <c r="I420" i="2"/>
  <c r="I421" i="2"/>
  <c r="I422" i="2"/>
  <c r="I423" i="2"/>
  <c r="I424" i="2"/>
  <c r="I425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4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L73" i="158"/>
  <c r="L72" i="158"/>
  <c r="L71" i="158"/>
  <c r="L70" i="158"/>
  <c r="L69" i="158"/>
  <c r="L68" i="158"/>
  <c r="L67" i="158"/>
  <c r="L66" i="158"/>
  <c r="L65" i="158"/>
  <c r="L64" i="158"/>
  <c r="L63" i="158"/>
  <c r="L62" i="158"/>
  <c r="L61" i="158"/>
  <c r="L60" i="158"/>
  <c r="L59" i="158"/>
  <c r="L58" i="158"/>
  <c r="L57" i="158"/>
  <c r="L56" i="158"/>
  <c r="L55" i="158"/>
  <c r="L54" i="158"/>
  <c r="L53" i="158"/>
  <c r="L52" i="158"/>
  <c r="L51" i="158"/>
  <c r="L50" i="158"/>
  <c r="L49" i="158"/>
  <c r="L48" i="158"/>
  <c r="L47" i="158"/>
  <c r="L46" i="158"/>
  <c r="L45" i="158"/>
  <c r="L44" i="158"/>
  <c r="L43" i="158"/>
  <c r="L42" i="158"/>
  <c r="L41" i="158"/>
  <c r="L40" i="158"/>
  <c r="I353" i="2"/>
  <c r="B133" i="173" s="1"/>
  <c r="I352" i="2"/>
  <c r="I351" i="2"/>
  <c r="B132" i="173" s="1"/>
  <c r="I350" i="2"/>
  <c r="B131" i="173" s="1"/>
  <c r="I349" i="2"/>
  <c r="B130" i="173" s="1"/>
  <c r="B129" i="173"/>
  <c r="I348" i="2"/>
  <c r="I347" i="2"/>
  <c r="I346" i="2"/>
  <c r="I345" i="2"/>
  <c r="I344" i="2"/>
  <c r="I343" i="2"/>
  <c r="I342" i="2"/>
  <c r="L33" i="158"/>
  <c r="L32" i="158"/>
  <c r="L31" i="158"/>
  <c r="L30" i="158"/>
  <c r="L29" i="158"/>
  <c r="L28" i="158"/>
  <c r="L27" i="158"/>
  <c r="D133" i="173" l="1"/>
  <c r="E133" i="173"/>
  <c r="D129" i="173"/>
  <c r="E129" i="173"/>
  <c r="D130" i="173"/>
  <c r="E130" i="173"/>
  <c r="D131" i="173"/>
  <c r="E131" i="173"/>
  <c r="D132" i="173"/>
  <c r="E132" i="173"/>
  <c r="L15" i="158"/>
  <c r="L14" i="158"/>
  <c r="L13" i="158"/>
  <c r="L12" i="158"/>
  <c r="L11" i="158"/>
  <c r="L10" i="158"/>
  <c r="L9" i="158"/>
  <c r="L8" i="158"/>
  <c r="L7" i="158"/>
  <c r="L6" i="158"/>
  <c r="L5" i="158"/>
  <c r="L4" i="158"/>
  <c r="L3" i="158"/>
  <c r="B22" i="173"/>
  <c r="I260" i="2"/>
  <c r="I261" i="2"/>
  <c r="I244" i="2"/>
  <c r="I245" i="2"/>
  <c r="I246" i="2"/>
  <c r="I247" i="2"/>
  <c r="I248" i="2"/>
  <c r="I249" i="2"/>
  <c r="B8" i="173" s="1"/>
  <c r="I257" i="2"/>
  <c r="B18" i="173"/>
  <c r="I258" i="2"/>
  <c r="I259" i="2"/>
  <c r="B21" i="173"/>
  <c r="I265" i="2"/>
  <c r="I266" i="2"/>
  <c r="I267" i="2"/>
  <c r="I268" i="2"/>
  <c r="I269" i="2"/>
  <c r="B23" i="173" s="1"/>
  <c r="I270" i="2"/>
  <c r="I271" i="2"/>
  <c r="I272" i="2"/>
  <c r="I273" i="2"/>
  <c r="I274" i="2"/>
  <c r="I275" i="2"/>
  <c r="I276" i="2"/>
  <c r="I277" i="2"/>
  <c r="I278" i="2"/>
  <c r="I279" i="2"/>
  <c r="B28" i="173" l="1"/>
  <c r="B27" i="173"/>
  <c r="B17" i="173"/>
  <c r="D17" i="173" s="1"/>
  <c r="B13" i="173"/>
  <c r="B26" i="173"/>
  <c r="B38" i="173"/>
  <c r="E38" i="173" s="1"/>
  <c r="B29" i="173"/>
  <c r="B19" i="173"/>
  <c r="E19" i="173" s="1"/>
  <c r="B14" i="173"/>
  <c r="B25" i="173"/>
  <c r="B24" i="173"/>
  <c r="E24" i="173" s="1"/>
  <c r="B16" i="173"/>
  <c r="B30" i="173"/>
  <c r="B20" i="173"/>
  <c r="D20" i="173" s="1"/>
  <c r="B15" i="173"/>
  <c r="E18" i="173"/>
  <c r="D18" i="173"/>
  <c r="D8" i="173"/>
  <c r="E8" i="173"/>
  <c r="D23" i="173"/>
  <c r="E23" i="173"/>
  <c r="B34" i="173"/>
  <c r="B33" i="173"/>
  <c r="D22" i="173"/>
  <c r="E22" i="173"/>
  <c r="E21" i="173"/>
  <c r="D21" i="173"/>
  <c r="I234" i="2"/>
  <c r="I235" i="2"/>
  <c r="I236" i="2"/>
  <c r="I237" i="2"/>
  <c r="I238" i="2"/>
  <c r="I239" i="2"/>
  <c r="I240" i="2"/>
  <c r="I241" i="2"/>
  <c r="I242" i="2"/>
  <c r="I243" i="2"/>
  <c r="I280" i="2"/>
  <c r="I281" i="2"/>
  <c r="I282" i="2"/>
  <c r="I283" i="2"/>
  <c r="B51" i="173"/>
  <c r="I284" i="2"/>
  <c r="B57" i="173" s="1"/>
  <c r="I285" i="2"/>
  <c r="I286" i="2"/>
  <c r="B35" i="173" s="1"/>
  <c r="E35" i="173" s="1"/>
  <c r="I287" i="2"/>
  <c r="I288" i="2"/>
  <c r="I289" i="2"/>
  <c r="B66" i="173" s="1"/>
  <c r="I290" i="2"/>
  <c r="I291" i="2"/>
  <c r="B39" i="173" s="1"/>
  <c r="I292" i="2"/>
  <c r="I293" i="2"/>
  <c r="I294" i="2"/>
  <c r="B74" i="173" s="1"/>
  <c r="I295" i="2"/>
  <c r="B76" i="173"/>
  <c r="I296" i="2"/>
  <c r="I297" i="2"/>
  <c r="I298" i="2"/>
  <c r="B77" i="173" s="1"/>
  <c r="I299" i="2"/>
  <c r="I300" i="2"/>
  <c r="B79" i="173"/>
  <c r="B80" i="173"/>
  <c r="I301" i="2"/>
  <c r="I302" i="2"/>
  <c r="I303" i="2"/>
  <c r="B86" i="173"/>
  <c r="I304" i="2"/>
  <c r="B46" i="173" s="1"/>
  <c r="I305" i="2"/>
  <c r="I306" i="2"/>
  <c r="B88" i="173"/>
  <c r="I307" i="2"/>
  <c r="B49" i="173" s="1"/>
  <c r="D49" i="173" s="1"/>
  <c r="I308" i="2"/>
  <c r="I309" i="2"/>
  <c r="I310" i="2"/>
  <c r="I311" i="2"/>
  <c r="B52" i="173" s="1"/>
  <c r="I312" i="2"/>
  <c r="B53" i="173" s="1"/>
  <c r="I313" i="2"/>
  <c r="I314" i="2"/>
  <c r="B50" i="173" s="1"/>
  <c r="B97" i="173"/>
  <c r="I315" i="2"/>
  <c r="B99" i="173" s="1"/>
  <c r="I316" i="2"/>
  <c r="B56" i="173" s="1"/>
  <c r="I317" i="2"/>
  <c r="I318" i="2"/>
  <c r="I319" i="2"/>
  <c r="B59" i="173" s="1"/>
  <c r="I320" i="2"/>
  <c r="I321" i="2"/>
  <c r="I322" i="2"/>
  <c r="I323" i="2"/>
  <c r="B107" i="173" s="1"/>
  <c r="I324" i="2"/>
  <c r="I325" i="2"/>
  <c r="B62" i="173" s="1"/>
  <c r="I326" i="2"/>
  <c r="I327" i="2"/>
  <c r="I328" i="2"/>
  <c r="B64" i="173" s="1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54" i="2"/>
  <c r="I355" i="2"/>
  <c r="I356" i="2"/>
  <c r="I357" i="2"/>
  <c r="I358" i="2"/>
  <c r="B83" i="173" s="1"/>
  <c r="I359" i="2"/>
  <c r="I360" i="2"/>
  <c r="I361" i="2"/>
  <c r="I362" i="2"/>
  <c r="I363" i="2"/>
  <c r="I365" i="2"/>
  <c r="I366" i="2"/>
  <c r="I367" i="2"/>
  <c r="I368" i="2"/>
  <c r="I369" i="2"/>
  <c r="I370" i="2"/>
  <c r="I371" i="2"/>
  <c r="I372" i="2"/>
  <c r="I373" i="2"/>
  <c r="I374" i="2"/>
  <c r="B96" i="173" s="1"/>
  <c r="I375" i="2"/>
  <c r="I376" i="2"/>
  <c r="I377" i="2"/>
  <c r="I378" i="2"/>
  <c r="B98" i="173" s="1"/>
  <c r="I379" i="2"/>
  <c r="I380" i="2"/>
  <c r="B100" i="173" s="1"/>
  <c r="I381" i="2"/>
  <c r="I382" i="2"/>
  <c r="I383" i="2"/>
  <c r="I384" i="2"/>
  <c r="I385" i="2"/>
  <c r="I386" i="2"/>
  <c r="I387" i="2"/>
  <c r="I388" i="2"/>
  <c r="B105" i="173" s="1"/>
  <c r="I389" i="2"/>
  <c r="I390" i="2"/>
  <c r="I391" i="2"/>
  <c r="I392" i="2"/>
  <c r="I393" i="2"/>
  <c r="I394" i="2"/>
  <c r="I395" i="2"/>
  <c r="I396" i="2"/>
  <c r="I397" i="2"/>
  <c r="B112" i="173" s="1"/>
  <c r="D35" i="173" l="1"/>
  <c r="D46" i="173"/>
  <c r="E46" i="173"/>
  <c r="D50" i="173"/>
  <c r="E50" i="173"/>
  <c r="D53" i="173"/>
  <c r="E53" i="173"/>
  <c r="D52" i="173"/>
  <c r="E52" i="173"/>
  <c r="B78" i="173"/>
  <c r="D78" i="173" s="1"/>
  <c r="B45" i="173"/>
  <c r="D29" i="173"/>
  <c r="E29" i="173"/>
  <c r="B87" i="173"/>
  <c r="B67" i="173"/>
  <c r="D15" i="173"/>
  <c r="E15" i="173"/>
  <c r="B37" i="173"/>
  <c r="B65" i="173"/>
  <c r="D65" i="173" s="1"/>
  <c r="D30" i="173"/>
  <c r="E30" i="173"/>
  <c r="B55" i="173"/>
  <c r="E55" i="173" s="1"/>
  <c r="B32" i="173"/>
  <c r="D24" i="173"/>
  <c r="E26" i="173"/>
  <c r="D26" i="173"/>
  <c r="B106" i="173"/>
  <c r="E106" i="173" s="1"/>
  <c r="B95" i="173"/>
  <c r="B63" i="173"/>
  <c r="B36" i="173"/>
  <c r="B54" i="173"/>
  <c r="B31" i="173"/>
  <c r="D19" i="173"/>
  <c r="B42" i="173"/>
  <c r="B94" i="173"/>
  <c r="D94" i="173" s="1"/>
  <c r="B48" i="173"/>
  <c r="B75" i="173"/>
  <c r="B43" i="173"/>
  <c r="E16" i="173"/>
  <c r="D16" i="173"/>
  <c r="E13" i="173"/>
  <c r="D13" i="173"/>
  <c r="B93" i="173"/>
  <c r="E20" i="173"/>
  <c r="B103" i="173"/>
  <c r="E103" i="173" s="1"/>
  <c r="B92" i="173"/>
  <c r="D92" i="173" s="1"/>
  <c r="B82" i="173"/>
  <c r="D82" i="173" s="1"/>
  <c r="B72" i="173"/>
  <c r="D72" i="173" s="1"/>
  <c r="E25" i="173"/>
  <c r="D25" i="173"/>
  <c r="E27" i="173"/>
  <c r="D27" i="173"/>
  <c r="B102" i="173"/>
  <c r="B71" i="173"/>
  <c r="D71" i="173" s="1"/>
  <c r="B41" i="173"/>
  <c r="B60" i="173"/>
  <c r="E17" i="173"/>
  <c r="E49" i="173"/>
  <c r="B44" i="173"/>
  <c r="B47" i="173"/>
  <c r="B70" i="173"/>
  <c r="D70" i="173" s="1"/>
  <c r="D38" i="173"/>
  <c r="D14" i="173"/>
  <c r="E14" i="173"/>
  <c r="E28" i="173"/>
  <c r="D28" i="173"/>
  <c r="B109" i="173"/>
  <c r="E109" i="173" s="1"/>
  <c r="B40" i="173"/>
  <c r="B73" i="173"/>
  <c r="D73" i="173" s="1"/>
  <c r="B68" i="173"/>
  <c r="D68" i="173" s="1"/>
  <c r="B85" i="173"/>
  <c r="D85" i="173" s="1"/>
  <c r="B110" i="173"/>
  <c r="E110" i="173" s="1"/>
  <c r="B84" i="173"/>
  <c r="D84" i="173" s="1"/>
  <c r="B101" i="173"/>
  <c r="D101" i="173" s="1"/>
  <c r="B91" i="173"/>
  <c r="D91" i="173" s="1"/>
  <c r="E51" i="173"/>
  <c r="D51" i="173"/>
  <c r="D102" i="173"/>
  <c r="E102" i="173"/>
  <c r="E86" i="173"/>
  <c r="D86" i="173"/>
  <c r="E57" i="173"/>
  <c r="D57" i="173"/>
  <c r="E100" i="173"/>
  <c r="D100" i="173"/>
  <c r="E76" i="173"/>
  <c r="D76" i="173"/>
  <c r="D66" i="173"/>
  <c r="E66" i="173"/>
  <c r="E56" i="173"/>
  <c r="D56" i="173"/>
  <c r="B108" i="173"/>
  <c r="E99" i="173"/>
  <c r="D99" i="173"/>
  <c r="D83" i="173"/>
  <c r="E83" i="173"/>
  <c r="E75" i="173"/>
  <c r="D75" i="173"/>
  <c r="E65" i="173"/>
  <c r="E98" i="173"/>
  <c r="D98" i="173"/>
  <c r="B90" i="173"/>
  <c r="E74" i="173"/>
  <c r="D74" i="173"/>
  <c r="E64" i="173"/>
  <c r="D64" i="173"/>
  <c r="D107" i="173"/>
  <c r="E107" i="173"/>
  <c r="D97" i="173"/>
  <c r="E97" i="173"/>
  <c r="B89" i="173"/>
  <c r="B81" i="173"/>
  <c r="E63" i="173"/>
  <c r="D63" i="173"/>
  <c r="E88" i="173"/>
  <c r="D88" i="173"/>
  <c r="E80" i="173"/>
  <c r="D80" i="173"/>
  <c r="D55" i="173"/>
  <c r="D96" i="173"/>
  <c r="E96" i="173"/>
  <c r="E87" i="173"/>
  <c r="D87" i="173"/>
  <c r="D79" i="173"/>
  <c r="E79" i="173"/>
  <c r="D62" i="173"/>
  <c r="E62" i="173"/>
  <c r="D54" i="173"/>
  <c r="E54" i="173"/>
  <c r="D106" i="173"/>
  <c r="D95" i="173"/>
  <c r="E95" i="173"/>
  <c r="B61" i="173"/>
  <c r="E105" i="173"/>
  <c r="D105" i="173"/>
  <c r="B69" i="173"/>
  <c r="D60" i="173"/>
  <c r="E60" i="173"/>
  <c r="E33" i="173"/>
  <c r="D33" i="173"/>
  <c r="E112" i="173"/>
  <c r="D112" i="173"/>
  <c r="B104" i="173"/>
  <c r="E93" i="173"/>
  <c r="D93" i="173"/>
  <c r="D77" i="173"/>
  <c r="E77" i="173"/>
  <c r="D59" i="173"/>
  <c r="E59" i="173"/>
  <c r="E39" i="173"/>
  <c r="D39" i="173"/>
  <c r="D103" i="173"/>
  <c r="E67" i="173"/>
  <c r="D67" i="173"/>
  <c r="B58" i="173"/>
  <c r="E34" i="173"/>
  <c r="D34" i="173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9" i="2"/>
  <c r="I210" i="2"/>
  <c r="I211" i="2"/>
  <c r="I212" i="2"/>
  <c r="I213" i="2"/>
  <c r="I214" i="2"/>
  <c r="I215" i="2"/>
  <c r="I216" i="2"/>
  <c r="I148" i="2"/>
  <c r="I149" i="2"/>
  <c r="I150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81" i="2"/>
  <c r="I82" i="2"/>
  <c r="I83" i="2"/>
  <c r="I84" i="2"/>
  <c r="I85" i="2"/>
  <c r="I86" i="2"/>
  <c r="I87" i="2"/>
  <c r="I88" i="2"/>
  <c r="I89" i="2"/>
  <c r="E94" i="173" l="1"/>
  <c r="E92" i="173"/>
  <c r="E82" i="173"/>
  <c r="E85" i="173"/>
  <c r="D109" i="173"/>
  <c r="E45" i="173"/>
  <c r="D45" i="173"/>
  <c r="D40" i="173"/>
  <c r="E40" i="173"/>
  <c r="D31" i="173"/>
  <c r="E31" i="173"/>
  <c r="D37" i="173"/>
  <c r="E37" i="173"/>
  <c r="E32" i="173"/>
  <c r="D32" i="173"/>
  <c r="E71" i="173"/>
  <c r="E72" i="173"/>
  <c r="D43" i="173"/>
  <c r="E43" i="173"/>
  <c r="D47" i="173"/>
  <c r="E47" i="173"/>
  <c r="D36" i="173"/>
  <c r="E36" i="173"/>
  <c r="E70" i="173"/>
  <c r="E44" i="173"/>
  <c r="D44" i="173"/>
  <c r="E48" i="173"/>
  <c r="D48" i="173"/>
  <c r="E68" i="173"/>
  <c r="E78" i="173"/>
  <c r="D42" i="173"/>
  <c r="E42" i="173"/>
  <c r="E73" i="173"/>
  <c r="D41" i="173"/>
  <c r="E41" i="173"/>
  <c r="D110" i="173"/>
  <c r="E101" i="173"/>
  <c r="E84" i="173"/>
  <c r="E91" i="173"/>
  <c r="E69" i="173"/>
  <c r="D69" i="173"/>
  <c r="E81" i="173"/>
  <c r="D81" i="173"/>
  <c r="D89" i="173"/>
  <c r="E89" i="173"/>
  <c r="D61" i="173"/>
  <c r="E61" i="173"/>
  <c r="E58" i="173"/>
  <c r="D58" i="173"/>
  <c r="D108" i="173"/>
  <c r="E108" i="173"/>
  <c r="E104" i="173"/>
  <c r="D104" i="173"/>
  <c r="D90" i="173"/>
  <c r="E90" i="173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398" i="2"/>
  <c r="I399" i="2"/>
  <c r="I400" i="2"/>
  <c r="B113" i="173" s="1"/>
  <c r="I401" i="2"/>
  <c r="I402" i="2"/>
  <c r="I403" i="2"/>
  <c r="I404" i="2"/>
  <c r="I405" i="2"/>
  <c r="I406" i="2"/>
  <c r="I407" i="2"/>
  <c r="I105" i="2"/>
  <c r="I106" i="2"/>
  <c r="I107" i="2"/>
  <c r="I108" i="2"/>
  <c r="I109" i="2"/>
  <c r="I110" i="2"/>
  <c r="I111" i="2"/>
  <c r="I112" i="2"/>
  <c r="I113" i="2"/>
  <c r="I114" i="2"/>
  <c r="B115" i="173" l="1"/>
  <c r="B114" i="173"/>
  <c r="B119" i="173"/>
  <c r="D113" i="173"/>
  <c r="E113" i="173"/>
  <c r="B118" i="173"/>
  <c r="B197" i="173"/>
  <c r="D197" i="173" s="1"/>
  <c r="B117" i="173"/>
  <c r="B111" i="173"/>
  <c r="B116" i="173"/>
  <c r="B195" i="173"/>
  <c r="E195" i="173" s="1"/>
  <c r="L16" i="158"/>
  <c r="L17" i="158"/>
  <c r="L18" i="158"/>
  <c r="L19" i="158"/>
  <c r="L20" i="158"/>
  <c r="L21" i="158"/>
  <c r="L22" i="158"/>
  <c r="L23" i="158"/>
  <c r="L24" i="158"/>
  <c r="L25" i="158"/>
  <c r="L26" i="158"/>
  <c r="L34" i="158"/>
  <c r="L35" i="158"/>
  <c r="L36" i="158"/>
  <c r="L37" i="158"/>
  <c r="L38" i="158"/>
  <c r="L39" i="158"/>
  <c r="L116" i="158"/>
  <c r="L117" i="158"/>
  <c r="L118" i="158"/>
  <c r="L119" i="158"/>
  <c r="L217" i="158"/>
  <c r="L218" i="158"/>
  <c r="L219" i="158"/>
  <c r="L220" i="158"/>
  <c r="L221" i="158"/>
  <c r="L222" i="158"/>
  <c r="L223" i="158"/>
  <c r="L224" i="158"/>
  <c r="L225" i="158"/>
  <c r="L226" i="158"/>
  <c r="L227" i="158"/>
  <c r="L228" i="158"/>
  <c r="L229" i="158"/>
  <c r="L230" i="158"/>
  <c r="L231" i="158"/>
  <c r="L232" i="158"/>
  <c r="L233" i="158"/>
  <c r="L234" i="158"/>
  <c r="L235" i="158"/>
  <c r="L236" i="158"/>
  <c r="L237" i="158"/>
  <c r="L238" i="158"/>
  <c r="L239" i="158"/>
  <c r="L240" i="158"/>
  <c r="L241" i="158"/>
  <c r="L242" i="158"/>
  <c r="L243" i="158"/>
  <c r="L244" i="158"/>
  <c r="L245" i="158"/>
  <c r="L246" i="158"/>
  <c r="L247" i="158"/>
  <c r="L248" i="158"/>
  <c r="L249" i="158"/>
  <c r="L250" i="158"/>
  <c r="L251" i="158"/>
  <c r="L252" i="158"/>
  <c r="L253" i="158"/>
  <c r="L254" i="158"/>
  <c r="L255" i="158"/>
  <c r="L256" i="158"/>
  <c r="L257" i="158"/>
  <c r="L258" i="158"/>
  <c r="L259" i="158"/>
  <c r="L260" i="158"/>
  <c r="L261" i="158"/>
  <c r="L262" i="158"/>
  <c r="L263" i="158"/>
  <c r="L264" i="158"/>
  <c r="L265" i="158"/>
  <c r="L266" i="158"/>
  <c r="L267" i="158"/>
  <c r="L268" i="158"/>
  <c r="L269" i="158"/>
  <c r="L270" i="158"/>
  <c r="L271" i="158"/>
  <c r="L272" i="158"/>
  <c r="L273" i="158"/>
  <c r="L274" i="158"/>
  <c r="L275" i="158"/>
  <c r="L276" i="158"/>
  <c r="L277" i="158"/>
  <c r="L278" i="158"/>
  <c r="L279" i="158"/>
  <c r="L280" i="158"/>
  <c r="L281" i="158"/>
  <c r="L282" i="158"/>
  <c r="L283" i="158"/>
  <c r="L284" i="158"/>
  <c r="L285" i="158"/>
  <c r="L286" i="158"/>
  <c r="L287" i="158"/>
  <c r="L288" i="158"/>
  <c r="L289" i="158"/>
  <c r="L290" i="158"/>
  <c r="L291" i="158"/>
  <c r="L292" i="158"/>
  <c r="L293" i="158"/>
  <c r="L294" i="158"/>
  <c r="L295" i="158"/>
  <c r="L296" i="158"/>
  <c r="L297" i="158"/>
  <c r="L298" i="158"/>
  <c r="L299" i="158"/>
  <c r="L300" i="158"/>
  <c r="L301" i="158"/>
  <c r="L302" i="158"/>
  <c r="L303" i="158"/>
  <c r="L304" i="158"/>
  <c r="L305" i="158"/>
  <c r="L306" i="158"/>
  <c r="L307" i="158"/>
  <c r="L308" i="158"/>
  <c r="L309" i="158"/>
  <c r="L310" i="158"/>
  <c r="L311" i="158"/>
  <c r="L312" i="158"/>
  <c r="L313" i="158"/>
  <c r="L314" i="158"/>
  <c r="L315" i="158"/>
  <c r="L316" i="158"/>
  <c r="L317" i="158"/>
  <c r="L318" i="158"/>
  <c r="L319" i="158"/>
  <c r="L320" i="158"/>
  <c r="L321" i="158"/>
  <c r="L322" i="158"/>
  <c r="L323" i="158"/>
  <c r="L324" i="158"/>
  <c r="L325" i="158"/>
  <c r="L326" i="158"/>
  <c r="L327" i="158"/>
  <c r="L328" i="158"/>
  <c r="L329" i="158"/>
  <c r="L330" i="158"/>
  <c r="L331" i="158"/>
  <c r="L332" i="158"/>
  <c r="L333" i="158"/>
  <c r="L334" i="158"/>
  <c r="L335" i="158"/>
  <c r="E614" i="158"/>
  <c r="F614" i="158"/>
  <c r="G614" i="158"/>
  <c r="H614" i="158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71" i="2"/>
  <c r="I72" i="2"/>
  <c r="I73" i="2"/>
  <c r="I74" i="2"/>
  <c r="I75" i="2"/>
  <c r="I76" i="2"/>
  <c r="I77" i="2"/>
  <c r="I78" i="2"/>
  <c r="I79" i="2"/>
  <c r="I80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25" i="2"/>
  <c r="I126" i="2"/>
  <c r="I127" i="2"/>
  <c r="I128" i="2"/>
  <c r="I129" i="2"/>
  <c r="I130" i="2"/>
  <c r="I131" i="2"/>
  <c r="I132" i="2"/>
  <c r="I133" i="2"/>
  <c r="I408" i="2"/>
  <c r="I409" i="2"/>
  <c r="B121" i="173" s="1"/>
  <c r="I410" i="2"/>
  <c r="I411" i="2"/>
  <c r="I412" i="2"/>
  <c r="I413" i="2"/>
  <c r="I414" i="2"/>
  <c r="B207" i="173"/>
  <c r="I415" i="2"/>
  <c r="I416" i="2"/>
  <c r="I417" i="2"/>
  <c r="I766" i="2"/>
  <c r="B198" i="173" s="1"/>
  <c r="I767" i="2"/>
  <c r="I768" i="2"/>
  <c r="I769" i="2"/>
  <c r="I770" i="2"/>
  <c r="I771" i="2"/>
  <c r="I772" i="2"/>
  <c r="I773" i="2"/>
  <c r="I774" i="2"/>
  <c r="I775" i="2"/>
  <c r="I776" i="2"/>
  <c r="I777" i="2"/>
  <c r="E778" i="2"/>
  <c r="F778" i="2"/>
  <c r="G778" i="2"/>
  <c r="H778" i="2"/>
  <c r="D198" i="173" l="1"/>
  <c r="E198" i="173"/>
  <c r="D117" i="173"/>
  <c r="E117" i="173"/>
  <c r="B208" i="173"/>
  <c r="B126" i="173"/>
  <c r="D118" i="173"/>
  <c r="E118" i="173"/>
  <c r="B204" i="173"/>
  <c r="B124" i="173"/>
  <c r="B206" i="173"/>
  <c r="B125" i="173"/>
  <c r="B203" i="173"/>
  <c r="B123" i="173"/>
  <c r="B202" i="173"/>
  <c r="B122" i="173"/>
  <c r="B212" i="173"/>
  <c r="B215" i="173"/>
  <c r="B216" i="173"/>
  <c r="B145" i="173"/>
  <c r="B218" i="173"/>
  <c r="B217" i="173"/>
  <c r="B211" i="173"/>
  <c r="B214" i="173"/>
  <c r="B213" i="173"/>
  <c r="B150" i="173"/>
  <c r="B172" i="173"/>
  <c r="B184" i="173"/>
  <c r="B141" i="173"/>
  <c r="B174" i="173"/>
  <c r="B170" i="173"/>
  <c r="B165" i="173"/>
  <c r="B179" i="173"/>
  <c r="B142" i="173"/>
  <c r="B143" i="173"/>
  <c r="B158" i="173"/>
  <c r="B146" i="173"/>
  <c r="B136" i="173"/>
  <c r="B160" i="173"/>
  <c r="B167" i="173"/>
  <c r="B176" i="173"/>
  <c r="B153" i="173"/>
  <c r="B180" i="173"/>
  <c r="B154" i="173"/>
  <c r="B181" i="173"/>
  <c r="B169" i="173"/>
  <c r="B162" i="173"/>
  <c r="B137" i="173"/>
  <c r="B148" i="173"/>
  <c r="B147" i="173"/>
  <c r="B171" i="173"/>
  <c r="B175" i="173"/>
  <c r="B149" i="173"/>
  <c r="B166" i="173"/>
  <c r="B177" i="173"/>
  <c r="B164" i="173"/>
  <c r="B139" i="173"/>
  <c r="B168" i="173"/>
  <c r="B157" i="173"/>
  <c r="B152" i="173"/>
  <c r="B183" i="173"/>
  <c r="B151" i="173"/>
  <c r="B134" i="173"/>
  <c r="B173" i="173"/>
  <c r="B140" i="173"/>
  <c r="B163" i="173"/>
  <c r="B156" i="173"/>
  <c r="B155" i="173"/>
  <c r="B144" i="173"/>
  <c r="B159" i="173"/>
  <c r="B161" i="173"/>
  <c r="B135" i="173"/>
  <c r="B178" i="173"/>
  <c r="B138" i="173"/>
  <c r="B192" i="173"/>
  <c r="B196" i="173"/>
  <c r="B193" i="173"/>
  <c r="B185" i="173"/>
  <c r="B187" i="173"/>
  <c r="B188" i="173"/>
  <c r="B209" i="173"/>
  <c r="D209" i="173" s="1"/>
  <c r="B127" i="173"/>
  <c r="E197" i="173"/>
  <c r="B190" i="173"/>
  <c r="D190" i="173" s="1"/>
  <c r="D119" i="173"/>
  <c r="E119" i="173"/>
  <c r="B199" i="173"/>
  <c r="E121" i="173"/>
  <c r="D121" i="173"/>
  <c r="B186" i="173"/>
  <c r="D186" i="173" s="1"/>
  <c r="E114" i="173"/>
  <c r="D114" i="173"/>
  <c r="B200" i="173"/>
  <c r="E200" i="173" s="1"/>
  <c r="B120" i="173"/>
  <c r="D116" i="173"/>
  <c r="E116" i="173"/>
  <c r="B189" i="173"/>
  <c r="B194" i="173"/>
  <c r="D115" i="173"/>
  <c r="E115" i="173"/>
  <c r="B210" i="173"/>
  <c r="D210" i="173" s="1"/>
  <c r="B128" i="173"/>
  <c r="B182" i="173"/>
  <c r="E182" i="173" s="1"/>
  <c r="E111" i="173"/>
  <c r="D111" i="173"/>
  <c r="B191" i="173"/>
  <c r="B201" i="173"/>
  <c r="E201" i="173" s="1"/>
  <c r="D195" i="173"/>
  <c r="B205" i="173"/>
  <c r="D208" i="173"/>
  <c r="E208" i="173"/>
  <c r="D206" i="173"/>
  <c r="E206" i="173"/>
  <c r="D207" i="173"/>
  <c r="E207" i="173"/>
  <c r="D204" i="173"/>
  <c r="E204" i="173"/>
  <c r="D203" i="173"/>
  <c r="E203" i="173"/>
  <c r="D202" i="173"/>
  <c r="E202" i="173"/>
  <c r="I778" i="2"/>
  <c r="E186" i="173" l="1"/>
  <c r="D182" i="173"/>
  <c r="E209" i="173"/>
  <c r="E210" i="173"/>
  <c r="E137" i="173"/>
  <c r="D137" i="173"/>
  <c r="D161" i="173"/>
  <c r="E161" i="173"/>
  <c r="E157" i="173"/>
  <c r="D157" i="173"/>
  <c r="D162" i="173"/>
  <c r="E162" i="173"/>
  <c r="E143" i="173"/>
  <c r="D143" i="173"/>
  <c r="D211" i="173"/>
  <c r="E211" i="173"/>
  <c r="D168" i="173"/>
  <c r="E168" i="173"/>
  <c r="E144" i="173"/>
  <c r="D144" i="173"/>
  <c r="E139" i="173"/>
  <c r="D139" i="173"/>
  <c r="D181" i="173"/>
  <c r="E181" i="173"/>
  <c r="E179" i="173"/>
  <c r="D179" i="173"/>
  <c r="D218" i="173"/>
  <c r="E218" i="173"/>
  <c r="E135" i="173"/>
  <c r="D135" i="173"/>
  <c r="D217" i="173"/>
  <c r="E217" i="173"/>
  <c r="E188" i="173"/>
  <c r="D188" i="173"/>
  <c r="E155" i="173"/>
  <c r="D155" i="173"/>
  <c r="E164" i="173"/>
  <c r="D164" i="173"/>
  <c r="D154" i="173"/>
  <c r="E154" i="173"/>
  <c r="D165" i="173"/>
  <c r="E165" i="173"/>
  <c r="E145" i="173"/>
  <c r="D145" i="173"/>
  <c r="D142" i="173"/>
  <c r="E142" i="173"/>
  <c r="E187" i="173"/>
  <c r="D187" i="173"/>
  <c r="E156" i="173"/>
  <c r="D156" i="173"/>
  <c r="E177" i="173"/>
  <c r="D177" i="173"/>
  <c r="D180" i="173"/>
  <c r="E180" i="173"/>
  <c r="D170" i="173"/>
  <c r="E170" i="173"/>
  <c r="D216" i="173"/>
  <c r="E216" i="173"/>
  <c r="D125" i="173"/>
  <c r="E125" i="173"/>
  <c r="D120" i="173"/>
  <c r="E120" i="173"/>
  <c r="D185" i="173"/>
  <c r="E185" i="173"/>
  <c r="D163" i="173"/>
  <c r="E163" i="173"/>
  <c r="D166" i="173"/>
  <c r="E166" i="173"/>
  <c r="D153" i="173"/>
  <c r="E153" i="173"/>
  <c r="E174" i="173"/>
  <c r="D174" i="173"/>
  <c r="D215" i="173"/>
  <c r="E215" i="173"/>
  <c r="D126" i="173"/>
  <c r="E126" i="173"/>
  <c r="D191" i="173"/>
  <c r="E191" i="173"/>
  <c r="D124" i="173"/>
  <c r="E124" i="173"/>
  <c r="E193" i="173"/>
  <c r="D193" i="173"/>
  <c r="D140" i="173"/>
  <c r="E140" i="173"/>
  <c r="D149" i="173"/>
  <c r="E149" i="173"/>
  <c r="D176" i="173"/>
  <c r="E176" i="173"/>
  <c r="D141" i="173"/>
  <c r="E141" i="173"/>
  <c r="D212" i="173"/>
  <c r="E212" i="173"/>
  <c r="E152" i="173"/>
  <c r="D152" i="173"/>
  <c r="E169" i="173"/>
  <c r="D169" i="173"/>
  <c r="D200" i="173"/>
  <c r="E196" i="173"/>
  <c r="D196" i="173"/>
  <c r="D173" i="173"/>
  <c r="E173" i="173"/>
  <c r="D175" i="173"/>
  <c r="E175" i="173"/>
  <c r="E167" i="173"/>
  <c r="D167" i="173"/>
  <c r="D184" i="173"/>
  <c r="E184" i="173"/>
  <c r="E122" i="173"/>
  <c r="D122" i="173"/>
  <c r="D214" i="173"/>
  <c r="E214" i="173"/>
  <c r="D199" i="173"/>
  <c r="E199" i="173"/>
  <c r="D192" i="173"/>
  <c r="E192" i="173"/>
  <c r="E134" i="173"/>
  <c r="D134" i="173"/>
  <c r="D171" i="173"/>
  <c r="E171" i="173"/>
  <c r="D160" i="173"/>
  <c r="E160" i="173"/>
  <c r="D172" i="173"/>
  <c r="E172" i="173"/>
  <c r="E158" i="173"/>
  <c r="D158" i="173"/>
  <c r="D127" i="173"/>
  <c r="E127" i="173"/>
  <c r="E190" i="173"/>
  <c r="D194" i="173"/>
  <c r="E194" i="173"/>
  <c r="D138" i="173"/>
  <c r="E138" i="173"/>
  <c r="E151" i="173"/>
  <c r="D151" i="173"/>
  <c r="D147" i="173"/>
  <c r="E147" i="173"/>
  <c r="E136" i="173"/>
  <c r="D136" i="173"/>
  <c r="D150" i="173"/>
  <c r="E150" i="173"/>
  <c r="E123" i="173"/>
  <c r="D123" i="173"/>
  <c r="D159" i="173"/>
  <c r="E159" i="173"/>
  <c r="D128" i="173"/>
  <c r="E128" i="173"/>
  <c r="D189" i="173"/>
  <c r="E189" i="173"/>
  <c r="E178" i="173"/>
  <c r="D178" i="173"/>
  <c r="D183" i="173"/>
  <c r="E183" i="173"/>
  <c r="E148" i="173"/>
  <c r="D148" i="173"/>
  <c r="E146" i="173"/>
  <c r="D146" i="173"/>
  <c r="D213" i="173"/>
  <c r="E213" i="173"/>
  <c r="D201" i="173"/>
  <c r="B306" i="173"/>
  <c r="D7" i="173" s="1"/>
  <c r="E205" i="173"/>
  <c r="D205" i="173"/>
  <c r="E306" i="173" l="1"/>
  <c r="D6" i="173"/>
  <c r="D5" i="173"/>
  <c r="D306" i="17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<sst xmlns="http://schemas.openxmlformats.org/spreadsheetml/2006/main" count="1360" uniqueCount="37">
  <si>
    <t>DATE</t>
  </si>
  <si>
    <t>TOTAL</t>
  </si>
  <si>
    <t>TOTAL $</t>
  </si>
  <si>
    <t>PAX</t>
  </si>
  <si>
    <t>P:U:T</t>
  </si>
  <si>
    <t>BOOKED BY</t>
  </si>
  <si>
    <t>Date</t>
  </si>
  <si>
    <t xml:space="preserve"> Total Sales </t>
  </si>
  <si>
    <t>Hotel Guide</t>
  </si>
  <si>
    <t>Tour Guide Name</t>
  </si>
  <si>
    <r>
      <t>Tour Guide Name's
 Comm.</t>
    </r>
    <r>
      <rPr>
        <b/>
        <sz val="10"/>
        <color theme="1"/>
        <rFont val="Arial"/>
        <family val="2"/>
      </rPr>
      <t>3%</t>
    </r>
  </si>
  <si>
    <t>City Tour</t>
  </si>
  <si>
    <t>COMB</t>
  </si>
  <si>
    <t>Said Amin</t>
  </si>
  <si>
    <t>Ayman Sayed Gaber</t>
  </si>
  <si>
    <t>Ahmed Yahia</t>
  </si>
  <si>
    <t>Mahmoud Hussam Eldin</t>
  </si>
  <si>
    <r>
      <t xml:space="preserve">Chief  Guide </t>
    </r>
    <r>
      <rPr>
        <b/>
        <i/>
        <sz val="11"/>
        <color indexed="10"/>
        <rFont val="Arial"/>
        <family val="2"/>
      </rPr>
      <t>1%</t>
    </r>
  </si>
  <si>
    <t>Go Show</t>
  </si>
  <si>
    <t>Sara Abdul Hamed</t>
  </si>
  <si>
    <r>
      <t xml:space="preserve">Guide </t>
    </r>
    <r>
      <rPr>
        <b/>
        <i/>
        <sz val="12"/>
        <color indexed="10"/>
        <rFont val="Arial"/>
        <family val="2"/>
      </rPr>
      <t>3.80%</t>
    </r>
  </si>
  <si>
    <r>
      <t xml:space="preserve">Shop Guide </t>
    </r>
    <r>
      <rPr>
        <b/>
        <i/>
        <sz val="11"/>
        <color rgb="FFFF0000"/>
        <rFont val="Arial"/>
        <family val="2"/>
      </rPr>
      <t>0.20%</t>
    </r>
  </si>
  <si>
    <t>Ahmed Riad</t>
  </si>
  <si>
    <t>Amad Habibov</t>
  </si>
  <si>
    <r>
      <t>Amad Habibov</t>
    </r>
    <r>
      <rPr>
        <b/>
        <sz val="11"/>
        <color rgb="FFFF0000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Igor Bedo</t>
    </r>
  </si>
  <si>
    <t>Igor Bedo</t>
  </si>
  <si>
    <t>Selen Reda</t>
  </si>
  <si>
    <r>
      <t>Selen Reda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Olesia Deepov</t>
    </r>
  </si>
  <si>
    <t>Khalilov Akbeer</t>
  </si>
  <si>
    <t>Ameno Allilov</t>
  </si>
  <si>
    <t>Nastya Raefgo</t>
  </si>
  <si>
    <t>Dell Sidov</t>
  </si>
  <si>
    <t>Moren Raais</t>
  </si>
  <si>
    <r>
      <t>Moren Raais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Saad Said</t>
    </r>
  </si>
  <si>
    <t>Ziad Googo</t>
  </si>
  <si>
    <t>Lemdo Bhfdr</t>
  </si>
  <si>
    <t>makgo Gerfd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</si>
</sst>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#,##0.00\ [$$-C0C]"/>
    <numFmt numFmtId="167" formatCode="[$$-409]#,##0.00"/>
    <numFmt numFmtId="168" formatCode="[$$-409]#,##0"/>
    <numFmt numFmtId="169" formatCode="0.0"/>
  </numFmts>
  <fonts count="1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Comic Sans MS"/>
      <family val="4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4" tint="-0.499984740745262"/>
      <name val="Arial"/>
      <family val="2"/>
    </font>
    <font>
      <b/>
      <sz val="10"/>
      <color rgb="FFFF0000"/>
      <name val="Arial"/>
      <family val="2"/>
    </font>
    <font>
      <b/>
      <i/>
      <sz val="12"/>
      <color rgb="FF002060"/>
      <name val="Arial"/>
      <family val="2"/>
    </font>
    <font>
      <b/>
      <i/>
      <sz val="10"/>
      <color rgb="FF002060"/>
      <name val="Arial"/>
      <family val="2"/>
    </font>
    <font>
      <b/>
      <sz val="9"/>
      <color rgb="FF002060"/>
      <name val="Comic Sans MS"/>
      <family val="4"/>
    </font>
    <font>
      <sz val="10"/>
      <color rgb="FF002060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Comic Sans MS"/>
      <family val="4"/>
    </font>
    <font>
      <b/>
      <i/>
      <sz val="12"/>
      <color rgb="FF660033"/>
      <name val="Arial"/>
      <family val="2"/>
    </font>
    <font>
      <sz val="10"/>
      <color rgb="FF660033"/>
      <name val="Arial"/>
      <family val="2"/>
    </font>
    <font>
      <b/>
      <i/>
      <sz val="10"/>
      <color rgb="FF660033"/>
      <name val="Arial"/>
      <family val="2"/>
    </font>
    <font>
      <b/>
      <i/>
      <sz val="12"/>
      <color rgb="FFFF0000"/>
      <name val="Arial"/>
      <family val="2"/>
    </font>
    <font>
      <b/>
      <i/>
      <sz val="13"/>
      <color rgb="FFC00000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i/>
      <sz val="12"/>
      <color rgb="FF0033CC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663300"/>
      <name val="Cooper Black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indexed="10"/>
      <name val="Arial"/>
      <family val="2"/>
    </font>
    <font>
      <b/>
      <i/>
      <sz val="11"/>
      <color indexed="10"/>
      <name val="Arial"/>
      <family val="2"/>
    </font>
    <font>
      <sz val="12"/>
      <color rgb="FFFF0000"/>
      <name val="Comic Sans MS"/>
      <family val="4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color rgb="FFFF0000"/>
      <name val="Arial"/>
      <family val="2"/>
    </font>
    <font>
      <sz val="12"/>
      <color rgb="FF000099"/>
      <name val="Comic Sans MS"/>
      <family val="4"/>
    </font>
    <font>
      <b/>
      <sz val="10"/>
      <color theme="0" tint="-4.9989318521683403E-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3">
    <xf numFmtId="0" fontId="0" fillId="0" borderId="0"/>
    <xf numFmtId="44" fontId="89" fillId="0" borderId="0" applyFont="0" applyFill="0" applyBorder="0" applyAlignment="0" applyProtection="0"/>
    <xf numFmtId="0" fontId="80" fillId="0" borderId="0"/>
    <xf numFmtId="0" fontId="89" fillId="0" borderId="0"/>
    <xf numFmtId="0" fontId="88" fillId="0" borderId="0"/>
    <xf numFmtId="0" fontId="79" fillId="0" borderId="0"/>
    <xf numFmtId="0" fontId="84" fillId="0" borderId="0"/>
    <xf numFmtId="0" fontId="79" fillId="0" borderId="0"/>
    <xf numFmtId="0" fontId="89" fillId="0" borderId="0"/>
    <xf numFmtId="0" fontId="85" fillId="0" borderId="0"/>
    <xf numFmtId="0" fontId="79" fillId="0" borderId="0"/>
    <xf numFmtId="0" fontId="89" fillId="0" borderId="0"/>
    <xf numFmtId="0" fontId="79" fillId="0" borderId="0"/>
    <xf numFmtId="0" fontId="90" fillId="0" borderId="0"/>
    <xf numFmtId="0" fontId="91" fillId="0" borderId="0"/>
    <xf numFmtId="0" fontId="87" fillId="0" borderId="0"/>
    <xf numFmtId="0" fontId="70" fillId="0" borderId="0"/>
    <xf numFmtId="0" fontId="90" fillId="0" borderId="0"/>
    <xf numFmtId="0" fontId="111" fillId="0" borderId="0"/>
    <xf numFmtId="0" fontId="90" fillId="0" borderId="0"/>
    <xf numFmtId="0" fontId="89" fillId="0" borderId="0"/>
    <xf numFmtId="0" fontId="90" fillId="0" borderId="0"/>
    <xf numFmtId="0" fontId="69" fillId="0" borderId="0"/>
    <xf numFmtId="0" fontId="112" fillId="0" borderId="0"/>
    <xf numFmtId="0" fontId="68" fillId="0" borderId="0"/>
    <xf numFmtId="0" fontId="113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114" fillId="0" borderId="0"/>
    <xf numFmtId="0" fontId="63" fillId="0" borderId="0"/>
    <xf numFmtId="0" fontId="62" fillId="0" borderId="0"/>
    <xf numFmtId="0" fontId="116" fillId="0" borderId="0"/>
    <xf numFmtId="0" fontId="61" fillId="0" borderId="0"/>
    <xf numFmtId="0" fontId="60" fillId="0" borderId="0"/>
    <xf numFmtId="0" fontId="117" fillId="0" borderId="0"/>
    <xf numFmtId="0" fontId="59" fillId="0" borderId="0"/>
    <xf numFmtId="0" fontId="117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118" fillId="0" borderId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79" fillId="0" borderId="0"/>
    <xf numFmtId="0" fontId="24" fillId="0" borderId="0"/>
    <xf numFmtId="0" fontId="90" fillId="0" borderId="0"/>
    <xf numFmtId="0" fontId="59" fillId="0" borderId="0"/>
    <xf numFmtId="0" fontId="24" fillId="0" borderId="0"/>
    <xf numFmtId="0" fontId="59" fillId="0" borderId="0"/>
    <xf numFmtId="0" fontId="90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5">
    <xf numFmtId="0" fontId="0" fillId="0" borderId="0" xfId="0"/>
    <xf numFmtId="0" fontId="74" fillId="0" borderId="1" xfId="0" applyFont="1" applyBorder="1" applyAlignment="1">
      <alignment horizontal="center"/>
    </xf>
    <xf numFmtId="0" fontId="74" fillId="0" borderId="2" xfId="0" applyFont="1" applyBorder="1"/>
    <xf numFmtId="166" fontId="76" fillId="2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7" fillId="0" borderId="0" xfId="0" applyFont="1"/>
    <xf numFmtId="14" fontId="74" fillId="3" borderId="2" xfId="0" applyNumberFormat="1" applyFont="1" applyFill="1" applyBorder="1" applyAlignment="1">
      <alignment horizontal="center"/>
    </xf>
    <xf numFmtId="165" fontId="74" fillId="3" borderId="2" xfId="0" applyNumberFormat="1" applyFont="1" applyFill="1" applyBorder="1"/>
    <xf numFmtId="164" fontId="75" fillId="3" borderId="2" xfId="0" applyNumberFormat="1" applyFont="1" applyFill="1" applyBorder="1" applyAlignment="1">
      <alignment horizontal="center"/>
    </xf>
    <xf numFmtId="0" fontId="75" fillId="3" borderId="2" xfId="0" applyFont="1" applyFill="1" applyBorder="1" applyAlignment="1">
      <alignment horizontal="center"/>
    </xf>
    <xf numFmtId="0" fontId="75" fillId="3" borderId="4" xfId="0" applyFont="1" applyFill="1" applyBorder="1" applyAlignment="1">
      <alignment horizontal="center"/>
    </xf>
    <xf numFmtId="49" fontId="74" fillId="3" borderId="2" xfId="0" applyNumberFormat="1" applyFont="1" applyFill="1" applyBorder="1" applyAlignment="1">
      <alignment horizontal="center"/>
    </xf>
    <xf numFmtId="0" fontId="76" fillId="3" borderId="0" xfId="0" applyFont="1" applyFill="1"/>
    <xf numFmtId="0" fontId="76" fillId="0" borderId="0" xfId="0" applyFont="1"/>
    <xf numFmtId="0" fontId="77" fillId="3" borderId="0" xfId="0" applyFont="1" applyFill="1"/>
    <xf numFmtId="0" fontId="73" fillId="3" borderId="5" xfId="0" applyFont="1" applyFill="1" applyBorder="1"/>
    <xf numFmtId="49" fontId="73" fillId="3" borderId="1" xfId="0" applyNumberFormat="1" applyFont="1" applyFill="1" applyBorder="1"/>
    <xf numFmtId="0" fontId="73" fillId="3" borderId="1" xfId="0" applyFont="1" applyFill="1" applyBorder="1"/>
    <xf numFmtId="0" fontId="83" fillId="3" borderId="1" xfId="0" applyFont="1" applyFill="1" applyBorder="1" applyAlignment="1">
      <alignment horizontal="center"/>
    </xf>
    <xf numFmtId="49" fontId="76" fillId="3" borderId="0" xfId="0" applyNumberFormat="1" applyFont="1" applyFill="1"/>
    <xf numFmtId="0" fontId="83" fillId="3" borderId="0" xfId="0" applyFont="1" applyFill="1" applyAlignment="1">
      <alignment horizontal="center"/>
    </xf>
    <xf numFmtId="0" fontId="74" fillId="3" borderId="4" xfId="0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10" fontId="74" fillId="4" borderId="2" xfId="0" applyNumberFormat="1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/>
    </xf>
    <xf numFmtId="0" fontId="92" fillId="5" borderId="2" xfId="0" applyFont="1" applyFill="1" applyBorder="1" applyAlignment="1">
      <alignment horizontal="center"/>
    </xf>
    <xf numFmtId="0" fontId="74" fillId="5" borderId="1" xfId="0" applyFont="1" applyFill="1" applyBorder="1" applyAlignment="1">
      <alignment horizontal="center"/>
    </xf>
    <xf numFmtId="0" fontId="82" fillId="6" borderId="6" xfId="0" applyFont="1" applyFill="1" applyBorder="1" applyAlignment="1">
      <alignment horizontal="center"/>
    </xf>
    <xf numFmtId="1" fontId="78" fillId="6" borderId="7" xfId="0" applyNumberFormat="1" applyFont="1" applyFill="1" applyBorder="1" applyAlignment="1">
      <alignment horizontal="center"/>
    </xf>
    <xf numFmtId="0" fontId="74" fillId="0" borderId="2" xfId="0" applyFont="1" applyBorder="1" applyAlignment="1">
      <alignment horizontal="center" vertical="center"/>
    </xf>
    <xf numFmtId="0" fontId="0" fillId="3" borderId="0" xfId="0" applyFill="1"/>
    <xf numFmtId="0" fontId="74" fillId="7" borderId="2" xfId="0" applyFont="1" applyFill="1" applyBorder="1" applyAlignment="1">
      <alignment horizontal="center" vertical="center"/>
    </xf>
    <xf numFmtId="14" fontId="74" fillId="8" borderId="2" xfId="0" applyNumberFormat="1" applyFont="1" applyFill="1" applyBorder="1" applyAlignment="1">
      <alignment horizontal="center"/>
    </xf>
    <xf numFmtId="167" fontId="74" fillId="8" borderId="2" xfId="0" applyNumberFormat="1" applyFont="1" applyFill="1" applyBorder="1" applyAlignment="1">
      <alignment horizontal="center"/>
    </xf>
    <xf numFmtId="165" fontId="74" fillId="8" borderId="2" xfId="0" applyNumberFormat="1" applyFont="1" applyFill="1" applyBorder="1" applyAlignment="1">
      <alignment horizontal="center"/>
    </xf>
    <xf numFmtId="0" fontId="79" fillId="0" borderId="0" xfId="0" applyFont="1"/>
    <xf numFmtId="14" fontId="74" fillId="3" borderId="2" xfId="9" applyNumberFormat="1" applyFont="1" applyFill="1" applyBorder="1" applyAlignment="1">
      <alignment horizontal="center"/>
    </xf>
    <xf numFmtId="0" fontId="75" fillId="3" borderId="2" xfId="9" applyFont="1" applyFill="1" applyBorder="1" applyAlignment="1">
      <alignment horizontal="center"/>
    </xf>
    <xf numFmtId="49" fontId="74" fillId="4" borderId="2" xfId="0" applyNumberFormat="1" applyFont="1" applyFill="1" applyBorder="1" applyAlignment="1">
      <alignment horizontal="center"/>
    </xf>
    <xf numFmtId="14" fontId="74" fillId="3" borderId="2" xfId="12" applyNumberFormat="1" applyFont="1" applyFill="1" applyBorder="1" applyAlignment="1">
      <alignment horizontal="center"/>
    </xf>
    <xf numFmtId="0" fontId="94" fillId="0" borderId="1" xfId="0" applyFont="1" applyBorder="1" applyAlignment="1">
      <alignment horizontal="center"/>
    </xf>
    <xf numFmtId="165" fontId="94" fillId="9" borderId="2" xfId="0" applyNumberFormat="1" applyFont="1" applyFill="1" applyBorder="1" applyAlignment="1">
      <alignment horizontal="center"/>
    </xf>
    <xf numFmtId="165" fontId="94" fillId="9" borderId="4" xfId="0" applyNumberFormat="1" applyFont="1" applyFill="1" applyBorder="1" applyAlignment="1">
      <alignment horizontal="center"/>
    </xf>
    <xf numFmtId="168" fontId="96" fillId="6" borderId="7" xfId="0" applyNumberFormat="1" applyFont="1" applyFill="1" applyBorder="1" applyAlignment="1">
      <alignment horizontal="center"/>
    </xf>
    <xf numFmtId="0" fontId="97" fillId="0" borderId="0" xfId="0" applyFont="1" applyAlignment="1">
      <alignment horizontal="center"/>
    </xf>
    <xf numFmtId="0" fontId="95" fillId="10" borderId="0" xfId="0" applyFont="1" applyFill="1" applyAlignment="1">
      <alignment horizontal="center"/>
    </xf>
    <xf numFmtId="166" fontId="81" fillId="2" borderId="3" xfId="0" applyNumberFormat="1" applyFont="1" applyFill="1" applyBorder="1" applyAlignment="1">
      <alignment horizontal="center"/>
    </xf>
    <xf numFmtId="166" fontId="86" fillId="2" borderId="3" xfId="0" applyNumberFormat="1" applyFont="1" applyFill="1" applyBorder="1" applyAlignment="1">
      <alignment horizontal="center"/>
    </xf>
    <xf numFmtId="169" fontId="98" fillId="5" borderId="2" xfId="0" applyNumberFormat="1" applyFont="1" applyFill="1" applyBorder="1" applyAlignment="1">
      <alignment horizontal="center"/>
    </xf>
    <xf numFmtId="169" fontId="99" fillId="6" borderId="7" xfId="0" applyNumberFormat="1" applyFont="1" applyFill="1" applyBorder="1" applyAlignment="1">
      <alignment horizontal="center"/>
    </xf>
    <xf numFmtId="169" fontId="100" fillId="3" borderId="1" xfId="0" applyNumberFormat="1" applyFont="1" applyFill="1" applyBorder="1" applyAlignment="1">
      <alignment horizontal="center"/>
    </xf>
    <xf numFmtId="165" fontId="100" fillId="3" borderId="2" xfId="0" applyNumberFormat="1" applyFont="1" applyFill="1" applyBorder="1" applyAlignment="1">
      <alignment horizontal="center"/>
    </xf>
    <xf numFmtId="169" fontId="101" fillId="0" borderId="0" xfId="0" applyNumberFormat="1" applyFont="1" applyAlignment="1">
      <alignment horizontal="center"/>
    </xf>
    <xf numFmtId="169" fontId="102" fillId="3" borderId="0" xfId="0" applyNumberFormat="1" applyFont="1" applyFill="1" applyAlignment="1">
      <alignment horizontal="center"/>
    </xf>
    <xf numFmtId="14" fontId="0" fillId="0" borderId="0" xfId="0" applyNumberFormat="1"/>
    <xf numFmtId="0" fontId="74" fillId="3" borderId="2" xfId="12" applyFont="1" applyFill="1" applyBorder="1"/>
    <xf numFmtId="0" fontId="95" fillId="12" borderId="2" xfId="0" applyFont="1" applyFill="1" applyBorder="1" applyAlignment="1">
      <alignment horizontal="center" vertical="center"/>
    </xf>
    <xf numFmtId="166" fontId="76" fillId="5" borderId="3" xfId="0" applyNumberFormat="1" applyFont="1" applyFill="1" applyBorder="1" applyAlignment="1">
      <alignment horizontal="center" vertical="center"/>
    </xf>
    <xf numFmtId="166" fontId="81" fillId="5" borderId="3" xfId="0" applyNumberFormat="1" applyFont="1" applyFill="1" applyBorder="1" applyAlignment="1">
      <alignment horizontal="center" vertical="center"/>
    </xf>
    <xf numFmtId="166" fontId="86" fillId="5" borderId="3" xfId="0" applyNumberFormat="1" applyFont="1" applyFill="1" applyBorder="1" applyAlignment="1">
      <alignment horizontal="center" vertical="center"/>
    </xf>
    <xf numFmtId="14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14" fontId="106" fillId="13" borderId="8" xfId="0" applyNumberFormat="1" applyFont="1" applyFill="1" applyBorder="1" applyAlignment="1">
      <alignment horizontal="center" vertical="center"/>
    </xf>
    <xf numFmtId="49" fontId="74" fillId="14" borderId="2" xfId="0" applyNumberFormat="1" applyFont="1" applyFill="1" applyBorder="1" applyAlignment="1">
      <alignment horizontal="center"/>
    </xf>
    <xf numFmtId="164" fontId="75" fillId="3" borderId="4" xfId="0" applyNumberFormat="1" applyFont="1" applyFill="1" applyBorder="1" applyAlignment="1">
      <alignment horizontal="center"/>
    </xf>
    <xf numFmtId="10" fontId="107" fillId="4" borderId="2" xfId="0" applyNumberFormat="1" applyFont="1" applyFill="1" applyBorder="1" applyAlignment="1">
      <alignment horizontal="center" vertical="center"/>
    </xf>
    <xf numFmtId="0" fontId="74" fillId="13" borderId="2" xfId="0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 vertical="center"/>
    </xf>
    <xf numFmtId="0" fontId="92" fillId="5" borderId="2" xfId="0" applyFont="1" applyFill="1" applyBorder="1" applyAlignment="1">
      <alignment horizontal="center" vertical="center"/>
    </xf>
    <xf numFmtId="0" fontId="74" fillId="5" borderId="1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9" fontId="100" fillId="3" borderId="1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169" fontId="98" fillId="5" borderId="2" xfId="0" applyNumberFormat="1" applyFont="1" applyFill="1" applyBorder="1" applyAlignment="1">
      <alignment horizontal="center" vertical="center"/>
    </xf>
    <xf numFmtId="165" fontId="94" fillId="9" borderId="2" xfId="0" applyNumberFormat="1" applyFont="1" applyFill="1" applyBorder="1" applyAlignment="1">
      <alignment horizontal="center" vertical="center"/>
    </xf>
    <xf numFmtId="165" fontId="100" fillId="3" borderId="2" xfId="0" applyNumberFormat="1" applyFont="1" applyFill="1" applyBorder="1" applyAlignment="1">
      <alignment horizontal="center" vertical="center"/>
    </xf>
    <xf numFmtId="0" fontId="74" fillId="0" borderId="11" xfId="0" applyFont="1" applyBorder="1" applyAlignment="1">
      <alignment horizontal="center" vertical="center"/>
    </xf>
    <xf numFmtId="14" fontId="74" fillId="3" borderId="2" xfId="9" applyNumberFormat="1" applyFont="1" applyFill="1" applyBorder="1" applyAlignment="1">
      <alignment horizontal="center" vertical="center"/>
    </xf>
    <xf numFmtId="0" fontId="75" fillId="3" borderId="2" xfId="9" applyFont="1" applyFill="1" applyBorder="1" applyAlignment="1">
      <alignment horizontal="center" vertical="center"/>
    </xf>
    <xf numFmtId="49" fontId="74" fillId="4" borderId="2" xfId="0" applyNumberFormat="1" applyFont="1" applyFill="1" applyBorder="1" applyAlignment="1">
      <alignment horizontal="center" vertical="center"/>
    </xf>
    <xf numFmtId="14" fontId="74" fillId="3" borderId="2" xfId="0" applyNumberFormat="1" applyFont="1" applyFill="1" applyBorder="1" applyAlignment="1">
      <alignment horizontal="center" vertical="center"/>
    </xf>
    <xf numFmtId="49" fontId="74" fillId="3" borderId="2" xfId="0" applyNumberFormat="1" applyFont="1" applyFill="1" applyBorder="1" applyAlignment="1">
      <alignment horizontal="center" vertical="center"/>
    </xf>
    <xf numFmtId="49" fontId="103" fillId="3" borderId="2" xfId="0" applyNumberFormat="1" applyFont="1" applyFill="1" applyBorder="1" applyAlignment="1">
      <alignment horizontal="center" vertical="center"/>
    </xf>
    <xf numFmtId="0" fontId="75" fillId="3" borderId="2" xfId="1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horizontal="center" vertical="center"/>
    </xf>
    <xf numFmtId="165" fontId="94" fillId="3" borderId="2" xfId="0" applyNumberFormat="1" applyFont="1" applyFill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49" fontId="104" fillId="11" borderId="2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75" fillId="3" borderId="4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165" fontId="94" fillId="9" borderId="4" xfId="0" applyNumberFormat="1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1" fontId="78" fillId="6" borderId="7" xfId="0" applyNumberFormat="1" applyFont="1" applyFill="1" applyBorder="1" applyAlignment="1">
      <alignment horizontal="center" vertical="center"/>
    </xf>
    <xf numFmtId="168" fontId="96" fillId="6" borderId="7" xfId="0" applyNumberFormat="1" applyFont="1" applyFill="1" applyBorder="1" applyAlignment="1">
      <alignment horizontal="center" vertical="center"/>
    </xf>
    <xf numFmtId="169" fontId="99" fillId="6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7" fillId="0" borderId="0" xfId="0" applyFont="1" applyAlignment="1">
      <alignment horizontal="center" vertical="center"/>
    </xf>
    <xf numFmtId="169" fontId="101" fillId="0" borderId="0" xfId="0" applyNumberFormat="1" applyFont="1" applyAlignment="1">
      <alignment horizontal="center" vertical="center"/>
    </xf>
    <xf numFmtId="49" fontId="76" fillId="3" borderId="0" xfId="0" applyNumberFormat="1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83" fillId="3" borderId="0" xfId="0" applyFont="1" applyFill="1" applyAlignment="1">
      <alignment horizontal="center" vertical="center"/>
    </xf>
    <xf numFmtId="169" fontId="102" fillId="3" borderId="0" xfId="0" applyNumberFormat="1" applyFont="1" applyFill="1" applyAlignment="1">
      <alignment horizontal="center" vertical="center"/>
    </xf>
    <xf numFmtId="0" fontId="95" fillId="10" borderId="0" xfId="0" applyFont="1" applyFill="1" applyAlignment="1">
      <alignment horizontal="center" vertical="center"/>
    </xf>
    <xf numFmtId="0" fontId="93" fillId="15" borderId="8" xfId="0" applyFont="1" applyFill="1" applyBorder="1" applyAlignment="1">
      <alignment horizontal="center" vertical="center" wrapText="1"/>
    </xf>
    <xf numFmtId="0" fontId="109" fillId="3" borderId="2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14" fontId="74" fillId="3" borderId="2" xfId="80" applyNumberFormat="1" applyFont="1" applyFill="1" applyBorder="1" applyAlignment="1">
      <alignment horizontal="center"/>
    </xf>
    <xf numFmtId="0" fontId="75" fillId="3" borderId="2" xfId="80" applyFont="1" applyFill="1" applyBorder="1" applyAlignment="1">
      <alignment horizontal="center"/>
    </xf>
    <xf numFmtId="14" fontId="110" fillId="0" borderId="12" xfId="80" applyNumberFormat="1" applyFont="1" applyBorder="1" applyAlignment="1">
      <alignment horizontal="center" vertical="center"/>
    </xf>
    <xf numFmtId="0" fontId="110" fillId="3" borderId="12" xfId="80" applyFont="1" applyFill="1" applyBorder="1" applyAlignment="1">
      <alignment horizontal="center" vertical="center"/>
    </xf>
    <xf numFmtId="0" fontId="74" fillId="3" borderId="2" xfId="0" applyFont="1" applyFill="1" applyBorder="1"/>
    <xf numFmtId="14" fontId="110" fillId="3" borderId="12" xfId="80" applyNumberFormat="1" applyFont="1" applyFill="1" applyBorder="1" applyAlignment="1">
      <alignment horizontal="center" vertical="center"/>
    </xf>
    <xf numFmtId="0" fontId="110" fillId="16" borderId="12" xfId="8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119" fillId="3" borderId="9" xfId="0" applyFont="1" applyFill="1" applyBorder="1" applyAlignment="1">
      <alignment horizontal="center" vertical="center"/>
    </xf>
    <xf numFmtId="49" fontId="74" fillId="16" borderId="2" xfId="0" applyNumberFormat="1" applyFont="1" applyFill="1" applyBorder="1" applyAlignment="1">
      <alignment horizontal="center"/>
    </xf>
    <xf numFmtId="0" fontId="74" fillId="0" borderId="11" xfId="0" applyFont="1" applyBorder="1" applyAlignment="1">
      <alignment horizontal="center"/>
    </xf>
    <xf numFmtId="0" fontId="120" fillId="3" borderId="9" xfId="5" applyFont="1" applyFill="1" applyBorder="1" applyAlignment="1">
      <alignment horizontal="center" vertical="center"/>
    </xf>
    <xf numFmtId="0" fontId="115" fillId="0" borderId="2" xfId="0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164" fontId="109" fillId="3" borderId="2" xfId="0" applyNumberFormat="1" applyFont="1" applyFill="1" applyBorder="1" applyAlignment="1">
      <alignment horizontal="center" vertical="center"/>
    </xf>
    <xf numFmtId="49" fontId="74" fillId="4" borderId="4" xfId="0" applyNumberFormat="1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110" fillId="4" borderId="12" xfId="80" applyFont="1" applyFill="1" applyBorder="1" applyAlignment="1">
      <alignment horizontal="center" vertical="center"/>
    </xf>
    <xf numFmtId="0" fontId="110" fillId="3" borderId="12" xfId="80" applyFont="1" applyFill="1" applyBorder="1" applyAlignment="1">
      <alignment horizontal="left" vertical="center"/>
    </xf>
    <xf numFmtId="0" fontId="110" fillId="3" borderId="12" xfId="80" applyFont="1" applyFill="1" applyBorder="1" applyAlignment="1">
      <alignment vertical="center"/>
    </xf>
    <xf numFmtId="0" fontId="110" fillId="4" borderId="2" xfId="80" applyFont="1" applyFill="1" applyBorder="1" applyAlignment="1">
      <alignment horizontal="center" vertical="center"/>
    </xf>
    <xf numFmtId="14" fontId="74" fillId="0" borderId="2" xfId="80" applyNumberFormat="1" applyFont="1" applyBorder="1" applyAlignment="1">
      <alignment horizontal="center"/>
    </xf>
    <xf numFmtId="165" fontId="94" fillId="4" borderId="2" xfId="0" applyNumberFormat="1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/>
    </xf>
    <xf numFmtId="0" fontId="75" fillId="4" borderId="2" xfId="80" applyFont="1" applyFill="1" applyBorder="1" applyAlignment="1">
      <alignment horizontal="center"/>
    </xf>
    <xf numFmtId="0" fontId="76" fillId="4" borderId="0" xfId="0" applyFont="1" applyFill="1" applyAlignment="1">
      <alignment horizontal="center"/>
    </xf>
    <xf numFmtId="0" fontId="110" fillId="0" borderId="2" xfId="0" applyFont="1" applyBorder="1" applyAlignment="1">
      <alignment horizontal="center"/>
    </xf>
    <xf numFmtId="0" fontId="110" fillId="0" borderId="0" xfId="0" applyFont="1" applyAlignment="1">
      <alignment horizontal="center" vertical="center"/>
    </xf>
    <xf numFmtId="14" fontId="125" fillId="0" borderId="0" xfId="0" applyNumberFormat="1" applyFont="1"/>
    <xf numFmtId="0" fontId="125" fillId="0" borderId="0" xfId="0" applyFont="1"/>
    <xf numFmtId="0" fontId="126" fillId="0" borderId="0" xfId="0" applyFont="1"/>
    <xf numFmtId="0" fontId="128" fillId="3" borderId="2" xfId="80" applyFont="1" applyFill="1" applyBorder="1" applyAlignment="1">
      <alignment horizontal="center"/>
    </xf>
    <xf numFmtId="167" fontId="0" fillId="0" borderId="0" xfId="0" applyNumberFormat="1"/>
    <xf numFmtId="14" fontId="74" fillId="3" borderId="2" xfId="0" quotePrefix="1" applyNumberFormat="1" applyFont="1" applyFill="1" applyBorder="1" applyAlignment="1">
      <alignment horizontal="center"/>
    </xf>
    <xf numFmtId="165" fontId="100" fillId="3" borderId="2" xfId="0" quotePrefix="1" applyNumberFormat="1" applyFont="1" applyFill="1" applyBorder="1" applyAlignment="1">
      <alignment horizontal="center"/>
    </xf>
    <xf numFmtId="14" fontId="129" fillId="17" borderId="0" xfId="0" applyNumberFormat="1" applyFont="1" applyFill="1" applyAlignment="1">
      <alignment horizontal="center" vertical="center"/>
    </xf>
    <xf numFmtId="0" fontId="74" fillId="6" borderId="10" xfId="0" applyFont="1" applyFill="1" applyBorder="1" applyAlignment="1">
      <alignment horizontal="center"/>
    </xf>
    <xf numFmtId="0" fontId="74" fillId="3" borderId="6" xfId="0" applyFont="1" applyFill="1" applyBorder="1" applyAlignment="1">
      <alignment horizontal="center"/>
    </xf>
    <xf numFmtId="0" fontId="74" fillId="6" borderId="10" xfId="0" applyFont="1" applyFill="1" applyBorder="1" applyAlignment="1">
      <alignment horizontal="center" vertical="center"/>
    </xf>
    <xf numFmtId="0" fontId="74" fillId="3" borderId="6" xfId="0" applyFont="1" applyFill="1" applyBorder="1" applyAlignment="1">
      <alignment horizontal="center" vertical="center"/>
    </xf>
    <xf numFmtId="0" fontId="74" fillId="0" borderId="0" xfId="0" applyFont="1" applyAlignment="1">
      <alignment horizontal="center"/>
    </xf>
  </cellXfs>
  <cellStyles count="263">
    <cellStyle name="Currency 2" xfId="1" xr:uid="{00000000-0005-0000-0000-000000000000}"/>
    <cellStyle name="Currency 2 2" xfId="76" xr:uid="{00000000-0005-0000-0000-000001000000}"/>
    <cellStyle name="Currency 2 2 2" xfId="198" xr:uid="{00000000-0005-0000-0000-000002000000}"/>
    <cellStyle name="Currency 2 3" xfId="156" xr:uid="{00000000-0005-0000-0000-000003000000}"/>
    <cellStyle name="Hyperlink 2" xfId="77" xr:uid="{00000000-0005-0000-0000-000005000000}"/>
    <cellStyle name="Normal" xfId="0" builtinId="0"/>
    <cellStyle name="Normal 10" xfId="22" xr:uid="{00000000-0005-0000-0000-000007000000}"/>
    <cellStyle name="Normal 10 2" xfId="85" xr:uid="{00000000-0005-0000-0000-000008000000}"/>
    <cellStyle name="Normal 10 2 2" xfId="60" xr:uid="{00000000-0005-0000-0000-000009000000}"/>
    <cellStyle name="Normal 10 2 2 2" xfId="122" xr:uid="{00000000-0005-0000-0000-00000A000000}"/>
    <cellStyle name="Normal 10 2 2 2 2" xfId="224" xr:uid="{00000000-0005-0000-0000-00000B000000}"/>
    <cellStyle name="Normal 10 2 2 3" xfId="182" xr:uid="{00000000-0005-0000-0000-00000C000000}"/>
    <cellStyle name="Normal 11" xfId="24" xr:uid="{00000000-0005-0000-0000-00000D000000}"/>
    <cellStyle name="Normal 11 2" xfId="87" xr:uid="{00000000-0005-0000-0000-00000E000000}"/>
    <cellStyle name="Normal 12" xfId="26" xr:uid="{00000000-0005-0000-0000-00000F000000}"/>
    <cellStyle name="Normal 12 2" xfId="89" xr:uid="{00000000-0005-0000-0000-000010000000}"/>
    <cellStyle name="Normal 13" xfId="27" xr:uid="{00000000-0005-0000-0000-000011000000}"/>
    <cellStyle name="Normal 13 2" xfId="90" xr:uid="{00000000-0005-0000-0000-000012000000}"/>
    <cellStyle name="Normal 14" xfId="28" xr:uid="{00000000-0005-0000-0000-000013000000}"/>
    <cellStyle name="Normal 14 2" xfId="91" xr:uid="{00000000-0005-0000-0000-000014000000}"/>
    <cellStyle name="Normal 15" xfId="29" xr:uid="{00000000-0005-0000-0000-000015000000}"/>
    <cellStyle name="Normal 15 2" xfId="92" xr:uid="{00000000-0005-0000-0000-000016000000}"/>
    <cellStyle name="Normal 16" xfId="31" xr:uid="{00000000-0005-0000-0000-000017000000}"/>
    <cellStyle name="Normal 16 2" xfId="94" xr:uid="{00000000-0005-0000-0000-000018000000}"/>
    <cellStyle name="Normal 17" xfId="32" xr:uid="{00000000-0005-0000-0000-000019000000}"/>
    <cellStyle name="Normal 17 2" xfId="95" xr:uid="{00000000-0005-0000-0000-00001A000000}"/>
    <cellStyle name="Normal 18" xfId="34" xr:uid="{00000000-0005-0000-0000-00001B000000}"/>
    <cellStyle name="Normal 18 2" xfId="97" xr:uid="{00000000-0005-0000-0000-00001C000000}"/>
    <cellStyle name="Normal 19" xfId="35" xr:uid="{00000000-0005-0000-0000-00001D000000}"/>
    <cellStyle name="Normal 19 2" xfId="98" xr:uid="{00000000-0005-0000-0000-00001E000000}"/>
    <cellStyle name="Normal 2" xfId="2" xr:uid="{00000000-0005-0000-0000-00001F000000}"/>
    <cellStyle name="Normal 2 2" xfId="3" xr:uid="{00000000-0005-0000-0000-000020000000}"/>
    <cellStyle name="Normal 2 2 2" xfId="78" xr:uid="{00000000-0005-0000-0000-000021000000}"/>
    <cellStyle name="Normal 2 2 2 2" xfId="199" xr:uid="{00000000-0005-0000-0000-000022000000}"/>
    <cellStyle name="Normal 2 2 3" xfId="157" xr:uid="{00000000-0005-0000-0000-000023000000}"/>
    <cellStyle name="Normal 2 3" xfId="4" xr:uid="{00000000-0005-0000-0000-000024000000}"/>
    <cellStyle name="Normal 2 4" xfId="18" xr:uid="{00000000-0005-0000-0000-000025000000}"/>
    <cellStyle name="Normal 20" xfId="37" xr:uid="{00000000-0005-0000-0000-000026000000}"/>
    <cellStyle name="Normal 21" xfId="39" xr:uid="{00000000-0005-0000-0000-000027000000}"/>
    <cellStyle name="Normal 21 2" xfId="101" xr:uid="{00000000-0005-0000-0000-000028000000}"/>
    <cellStyle name="Normal 21 2 2" xfId="203" xr:uid="{00000000-0005-0000-0000-000029000000}"/>
    <cellStyle name="Normal 21 3" xfId="161" xr:uid="{00000000-0005-0000-0000-00002A000000}"/>
    <cellStyle name="Normal 22" xfId="40" xr:uid="{00000000-0005-0000-0000-00002B000000}"/>
    <cellStyle name="Normal 22 2" xfId="102" xr:uid="{00000000-0005-0000-0000-00002C000000}"/>
    <cellStyle name="Normal 22 2 2" xfId="204" xr:uid="{00000000-0005-0000-0000-00002D000000}"/>
    <cellStyle name="Normal 22 3" xfId="162" xr:uid="{00000000-0005-0000-0000-00002E000000}"/>
    <cellStyle name="Normal 23" xfId="41" xr:uid="{00000000-0005-0000-0000-00002F000000}"/>
    <cellStyle name="Normal 23 2" xfId="103" xr:uid="{00000000-0005-0000-0000-000030000000}"/>
    <cellStyle name="Normal 23 2 2" xfId="205" xr:uid="{00000000-0005-0000-0000-000031000000}"/>
    <cellStyle name="Normal 23 3" xfId="163" xr:uid="{00000000-0005-0000-0000-000032000000}"/>
    <cellStyle name="Normal 24" xfId="42" xr:uid="{00000000-0005-0000-0000-000033000000}"/>
    <cellStyle name="Normal 24 2" xfId="104" xr:uid="{00000000-0005-0000-0000-000034000000}"/>
    <cellStyle name="Normal 24 2 2" xfId="206" xr:uid="{00000000-0005-0000-0000-000035000000}"/>
    <cellStyle name="Normal 24 3" xfId="164" xr:uid="{00000000-0005-0000-0000-000036000000}"/>
    <cellStyle name="Normal 25" xfId="44" xr:uid="{00000000-0005-0000-0000-000037000000}"/>
    <cellStyle name="Normal 25 2" xfId="106" xr:uid="{00000000-0005-0000-0000-000038000000}"/>
    <cellStyle name="Normal 25 2 2" xfId="208" xr:uid="{00000000-0005-0000-0000-000039000000}"/>
    <cellStyle name="Normal 25 3" xfId="166" xr:uid="{00000000-0005-0000-0000-00003A000000}"/>
    <cellStyle name="Normal 26" xfId="5" xr:uid="{00000000-0005-0000-0000-00003B000000}"/>
    <cellStyle name="Normal 27" xfId="45" xr:uid="{00000000-0005-0000-0000-00003C000000}"/>
    <cellStyle name="Normal 27 2" xfId="107" xr:uid="{00000000-0005-0000-0000-00003D000000}"/>
    <cellStyle name="Normal 27 2 2" xfId="209" xr:uid="{00000000-0005-0000-0000-00003E000000}"/>
    <cellStyle name="Normal 27 3" xfId="167" xr:uid="{00000000-0005-0000-0000-00003F000000}"/>
    <cellStyle name="Normal 28" xfId="47" xr:uid="{00000000-0005-0000-0000-000040000000}"/>
    <cellStyle name="Normal 28 2" xfId="109" xr:uid="{00000000-0005-0000-0000-000041000000}"/>
    <cellStyle name="Normal 28 2 2" xfId="211" xr:uid="{00000000-0005-0000-0000-000042000000}"/>
    <cellStyle name="Normal 28 3" xfId="169" xr:uid="{00000000-0005-0000-0000-000043000000}"/>
    <cellStyle name="Normal 29" xfId="49" xr:uid="{00000000-0005-0000-0000-000044000000}"/>
    <cellStyle name="Normal 29 2" xfId="111" xr:uid="{00000000-0005-0000-0000-000045000000}"/>
    <cellStyle name="Normal 29 2 2" xfId="213" xr:uid="{00000000-0005-0000-0000-000046000000}"/>
    <cellStyle name="Normal 29 3" xfId="171" xr:uid="{00000000-0005-0000-0000-000047000000}"/>
    <cellStyle name="Normal 3" xfId="6" xr:uid="{00000000-0005-0000-0000-000048000000}"/>
    <cellStyle name="Normal 3 2" xfId="7" xr:uid="{00000000-0005-0000-0000-000049000000}"/>
    <cellStyle name="Normal 3 3" xfId="8" xr:uid="{00000000-0005-0000-0000-00004A000000}"/>
    <cellStyle name="Normal 3 3 2" xfId="79" xr:uid="{00000000-0005-0000-0000-00004B000000}"/>
    <cellStyle name="Normal 3 3 2 2" xfId="200" xr:uid="{00000000-0005-0000-0000-00004C000000}"/>
    <cellStyle name="Normal 3 3 3" xfId="158" xr:uid="{00000000-0005-0000-0000-00004D000000}"/>
    <cellStyle name="Normal 3 4" xfId="19" xr:uid="{00000000-0005-0000-0000-00004E000000}"/>
    <cellStyle name="Normal 30" xfId="50" xr:uid="{00000000-0005-0000-0000-00004F000000}"/>
    <cellStyle name="Normal 30 2" xfId="112" xr:uid="{00000000-0005-0000-0000-000050000000}"/>
    <cellStyle name="Normal 30 2 2" xfId="214" xr:uid="{00000000-0005-0000-0000-000051000000}"/>
    <cellStyle name="Normal 30 3" xfId="172" xr:uid="{00000000-0005-0000-0000-000052000000}"/>
    <cellStyle name="Normal 31" xfId="51" xr:uid="{00000000-0005-0000-0000-000053000000}"/>
    <cellStyle name="Normal 31 2" xfId="113" xr:uid="{00000000-0005-0000-0000-000054000000}"/>
    <cellStyle name="Normal 31 2 2" xfId="215" xr:uid="{00000000-0005-0000-0000-000055000000}"/>
    <cellStyle name="Normal 31 3" xfId="173" xr:uid="{00000000-0005-0000-0000-000056000000}"/>
    <cellStyle name="Normal 32" xfId="52" xr:uid="{00000000-0005-0000-0000-000057000000}"/>
    <cellStyle name="Normal 32 2" xfId="114" xr:uid="{00000000-0005-0000-0000-000058000000}"/>
    <cellStyle name="Normal 32 2 2" xfId="216" xr:uid="{00000000-0005-0000-0000-000059000000}"/>
    <cellStyle name="Normal 32 3" xfId="174" xr:uid="{00000000-0005-0000-0000-00005A000000}"/>
    <cellStyle name="Normal 33" xfId="53" xr:uid="{00000000-0005-0000-0000-00005B000000}"/>
    <cellStyle name="Normal 33 2" xfId="115" xr:uid="{00000000-0005-0000-0000-00005C000000}"/>
    <cellStyle name="Normal 33 2 2" xfId="217" xr:uid="{00000000-0005-0000-0000-00005D000000}"/>
    <cellStyle name="Normal 33 3" xfId="175" xr:uid="{00000000-0005-0000-0000-00005E000000}"/>
    <cellStyle name="Normal 34" xfId="55" xr:uid="{00000000-0005-0000-0000-00005F000000}"/>
    <cellStyle name="Normal 34 2" xfId="117" xr:uid="{00000000-0005-0000-0000-000060000000}"/>
    <cellStyle name="Normal 34 2 2" xfId="219" xr:uid="{00000000-0005-0000-0000-000061000000}"/>
    <cellStyle name="Normal 34 3" xfId="177" xr:uid="{00000000-0005-0000-0000-000062000000}"/>
    <cellStyle name="Normal 35" xfId="56" xr:uid="{00000000-0005-0000-0000-000063000000}"/>
    <cellStyle name="Normal 35 2" xfId="118" xr:uid="{00000000-0005-0000-0000-000064000000}"/>
    <cellStyle name="Normal 35 2 2" xfId="220" xr:uid="{00000000-0005-0000-0000-000065000000}"/>
    <cellStyle name="Normal 35 3" xfId="178" xr:uid="{00000000-0005-0000-0000-000066000000}"/>
    <cellStyle name="Normal 36" xfId="57" xr:uid="{00000000-0005-0000-0000-000067000000}"/>
    <cellStyle name="Normal 36 2" xfId="119" xr:uid="{00000000-0005-0000-0000-000068000000}"/>
    <cellStyle name="Normal 36 2 2" xfId="221" xr:uid="{00000000-0005-0000-0000-000069000000}"/>
    <cellStyle name="Normal 36 3" xfId="179" xr:uid="{00000000-0005-0000-0000-00006A000000}"/>
    <cellStyle name="Normal 37" xfId="58" xr:uid="{00000000-0005-0000-0000-00006B000000}"/>
    <cellStyle name="Normal 37 2" xfId="120" xr:uid="{00000000-0005-0000-0000-00006C000000}"/>
    <cellStyle name="Normal 37 2 2" xfId="222" xr:uid="{00000000-0005-0000-0000-00006D000000}"/>
    <cellStyle name="Normal 37 3" xfId="180" xr:uid="{00000000-0005-0000-0000-00006E000000}"/>
    <cellStyle name="Normal 38" xfId="59" xr:uid="{00000000-0005-0000-0000-00006F000000}"/>
    <cellStyle name="Normal 38 2" xfId="121" xr:uid="{00000000-0005-0000-0000-000070000000}"/>
    <cellStyle name="Normal 38 2 2" xfId="223" xr:uid="{00000000-0005-0000-0000-000071000000}"/>
    <cellStyle name="Normal 38 3" xfId="181" xr:uid="{00000000-0005-0000-0000-000072000000}"/>
    <cellStyle name="Normal 39" xfId="61" xr:uid="{00000000-0005-0000-0000-000073000000}"/>
    <cellStyle name="Normal 39 2" xfId="123" xr:uid="{00000000-0005-0000-0000-000074000000}"/>
    <cellStyle name="Normal 39 2 2" xfId="225" xr:uid="{00000000-0005-0000-0000-000075000000}"/>
    <cellStyle name="Normal 39 3" xfId="183" xr:uid="{00000000-0005-0000-0000-000076000000}"/>
    <cellStyle name="Normal 4" xfId="9" xr:uid="{00000000-0005-0000-0000-000077000000}"/>
    <cellStyle name="Normal 4 2" xfId="20" xr:uid="{00000000-0005-0000-0000-000078000000}"/>
    <cellStyle name="Normal 4 2 2" xfId="84" xr:uid="{00000000-0005-0000-0000-000079000000}"/>
    <cellStyle name="Normal 4 2 2 2" xfId="202" xr:uid="{00000000-0005-0000-0000-00007A000000}"/>
    <cellStyle name="Normal 4 2 3" xfId="160" xr:uid="{00000000-0005-0000-0000-00007B000000}"/>
    <cellStyle name="Normal 4 3" xfId="80" xr:uid="{00000000-0005-0000-0000-00007C000000}"/>
    <cellStyle name="Normal 40" xfId="62" xr:uid="{00000000-0005-0000-0000-00007D000000}"/>
    <cellStyle name="Normal 40 2" xfId="124" xr:uid="{00000000-0005-0000-0000-00007E000000}"/>
    <cellStyle name="Normal 40 2 2" xfId="226" xr:uid="{00000000-0005-0000-0000-00007F000000}"/>
    <cellStyle name="Normal 40 3" xfId="184" xr:uid="{00000000-0005-0000-0000-000080000000}"/>
    <cellStyle name="Normal 41" xfId="43" xr:uid="{00000000-0005-0000-0000-000081000000}"/>
    <cellStyle name="Normal 41 2" xfId="105" xr:uid="{00000000-0005-0000-0000-000082000000}"/>
    <cellStyle name="Normal 41 2 2" xfId="207" xr:uid="{00000000-0005-0000-0000-000083000000}"/>
    <cellStyle name="Normal 41 3" xfId="165" xr:uid="{00000000-0005-0000-0000-000084000000}"/>
    <cellStyle name="Normal 42" xfId="63" xr:uid="{00000000-0005-0000-0000-000085000000}"/>
    <cellStyle name="Normal 42 2" xfId="125" xr:uid="{00000000-0005-0000-0000-000086000000}"/>
    <cellStyle name="Normal 42 2 2" xfId="227" xr:uid="{00000000-0005-0000-0000-000087000000}"/>
    <cellStyle name="Normal 42 3" xfId="185" xr:uid="{00000000-0005-0000-0000-000088000000}"/>
    <cellStyle name="Normal 43" xfId="64" xr:uid="{00000000-0005-0000-0000-000089000000}"/>
    <cellStyle name="Normal 43 2" xfId="126" xr:uid="{00000000-0005-0000-0000-00008A000000}"/>
    <cellStyle name="Normal 43 2 2" xfId="228" xr:uid="{00000000-0005-0000-0000-00008B000000}"/>
    <cellStyle name="Normal 43 3" xfId="186" xr:uid="{00000000-0005-0000-0000-00008C000000}"/>
    <cellStyle name="Normal 44" xfId="46" xr:uid="{00000000-0005-0000-0000-00008D000000}"/>
    <cellStyle name="Normal 44 2" xfId="108" xr:uid="{00000000-0005-0000-0000-00008E000000}"/>
    <cellStyle name="Normal 44 2 2" xfId="210" xr:uid="{00000000-0005-0000-0000-00008F000000}"/>
    <cellStyle name="Normal 44 3" xfId="168" xr:uid="{00000000-0005-0000-0000-000090000000}"/>
    <cellStyle name="Normal 45" xfId="48" xr:uid="{00000000-0005-0000-0000-000091000000}"/>
    <cellStyle name="Normal 45 2" xfId="110" xr:uid="{00000000-0005-0000-0000-000092000000}"/>
    <cellStyle name="Normal 45 2 2" xfId="212" xr:uid="{00000000-0005-0000-0000-000093000000}"/>
    <cellStyle name="Normal 45 3" xfId="170" xr:uid="{00000000-0005-0000-0000-000094000000}"/>
    <cellStyle name="Normal 46" xfId="66" xr:uid="{00000000-0005-0000-0000-000095000000}"/>
    <cellStyle name="Normal 46 2" xfId="128" xr:uid="{00000000-0005-0000-0000-000096000000}"/>
    <cellStyle name="Normal 46 2 2" xfId="230" xr:uid="{00000000-0005-0000-0000-000097000000}"/>
    <cellStyle name="Normal 46 3" xfId="188" xr:uid="{00000000-0005-0000-0000-000098000000}"/>
    <cellStyle name="Normal 47" xfId="67" xr:uid="{00000000-0005-0000-0000-000099000000}"/>
    <cellStyle name="Normal 47 2" xfId="129" xr:uid="{00000000-0005-0000-0000-00009A000000}"/>
    <cellStyle name="Normal 47 2 2" xfId="231" xr:uid="{00000000-0005-0000-0000-00009B000000}"/>
    <cellStyle name="Normal 47 3" xfId="189" xr:uid="{00000000-0005-0000-0000-00009C000000}"/>
    <cellStyle name="Normal 48" xfId="68" xr:uid="{00000000-0005-0000-0000-00009D000000}"/>
    <cellStyle name="Normal 48 2" xfId="130" xr:uid="{00000000-0005-0000-0000-00009E000000}"/>
    <cellStyle name="Normal 48 2 2" xfId="232" xr:uid="{00000000-0005-0000-0000-00009F000000}"/>
    <cellStyle name="Normal 48 3" xfId="190" xr:uid="{00000000-0005-0000-0000-0000A0000000}"/>
    <cellStyle name="Normal 49" xfId="69" xr:uid="{00000000-0005-0000-0000-0000A1000000}"/>
    <cellStyle name="Normal 49 2" xfId="131" xr:uid="{00000000-0005-0000-0000-0000A2000000}"/>
    <cellStyle name="Normal 49 2 2" xfId="233" xr:uid="{00000000-0005-0000-0000-0000A3000000}"/>
    <cellStyle name="Normal 49 3" xfId="191" xr:uid="{00000000-0005-0000-0000-0000A4000000}"/>
    <cellStyle name="Normal 5" xfId="10" xr:uid="{00000000-0005-0000-0000-0000A5000000}"/>
    <cellStyle name="Normal 5 2" xfId="21" xr:uid="{00000000-0005-0000-0000-0000A6000000}"/>
    <cellStyle name="Normal 50" xfId="70" xr:uid="{00000000-0005-0000-0000-0000A7000000}"/>
    <cellStyle name="Normal 50 2" xfId="132" xr:uid="{00000000-0005-0000-0000-0000A8000000}"/>
    <cellStyle name="Normal 50 2 2" xfId="234" xr:uid="{00000000-0005-0000-0000-0000A9000000}"/>
    <cellStyle name="Normal 50 3" xfId="192" xr:uid="{00000000-0005-0000-0000-0000AA000000}"/>
    <cellStyle name="Normal 51" xfId="71" xr:uid="{00000000-0005-0000-0000-0000AB000000}"/>
    <cellStyle name="Normal 51 2" xfId="133" xr:uid="{00000000-0005-0000-0000-0000AC000000}"/>
    <cellStyle name="Normal 51 2 2" xfId="235" xr:uid="{00000000-0005-0000-0000-0000AD000000}"/>
    <cellStyle name="Normal 51 3" xfId="193" xr:uid="{00000000-0005-0000-0000-0000AE000000}"/>
    <cellStyle name="Normal 52" xfId="72" xr:uid="{00000000-0005-0000-0000-0000AF000000}"/>
    <cellStyle name="Normal 52 2" xfId="134" xr:uid="{00000000-0005-0000-0000-0000B0000000}"/>
    <cellStyle name="Normal 52 2 2" xfId="236" xr:uid="{00000000-0005-0000-0000-0000B1000000}"/>
    <cellStyle name="Normal 52 3" xfId="194" xr:uid="{00000000-0005-0000-0000-0000B2000000}"/>
    <cellStyle name="Normal 53" xfId="73" xr:uid="{00000000-0005-0000-0000-0000B3000000}"/>
    <cellStyle name="Normal 53 2" xfId="135" xr:uid="{00000000-0005-0000-0000-0000B4000000}"/>
    <cellStyle name="Normal 53 2 2" xfId="237" xr:uid="{00000000-0005-0000-0000-0000B5000000}"/>
    <cellStyle name="Normal 53 3" xfId="195" xr:uid="{00000000-0005-0000-0000-0000B6000000}"/>
    <cellStyle name="Normal 54" xfId="74" xr:uid="{00000000-0005-0000-0000-0000B7000000}"/>
    <cellStyle name="Normal 54 2" xfId="196" xr:uid="{00000000-0005-0000-0000-0000B8000000}"/>
    <cellStyle name="Normal 55" xfId="54" xr:uid="{00000000-0005-0000-0000-0000B9000000}"/>
    <cellStyle name="Normal 55 2" xfId="116" xr:uid="{00000000-0005-0000-0000-0000BA000000}"/>
    <cellStyle name="Normal 55 2 2" xfId="218" xr:uid="{00000000-0005-0000-0000-0000BB000000}"/>
    <cellStyle name="Normal 55 3" xfId="176" xr:uid="{00000000-0005-0000-0000-0000BC000000}"/>
    <cellStyle name="Normal 56" xfId="75" xr:uid="{00000000-0005-0000-0000-0000BD000000}"/>
    <cellStyle name="Normal 56 2" xfId="197" xr:uid="{00000000-0005-0000-0000-0000BE000000}"/>
    <cellStyle name="Normal 57" xfId="136" xr:uid="{00000000-0005-0000-0000-0000BF000000}"/>
    <cellStyle name="Normal 57 2" xfId="238" xr:uid="{00000000-0005-0000-0000-0000C0000000}"/>
    <cellStyle name="Normal 58" xfId="137" xr:uid="{00000000-0005-0000-0000-0000C1000000}"/>
    <cellStyle name="Normal 58 2" xfId="239" xr:uid="{00000000-0005-0000-0000-0000C2000000}"/>
    <cellStyle name="Normal 59" xfId="138" xr:uid="{00000000-0005-0000-0000-0000C3000000}"/>
    <cellStyle name="Normal 59 2" xfId="240" xr:uid="{00000000-0005-0000-0000-0000C4000000}"/>
    <cellStyle name="Normal 6" xfId="11" xr:uid="{00000000-0005-0000-0000-0000C5000000}"/>
    <cellStyle name="Normal 6 10" xfId="159" xr:uid="{00000000-0005-0000-0000-0000C6000000}"/>
    <cellStyle name="Normal 6 2" xfId="12" xr:uid="{00000000-0005-0000-0000-0000C7000000}"/>
    <cellStyle name="Normal 6 3" xfId="17" xr:uid="{00000000-0005-0000-0000-0000C8000000}"/>
    <cellStyle name="Normal 6 4" xfId="23" xr:uid="{00000000-0005-0000-0000-0000C9000000}"/>
    <cellStyle name="Normal 6 4 2" xfId="86" xr:uid="{00000000-0005-0000-0000-0000CA000000}"/>
    <cellStyle name="Normal 6 5" xfId="25" xr:uid="{00000000-0005-0000-0000-0000CB000000}"/>
    <cellStyle name="Normal 6 5 2" xfId="88" xr:uid="{00000000-0005-0000-0000-0000CC000000}"/>
    <cellStyle name="Normal 6 6" xfId="30" xr:uid="{00000000-0005-0000-0000-0000CD000000}"/>
    <cellStyle name="Normal 6 6 2" xfId="93" xr:uid="{00000000-0005-0000-0000-0000CE000000}"/>
    <cellStyle name="Normal 6 7" xfId="33" xr:uid="{00000000-0005-0000-0000-0000CF000000}"/>
    <cellStyle name="Normal 6 7 2" xfId="96" xr:uid="{00000000-0005-0000-0000-0000D0000000}"/>
    <cellStyle name="Normal 6 8" xfId="36" xr:uid="{00000000-0005-0000-0000-0000D1000000}"/>
    <cellStyle name="Normal 6 8 2" xfId="99" xr:uid="{00000000-0005-0000-0000-0000D2000000}"/>
    <cellStyle name="Normal 6 9" xfId="81" xr:uid="{00000000-0005-0000-0000-0000D3000000}"/>
    <cellStyle name="Normal 6 9 2" xfId="201" xr:uid="{00000000-0005-0000-0000-0000D4000000}"/>
    <cellStyle name="Normal 60" xfId="139" xr:uid="{00000000-0005-0000-0000-0000D5000000}"/>
    <cellStyle name="Normal 60 2" xfId="241" xr:uid="{00000000-0005-0000-0000-0000D6000000}"/>
    <cellStyle name="Normal 61" xfId="140" xr:uid="{00000000-0005-0000-0000-0000D7000000}"/>
    <cellStyle name="Normal 61 2" xfId="242" xr:uid="{00000000-0005-0000-0000-0000D8000000}"/>
    <cellStyle name="Normal 62" xfId="141" xr:uid="{00000000-0005-0000-0000-0000D9000000}"/>
    <cellStyle name="Normal 62 2" xfId="243" xr:uid="{00000000-0005-0000-0000-0000DA000000}"/>
    <cellStyle name="Normal 63" xfId="142" xr:uid="{00000000-0005-0000-0000-0000DB000000}"/>
    <cellStyle name="Normal 63 2" xfId="244" xr:uid="{00000000-0005-0000-0000-0000DC000000}"/>
    <cellStyle name="Normal 64" xfId="143" xr:uid="{00000000-0005-0000-0000-0000DD000000}"/>
    <cellStyle name="Normal 64 2" xfId="245" xr:uid="{00000000-0005-0000-0000-0000DE000000}"/>
    <cellStyle name="Normal 65" xfId="144" xr:uid="{00000000-0005-0000-0000-0000DF000000}"/>
    <cellStyle name="Normal 65 2" xfId="246" xr:uid="{00000000-0005-0000-0000-0000E0000000}"/>
    <cellStyle name="Normal 66" xfId="145" xr:uid="{00000000-0005-0000-0000-0000E1000000}"/>
    <cellStyle name="Normal 66 2" xfId="247" xr:uid="{00000000-0005-0000-0000-0000E2000000}"/>
    <cellStyle name="Normal 67" xfId="146" xr:uid="{00000000-0005-0000-0000-0000E3000000}"/>
    <cellStyle name="Normal 67 2" xfId="248" xr:uid="{00000000-0005-0000-0000-0000E4000000}"/>
    <cellStyle name="Normal 68" xfId="147" xr:uid="{00000000-0005-0000-0000-0000E5000000}"/>
    <cellStyle name="Normal 68 2" xfId="249" xr:uid="{00000000-0005-0000-0000-0000E6000000}"/>
    <cellStyle name="Normal 69" xfId="148" xr:uid="{00000000-0005-0000-0000-0000E7000000}"/>
    <cellStyle name="Normal 69 2" xfId="250" xr:uid="{00000000-0005-0000-0000-0000E8000000}"/>
    <cellStyle name="Normal 7" xfId="13" xr:uid="{00000000-0005-0000-0000-0000E9000000}"/>
    <cellStyle name="Normal 7 2" xfId="38" xr:uid="{00000000-0005-0000-0000-0000EA000000}"/>
    <cellStyle name="Normal 7 2 2" xfId="100" xr:uid="{00000000-0005-0000-0000-0000EB000000}"/>
    <cellStyle name="Normal 70" xfId="65" xr:uid="{00000000-0005-0000-0000-0000EC000000}"/>
    <cellStyle name="Normal 70 2" xfId="127" xr:uid="{00000000-0005-0000-0000-0000ED000000}"/>
    <cellStyle name="Normal 70 2 2" xfId="229" xr:uid="{00000000-0005-0000-0000-0000EE000000}"/>
    <cellStyle name="Normal 70 3" xfId="187" xr:uid="{00000000-0005-0000-0000-0000EF000000}"/>
    <cellStyle name="Normal 71" xfId="149" xr:uid="{00000000-0005-0000-0000-0000F0000000}"/>
    <cellStyle name="Normal 71 2" xfId="251" xr:uid="{00000000-0005-0000-0000-0000F1000000}"/>
    <cellStyle name="Normal 72" xfId="150" xr:uid="{00000000-0005-0000-0000-0000F2000000}"/>
    <cellStyle name="Normal 72 2" xfId="252" xr:uid="{00000000-0005-0000-0000-0000F3000000}"/>
    <cellStyle name="Normal 73" xfId="151" xr:uid="{00000000-0005-0000-0000-0000F4000000}"/>
    <cellStyle name="Normal 73 2" xfId="253" xr:uid="{00000000-0005-0000-0000-0000F5000000}"/>
    <cellStyle name="Normal 74" xfId="152" xr:uid="{00000000-0005-0000-0000-0000F6000000}"/>
    <cellStyle name="Normal 74 2" xfId="254" xr:uid="{00000000-0005-0000-0000-0000F7000000}"/>
    <cellStyle name="Normal 75" xfId="153" xr:uid="{00000000-0005-0000-0000-0000F8000000}"/>
    <cellStyle name="Normal 75 2" xfId="255" xr:uid="{00000000-0005-0000-0000-0000F9000000}"/>
    <cellStyle name="Normal 76" xfId="154" xr:uid="{00000000-0005-0000-0000-0000FA000000}"/>
    <cellStyle name="Normal 76 2" xfId="256" xr:uid="{00000000-0005-0000-0000-0000FB000000}"/>
    <cellStyle name="Normal 77" xfId="155" xr:uid="{00000000-0005-0000-0000-0000FC000000}"/>
    <cellStyle name="Normal 77 2" xfId="257" xr:uid="{00000000-0005-0000-0000-0000FD000000}"/>
    <cellStyle name="Normal 78" xfId="258" xr:uid="{00000000-0005-0000-0000-0000FE000000}"/>
    <cellStyle name="Normal 79" xfId="259" xr:uid="{00000000-0005-0000-0000-0000FF000000}"/>
    <cellStyle name="Normal 8" xfId="14" xr:uid="{00000000-0005-0000-0000-000000010000}"/>
    <cellStyle name="Normal 8 2" xfId="82" xr:uid="{00000000-0005-0000-0000-000001010000}"/>
    <cellStyle name="Normal 80" xfId="260" xr:uid="{00000000-0005-0000-0000-000002010000}"/>
    <cellStyle name="Normal 81" xfId="261" xr:uid="{00000000-0005-0000-0000-000003010000}"/>
    <cellStyle name="Normal 82" xfId="262" xr:uid="{6B7452D1-7C41-4B30-A565-A961364AECC3}"/>
    <cellStyle name="Normal 9" xfId="16" xr:uid="{00000000-0005-0000-0000-000004010000}"/>
    <cellStyle name="Normal 9 2" xfId="83" xr:uid="{00000000-0005-0000-0000-000005010000}"/>
    <cellStyle name="Обычный_Лист1" xfId="15" xr:uid="{00000000-0005-0000-0000-000006010000}"/>
  </cellStyles>
  <dxfs count="4">
    <dxf>
      <fill>
        <patternFill>
          <bgColor rgb="FF002060"/>
        </patternFill>
      </fill>
    </dxf>
    <dxf>
      <font>
        <b/>
        <i val="0"/>
      </font>
      <border>
        <left style="thin">
          <color rgb="FFFF0000"/>
        </left>
        <right style="thin">
          <color rgb="FFFF000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colors>
    <mruColors>
      <color rgb="FF0033CC"/>
      <color rgb="FF00FF00"/>
      <color rgb="FF660033"/>
      <color rgb="FF663300"/>
      <color rgb="FFFF33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33"/>
  </sheetPr>
  <dimension ref="A1:P1068"/>
  <sheetViews>
    <sheetView zoomScaleNormal="100" workbookViewId="0">
      <pane ySplit="2" topLeftCell="A395" activePane="bottomLeft" state="frozen"/>
      <selection activeCell="C113" sqref="C113"/>
      <selection pane="bottomLeft" activeCell="D155" sqref="D155:D418"/>
    </sheetView>
  </sheetViews>
  <sheetFormatPr defaultColWidth="9.140625" defaultRowHeight="20.100000000000001" customHeight="1" x14ac:dyDescent="0.25"/>
  <cols>
    <col min="1" max="1" width="14" style="12" customWidth="1"/>
    <col min="2" max="2" width="15.28515625" style="19" hidden="1" customWidth="1"/>
    <col min="3" max="3" width="58.5703125" style="12" hidden="1" customWidth="1"/>
    <col min="4" max="4" width="41.140625" style="20" customWidth="1"/>
    <col min="5" max="5" width="8.28515625" style="5" hidden="1" customWidth="1"/>
    <col min="6" max="6" width="21.42578125" style="45" hidden="1" customWidth="1"/>
    <col min="7" max="7" width="19.42578125" style="45" hidden="1" customWidth="1"/>
    <col min="8" max="8" width="15.28515625" style="45" hidden="1" customWidth="1"/>
    <col min="9" max="9" width="11" style="53" customWidth="1"/>
    <col min="10" max="10" width="19.42578125" style="143" customWidth="1"/>
    <col min="11" max="11" width="16.42578125" style="5" customWidth="1"/>
    <col min="12" max="12" width="11" style="5" bestFit="1" customWidth="1"/>
    <col min="13" max="16384" width="9.140625" style="5"/>
  </cols>
  <sheetData>
    <row r="1" spans="1:10" ht="20.100000000000001" customHeight="1" x14ac:dyDescent="0.25">
      <c r="A1" s="15"/>
      <c r="B1" s="16"/>
      <c r="C1" s="17"/>
      <c r="D1" s="18"/>
      <c r="E1" s="1"/>
      <c r="F1" s="40"/>
      <c r="G1" s="40"/>
      <c r="H1" s="40"/>
      <c r="I1" s="50"/>
      <c r="J1" s="142"/>
    </row>
    <row r="2" spans="1:10" ht="20.100000000000001" customHeight="1" x14ac:dyDescent="0.25">
      <c r="A2" s="24" t="s">
        <v>0</v>
      </c>
      <c r="B2" s="24"/>
      <c r="C2" s="24"/>
      <c r="D2" s="25" t="s">
        <v>5</v>
      </c>
      <c r="E2" s="26" t="s">
        <v>3</v>
      </c>
      <c r="F2" s="57"/>
      <c r="G2" s="58"/>
      <c r="H2" s="59"/>
      <c r="I2" s="48" t="s">
        <v>2</v>
      </c>
      <c r="J2" s="142"/>
    </row>
    <row r="3" spans="1:10" s="13" customFormat="1" ht="19.5" x14ac:dyDescent="0.4">
      <c r="A3" s="6">
        <v>45224</v>
      </c>
      <c r="B3" s="38" t="s">
        <v>12</v>
      </c>
      <c r="C3" s="114"/>
      <c r="D3" s="115" t="s">
        <v>36</v>
      </c>
      <c r="E3" s="2">
        <v>3</v>
      </c>
      <c r="F3" s="41"/>
      <c r="G3" s="41"/>
      <c r="H3" s="41"/>
      <c r="I3" s="51">
        <f t="shared" ref="I3:I33" si="0">SUM(F3:H3)</f>
        <v>0</v>
      </c>
      <c r="J3" s="143"/>
    </row>
    <row r="4" spans="1:10" s="13" customFormat="1" ht="19.5" x14ac:dyDescent="0.4">
      <c r="A4" s="6">
        <v>45224</v>
      </c>
      <c r="B4" s="38" t="s">
        <v>12</v>
      </c>
      <c r="C4" s="114"/>
      <c r="D4" s="115" t="s">
        <v>32</v>
      </c>
      <c r="E4" s="2">
        <v>2</v>
      </c>
      <c r="F4" s="41">
        <v>130</v>
      </c>
      <c r="G4" s="41"/>
      <c r="H4" s="41"/>
      <c r="I4" s="51">
        <f t="shared" si="0"/>
        <v>130</v>
      </c>
      <c r="J4" s="143"/>
    </row>
    <row r="5" spans="1:10" s="13" customFormat="1" ht="19.5" x14ac:dyDescent="0.4">
      <c r="A5" s="39">
        <v>45227</v>
      </c>
      <c r="B5" s="38"/>
      <c r="C5" s="114"/>
      <c r="D5" s="115" t="s">
        <v>22</v>
      </c>
      <c r="E5" s="2">
        <v>2</v>
      </c>
      <c r="F5" s="41">
        <v>3</v>
      </c>
      <c r="G5" s="41"/>
      <c r="H5" s="41"/>
      <c r="I5" s="51">
        <f t="shared" si="0"/>
        <v>3</v>
      </c>
      <c r="J5" s="143"/>
    </row>
    <row r="6" spans="1:10" s="13" customFormat="1" ht="19.5" x14ac:dyDescent="0.4">
      <c r="A6" s="39">
        <v>45228</v>
      </c>
      <c r="B6" s="38" t="s">
        <v>12</v>
      </c>
      <c r="C6" s="114"/>
      <c r="D6" s="115" t="s">
        <v>23</v>
      </c>
      <c r="E6" s="118">
        <v>2</v>
      </c>
      <c r="F6" s="41">
        <v>24</v>
      </c>
      <c r="G6" s="41"/>
      <c r="H6" s="41"/>
      <c r="I6" s="51">
        <f t="shared" si="0"/>
        <v>24</v>
      </c>
      <c r="J6" s="143"/>
    </row>
    <row r="7" spans="1:10" s="13" customFormat="1" ht="19.5" x14ac:dyDescent="0.4">
      <c r="A7" s="6">
        <v>45228</v>
      </c>
      <c r="B7" s="38" t="s">
        <v>12</v>
      </c>
      <c r="C7" s="114"/>
      <c r="D7" s="115" t="s">
        <v>26</v>
      </c>
      <c r="E7" s="2">
        <v>2</v>
      </c>
      <c r="F7" s="41"/>
      <c r="G7" s="41"/>
      <c r="H7" s="41"/>
      <c r="I7" s="51">
        <f t="shared" si="0"/>
        <v>0</v>
      </c>
      <c r="J7" s="143"/>
    </row>
    <row r="8" spans="1:10" s="13" customFormat="1" ht="19.5" x14ac:dyDescent="0.4">
      <c r="A8" s="6">
        <v>45228</v>
      </c>
      <c r="B8" s="38" t="s">
        <v>12</v>
      </c>
      <c r="C8" s="114"/>
      <c r="D8" s="115" t="s">
        <v>32</v>
      </c>
      <c r="E8" s="2">
        <v>2</v>
      </c>
      <c r="F8" s="41"/>
      <c r="G8" s="41"/>
      <c r="H8" s="41"/>
      <c r="I8" s="51">
        <f t="shared" si="0"/>
        <v>0</v>
      </c>
      <c r="J8" s="143"/>
    </row>
    <row r="9" spans="1:10" s="13" customFormat="1" ht="19.5" x14ac:dyDescent="0.4">
      <c r="A9" s="39">
        <v>45229</v>
      </c>
      <c r="B9" s="38"/>
      <c r="C9" s="114"/>
      <c r="D9" s="115" t="s">
        <v>22</v>
      </c>
      <c r="E9" s="118">
        <v>3</v>
      </c>
      <c r="F9" s="41"/>
      <c r="G9" s="41"/>
      <c r="H9" s="41"/>
      <c r="I9" s="51">
        <f t="shared" si="0"/>
        <v>0</v>
      </c>
      <c r="J9" s="143"/>
    </row>
    <row r="10" spans="1:10" s="13" customFormat="1" ht="19.5" x14ac:dyDescent="0.4">
      <c r="A10" s="39">
        <v>45229</v>
      </c>
      <c r="B10" s="38" t="s">
        <v>12</v>
      </c>
      <c r="C10" s="114"/>
      <c r="D10" s="115" t="s">
        <v>23</v>
      </c>
      <c r="E10" s="118">
        <v>3</v>
      </c>
      <c r="F10" s="41"/>
      <c r="G10" s="41"/>
      <c r="H10" s="41"/>
      <c r="I10" s="51">
        <f t="shared" si="0"/>
        <v>0</v>
      </c>
      <c r="J10" s="143"/>
    </row>
    <row r="11" spans="1:10" s="13" customFormat="1" ht="19.5" x14ac:dyDescent="0.4">
      <c r="A11" s="39">
        <v>45229</v>
      </c>
      <c r="B11" s="38" t="s">
        <v>12</v>
      </c>
      <c r="C11" s="114"/>
      <c r="D11" s="115" t="s">
        <v>28</v>
      </c>
      <c r="E11" s="118">
        <v>2</v>
      </c>
      <c r="F11" s="41">
        <v>84</v>
      </c>
      <c r="G11" s="41"/>
      <c r="H11" s="41"/>
      <c r="I11" s="51">
        <f t="shared" si="0"/>
        <v>84</v>
      </c>
      <c r="J11" s="143"/>
    </row>
    <row r="12" spans="1:10" s="13" customFormat="1" ht="19.5" x14ac:dyDescent="0.4">
      <c r="A12" s="39">
        <v>45229</v>
      </c>
      <c r="B12" s="63" t="s">
        <v>18</v>
      </c>
      <c r="C12" s="114"/>
      <c r="D12" s="115" t="s">
        <v>34</v>
      </c>
      <c r="E12" s="118">
        <v>7</v>
      </c>
      <c r="F12" s="41">
        <v>192</v>
      </c>
      <c r="G12" s="41"/>
      <c r="H12" s="41"/>
      <c r="I12" s="51">
        <f t="shared" si="0"/>
        <v>192</v>
      </c>
      <c r="J12" s="143"/>
    </row>
    <row r="13" spans="1:10" s="13" customFormat="1" ht="19.5" x14ac:dyDescent="0.4">
      <c r="A13" s="6">
        <v>45230</v>
      </c>
      <c r="B13" s="38"/>
      <c r="C13" s="114"/>
      <c r="D13" s="115" t="s">
        <v>22</v>
      </c>
      <c r="E13" s="2">
        <v>2</v>
      </c>
      <c r="F13" s="41"/>
      <c r="G13" s="41"/>
      <c r="H13" s="41"/>
      <c r="I13" s="51">
        <f t="shared" si="0"/>
        <v>0</v>
      </c>
      <c r="J13" s="143"/>
    </row>
    <row r="14" spans="1:10" s="13" customFormat="1" ht="19.5" x14ac:dyDescent="0.4">
      <c r="A14" s="6">
        <v>45230</v>
      </c>
      <c r="B14" s="38" t="s">
        <v>12</v>
      </c>
      <c r="C14" s="114"/>
      <c r="D14" s="115" t="s">
        <v>32</v>
      </c>
      <c r="E14" s="2">
        <v>11</v>
      </c>
      <c r="F14" s="41">
        <v>645</v>
      </c>
      <c r="G14" s="41"/>
      <c r="H14" s="41"/>
      <c r="I14" s="51">
        <f t="shared" si="0"/>
        <v>645</v>
      </c>
      <c r="J14" s="143"/>
    </row>
    <row r="15" spans="1:10" s="13" customFormat="1" ht="19.5" x14ac:dyDescent="0.4">
      <c r="A15" s="6">
        <v>45230</v>
      </c>
      <c r="B15" s="38" t="s">
        <v>12</v>
      </c>
      <c r="C15" s="114"/>
      <c r="D15" s="115" t="s">
        <v>26</v>
      </c>
      <c r="E15" s="2">
        <v>3</v>
      </c>
      <c r="F15" s="41">
        <v>400</v>
      </c>
      <c r="G15" s="41"/>
      <c r="H15" s="41"/>
      <c r="I15" s="51">
        <f t="shared" si="0"/>
        <v>400</v>
      </c>
      <c r="J15" s="143"/>
    </row>
    <row r="16" spans="1:10" s="13" customFormat="1" ht="19.5" x14ac:dyDescent="0.4">
      <c r="A16" s="6">
        <v>45230</v>
      </c>
      <c r="B16" s="38" t="s">
        <v>12</v>
      </c>
      <c r="C16" s="114"/>
      <c r="D16" s="115" t="s">
        <v>28</v>
      </c>
      <c r="E16" s="2">
        <v>4</v>
      </c>
      <c r="F16" s="41">
        <v>79</v>
      </c>
      <c r="G16" s="41"/>
      <c r="H16" s="41"/>
      <c r="I16" s="51">
        <f t="shared" si="0"/>
        <v>79</v>
      </c>
      <c r="J16" s="143"/>
    </row>
    <row r="17" spans="1:10" s="13" customFormat="1" ht="19.5" x14ac:dyDescent="0.4">
      <c r="A17" s="6">
        <v>45231</v>
      </c>
      <c r="B17" s="38"/>
      <c r="C17" s="114"/>
      <c r="D17" s="115" t="s">
        <v>22</v>
      </c>
      <c r="E17" s="2">
        <v>4</v>
      </c>
      <c r="F17" s="41">
        <v>111</v>
      </c>
      <c r="G17" s="41"/>
      <c r="H17" s="41"/>
      <c r="I17" s="51">
        <f t="shared" si="0"/>
        <v>111</v>
      </c>
      <c r="J17" s="143"/>
    </row>
    <row r="18" spans="1:10" s="13" customFormat="1" ht="19.5" x14ac:dyDescent="0.4">
      <c r="A18" s="6">
        <v>45231</v>
      </c>
      <c r="B18" s="38" t="s">
        <v>12</v>
      </c>
      <c r="C18" s="114"/>
      <c r="D18" s="115" t="s">
        <v>23</v>
      </c>
      <c r="E18" s="2">
        <v>2</v>
      </c>
      <c r="F18" s="41">
        <v>141</v>
      </c>
      <c r="G18" s="41"/>
      <c r="H18" s="41"/>
      <c r="I18" s="51">
        <f t="shared" si="0"/>
        <v>141</v>
      </c>
      <c r="J18" s="143"/>
    </row>
    <row r="19" spans="1:10" s="13" customFormat="1" ht="19.5" x14ac:dyDescent="0.4">
      <c r="A19" s="6">
        <v>45231</v>
      </c>
      <c r="B19" s="38" t="s">
        <v>12</v>
      </c>
      <c r="C19" s="114"/>
      <c r="D19" s="115" t="s">
        <v>26</v>
      </c>
      <c r="E19" s="2">
        <v>2</v>
      </c>
      <c r="F19" s="41"/>
      <c r="G19" s="41"/>
      <c r="H19" s="41"/>
      <c r="I19" s="51">
        <f t="shared" si="0"/>
        <v>0</v>
      </c>
      <c r="J19" s="143"/>
    </row>
    <row r="20" spans="1:10" s="13" customFormat="1" ht="19.5" x14ac:dyDescent="0.4">
      <c r="A20" s="6">
        <v>45231</v>
      </c>
      <c r="B20" s="38" t="s">
        <v>12</v>
      </c>
      <c r="C20" s="114"/>
      <c r="D20" s="115" t="s">
        <v>28</v>
      </c>
      <c r="E20" s="2">
        <v>1</v>
      </c>
      <c r="F20" s="41">
        <v>24</v>
      </c>
      <c r="G20" s="41"/>
      <c r="H20" s="41"/>
      <c r="I20" s="51">
        <f t="shared" si="0"/>
        <v>24</v>
      </c>
      <c r="J20" s="143"/>
    </row>
    <row r="21" spans="1:10" s="13" customFormat="1" ht="19.5" x14ac:dyDescent="0.4">
      <c r="A21" s="6">
        <v>45231</v>
      </c>
      <c r="B21" s="38" t="s">
        <v>12</v>
      </c>
      <c r="C21" s="114"/>
      <c r="D21" s="115" t="s">
        <v>32</v>
      </c>
      <c r="E21" s="2">
        <v>3</v>
      </c>
      <c r="F21" s="41">
        <v>178</v>
      </c>
      <c r="G21" s="41"/>
      <c r="H21" s="41"/>
      <c r="I21" s="51">
        <f t="shared" si="0"/>
        <v>178</v>
      </c>
      <c r="J21" s="143"/>
    </row>
    <row r="22" spans="1:10" s="13" customFormat="1" ht="19.5" x14ac:dyDescent="0.4">
      <c r="A22" s="6">
        <v>45231</v>
      </c>
      <c r="B22" s="38" t="s">
        <v>12</v>
      </c>
      <c r="C22" s="114"/>
      <c r="D22" s="115" t="s">
        <v>32</v>
      </c>
      <c r="E22" s="2">
        <v>2</v>
      </c>
      <c r="F22" s="41"/>
      <c r="G22" s="41"/>
      <c r="H22" s="41"/>
      <c r="I22" s="51">
        <f t="shared" si="0"/>
        <v>0</v>
      </c>
      <c r="J22" s="143"/>
    </row>
    <row r="23" spans="1:10" s="13" customFormat="1" ht="19.5" x14ac:dyDescent="0.4">
      <c r="A23" s="6">
        <v>45232</v>
      </c>
      <c r="B23" s="38"/>
      <c r="C23" s="114"/>
      <c r="D23" s="115" t="s">
        <v>22</v>
      </c>
      <c r="E23" s="2">
        <v>11</v>
      </c>
      <c r="F23" s="41">
        <v>61</v>
      </c>
      <c r="G23" s="41"/>
      <c r="H23" s="41"/>
      <c r="I23" s="51">
        <f t="shared" si="0"/>
        <v>61</v>
      </c>
      <c r="J23" s="143"/>
    </row>
    <row r="24" spans="1:10" s="13" customFormat="1" ht="19.5" x14ac:dyDescent="0.4">
      <c r="A24" s="6">
        <v>45232</v>
      </c>
      <c r="B24" s="38" t="s">
        <v>12</v>
      </c>
      <c r="C24" s="114"/>
      <c r="D24" s="115" t="s">
        <v>32</v>
      </c>
      <c r="E24" s="2">
        <v>3</v>
      </c>
      <c r="F24" s="41">
        <v>149</v>
      </c>
      <c r="G24" s="41"/>
      <c r="H24" s="41"/>
      <c r="I24" s="51">
        <f t="shared" si="0"/>
        <v>149</v>
      </c>
      <c r="J24" s="143"/>
    </row>
    <row r="25" spans="1:10" s="13" customFormat="1" ht="19.5" x14ac:dyDescent="0.4">
      <c r="A25" s="6">
        <v>45232</v>
      </c>
      <c r="B25" s="38" t="s">
        <v>12</v>
      </c>
      <c r="C25" s="114"/>
      <c r="D25" s="115" t="s">
        <v>32</v>
      </c>
      <c r="E25" s="2">
        <v>2</v>
      </c>
      <c r="F25" s="41">
        <v>25</v>
      </c>
      <c r="G25" s="41"/>
      <c r="H25" s="41"/>
      <c r="I25" s="51">
        <f t="shared" si="0"/>
        <v>25</v>
      </c>
      <c r="J25" s="143"/>
    </row>
    <row r="26" spans="1:10" s="13" customFormat="1" ht="19.5" x14ac:dyDescent="0.4">
      <c r="A26" s="6">
        <v>45232</v>
      </c>
      <c r="B26" s="38" t="s">
        <v>12</v>
      </c>
      <c r="C26" s="114"/>
      <c r="D26" s="115" t="s">
        <v>34</v>
      </c>
      <c r="E26" s="2">
        <v>5</v>
      </c>
      <c r="F26" s="41"/>
      <c r="G26" s="41"/>
      <c r="H26" s="41"/>
      <c r="I26" s="51">
        <f t="shared" si="0"/>
        <v>0</v>
      </c>
      <c r="J26" s="143"/>
    </row>
    <row r="27" spans="1:10" s="13" customFormat="1" ht="19.5" x14ac:dyDescent="0.4">
      <c r="A27" s="6">
        <v>45233</v>
      </c>
      <c r="B27" s="38" t="s">
        <v>12</v>
      </c>
      <c r="C27" s="114"/>
      <c r="D27" s="115" t="s">
        <v>26</v>
      </c>
      <c r="E27" s="118">
        <v>4</v>
      </c>
      <c r="F27" s="41">
        <v>144</v>
      </c>
      <c r="G27" s="41"/>
      <c r="H27" s="41"/>
      <c r="I27" s="51">
        <f t="shared" ref="I27:I28" si="1">SUM(F27:H27)</f>
        <v>144</v>
      </c>
      <c r="J27" s="143"/>
    </row>
    <row r="28" spans="1:10" s="13" customFormat="1" ht="19.5" x14ac:dyDescent="0.4">
      <c r="A28" s="6">
        <v>45233</v>
      </c>
      <c r="B28" s="38" t="s">
        <v>12</v>
      </c>
      <c r="C28" s="114"/>
      <c r="D28" s="115" t="s">
        <v>32</v>
      </c>
      <c r="E28" s="2">
        <v>2</v>
      </c>
      <c r="F28" s="41"/>
      <c r="G28" s="41"/>
      <c r="H28" s="41"/>
      <c r="I28" s="51">
        <f t="shared" si="1"/>
        <v>0</v>
      </c>
      <c r="J28" s="143"/>
    </row>
    <row r="29" spans="1:10" s="13" customFormat="1" ht="19.5" x14ac:dyDescent="0.4">
      <c r="A29" s="6">
        <v>45233</v>
      </c>
      <c r="B29" s="38"/>
      <c r="C29" s="114"/>
      <c r="D29" s="115" t="s">
        <v>22</v>
      </c>
      <c r="E29" s="118">
        <v>4</v>
      </c>
      <c r="F29" s="41">
        <v>64</v>
      </c>
      <c r="G29" s="41"/>
      <c r="H29" s="41"/>
      <c r="I29" s="51">
        <f t="shared" si="0"/>
        <v>64</v>
      </c>
      <c r="J29" s="143"/>
    </row>
    <row r="30" spans="1:10" s="13" customFormat="1" ht="19.5" x14ac:dyDescent="0.4">
      <c r="A30" s="6">
        <v>45233</v>
      </c>
      <c r="B30" s="38" t="s">
        <v>12</v>
      </c>
      <c r="C30" s="114"/>
      <c r="D30" s="115" t="s">
        <v>32</v>
      </c>
      <c r="E30" s="118">
        <v>2</v>
      </c>
      <c r="F30" s="41">
        <v>57</v>
      </c>
      <c r="G30" s="41"/>
      <c r="H30" s="41"/>
      <c r="I30" s="51">
        <f t="shared" si="0"/>
        <v>57</v>
      </c>
      <c r="J30" s="143"/>
    </row>
    <row r="31" spans="1:10" s="13" customFormat="1" ht="19.5" x14ac:dyDescent="0.4">
      <c r="A31" s="6">
        <v>45234</v>
      </c>
      <c r="B31" s="38"/>
      <c r="C31" s="114"/>
      <c r="D31" s="115" t="s">
        <v>22</v>
      </c>
      <c r="E31" s="118">
        <v>2</v>
      </c>
      <c r="F31" s="41">
        <v>100</v>
      </c>
      <c r="G31" s="41"/>
      <c r="H31" s="41"/>
      <c r="I31" s="51">
        <f t="shared" si="0"/>
        <v>100</v>
      </c>
      <c r="J31" s="143"/>
    </row>
    <row r="32" spans="1:10" s="13" customFormat="1" ht="19.5" x14ac:dyDescent="0.4">
      <c r="A32" s="6">
        <v>45234</v>
      </c>
      <c r="B32" s="38" t="s">
        <v>12</v>
      </c>
      <c r="C32" s="114"/>
      <c r="D32" s="115" t="s">
        <v>23</v>
      </c>
      <c r="E32" s="2">
        <v>4</v>
      </c>
      <c r="F32" s="41">
        <v>64</v>
      </c>
      <c r="G32" s="41"/>
      <c r="H32" s="41"/>
      <c r="I32" s="51">
        <f t="shared" si="0"/>
        <v>64</v>
      </c>
      <c r="J32" s="143"/>
    </row>
    <row r="33" spans="1:10" s="13" customFormat="1" ht="19.5" x14ac:dyDescent="0.4">
      <c r="A33" s="6">
        <v>45234</v>
      </c>
      <c r="B33" s="38" t="s">
        <v>12</v>
      </c>
      <c r="C33" s="114"/>
      <c r="D33" s="115" t="s">
        <v>32</v>
      </c>
      <c r="E33" s="118">
        <v>2</v>
      </c>
      <c r="F33" s="41">
        <v>302</v>
      </c>
      <c r="G33" s="41"/>
      <c r="H33" s="41"/>
      <c r="I33" s="51">
        <f t="shared" si="0"/>
        <v>302</v>
      </c>
      <c r="J33" s="143"/>
    </row>
    <row r="34" spans="1:10" s="13" customFormat="1" ht="19.5" x14ac:dyDescent="0.4">
      <c r="A34" s="6">
        <v>45235</v>
      </c>
      <c r="B34" s="38"/>
      <c r="C34" s="114"/>
      <c r="D34" s="115" t="s">
        <v>22</v>
      </c>
      <c r="E34" s="118">
        <v>4</v>
      </c>
      <c r="F34" s="41"/>
      <c r="G34" s="41"/>
      <c r="H34" s="41"/>
      <c r="I34" s="51">
        <f t="shared" ref="I34:I43" si="2">SUM(F34:H34)</f>
        <v>0</v>
      </c>
      <c r="J34" s="143"/>
    </row>
    <row r="35" spans="1:10" s="13" customFormat="1" ht="19.5" x14ac:dyDescent="0.4">
      <c r="A35" s="6">
        <v>45235</v>
      </c>
      <c r="B35" s="38" t="s">
        <v>12</v>
      </c>
      <c r="C35" s="114"/>
      <c r="D35" s="115" t="s">
        <v>23</v>
      </c>
      <c r="E35" s="2">
        <v>4</v>
      </c>
      <c r="F35" s="41">
        <v>25</v>
      </c>
      <c r="G35" s="41"/>
      <c r="H35" s="41"/>
      <c r="I35" s="51">
        <f t="shared" si="2"/>
        <v>25</v>
      </c>
      <c r="J35" s="143"/>
    </row>
    <row r="36" spans="1:10" s="13" customFormat="1" ht="19.5" x14ac:dyDescent="0.4">
      <c r="A36" s="6">
        <v>45235</v>
      </c>
      <c r="B36" s="38" t="s">
        <v>12</v>
      </c>
      <c r="C36" s="114"/>
      <c r="D36" s="115" t="s">
        <v>26</v>
      </c>
      <c r="E36" s="2">
        <v>2</v>
      </c>
      <c r="F36" s="41">
        <v>69</v>
      </c>
      <c r="G36" s="41"/>
      <c r="H36" s="41"/>
      <c r="I36" s="51">
        <f t="shared" si="2"/>
        <v>69</v>
      </c>
      <c r="J36" s="143"/>
    </row>
    <row r="37" spans="1:10" s="13" customFormat="1" ht="19.5" x14ac:dyDescent="0.4">
      <c r="A37" s="6">
        <v>45235</v>
      </c>
      <c r="B37" s="38" t="s">
        <v>12</v>
      </c>
      <c r="C37" s="114"/>
      <c r="D37" s="115" t="s">
        <v>26</v>
      </c>
      <c r="E37" s="2">
        <v>2</v>
      </c>
      <c r="F37" s="41">
        <v>20</v>
      </c>
      <c r="G37" s="41"/>
      <c r="H37" s="41"/>
      <c r="I37" s="51">
        <f t="shared" si="2"/>
        <v>20</v>
      </c>
      <c r="J37" s="143"/>
    </row>
    <row r="38" spans="1:10" s="13" customFormat="1" ht="19.5" x14ac:dyDescent="0.4">
      <c r="A38" s="6">
        <v>45235</v>
      </c>
      <c r="B38" s="38" t="s">
        <v>12</v>
      </c>
      <c r="C38" s="114"/>
      <c r="D38" s="115" t="s">
        <v>32</v>
      </c>
      <c r="E38" s="2">
        <v>2</v>
      </c>
      <c r="F38" s="41"/>
      <c r="G38" s="41"/>
      <c r="H38" s="41"/>
      <c r="I38" s="51">
        <f t="shared" si="2"/>
        <v>0</v>
      </c>
      <c r="J38" s="143"/>
    </row>
    <row r="39" spans="1:10" s="13" customFormat="1" ht="19.5" x14ac:dyDescent="0.4">
      <c r="A39" s="39">
        <v>45236</v>
      </c>
      <c r="B39" s="38"/>
      <c r="C39" s="114"/>
      <c r="D39" s="115" t="s">
        <v>22</v>
      </c>
      <c r="E39" s="118">
        <v>2</v>
      </c>
      <c r="F39" s="41">
        <v>72</v>
      </c>
      <c r="G39" s="41"/>
      <c r="H39" s="41"/>
      <c r="I39" s="51">
        <f t="shared" si="2"/>
        <v>72</v>
      </c>
      <c r="J39" s="143"/>
    </row>
    <row r="40" spans="1:10" s="13" customFormat="1" ht="19.5" x14ac:dyDescent="0.4">
      <c r="A40" s="39">
        <v>45236</v>
      </c>
      <c r="B40" s="38" t="s">
        <v>12</v>
      </c>
      <c r="C40" s="114"/>
      <c r="D40" s="115" t="s">
        <v>23</v>
      </c>
      <c r="E40" s="118">
        <v>3</v>
      </c>
      <c r="F40" s="41">
        <v>25</v>
      </c>
      <c r="G40" s="41"/>
      <c r="H40" s="41"/>
      <c r="I40" s="51">
        <f t="shared" si="2"/>
        <v>25</v>
      </c>
      <c r="J40" s="143"/>
    </row>
    <row r="41" spans="1:10" s="13" customFormat="1" ht="19.5" x14ac:dyDescent="0.4">
      <c r="A41" s="39">
        <v>45236</v>
      </c>
      <c r="B41" s="38" t="s">
        <v>12</v>
      </c>
      <c r="C41" s="114"/>
      <c r="D41" s="115" t="s">
        <v>32</v>
      </c>
      <c r="E41" s="118">
        <v>4</v>
      </c>
      <c r="F41" s="41">
        <v>180</v>
      </c>
      <c r="G41" s="41"/>
      <c r="H41" s="41"/>
      <c r="I41" s="51">
        <f t="shared" si="2"/>
        <v>180</v>
      </c>
      <c r="J41" s="143"/>
    </row>
    <row r="42" spans="1:10" s="13" customFormat="1" ht="19.5" x14ac:dyDescent="0.4">
      <c r="A42" s="39">
        <v>45236</v>
      </c>
      <c r="B42" s="38" t="s">
        <v>12</v>
      </c>
      <c r="C42" s="114"/>
      <c r="D42" s="115" t="s">
        <v>34</v>
      </c>
      <c r="E42" s="118">
        <v>2</v>
      </c>
      <c r="F42" s="41">
        <v>145</v>
      </c>
      <c r="G42" s="41"/>
      <c r="H42" s="41"/>
      <c r="I42" s="51">
        <f t="shared" si="2"/>
        <v>145</v>
      </c>
      <c r="J42" s="143"/>
    </row>
    <row r="43" spans="1:10" s="13" customFormat="1" ht="19.5" x14ac:dyDescent="0.4">
      <c r="A43" s="6">
        <v>45237</v>
      </c>
      <c r="B43" s="38" t="s">
        <v>12</v>
      </c>
      <c r="C43" s="114"/>
      <c r="D43" s="115" t="s">
        <v>26</v>
      </c>
      <c r="E43" s="2">
        <v>2</v>
      </c>
      <c r="F43" s="41">
        <v>14</v>
      </c>
      <c r="G43" s="41"/>
      <c r="H43" s="41"/>
      <c r="I43" s="51">
        <f t="shared" si="2"/>
        <v>14</v>
      </c>
      <c r="J43" s="143"/>
    </row>
    <row r="44" spans="1:10" s="13" customFormat="1" ht="19.5" x14ac:dyDescent="0.4">
      <c r="A44" s="6">
        <v>45237</v>
      </c>
      <c r="B44" s="38" t="s">
        <v>12</v>
      </c>
      <c r="C44" s="114"/>
      <c r="D44" s="115" t="s">
        <v>36</v>
      </c>
      <c r="E44" s="2">
        <v>2</v>
      </c>
      <c r="F44" s="41">
        <v>157</v>
      </c>
      <c r="G44" s="41"/>
      <c r="H44" s="41"/>
      <c r="I44" s="51">
        <f t="shared" ref="I44:I57" si="3">SUM(F44:H44)</f>
        <v>157</v>
      </c>
      <c r="J44" s="143"/>
    </row>
    <row r="45" spans="1:10" s="13" customFormat="1" ht="19.5" x14ac:dyDescent="0.4">
      <c r="A45" s="6">
        <v>45237</v>
      </c>
      <c r="B45" s="38"/>
      <c r="C45" s="114"/>
      <c r="D45" s="115" t="s">
        <v>22</v>
      </c>
      <c r="E45" s="2">
        <v>4</v>
      </c>
      <c r="F45" s="41">
        <v>20</v>
      </c>
      <c r="G45" s="41"/>
      <c r="H45" s="41"/>
      <c r="I45" s="51">
        <f t="shared" si="3"/>
        <v>20</v>
      </c>
      <c r="J45" s="143"/>
    </row>
    <row r="46" spans="1:10" s="13" customFormat="1" ht="19.5" x14ac:dyDescent="0.4">
      <c r="A46" s="6">
        <v>45237</v>
      </c>
      <c r="B46" s="38" t="s">
        <v>12</v>
      </c>
      <c r="C46" s="114"/>
      <c r="D46" s="115" t="s">
        <v>23</v>
      </c>
      <c r="E46" s="2">
        <v>6</v>
      </c>
      <c r="F46" s="41">
        <v>52</v>
      </c>
      <c r="G46" s="41"/>
      <c r="H46" s="41"/>
      <c r="I46" s="51">
        <f t="shared" si="3"/>
        <v>52</v>
      </c>
      <c r="J46" s="143"/>
    </row>
    <row r="47" spans="1:10" s="13" customFormat="1" ht="19.5" x14ac:dyDescent="0.4">
      <c r="A47" s="6">
        <v>45237</v>
      </c>
      <c r="B47" s="38" t="s">
        <v>12</v>
      </c>
      <c r="C47" s="114"/>
      <c r="D47" s="115" t="s">
        <v>32</v>
      </c>
      <c r="E47" s="2">
        <v>3</v>
      </c>
      <c r="F47" s="41">
        <v>135</v>
      </c>
      <c r="G47" s="41"/>
      <c r="H47" s="41"/>
      <c r="I47" s="51">
        <f t="shared" si="3"/>
        <v>135</v>
      </c>
      <c r="J47" s="143"/>
    </row>
    <row r="48" spans="1:10" s="13" customFormat="1" ht="19.5" x14ac:dyDescent="0.4">
      <c r="A48" s="6">
        <v>45237</v>
      </c>
      <c r="B48" s="38" t="s">
        <v>12</v>
      </c>
      <c r="C48" s="114"/>
      <c r="D48" s="115" t="s">
        <v>28</v>
      </c>
      <c r="E48" s="2">
        <v>1</v>
      </c>
      <c r="F48" s="41"/>
      <c r="G48" s="41"/>
      <c r="H48" s="41"/>
      <c r="I48" s="51">
        <f t="shared" si="3"/>
        <v>0</v>
      </c>
      <c r="J48" s="143"/>
    </row>
    <row r="49" spans="1:10" s="13" customFormat="1" ht="19.5" x14ac:dyDescent="0.4">
      <c r="A49" s="6">
        <v>45237</v>
      </c>
      <c r="B49" s="38" t="s">
        <v>12</v>
      </c>
      <c r="C49" s="114"/>
      <c r="D49" s="115" t="s">
        <v>28</v>
      </c>
      <c r="E49" s="2">
        <v>7</v>
      </c>
      <c r="F49" s="41">
        <v>292</v>
      </c>
      <c r="G49" s="41"/>
      <c r="H49" s="41"/>
      <c r="I49" s="51">
        <f t="shared" si="3"/>
        <v>292</v>
      </c>
      <c r="J49" s="143"/>
    </row>
    <row r="50" spans="1:10" s="13" customFormat="1" ht="19.5" x14ac:dyDescent="0.4">
      <c r="A50" s="6">
        <v>45237</v>
      </c>
      <c r="B50" s="38" t="s">
        <v>12</v>
      </c>
      <c r="C50" s="114"/>
      <c r="D50" s="115" t="s">
        <v>36</v>
      </c>
      <c r="E50" s="2">
        <v>2</v>
      </c>
      <c r="F50" s="41">
        <v>42</v>
      </c>
      <c r="G50" s="41"/>
      <c r="H50" s="41"/>
      <c r="I50" s="51">
        <f t="shared" si="3"/>
        <v>42</v>
      </c>
      <c r="J50" s="143"/>
    </row>
    <row r="51" spans="1:10" s="13" customFormat="1" ht="19.5" x14ac:dyDescent="0.4">
      <c r="A51" s="6">
        <v>45238</v>
      </c>
      <c r="B51" s="38" t="s">
        <v>12</v>
      </c>
      <c r="C51" s="114"/>
      <c r="D51" s="115" t="s">
        <v>23</v>
      </c>
      <c r="E51" s="2">
        <v>2</v>
      </c>
      <c r="F51" s="41">
        <v>96</v>
      </c>
      <c r="G51" s="41"/>
      <c r="H51" s="41"/>
      <c r="I51" s="51">
        <f t="shared" si="3"/>
        <v>96</v>
      </c>
      <c r="J51" s="143"/>
    </row>
    <row r="52" spans="1:10" s="13" customFormat="1" ht="19.5" x14ac:dyDescent="0.4">
      <c r="A52" s="6">
        <v>45238</v>
      </c>
      <c r="B52" s="38" t="s">
        <v>12</v>
      </c>
      <c r="C52" s="114"/>
      <c r="D52" s="115" t="s">
        <v>28</v>
      </c>
      <c r="E52" s="2">
        <v>2</v>
      </c>
      <c r="F52" s="41">
        <v>115</v>
      </c>
      <c r="G52" s="41"/>
      <c r="H52" s="41"/>
      <c r="I52" s="51">
        <f t="shared" si="3"/>
        <v>115</v>
      </c>
      <c r="J52" s="143"/>
    </row>
    <row r="53" spans="1:10" s="13" customFormat="1" ht="19.5" x14ac:dyDescent="0.4">
      <c r="A53" s="6">
        <v>45238</v>
      </c>
      <c r="B53" s="38" t="s">
        <v>12</v>
      </c>
      <c r="C53" s="114"/>
      <c r="D53" s="115" t="s">
        <v>32</v>
      </c>
      <c r="E53" s="2">
        <v>4</v>
      </c>
      <c r="F53" s="41">
        <v>254</v>
      </c>
      <c r="G53" s="41"/>
      <c r="H53" s="41"/>
      <c r="I53" s="51">
        <f t="shared" si="3"/>
        <v>254</v>
      </c>
      <c r="J53" s="143"/>
    </row>
    <row r="54" spans="1:10" s="13" customFormat="1" ht="19.5" x14ac:dyDescent="0.4">
      <c r="A54" s="6">
        <v>45238</v>
      </c>
      <c r="B54" s="38" t="s">
        <v>12</v>
      </c>
      <c r="C54" s="114"/>
      <c r="D54" s="115" t="s">
        <v>36</v>
      </c>
      <c r="E54" s="2">
        <v>2</v>
      </c>
      <c r="F54" s="41"/>
      <c r="G54" s="41"/>
      <c r="H54" s="41"/>
      <c r="I54" s="51">
        <f t="shared" si="3"/>
        <v>0</v>
      </c>
      <c r="J54" s="143"/>
    </row>
    <row r="55" spans="1:10" s="13" customFormat="1" ht="19.5" x14ac:dyDescent="0.4">
      <c r="A55" s="6">
        <v>45238</v>
      </c>
      <c r="B55" s="38" t="s">
        <v>12</v>
      </c>
      <c r="C55" s="114"/>
      <c r="D55" s="115" t="s">
        <v>32</v>
      </c>
      <c r="E55" s="2">
        <v>5</v>
      </c>
      <c r="F55" s="41">
        <v>344</v>
      </c>
      <c r="G55" s="41"/>
      <c r="H55" s="41"/>
      <c r="I55" s="51">
        <f t="shared" si="3"/>
        <v>344</v>
      </c>
      <c r="J55" s="143"/>
    </row>
    <row r="56" spans="1:10" s="13" customFormat="1" ht="19.5" x14ac:dyDescent="0.4">
      <c r="A56" s="6">
        <v>45238</v>
      </c>
      <c r="B56" s="38"/>
      <c r="C56" s="114"/>
      <c r="D56" s="115" t="s">
        <v>22</v>
      </c>
      <c r="E56" s="2">
        <v>5</v>
      </c>
      <c r="F56" s="41">
        <v>30</v>
      </c>
      <c r="G56" s="41"/>
      <c r="H56" s="41"/>
      <c r="I56" s="51">
        <f t="shared" si="3"/>
        <v>30</v>
      </c>
      <c r="J56" s="143"/>
    </row>
    <row r="57" spans="1:10" s="13" customFormat="1" ht="19.5" x14ac:dyDescent="0.4">
      <c r="A57" s="6">
        <v>45238</v>
      </c>
      <c r="B57" s="38" t="s">
        <v>12</v>
      </c>
      <c r="C57" s="114"/>
      <c r="D57" s="115" t="s">
        <v>28</v>
      </c>
      <c r="E57" s="2">
        <v>4</v>
      </c>
      <c r="F57" s="41"/>
      <c r="G57" s="41"/>
      <c r="H57" s="41"/>
      <c r="I57" s="51">
        <f t="shared" si="3"/>
        <v>0</v>
      </c>
      <c r="J57" s="143"/>
    </row>
    <row r="58" spans="1:10" s="13" customFormat="1" ht="19.5" x14ac:dyDescent="0.4">
      <c r="A58" s="6">
        <v>45239</v>
      </c>
      <c r="B58" s="38" t="s">
        <v>12</v>
      </c>
      <c r="C58" s="114"/>
      <c r="D58" s="115" t="s">
        <v>28</v>
      </c>
      <c r="E58" s="2">
        <v>2</v>
      </c>
      <c r="F58" s="41">
        <v>150</v>
      </c>
      <c r="G58" s="41"/>
      <c r="H58" s="41"/>
      <c r="I58" s="51">
        <f t="shared" ref="I58:I89" si="4">SUM(F58:H58)</f>
        <v>150</v>
      </c>
      <c r="J58" s="143"/>
    </row>
    <row r="59" spans="1:10" s="13" customFormat="1" ht="19.5" x14ac:dyDescent="0.4">
      <c r="A59" s="6">
        <v>45239</v>
      </c>
      <c r="B59" s="38" t="s">
        <v>12</v>
      </c>
      <c r="C59" s="114"/>
      <c r="D59" s="115" t="s">
        <v>26</v>
      </c>
      <c r="E59" s="2">
        <v>2</v>
      </c>
      <c r="F59" s="41">
        <v>130</v>
      </c>
      <c r="G59" s="41"/>
      <c r="H59" s="41"/>
      <c r="I59" s="51">
        <f t="shared" si="4"/>
        <v>130</v>
      </c>
      <c r="J59" s="143"/>
    </row>
    <row r="60" spans="1:10" s="13" customFormat="1" ht="19.5" x14ac:dyDescent="0.4">
      <c r="A60" s="6">
        <v>45239</v>
      </c>
      <c r="B60" s="38"/>
      <c r="C60" s="114"/>
      <c r="D60" s="115" t="s">
        <v>22</v>
      </c>
      <c r="E60" s="2">
        <v>2</v>
      </c>
      <c r="F60" s="41">
        <v>26</v>
      </c>
      <c r="G60" s="41"/>
      <c r="H60" s="41"/>
      <c r="I60" s="51">
        <f t="shared" si="4"/>
        <v>26</v>
      </c>
      <c r="J60" s="143"/>
    </row>
    <row r="61" spans="1:10" s="13" customFormat="1" ht="19.5" x14ac:dyDescent="0.4">
      <c r="A61" s="6">
        <v>45239</v>
      </c>
      <c r="B61" s="38" t="s">
        <v>12</v>
      </c>
      <c r="C61" s="114"/>
      <c r="D61" s="115" t="s">
        <v>32</v>
      </c>
      <c r="E61" s="2">
        <v>2</v>
      </c>
      <c r="F61" s="41"/>
      <c r="G61" s="41"/>
      <c r="H61" s="41"/>
      <c r="I61" s="51">
        <f t="shared" si="4"/>
        <v>0</v>
      </c>
      <c r="J61" s="143"/>
    </row>
    <row r="62" spans="1:10" s="13" customFormat="1" ht="19.5" x14ac:dyDescent="0.4">
      <c r="A62" s="6">
        <v>45239</v>
      </c>
      <c r="B62" s="38" t="s">
        <v>12</v>
      </c>
      <c r="C62" s="114"/>
      <c r="D62" s="115" t="s">
        <v>26</v>
      </c>
      <c r="E62" s="2">
        <v>4</v>
      </c>
      <c r="F62" s="41">
        <v>117</v>
      </c>
      <c r="G62" s="41"/>
      <c r="H62" s="41"/>
      <c r="I62" s="51">
        <f t="shared" si="4"/>
        <v>117</v>
      </c>
      <c r="J62" s="143"/>
    </row>
    <row r="63" spans="1:10" s="13" customFormat="1" ht="19.5" x14ac:dyDescent="0.4">
      <c r="A63" s="6">
        <v>45239</v>
      </c>
      <c r="B63" s="38" t="s">
        <v>12</v>
      </c>
      <c r="C63" s="114"/>
      <c r="D63" s="115" t="s">
        <v>28</v>
      </c>
      <c r="E63" s="2">
        <v>2</v>
      </c>
      <c r="F63" s="41">
        <v>50</v>
      </c>
      <c r="G63" s="41"/>
      <c r="H63" s="41"/>
      <c r="I63" s="51">
        <f t="shared" si="4"/>
        <v>50</v>
      </c>
      <c r="J63" s="143"/>
    </row>
    <row r="64" spans="1:10" s="13" customFormat="1" ht="19.5" x14ac:dyDescent="0.4">
      <c r="A64" s="6">
        <v>45239</v>
      </c>
      <c r="B64" s="38" t="s">
        <v>12</v>
      </c>
      <c r="C64" s="114"/>
      <c r="D64" s="115" t="s">
        <v>23</v>
      </c>
      <c r="E64" s="2">
        <v>1</v>
      </c>
      <c r="F64" s="41">
        <v>115</v>
      </c>
      <c r="G64" s="41"/>
      <c r="H64" s="41"/>
      <c r="I64" s="51">
        <f t="shared" si="4"/>
        <v>115</v>
      </c>
      <c r="J64" s="143"/>
    </row>
    <row r="65" spans="1:10" s="13" customFormat="1" ht="19.5" x14ac:dyDescent="0.4">
      <c r="A65" s="6">
        <v>45240</v>
      </c>
      <c r="B65" s="38" t="s">
        <v>12</v>
      </c>
      <c r="C65" s="114"/>
      <c r="D65" s="115" t="s">
        <v>32</v>
      </c>
      <c r="E65" s="2">
        <v>2</v>
      </c>
      <c r="F65" s="41">
        <v>34</v>
      </c>
      <c r="G65" s="41"/>
      <c r="H65" s="41"/>
      <c r="I65" s="51">
        <f t="shared" ref="I65:I70" si="5">SUM(F65:H65)</f>
        <v>34</v>
      </c>
      <c r="J65" s="143"/>
    </row>
    <row r="66" spans="1:10" s="13" customFormat="1" ht="19.5" x14ac:dyDescent="0.4">
      <c r="A66" s="6">
        <v>45240</v>
      </c>
      <c r="B66" s="38" t="s">
        <v>12</v>
      </c>
      <c r="C66" s="114"/>
      <c r="D66" s="115" t="s">
        <v>28</v>
      </c>
      <c r="E66" s="2">
        <v>4</v>
      </c>
      <c r="F66" s="41">
        <v>190</v>
      </c>
      <c r="G66" s="41"/>
      <c r="H66" s="41"/>
      <c r="I66" s="51">
        <f t="shared" si="5"/>
        <v>190</v>
      </c>
      <c r="J66" s="143"/>
    </row>
    <row r="67" spans="1:10" s="13" customFormat="1" ht="19.5" x14ac:dyDescent="0.4">
      <c r="A67" s="6">
        <v>45240</v>
      </c>
      <c r="B67" s="38"/>
      <c r="C67" s="114"/>
      <c r="D67" s="115" t="s">
        <v>22</v>
      </c>
      <c r="E67" s="2">
        <v>8</v>
      </c>
      <c r="F67" s="41">
        <v>116</v>
      </c>
      <c r="G67" s="41"/>
      <c r="H67" s="41"/>
      <c r="I67" s="51">
        <f t="shared" si="5"/>
        <v>116</v>
      </c>
      <c r="J67" s="143"/>
    </row>
    <row r="68" spans="1:10" s="13" customFormat="1" ht="19.5" x14ac:dyDescent="0.4">
      <c r="A68" s="6">
        <v>45240</v>
      </c>
      <c r="B68" s="38" t="s">
        <v>12</v>
      </c>
      <c r="C68" s="114"/>
      <c r="D68" s="115" t="s">
        <v>32</v>
      </c>
      <c r="E68" s="2">
        <v>2</v>
      </c>
      <c r="F68" s="41"/>
      <c r="G68" s="41"/>
      <c r="H68" s="41"/>
      <c r="I68" s="51">
        <f t="shared" si="5"/>
        <v>0</v>
      </c>
      <c r="J68" s="143"/>
    </row>
    <row r="69" spans="1:10" s="13" customFormat="1" ht="19.5" x14ac:dyDescent="0.4">
      <c r="A69" s="6">
        <v>45240</v>
      </c>
      <c r="B69" s="38"/>
      <c r="C69" s="114"/>
      <c r="D69" s="115" t="s">
        <v>22</v>
      </c>
      <c r="E69" s="2">
        <v>2</v>
      </c>
      <c r="F69" s="41"/>
      <c r="G69" s="41"/>
      <c r="H69" s="41"/>
      <c r="I69" s="51">
        <f t="shared" si="5"/>
        <v>0</v>
      </c>
      <c r="J69" s="143"/>
    </row>
    <row r="70" spans="1:10" s="13" customFormat="1" ht="19.5" x14ac:dyDescent="0.4">
      <c r="A70" s="6">
        <v>45240</v>
      </c>
      <c r="B70" s="38" t="s">
        <v>12</v>
      </c>
      <c r="C70" s="114"/>
      <c r="D70" s="115" t="s">
        <v>23</v>
      </c>
      <c r="E70" s="2">
        <v>3</v>
      </c>
      <c r="F70" s="41">
        <v>115</v>
      </c>
      <c r="G70" s="41"/>
      <c r="H70" s="41"/>
      <c r="I70" s="51">
        <f t="shared" si="5"/>
        <v>115</v>
      </c>
      <c r="J70" s="143"/>
    </row>
    <row r="71" spans="1:10" s="13" customFormat="1" ht="19.5" x14ac:dyDescent="0.4">
      <c r="A71" s="6">
        <v>45241</v>
      </c>
      <c r="B71" s="38"/>
      <c r="C71" s="114"/>
      <c r="D71" s="115" t="s">
        <v>22</v>
      </c>
      <c r="E71" s="2">
        <v>2</v>
      </c>
      <c r="F71" s="41">
        <v>15</v>
      </c>
      <c r="G71" s="41"/>
      <c r="H71" s="41"/>
      <c r="I71" s="51">
        <f t="shared" si="4"/>
        <v>15</v>
      </c>
      <c r="J71" s="143"/>
    </row>
    <row r="72" spans="1:10" s="13" customFormat="1" ht="19.5" x14ac:dyDescent="0.4">
      <c r="A72" s="6">
        <v>45241</v>
      </c>
      <c r="B72" s="38" t="s">
        <v>12</v>
      </c>
      <c r="C72" s="114"/>
      <c r="D72" s="115" t="s">
        <v>23</v>
      </c>
      <c r="E72" s="2">
        <v>2</v>
      </c>
      <c r="F72" s="41"/>
      <c r="G72" s="41"/>
      <c r="H72" s="41"/>
      <c r="I72" s="51">
        <f t="shared" si="4"/>
        <v>0</v>
      </c>
      <c r="J72" s="143"/>
    </row>
    <row r="73" spans="1:10" s="13" customFormat="1" ht="19.5" x14ac:dyDescent="0.4">
      <c r="A73" s="6">
        <v>45242</v>
      </c>
      <c r="B73" s="38"/>
      <c r="C73" s="114"/>
      <c r="D73" s="115" t="s">
        <v>22</v>
      </c>
      <c r="E73" s="2">
        <v>6</v>
      </c>
      <c r="F73" s="41">
        <v>20</v>
      </c>
      <c r="G73" s="41"/>
      <c r="H73" s="41"/>
      <c r="I73" s="51">
        <f t="shared" si="4"/>
        <v>20</v>
      </c>
      <c r="J73" s="143"/>
    </row>
    <row r="74" spans="1:10" s="13" customFormat="1" ht="19.5" x14ac:dyDescent="0.4">
      <c r="A74" s="6">
        <v>45242</v>
      </c>
      <c r="B74" s="38" t="s">
        <v>12</v>
      </c>
      <c r="C74" s="114"/>
      <c r="D74" s="115" t="s">
        <v>28</v>
      </c>
      <c r="E74" s="2">
        <v>6</v>
      </c>
      <c r="F74" s="41">
        <v>15</v>
      </c>
      <c r="G74" s="41"/>
      <c r="H74" s="41"/>
      <c r="I74" s="51">
        <f t="shared" si="4"/>
        <v>15</v>
      </c>
      <c r="J74" s="143"/>
    </row>
    <row r="75" spans="1:10" s="13" customFormat="1" ht="19.5" x14ac:dyDescent="0.4">
      <c r="A75" s="6">
        <v>45242</v>
      </c>
      <c r="B75" s="38" t="s">
        <v>12</v>
      </c>
      <c r="C75" s="114"/>
      <c r="D75" s="115" t="s">
        <v>26</v>
      </c>
      <c r="E75" s="2">
        <v>2</v>
      </c>
      <c r="F75" s="41">
        <v>77</v>
      </c>
      <c r="G75" s="41"/>
      <c r="H75" s="41"/>
      <c r="I75" s="51">
        <f t="shared" si="4"/>
        <v>77</v>
      </c>
      <c r="J75" s="143"/>
    </row>
    <row r="76" spans="1:10" s="13" customFormat="1" ht="19.5" x14ac:dyDescent="0.4">
      <c r="A76" s="6">
        <v>45242</v>
      </c>
      <c r="B76" s="38" t="s">
        <v>12</v>
      </c>
      <c r="C76" s="114"/>
      <c r="D76" s="115" t="s">
        <v>32</v>
      </c>
      <c r="E76" s="2">
        <v>7</v>
      </c>
      <c r="F76" s="41">
        <v>323</v>
      </c>
      <c r="G76" s="41"/>
      <c r="H76" s="41"/>
      <c r="I76" s="51">
        <f t="shared" si="4"/>
        <v>323</v>
      </c>
      <c r="J76" s="143"/>
    </row>
    <row r="77" spans="1:10" s="13" customFormat="1" ht="19.5" x14ac:dyDescent="0.4">
      <c r="A77" s="6">
        <v>45242</v>
      </c>
      <c r="B77" s="38" t="s">
        <v>12</v>
      </c>
      <c r="C77" s="114"/>
      <c r="D77" s="115" t="s">
        <v>36</v>
      </c>
      <c r="E77" s="2">
        <v>4</v>
      </c>
      <c r="F77" s="41">
        <v>57</v>
      </c>
      <c r="G77" s="41"/>
      <c r="H77" s="41"/>
      <c r="I77" s="51">
        <f t="shared" si="4"/>
        <v>57</v>
      </c>
      <c r="J77" s="143"/>
    </row>
    <row r="78" spans="1:10" s="13" customFormat="1" ht="19.5" x14ac:dyDescent="0.4">
      <c r="A78" s="6">
        <v>45242</v>
      </c>
      <c r="B78" s="38" t="s">
        <v>12</v>
      </c>
      <c r="C78" s="114"/>
      <c r="D78" s="115" t="s">
        <v>23</v>
      </c>
      <c r="E78" s="2">
        <v>4</v>
      </c>
      <c r="F78" s="41"/>
      <c r="G78" s="41"/>
      <c r="H78" s="41"/>
      <c r="I78" s="51">
        <f t="shared" si="4"/>
        <v>0</v>
      </c>
      <c r="J78" s="143"/>
    </row>
    <row r="79" spans="1:10" s="13" customFormat="1" ht="19.5" x14ac:dyDescent="0.4">
      <c r="A79" s="6">
        <v>45242</v>
      </c>
      <c r="B79" s="38" t="s">
        <v>12</v>
      </c>
      <c r="C79" s="114"/>
      <c r="D79" s="115" t="s">
        <v>32</v>
      </c>
      <c r="E79" s="2">
        <v>1</v>
      </c>
      <c r="F79" s="41"/>
      <c r="G79" s="41"/>
      <c r="H79" s="41"/>
      <c r="I79" s="51">
        <f t="shared" si="4"/>
        <v>0</v>
      </c>
      <c r="J79" s="143"/>
    </row>
    <row r="80" spans="1:10" s="13" customFormat="1" ht="19.5" x14ac:dyDescent="0.4">
      <c r="A80" s="6">
        <v>45243</v>
      </c>
      <c r="B80" s="38" t="s">
        <v>12</v>
      </c>
      <c r="C80" s="114"/>
      <c r="D80" s="115" t="s">
        <v>28</v>
      </c>
      <c r="E80" s="2">
        <v>4</v>
      </c>
      <c r="F80" s="41">
        <v>164</v>
      </c>
      <c r="G80" s="41"/>
      <c r="H80" s="41"/>
      <c r="I80" s="51">
        <f t="shared" si="4"/>
        <v>164</v>
      </c>
      <c r="J80" s="143"/>
    </row>
    <row r="81" spans="1:10" s="13" customFormat="1" ht="19.5" x14ac:dyDescent="0.4">
      <c r="A81" s="6">
        <v>45243</v>
      </c>
      <c r="B81" s="38" t="s">
        <v>12</v>
      </c>
      <c r="C81" s="114"/>
      <c r="D81" s="115" t="s">
        <v>23</v>
      </c>
      <c r="E81" s="2">
        <v>2</v>
      </c>
      <c r="F81" s="41"/>
      <c r="G81" s="41"/>
      <c r="H81" s="41"/>
      <c r="I81" s="51">
        <f t="shared" si="4"/>
        <v>0</v>
      </c>
      <c r="J81" s="143"/>
    </row>
    <row r="82" spans="1:10" s="13" customFormat="1" ht="19.5" x14ac:dyDescent="0.4">
      <c r="A82" s="6">
        <v>45243</v>
      </c>
      <c r="B82" s="38"/>
      <c r="C82" s="114"/>
      <c r="D82" s="115" t="s">
        <v>22</v>
      </c>
      <c r="E82" s="2">
        <v>1</v>
      </c>
      <c r="F82" s="41"/>
      <c r="G82" s="41"/>
      <c r="H82" s="41"/>
      <c r="I82" s="51">
        <f t="shared" si="4"/>
        <v>0</v>
      </c>
      <c r="J82" s="143"/>
    </row>
    <row r="83" spans="1:10" s="13" customFormat="1" ht="19.5" x14ac:dyDescent="0.4">
      <c r="A83" s="6">
        <v>45243</v>
      </c>
      <c r="B83" s="38"/>
      <c r="C83" s="114"/>
      <c r="D83" s="115" t="s">
        <v>22</v>
      </c>
      <c r="E83" s="2">
        <v>2</v>
      </c>
      <c r="F83" s="41"/>
      <c r="G83" s="41"/>
      <c r="H83" s="41"/>
      <c r="I83" s="51">
        <f t="shared" si="4"/>
        <v>0</v>
      </c>
      <c r="J83" s="143"/>
    </row>
    <row r="84" spans="1:10" s="13" customFormat="1" ht="19.5" x14ac:dyDescent="0.4">
      <c r="A84" s="6">
        <v>45244</v>
      </c>
      <c r="B84" s="38" t="s">
        <v>12</v>
      </c>
      <c r="C84" s="114"/>
      <c r="D84" s="115" t="s">
        <v>27</v>
      </c>
      <c r="E84" s="2">
        <v>1</v>
      </c>
      <c r="F84" s="41">
        <v>6</v>
      </c>
      <c r="G84" s="41"/>
      <c r="H84" s="41"/>
      <c r="I84" s="51">
        <f t="shared" si="4"/>
        <v>6</v>
      </c>
      <c r="J84" s="143"/>
    </row>
    <row r="85" spans="1:10" s="13" customFormat="1" ht="19.5" x14ac:dyDescent="0.4">
      <c r="A85" s="6">
        <v>45244</v>
      </c>
      <c r="B85" s="38" t="s">
        <v>12</v>
      </c>
      <c r="C85" s="114"/>
      <c r="D85" s="115" t="s">
        <v>36</v>
      </c>
      <c r="E85" s="2">
        <v>5</v>
      </c>
      <c r="F85" s="41">
        <v>45</v>
      </c>
      <c r="G85" s="41"/>
      <c r="H85" s="41"/>
      <c r="I85" s="51">
        <f t="shared" si="4"/>
        <v>45</v>
      </c>
      <c r="J85" s="143"/>
    </row>
    <row r="86" spans="1:10" s="13" customFormat="1" ht="19.5" x14ac:dyDescent="0.4">
      <c r="A86" s="6">
        <v>45244</v>
      </c>
      <c r="B86" s="38" t="s">
        <v>12</v>
      </c>
      <c r="C86" s="114"/>
      <c r="D86" s="115" t="s">
        <v>27</v>
      </c>
      <c r="E86" s="2">
        <v>4</v>
      </c>
      <c r="F86" s="41">
        <v>61</v>
      </c>
      <c r="G86" s="41"/>
      <c r="H86" s="41"/>
      <c r="I86" s="51">
        <f t="shared" si="4"/>
        <v>61</v>
      </c>
      <c r="J86" s="143"/>
    </row>
    <row r="87" spans="1:10" s="13" customFormat="1" ht="19.5" x14ac:dyDescent="0.4">
      <c r="A87" s="6">
        <v>45244</v>
      </c>
      <c r="B87" s="38" t="s">
        <v>12</v>
      </c>
      <c r="C87" s="114"/>
      <c r="D87" s="115" t="s">
        <v>28</v>
      </c>
      <c r="E87" s="2">
        <v>5</v>
      </c>
      <c r="F87" s="41">
        <v>250</v>
      </c>
      <c r="G87" s="41"/>
      <c r="H87" s="41"/>
      <c r="I87" s="51">
        <f t="shared" si="4"/>
        <v>250</v>
      </c>
      <c r="J87" s="143"/>
    </row>
    <row r="88" spans="1:10" s="13" customFormat="1" ht="19.5" x14ac:dyDescent="0.4">
      <c r="A88" s="6">
        <v>45244</v>
      </c>
      <c r="B88" s="38" t="s">
        <v>12</v>
      </c>
      <c r="C88" s="114"/>
      <c r="D88" s="115" t="s">
        <v>32</v>
      </c>
      <c r="E88" s="2">
        <v>2</v>
      </c>
      <c r="F88" s="41">
        <v>84</v>
      </c>
      <c r="G88" s="41"/>
      <c r="H88" s="41"/>
      <c r="I88" s="51">
        <f t="shared" si="4"/>
        <v>84</v>
      </c>
      <c r="J88" s="143"/>
    </row>
    <row r="89" spans="1:10" s="13" customFormat="1" ht="19.5" x14ac:dyDescent="0.4">
      <c r="A89" s="6">
        <v>45244</v>
      </c>
      <c r="B89" s="38" t="s">
        <v>12</v>
      </c>
      <c r="C89" s="114"/>
      <c r="D89" s="115" t="s">
        <v>23</v>
      </c>
      <c r="E89" s="2">
        <v>1</v>
      </c>
      <c r="F89" s="41">
        <v>112</v>
      </c>
      <c r="G89" s="41"/>
      <c r="H89" s="41"/>
      <c r="I89" s="51">
        <f t="shared" si="4"/>
        <v>112</v>
      </c>
      <c r="J89" s="143"/>
    </row>
    <row r="90" spans="1:10" s="13" customFormat="1" ht="19.5" x14ac:dyDescent="0.4">
      <c r="A90" s="6">
        <v>45244</v>
      </c>
      <c r="B90" s="38" t="s">
        <v>12</v>
      </c>
      <c r="C90" s="114"/>
      <c r="D90" s="115" t="s">
        <v>23</v>
      </c>
      <c r="E90" s="2">
        <v>2</v>
      </c>
      <c r="F90" s="41">
        <v>18</v>
      </c>
      <c r="G90" s="41"/>
      <c r="H90" s="41"/>
      <c r="I90" s="51">
        <f t="shared" ref="I90:I100" si="6">SUM(F90:H90)</f>
        <v>18</v>
      </c>
      <c r="J90" s="143"/>
    </row>
    <row r="91" spans="1:10" s="13" customFormat="1" ht="19.5" x14ac:dyDescent="0.4">
      <c r="A91" s="6">
        <v>45244</v>
      </c>
      <c r="B91" s="38"/>
      <c r="C91" s="114"/>
      <c r="D91" s="115" t="s">
        <v>22</v>
      </c>
      <c r="E91" s="2">
        <v>3</v>
      </c>
      <c r="F91" s="41"/>
      <c r="G91" s="41"/>
      <c r="H91" s="41"/>
      <c r="I91" s="51">
        <f t="shared" si="6"/>
        <v>0</v>
      </c>
      <c r="J91" s="143"/>
    </row>
    <row r="92" spans="1:10" s="13" customFormat="1" ht="19.5" x14ac:dyDescent="0.4">
      <c r="A92" s="6">
        <v>45245</v>
      </c>
      <c r="B92" s="38" t="s">
        <v>12</v>
      </c>
      <c r="C92" s="114"/>
      <c r="D92" s="115" t="s">
        <v>27</v>
      </c>
      <c r="E92" s="118">
        <v>2</v>
      </c>
      <c r="F92" s="41">
        <v>500</v>
      </c>
      <c r="G92" s="41"/>
      <c r="H92" s="41"/>
      <c r="I92" s="51">
        <f t="shared" si="6"/>
        <v>500</v>
      </c>
      <c r="J92" s="143"/>
    </row>
    <row r="93" spans="1:10" s="13" customFormat="1" ht="19.5" x14ac:dyDescent="0.4">
      <c r="A93" s="6">
        <v>45245</v>
      </c>
      <c r="B93" s="38" t="s">
        <v>12</v>
      </c>
      <c r="C93" s="114"/>
      <c r="D93" s="115" t="s">
        <v>28</v>
      </c>
      <c r="E93" s="118">
        <v>9</v>
      </c>
      <c r="F93" s="41">
        <v>106</v>
      </c>
      <c r="G93" s="41"/>
      <c r="H93" s="41"/>
      <c r="I93" s="51">
        <f t="shared" si="6"/>
        <v>106</v>
      </c>
      <c r="J93" s="143"/>
    </row>
    <row r="94" spans="1:10" s="13" customFormat="1" ht="19.5" x14ac:dyDescent="0.4">
      <c r="A94" s="6">
        <v>45245</v>
      </c>
      <c r="B94" s="38" t="s">
        <v>12</v>
      </c>
      <c r="C94" s="114"/>
      <c r="D94" s="115" t="s">
        <v>27</v>
      </c>
      <c r="E94" s="118">
        <v>2</v>
      </c>
      <c r="F94" s="41">
        <v>228</v>
      </c>
      <c r="G94" s="41"/>
      <c r="H94" s="41"/>
      <c r="I94" s="51">
        <f t="shared" si="6"/>
        <v>228</v>
      </c>
      <c r="J94" s="143"/>
    </row>
    <row r="95" spans="1:10" s="13" customFormat="1" ht="19.5" x14ac:dyDescent="0.4">
      <c r="A95" s="6">
        <v>45245</v>
      </c>
      <c r="B95" s="38"/>
      <c r="C95" s="114"/>
      <c r="D95" s="115" t="s">
        <v>22</v>
      </c>
      <c r="E95" s="118">
        <v>2</v>
      </c>
      <c r="F95" s="41">
        <v>35</v>
      </c>
      <c r="G95" s="41"/>
      <c r="H95" s="41"/>
      <c r="I95" s="51">
        <f t="shared" si="6"/>
        <v>35</v>
      </c>
      <c r="J95" s="143"/>
    </row>
    <row r="96" spans="1:10" s="13" customFormat="1" ht="19.5" x14ac:dyDescent="0.4">
      <c r="A96" s="6">
        <v>45245</v>
      </c>
      <c r="B96" s="38" t="s">
        <v>12</v>
      </c>
      <c r="C96" s="114"/>
      <c r="D96" s="115" t="s">
        <v>32</v>
      </c>
      <c r="E96" s="118">
        <v>3</v>
      </c>
      <c r="F96" s="41">
        <v>100</v>
      </c>
      <c r="G96" s="41"/>
      <c r="H96" s="41"/>
      <c r="I96" s="51">
        <f t="shared" si="6"/>
        <v>100</v>
      </c>
      <c r="J96" s="143"/>
    </row>
    <row r="97" spans="1:10" s="13" customFormat="1" ht="19.5" x14ac:dyDescent="0.4">
      <c r="A97" s="6">
        <v>45245</v>
      </c>
      <c r="B97" s="38" t="s">
        <v>12</v>
      </c>
      <c r="C97" s="114"/>
      <c r="D97" s="115" t="s">
        <v>28</v>
      </c>
      <c r="E97" s="118">
        <v>6</v>
      </c>
      <c r="F97" s="41">
        <v>75</v>
      </c>
      <c r="G97" s="41"/>
      <c r="H97" s="41"/>
      <c r="I97" s="51">
        <f t="shared" si="6"/>
        <v>75</v>
      </c>
      <c r="J97" s="143"/>
    </row>
    <row r="98" spans="1:10" s="13" customFormat="1" ht="19.5" x14ac:dyDescent="0.4">
      <c r="A98" s="6">
        <v>45245</v>
      </c>
      <c r="B98" s="38" t="s">
        <v>12</v>
      </c>
      <c r="C98" s="114"/>
      <c r="D98" s="115" t="s">
        <v>23</v>
      </c>
      <c r="E98" s="118">
        <v>2</v>
      </c>
      <c r="F98" s="41">
        <v>387</v>
      </c>
      <c r="G98" s="41"/>
      <c r="H98" s="41"/>
      <c r="I98" s="51">
        <f t="shared" si="6"/>
        <v>387</v>
      </c>
      <c r="J98" s="143"/>
    </row>
    <row r="99" spans="1:10" s="13" customFormat="1" ht="19.5" x14ac:dyDescent="0.4">
      <c r="A99" s="6">
        <v>45245</v>
      </c>
      <c r="B99" s="38" t="s">
        <v>12</v>
      </c>
      <c r="C99" s="114"/>
      <c r="D99" s="115" t="s">
        <v>30</v>
      </c>
      <c r="E99" s="118">
        <v>2</v>
      </c>
      <c r="F99" s="41">
        <v>90</v>
      </c>
      <c r="G99" s="41"/>
      <c r="H99" s="41"/>
      <c r="I99" s="51">
        <f t="shared" si="6"/>
        <v>90</v>
      </c>
      <c r="J99" s="143"/>
    </row>
    <row r="100" spans="1:10" s="13" customFormat="1" ht="19.5" x14ac:dyDescent="0.4">
      <c r="A100" s="6">
        <v>45245</v>
      </c>
      <c r="B100" s="38" t="s">
        <v>12</v>
      </c>
      <c r="C100" s="114"/>
      <c r="D100" s="115" t="s">
        <v>32</v>
      </c>
      <c r="E100" s="118">
        <v>2</v>
      </c>
      <c r="F100" s="41"/>
      <c r="G100" s="41"/>
      <c r="H100" s="41"/>
      <c r="I100" s="51">
        <f t="shared" si="6"/>
        <v>0</v>
      </c>
      <c r="J100" s="143"/>
    </row>
    <row r="101" spans="1:10" s="13" customFormat="1" ht="19.5" x14ac:dyDescent="0.4">
      <c r="A101" s="6">
        <v>45245</v>
      </c>
      <c r="B101" s="38" t="s">
        <v>12</v>
      </c>
      <c r="C101" s="114"/>
      <c r="D101" s="115" t="s">
        <v>30</v>
      </c>
      <c r="E101" s="118">
        <v>5</v>
      </c>
      <c r="F101" s="41">
        <v>17</v>
      </c>
      <c r="G101" s="41"/>
      <c r="H101" s="41"/>
      <c r="I101" s="51">
        <f t="shared" ref="I101:I114" si="7">SUM(F101:H101)</f>
        <v>17</v>
      </c>
      <c r="J101" s="143"/>
    </row>
    <row r="102" spans="1:10" s="13" customFormat="1" ht="19.5" x14ac:dyDescent="0.4">
      <c r="A102" s="6">
        <v>45246</v>
      </c>
      <c r="B102" s="38" t="s">
        <v>12</v>
      </c>
      <c r="C102" s="114"/>
      <c r="D102" s="115" t="s">
        <v>27</v>
      </c>
      <c r="E102" s="118">
        <v>2</v>
      </c>
      <c r="F102" s="41">
        <v>30</v>
      </c>
      <c r="G102" s="41"/>
      <c r="H102" s="41"/>
      <c r="I102" s="51">
        <f t="shared" si="7"/>
        <v>30</v>
      </c>
      <c r="J102" s="143"/>
    </row>
    <row r="103" spans="1:10" s="13" customFormat="1" ht="19.5" x14ac:dyDescent="0.4">
      <c r="A103" s="6">
        <v>45246</v>
      </c>
      <c r="B103" s="38" t="s">
        <v>12</v>
      </c>
      <c r="C103" s="114"/>
      <c r="D103" s="115" t="s">
        <v>23</v>
      </c>
      <c r="E103" s="118">
        <v>2</v>
      </c>
      <c r="F103" s="41">
        <v>367</v>
      </c>
      <c r="G103" s="41"/>
      <c r="H103" s="41"/>
      <c r="I103" s="51">
        <f t="shared" si="7"/>
        <v>367</v>
      </c>
      <c r="J103" s="143"/>
    </row>
    <row r="104" spans="1:10" s="13" customFormat="1" ht="19.5" x14ac:dyDescent="0.4">
      <c r="A104" s="6">
        <v>45246</v>
      </c>
      <c r="B104" s="38" t="s">
        <v>12</v>
      </c>
      <c r="C104" s="114"/>
      <c r="D104" s="115" t="s">
        <v>29</v>
      </c>
      <c r="E104" s="118">
        <v>2</v>
      </c>
      <c r="F104" s="41">
        <v>80</v>
      </c>
      <c r="G104" s="41"/>
      <c r="H104" s="41"/>
      <c r="I104" s="51">
        <f t="shared" si="7"/>
        <v>80</v>
      </c>
      <c r="J104" s="143"/>
    </row>
    <row r="105" spans="1:10" s="13" customFormat="1" ht="19.5" x14ac:dyDescent="0.4">
      <c r="A105" s="6">
        <v>45246</v>
      </c>
      <c r="B105" s="38" t="s">
        <v>12</v>
      </c>
      <c r="C105" s="114"/>
      <c r="D105" s="115" t="s">
        <v>23</v>
      </c>
      <c r="E105" s="118">
        <v>2</v>
      </c>
      <c r="F105" s="41">
        <v>127</v>
      </c>
      <c r="G105" s="41"/>
      <c r="H105" s="41"/>
      <c r="I105" s="51">
        <f t="shared" si="7"/>
        <v>127</v>
      </c>
      <c r="J105" s="143"/>
    </row>
    <row r="106" spans="1:10" s="13" customFormat="1" ht="19.5" x14ac:dyDescent="0.4">
      <c r="A106" s="6">
        <v>45246</v>
      </c>
      <c r="B106" s="38" t="s">
        <v>12</v>
      </c>
      <c r="C106" s="114"/>
      <c r="D106" s="115" t="s">
        <v>28</v>
      </c>
      <c r="E106" s="118">
        <v>2</v>
      </c>
      <c r="F106" s="41">
        <v>10</v>
      </c>
      <c r="G106" s="41"/>
      <c r="H106" s="41"/>
      <c r="I106" s="51">
        <f t="shared" si="7"/>
        <v>10</v>
      </c>
      <c r="J106" s="143"/>
    </row>
    <row r="107" spans="1:10" s="13" customFormat="1" ht="19.5" x14ac:dyDescent="0.4">
      <c r="A107" s="6">
        <v>45246</v>
      </c>
      <c r="B107" s="38" t="s">
        <v>12</v>
      </c>
      <c r="C107" s="114"/>
      <c r="D107" s="115" t="s">
        <v>27</v>
      </c>
      <c r="E107" s="118">
        <v>5</v>
      </c>
      <c r="F107" s="41">
        <v>349</v>
      </c>
      <c r="G107" s="41"/>
      <c r="H107" s="41"/>
      <c r="I107" s="51">
        <f t="shared" si="7"/>
        <v>349</v>
      </c>
      <c r="J107" s="143"/>
    </row>
    <row r="108" spans="1:10" s="13" customFormat="1" ht="19.5" x14ac:dyDescent="0.4">
      <c r="A108" s="6">
        <v>45246</v>
      </c>
      <c r="B108" s="38" t="s">
        <v>12</v>
      </c>
      <c r="C108" s="114"/>
      <c r="D108" s="115" t="s">
        <v>36</v>
      </c>
      <c r="E108" s="118">
        <v>2</v>
      </c>
      <c r="F108" s="41">
        <v>56</v>
      </c>
      <c r="G108" s="41"/>
      <c r="H108" s="41"/>
      <c r="I108" s="51">
        <f t="shared" si="7"/>
        <v>56</v>
      </c>
      <c r="J108" s="143"/>
    </row>
    <row r="109" spans="1:10" s="13" customFormat="1" ht="19.5" x14ac:dyDescent="0.4">
      <c r="A109" s="6">
        <v>45246</v>
      </c>
      <c r="B109" s="38" t="s">
        <v>12</v>
      </c>
      <c r="C109" s="114"/>
      <c r="D109" s="115" t="s">
        <v>32</v>
      </c>
      <c r="E109" s="118">
        <v>1</v>
      </c>
      <c r="F109" s="41">
        <v>200</v>
      </c>
      <c r="G109" s="41"/>
      <c r="H109" s="41"/>
      <c r="I109" s="51">
        <f t="shared" si="7"/>
        <v>200</v>
      </c>
      <c r="J109" s="143"/>
    </row>
    <row r="110" spans="1:10" s="13" customFormat="1" ht="19.5" x14ac:dyDescent="0.4">
      <c r="A110" s="6">
        <v>45246</v>
      </c>
      <c r="B110" s="38" t="s">
        <v>12</v>
      </c>
      <c r="C110" s="114"/>
      <c r="D110" s="115" t="s">
        <v>27</v>
      </c>
      <c r="E110" s="118">
        <v>1</v>
      </c>
      <c r="F110" s="41"/>
      <c r="G110" s="41"/>
      <c r="H110" s="41"/>
      <c r="I110" s="51">
        <f t="shared" si="7"/>
        <v>0</v>
      </c>
      <c r="J110" s="143"/>
    </row>
    <row r="111" spans="1:10" s="13" customFormat="1" ht="19.5" x14ac:dyDescent="0.4">
      <c r="A111" s="6">
        <v>45246</v>
      </c>
      <c r="B111" s="38" t="s">
        <v>12</v>
      </c>
      <c r="C111" s="114"/>
      <c r="D111" s="115" t="s">
        <v>32</v>
      </c>
      <c r="E111" s="118">
        <v>2</v>
      </c>
      <c r="F111" s="41"/>
      <c r="G111" s="41"/>
      <c r="H111" s="41"/>
      <c r="I111" s="51">
        <f t="shared" si="7"/>
        <v>0</v>
      </c>
      <c r="J111" s="143"/>
    </row>
    <row r="112" spans="1:10" s="13" customFormat="1" ht="19.5" x14ac:dyDescent="0.4">
      <c r="A112" s="6">
        <v>45246</v>
      </c>
      <c r="B112" s="38" t="s">
        <v>12</v>
      </c>
      <c r="C112" s="114"/>
      <c r="D112" s="115" t="s">
        <v>27</v>
      </c>
      <c r="E112" s="118">
        <v>2</v>
      </c>
      <c r="F112" s="41">
        <v>185</v>
      </c>
      <c r="G112" s="41"/>
      <c r="H112" s="41"/>
      <c r="I112" s="51">
        <f t="shared" si="7"/>
        <v>185</v>
      </c>
      <c r="J112" s="143"/>
    </row>
    <row r="113" spans="1:10" s="13" customFormat="1" ht="19.5" x14ac:dyDescent="0.4">
      <c r="A113" s="6">
        <v>45246</v>
      </c>
      <c r="B113" s="38"/>
      <c r="C113" s="114"/>
      <c r="D113" s="115" t="s">
        <v>22</v>
      </c>
      <c r="E113" s="118">
        <v>3</v>
      </c>
      <c r="F113" s="41"/>
      <c r="G113" s="41"/>
      <c r="H113" s="41"/>
      <c r="I113" s="51">
        <f t="shared" si="7"/>
        <v>0</v>
      </c>
      <c r="J113" s="143"/>
    </row>
    <row r="114" spans="1:10" s="13" customFormat="1" ht="19.5" x14ac:dyDescent="0.4">
      <c r="A114" s="6">
        <v>45246</v>
      </c>
      <c r="B114" s="38" t="s">
        <v>12</v>
      </c>
      <c r="C114" s="114"/>
      <c r="D114" s="115" t="s">
        <v>32</v>
      </c>
      <c r="E114" s="118">
        <v>2</v>
      </c>
      <c r="F114" s="41"/>
      <c r="G114" s="41"/>
      <c r="H114" s="41"/>
      <c r="I114" s="51">
        <f t="shared" si="7"/>
        <v>0</v>
      </c>
      <c r="J114" s="143"/>
    </row>
    <row r="115" spans="1:10" s="13" customFormat="1" ht="19.5" x14ac:dyDescent="0.4">
      <c r="A115" s="39">
        <v>45247</v>
      </c>
      <c r="B115" s="38" t="s">
        <v>12</v>
      </c>
      <c r="C115" s="114"/>
      <c r="D115" s="115" t="s">
        <v>28</v>
      </c>
      <c r="E115" s="118">
        <v>7</v>
      </c>
      <c r="F115" s="41">
        <v>284</v>
      </c>
      <c r="G115" s="41"/>
      <c r="H115" s="41"/>
      <c r="I115" s="51">
        <f t="shared" ref="I115:I124" si="8">SUM(F115:H115)</f>
        <v>284</v>
      </c>
      <c r="J115" s="143"/>
    </row>
    <row r="116" spans="1:10" s="13" customFormat="1" ht="19.5" x14ac:dyDescent="0.4">
      <c r="A116" s="39">
        <v>45247</v>
      </c>
      <c r="B116" s="38" t="s">
        <v>12</v>
      </c>
      <c r="C116" s="114"/>
      <c r="D116" s="115" t="s">
        <v>30</v>
      </c>
      <c r="E116" s="118">
        <v>1</v>
      </c>
      <c r="F116" s="41"/>
      <c r="G116" s="41"/>
      <c r="H116" s="41"/>
      <c r="I116" s="51">
        <f t="shared" si="8"/>
        <v>0</v>
      </c>
      <c r="J116" s="143"/>
    </row>
    <row r="117" spans="1:10" s="13" customFormat="1" ht="19.5" x14ac:dyDescent="0.4">
      <c r="A117" s="39">
        <v>45247</v>
      </c>
      <c r="B117" s="38" t="s">
        <v>12</v>
      </c>
      <c r="C117" s="114"/>
      <c r="D117" s="115" t="s">
        <v>28</v>
      </c>
      <c r="E117" s="118">
        <v>2</v>
      </c>
      <c r="F117" s="41"/>
      <c r="G117" s="41"/>
      <c r="H117" s="41"/>
      <c r="I117" s="51">
        <f t="shared" si="8"/>
        <v>0</v>
      </c>
      <c r="J117" s="143"/>
    </row>
    <row r="118" spans="1:10" s="13" customFormat="1" ht="19.5" x14ac:dyDescent="0.4">
      <c r="A118" s="39">
        <v>45247</v>
      </c>
      <c r="B118" s="38" t="s">
        <v>12</v>
      </c>
      <c r="C118" s="114"/>
      <c r="D118" s="115" t="s">
        <v>30</v>
      </c>
      <c r="E118" s="118">
        <v>2</v>
      </c>
      <c r="F118" s="41"/>
      <c r="G118" s="41"/>
      <c r="H118" s="41"/>
      <c r="I118" s="51">
        <f t="shared" si="8"/>
        <v>0</v>
      </c>
      <c r="J118" s="143"/>
    </row>
    <row r="119" spans="1:10" s="13" customFormat="1" ht="19.5" x14ac:dyDescent="0.4">
      <c r="A119" s="39">
        <v>45247</v>
      </c>
      <c r="B119" s="38"/>
      <c r="C119" s="114"/>
      <c r="D119" s="115" t="s">
        <v>22</v>
      </c>
      <c r="E119" s="118">
        <v>5</v>
      </c>
      <c r="F119" s="41">
        <v>58</v>
      </c>
      <c r="G119" s="41"/>
      <c r="H119" s="41"/>
      <c r="I119" s="51">
        <f t="shared" si="8"/>
        <v>58</v>
      </c>
      <c r="J119" s="143"/>
    </row>
    <row r="120" spans="1:10" s="13" customFormat="1" ht="19.5" x14ac:dyDescent="0.4">
      <c r="A120" s="39">
        <v>45247</v>
      </c>
      <c r="B120" s="38" t="s">
        <v>12</v>
      </c>
      <c r="C120" s="114"/>
      <c r="D120" s="115" t="s">
        <v>27</v>
      </c>
      <c r="E120" s="2">
        <v>6</v>
      </c>
      <c r="F120" s="41">
        <v>25</v>
      </c>
      <c r="G120" s="41"/>
      <c r="H120" s="41"/>
      <c r="I120" s="51">
        <f t="shared" si="8"/>
        <v>25</v>
      </c>
      <c r="J120" s="143"/>
    </row>
    <row r="121" spans="1:10" s="13" customFormat="1" ht="19.5" x14ac:dyDescent="0.4">
      <c r="A121" s="39">
        <v>45247</v>
      </c>
      <c r="B121" s="38" t="s">
        <v>12</v>
      </c>
      <c r="C121" s="114"/>
      <c r="D121" s="115" t="s">
        <v>32</v>
      </c>
      <c r="E121" s="2">
        <v>2</v>
      </c>
      <c r="F121" s="41"/>
      <c r="G121" s="41"/>
      <c r="H121" s="41"/>
      <c r="I121" s="51">
        <f t="shared" si="8"/>
        <v>0</v>
      </c>
      <c r="J121" s="143"/>
    </row>
    <row r="122" spans="1:10" s="13" customFormat="1" ht="19.5" x14ac:dyDescent="0.4">
      <c r="A122" s="39">
        <v>45247</v>
      </c>
      <c r="B122" s="38" t="s">
        <v>12</v>
      </c>
      <c r="C122" s="114"/>
      <c r="D122" s="115" t="s">
        <v>23</v>
      </c>
      <c r="E122" s="118">
        <v>2</v>
      </c>
      <c r="F122" s="41">
        <v>76</v>
      </c>
      <c r="G122" s="41"/>
      <c r="H122" s="41"/>
      <c r="I122" s="51">
        <f t="shared" si="8"/>
        <v>76</v>
      </c>
      <c r="J122" s="143"/>
    </row>
    <row r="123" spans="1:10" s="13" customFormat="1" ht="19.5" x14ac:dyDescent="0.4">
      <c r="A123" s="39">
        <v>45247</v>
      </c>
      <c r="B123" s="38" t="s">
        <v>12</v>
      </c>
      <c r="C123" s="114"/>
      <c r="D123" s="115" t="s">
        <v>36</v>
      </c>
      <c r="E123" s="118">
        <v>4</v>
      </c>
      <c r="F123" s="41">
        <v>139</v>
      </c>
      <c r="G123" s="41"/>
      <c r="H123" s="41"/>
      <c r="I123" s="51">
        <f t="shared" si="8"/>
        <v>139</v>
      </c>
      <c r="J123" s="143"/>
    </row>
    <row r="124" spans="1:10" s="13" customFormat="1" ht="19.5" x14ac:dyDescent="0.4">
      <c r="A124" s="39">
        <v>45247</v>
      </c>
      <c r="B124" s="38" t="s">
        <v>12</v>
      </c>
      <c r="C124" s="114"/>
      <c r="D124" s="115" t="s">
        <v>28</v>
      </c>
      <c r="E124" s="118">
        <v>1</v>
      </c>
      <c r="F124" s="41"/>
      <c r="G124" s="41"/>
      <c r="H124" s="41"/>
      <c r="I124" s="51">
        <f t="shared" si="8"/>
        <v>0</v>
      </c>
      <c r="J124" s="143"/>
    </row>
    <row r="125" spans="1:10" s="13" customFormat="1" ht="19.5" x14ac:dyDescent="0.4">
      <c r="A125" s="39">
        <v>45248</v>
      </c>
      <c r="B125" s="38" t="s">
        <v>12</v>
      </c>
      <c r="C125" s="114"/>
      <c r="D125" s="115" t="s">
        <v>27</v>
      </c>
      <c r="E125" s="118">
        <v>2</v>
      </c>
      <c r="F125" s="41">
        <v>113</v>
      </c>
      <c r="G125" s="41"/>
      <c r="H125" s="41"/>
      <c r="I125" s="51">
        <f t="shared" ref="I125:I419" si="9">SUM(F125:H125)</f>
        <v>113</v>
      </c>
      <c r="J125" s="143"/>
    </row>
    <row r="126" spans="1:10" s="13" customFormat="1" ht="19.5" x14ac:dyDescent="0.4">
      <c r="A126" s="39">
        <v>45248</v>
      </c>
      <c r="B126" s="38" t="s">
        <v>12</v>
      </c>
      <c r="C126" s="114"/>
      <c r="D126" s="115" t="s">
        <v>27</v>
      </c>
      <c r="E126" s="118">
        <v>2</v>
      </c>
      <c r="F126" s="41">
        <v>100</v>
      </c>
      <c r="G126" s="41"/>
      <c r="H126" s="41"/>
      <c r="I126" s="51">
        <f t="shared" si="9"/>
        <v>100</v>
      </c>
      <c r="J126" s="143"/>
    </row>
    <row r="127" spans="1:10" s="13" customFormat="1" ht="19.5" x14ac:dyDescent="0.4">
      <c r="A127" s="39">
        <v>45248</v>
      </c>
      <c r="B127" s="38" t="s">
        <v>12</v>
      </c>
      <c r="C127" s="114"/>
      <c r="D127" s="115" t="s">
        <v>28</v>
      </c>
      <c r="E127" s="118">
        <v>1</v>
      </c>
      <c r="F127" s="41">
        <v>45</v>
      </c>
      <c r="G127" s="41"/>
      <c r="H127" s="41"/>
      <c r="I127" s="51">
        <f t="shared" si="9"/>
        <v>45</v>
      </c>
      <c r="J127" s="143"/>
    </row>
    <row r="128" spans="1:10" s="13" customFormat="1" ht="15.75" x14ac:dyDescent="0.25">
      <c r="A128" s="39">
        <v>45248</v>
      </c>
      <c r="B128" s="38" t="s">
        <v>12</v>
      </c>
      <c r="C128" s="114"/>
      <c r="D128" s="140" t="s">
        <v>24</v>
      </c>
      <c r="E128" s="118">
        <v>2</v>
      </c>
      <c r="F128" s="41">
        <v>100</v>
      </c>
      <c r="G128" s="41"/>
      <c r="H128" s="41"/>
      <c r="I128" s="51">
        <f t="shared" si="9"/>
        <v>100</v>
      </c>
      <c r="J128" s="143"/>
    </row>
    <row r="129" spans="1:10" s="13" customFormat="1" ht="19.5" x14ac:dyDescent="0.4">
      <c r="A129" s="39">
        <v>45248</v>
      </c>
      <c r="B129" s="38" t="s">
        <v>12</v>
      </c>
      <c r="C129" s="114"/>
      <c r="D129" s="115" t="s">
        <v>32</v>
      </c>
      <c r="E129" s="118">
        <v>5</v>
      </c>
      <c r="F129" s="41">
        <v>40</v>
      </c>
      <c r="G129" s="41"/>
      <c r="H129" s="41"/>
      <c r="I129" s="51">
        <f t="shared" si="9"/>
        <v>40</v>
      </c>
      <c r="J129" s="143"/>
    </row>
    <row r="130" spans="1:10" s="13" customFormat="1" ht="19.5" x14ac:dyDescent="0.4">
      <c r="A130" s="39">
        <v>45248</v>
      </c>
      <c r="B130" s="38"/>
      <c r="C130" s="114"/>
      <c r="D130" s="115" t="s">
        <v>22</v>
      </c>
      <c r="E130" s="118">
        <v>8</v>
      </c>
      <c r="F130" s="41">
        <f>162-18</f>
        <v>144</v>
      </c>
      <c r="G130" s="41"/>
      <c r="H130" s="41"/>
      <c r="I130" s="51">
        <f t="shared" si="9"/>
        <v>144</v>
      </c>
      <c r="J130" s="143"/>
    </row>
    <row r="131" spans="1:10" s="13" customFormat="1" ht="19.5" x14ac:dyDescent="0.4">
      <c r="A131" s="39">
        <v>45248</v>
      </c>
      <c r="B131" s="38" t="s">
        <v>12</v>
      </c>
      <c r="C131" s="114"/>
      <c r="D131" s="115" t="s">
        <v>32</v>
      </c>
      <c r="E131" s="118">
        <v>3</v>
      </c>
      <c r="F131" s="41">
        <v>185</v>
      </c>
      <c r="G131" s="41"/>
      <c r="H131" s="41"/>
      <c r="I131" s="51">
        <f t="shared" si="9"/>
        <v>185</v>
      </c>
      <c r="J131" s="143"/>
    </row>
    <row r="132" spans="1:10" s="13" customFormat="1" ht="19.5" x14ac:dyDescent="0.4">
      <c r="A132" s="39">
        <v>45248</v>
      </c>
      <c r="B132" s="38" t="s">
        <v>12</v>
      </c>
      <c r="C132" s="114"/>
      <c r="D132" s="115" t="s">
        <v>27</v>
      </c>
      <c r="E132" s="118">
        <v>1</v>
      </c>
      <c r="F132" s="41"/>
      <c r="G132" s="41"/>
      <c r="H132" s="41"/>
      <c r="I132" s="51">
        <f t="shared" si="9"/>
        <v>0</v>
      </c>
      <c r="J132" s="143"/>
    </row>
    <row r="133" spans="1:10" s="13" customFormat="1" ht="19.5" x14ac:dyDescent="0.4">
      <c r="A133" s="39">
        <v>45248</v>
      </c>
      <c r="B133" s="38" t="s">
        <v>12</v>
      </c>
      <c r="C133" s="114"/>
      <c r="D133" s="115" t="s">
        <v>32</v>
      </c>
      <c r="E133" s="118">
        <v>2</v>
      </c>
      <c r="F133" s="41">
        <v>104</v>
      </c>
      <c r="G133" s="41"/>
      <c r="H133" s="41"/>
      <c r="I133" s="51">
        <f t="shared" si="9"/>
        <v>104</v>
      </c>
      <c r="J133" s="143"/>
    </row>
    <row r="134" spans="1:10" s="13" customFormat="1" ht="19.5" x14ac:dyDescent="0.4">
      <c r="A134" s="39">
        <v>45248</v>
      </c>
      <c r="B134" s="38" t="s">
        <v>12</v>
      </c>
      <c r="C134" s="114"/>
      <c r="D134" s="115" t="s">
        <v>30</v>
      </c>
      <c r="E134" s="118">
        <v>2</v>
      </c>
      <c r="F134" s="41">
        <v>16</v>
      </c>
      <c r="G134" s="41"/>
      <c r="H134" s="41"/>
      <c r="I134" s="51">
        <f t="shared" si="9"/>
        <v>16</v>
      </c>
      <c r="J134" s="143"/>
    </row>
    <row r="135" spans="1:10" s="13" customFormat="1" ht="19.5" x14ac:dyDescent="0.4">
      <c r="A135" s="6">
        <v>45249</v>
      </c>
      <c r="B135" s="38" t="s">
        <v>12</v>
      </c>
      <c r="C135" s="114"/>
      <c r="D135" s="115" t="s">
        <v>27</v>
      </c>
      <c r="E135" s="118">
        <v>2</v>
      </c>
      <c r="F135" s="41">
        <v>80</v>
      </c>
      <c r="G135" s="41"/>
      <c r="H135" s="41"/>
      <c r="I135" s="51">
        <f t="shared" si="9"/>
        <v>80</v>
      </c>
      <c r="J135" s="143"/>
    </row>
    <row r="136" spans="1:10" s="13" customFormat="1" ht="19.5" x14ac:dyDescent="0.4">
      <c r="A136" s="6">
        <v>45249</v>
      </c>
      <c r="B136" s="38" t="s">
        <v>12</v>
      </c>
      <c r="C136" s="114"/>
      <c r="D136" s="115" t="s">
        <v>32</v>
      </c>
      <c r="E136" s="118">
        <v>6</v>
      </c>
      <c r="F136" s="41">
        <v>64</v>
      </c>
      <c r="G136" s="41"/>
      <c r="H136" s="41"/>
      <c r="I136" s="51">
        <f t="shared" si="9"/>
        <v>64</v>
      </c>
      <c r="J136" s="143"/>
    </row>
    <row r="137" spans="1:10" s="13" customFormat="1" ht="19.5" x14ac:dyDescent="0.4">
      <c r="A137" s="6">
        <v>45249</v>
      </c>
      <c r="B137" s="38" t="s">
        <v>12</v>
      </c>
      <c r="C137" s="114"/>
      <c r="D137" s="115" t="s">
        <v>27</v>
      </c>
      <c r="E137" s="118">
        <v>2</v>
      </c>
      <c r="F137" s="41"/>
      <c r="G137" s="41"/>
      <c r="H137" s="41"/>
      <c r="I137" s="51">
        <f t="shared" si="9"/>
        <v>0</v>
      </c>
      <c r="J137" s="143"/>
    </row>
    <row r="138" spans="1:10" s="13" customFormat="1" ht="19.5" x14ac:dyDescent="0.4">
      <c r="A138" s="6">
        <v>45249</v>
      </c>
      <c r="B138" s="38" t="s">
        <v>12</v>
      </c>
      <c r="C138" s="114"/>
      <c r="D138" s="115" t="s">
        <v>28</v>
      </c>
      <c r="E138" s="118">
        <v>2</v>
      </c>
      <c r="F138" s="41">
        <v>174</v>
      </c>
      <c r="G138" s="41"/>
      <c r="H138" s="41"/>
      <c r="I138" s="51">
        <f t="shared" si="9"/>
        <v>174</v>
      </c>
      <c r="J138" s="143"/>
    </row>
    <row r="139" spans="1:10" s="13" customFormat="1" ht="19.5" x14ac:dyDescent="0.4">
      <c r="A139" s="6">
        <v>45249</v>
      </c>
      <c r="B139" s="38" t="s">
        <v>12</v>
      </c>
      <c r="C139" s="114"/>
      <c r="D139" s="115" t="s">
        <v>29</v>
      </c>
      <c r="E139" s="118">
        <v>10</v>
      </c>
      <c r="F139" s="41">
        <v>125</v>
      </c>
      <c r="G139" s="41"/>
      <c r="H139" s="41"/>
      <c r="I139" s="51">
        <f t="shared" si="9"/>
        <v>125</v>
      </c>
      <c r="J139" s="143"/>
    </row>
    <row r="140" spans="1:10" s="13" customFormat="1" ht="19.5" x14ac:dyDescent="0.4">
      <c r="A140" s="6">
        <v>45249</v>
      </c>
      <c r="B140" s="38"/>
      <c r="C140" s="114"/>
      <c r="D140" s="115" t="s">
        <v>22</v>
      </c>
      <c r="E140" s="118">
        <v>6</v>
      </c>
      <c r="F140" s="41">
        <v>40</v>
      </c>
      <c r="G140" s="41"/>
      <c r="H140" s="41"/>
      <c r="I140" s="51">
        <f t="shared" si="9"/>
        <v>40</v>
      </c>
      <c r="J140" s="143"/>
    </row>
    <row r="141" spans="1:10" s="13" customFormat="1" ht="19.5" x14ac:dyDescent="0.4">
      <c r="A141" s="6">
        <v>45250</v>
      </c>
      <c r="B141" s="38" t="s">
        <v>12</v>
      </c>
      <c r="C141" s="114"/>
      <c r="D141" s="115" t="s">
        <v>28</v>
      </c>
      <c r="E141" s="118">
        <v>7</v>
      </c>
      <c r="F141" s="41">
        <v>14</v>
      </c>
      <c r="G141" s="41"/>
      <c r="H141" s="41"/>
      <c r="I141" s="51">
        <f t="shared" si="9"/>
        <v>14</v>
      </c>
      <c r="J141" s="143"/>
    </row>
    <row r="142" spans="1:10" s="13" customFormat="1" ht="19.5" x14ac:dyDescent="0.4">
      <c r="A142" s="6">
        <v>45250</v>
      </c>
      <c r="B142" s="38" t="s">
        <v>12</v>
      </c>
      <c r="C142" s="114"/>
      <c r="D142" s="115" t="s">
        <v>23</v>
      </c>
      <c r="E142" s="118">
        <v>6</v>
      </c>
      <c r="F142" s="41">
        <v>230</v>
      </c>
      <c r="G142" s="41"/>
      <c r="H142" s="41"/>
      <c r="I142" s="51">
        <f t="shared" si="9"/>
        <v>230</v>
      </c>
      <c r="J142" s="143"/>
    </row>
    <row r="143" spans="1:10" s="13" customFormat="1" ht="19.5" x14ac:dyDescent="0.4">
      <c r="A143" s="6">
        <v>45250</v>
      </c>
      <c r="B143" s="38" t="s">
        <v>12</v>
      </c>
      <c r="C143" s="114"/>
      <c r="D143" s="115" t="s">
        <v>35</v>
      </c>
      <c r="E143" s="118">
        <v>2</v>
      </c>
      <c r="F143" s="41">
        <v>379</v>
      </c>
      <c r="G143" s="41"/>
      <c r="H143" s="41"/>
      <c r="I143" s="51">
        <f t="shared" si="9"/>
        <v>379</v>
      </c>
      <c r="J143" s="143"/>
    </row>
    <row r="144" spans="1:10" s="13" customFormat="1" ht="19.5" x14ac:dyDescent="0.4">
      <c r="A144" s="6">
        <v>45250</v>
      </c>
      <c r="B144" s="38" t="s">
        <v>12</v>
      </c>
      <c r="C144" s="114"/>
      <c r="D144" s="115" t="s">
        <v>23</v>
      </c>
      <c r="E144" s="118">
        <v>2</v>
      </c>
      <c r="F144" s="41">
        <v>35</v>
      </c>
      <c r="G144" s="41"/>
      <c r="H144" s="41"/>
      <c r="I144" s="51">
        <f t="shared" si="9"/>
        <v>35</v>
      </c>
      <c r="J144" s="143"/>
    </row>
    <row r="145" spans="1:10" s="13" customFormat="1" ht="19.5" x14ac:dyDescent="0.4">
      <c r="A145" s="6">
        <v>45250</v>
      </c>
      <c r="B145" s="38" t="s">
        <v>12</v>
      </c>
      <c r="C145" s="114"/>
      <c r="D145" s="115" t="s">
        <v>27</v>
      </c>
      <c r="E145" s="118">
        <v>2</v>
      </c>
      <c r="F145" s="41">
        <v>14</v>
      </c>
      <c r="G145" s="41"/>
      <c r="H145" s="41"/>
      <c r="I145" s="51">
        <f t="shared" si="9"/>
        <v>14</v>
      </c>
      <c r="J145" s="143"/>
    </row>
    <row r="146" spans="1:10" s="13" customFormat="1" ht="19.5" x14ac:dyDescent="0.4">
      <c r="A146" s="6">
        <v>45250</v>
      </c>
      <c r="B146" s="38"/>
      <c r="C146" s="114"/>
      <c r="D146" s="115" t="s">
        <v>22</v>
      </c>
      <c r="E146" s="118">
        <v>3</v>
      </c>
      <c r="F146" s="41">
        <v>105</v>
      </c>
      <c r="G146" s="41"/>
      <c r="H146" s="41"/>
      <c r="I146" s="51">
        <f t="shared" si="9"/>
        <v>105</v>
      </c>
      <c r="J146" s="143"/>
    </row>
    <row r="147" spans="1:10" s="13" customFormat="1" ht="19.5" x14ac:dyDescent="0.4">
      <c r="A147" s="6">
        <v>45250</v>
      </c>
      <c r="B147" s="38" t="s">
        <v>12</v>
      </c>
      <c r="C147" s="114"/>
      <c r="D147" s="115" t="s">
        <v>30</v>
      </c>
      <c r="E147" s="118">
        <v>4</v>
      </c>
      <c r="F147" s="41"/>
      <c r="G147" s="41"/>
      <c r="H147" s="41"/>
      <c r="I147" s="51">
        <f t="shared" si="9"/>
        <v>0</v>
      </c>
      <c r="J147" s="143"/>
    </row>
    <row r="148" spans="1:10" s="13" customFormat="1" ht="19.5" x14ac:dyDescent="0.4">
      <c r="A148" s="6">
        <v>45250</v>
      </c>
      <c r="B148" s="38" t="s">
        <v>12</v>
      </c>
      <c r="C148" s="114"/>
      <c r="D148" s="115" t="s">
        <v>27</v>
      </c>
      <c r="E148" s="118">
        <v>3</v>
      </c>
      <c r="F148" s="41"/>
      <c r="G148" s="41"/>
      <c r="H148" s="41"/>
      <c r="I148" s="51">
        <f t="shared" si="9"/>
        <v>0</v>
      </c>
      <c r="J148" s="143"/>
    </row>
    <row r="149" spans="1:10" s="13" customFormat="1" ht="19.5" x14ac:dyDescent="0.4">
      <c r="A149" s="6">
        <v>45251</v>
      </c>
      <c r="B149" s="38" t="s">
        <v>12</v>
      </c>
      <c r="C149" s="114"/>
      <c r="D149" s="115" t="s">
        <v>27</v>
      </c>
      <c r="E149" s="118">
        <v>1</v>
      </c>
      <c r="F149" s="41">
        <v>11</v>
      </c>
      <c r="G149" s="41"/>
      <c r="H149" s="41"/>
      <c r="I149" s="51">
        <f t="shared" si="9"/>
        <v>11</v>
      </c>
      <c r="J149" s="143"/>
    </row>
    <row r="150" spans="1:10" s="13" customFormat="1" ht="19.5" x14ac:dyDescent="0.4">
      <c r="A150" s="6">
        <v>45251</v>
      </c>
      <c r="B150" s="38" t="s">
        <v>12</v>
      </c>
      <c r="C150" s="114"/>
      <c r="D150" s="115" t="s">
        <v>23</v>
      </c>
      <c r="E150" s="118">
        <v>5</v>
      </c>
      <c r="F150" s="41">
        <v>95</v>
      </c>
      <c r="G150" s="41"/>
      <c r="H150" s="41"/>
      <c r="I150" s="51">
        <f t="shared" si="9"/>
        <v>95</v>
      </c>
      <c r="J150" s="143"/>
    </row>
    <row r="151" spans="1:10" s="13" customFormat="1" ht="19.5" x14ac:dyDescent="0.4">
      <c r="A151" s="6">
        <v>45251</v>
      </c>
      <c r="B151" s="38" t="s">
        <v>12</v>
      </c>
      <c r="C151" s="122"/>
      <c r="D151" s="115" t="s">
        <v>32</v>
      </c>
      <c r="E151" s="118">
        <v>2</v>
      </c>
      <c r="F151" s="41">
        <v>31</v>
      </c>
      <c r="G151" s="41"/>
      <c r="H151" s="41"/>
      <c r="I151" s="51">
        <f t="shared" si="9"/>
        <v>31</v>
      </c>
      <c r="J151" s="143"/>
    </row>
    <row r="152" spans="1:10" s="13" customFormat="1" ht="19.5" x14ac:dyDescent="0.4">
      <c r="A152" s="6">
        <v>45251</v>
      </c>
      <c r="B152" s="38" t="s">
        <v>12</v>
      </c>
      <c r="C152" s="114"/>
      <c r="D152" s="115" t="s">
        <v>29</v>
      </c>
      <c r="E152" s="118">
        <v>2</v>
      </c>
      <c r="F152" s="41">
        <v>87</v>
      </c>
      <c r="G152" s="41"/>
      <c r="H152" s="41"/>
      <c r="I152" s="51">
        <f t="shared" si="9"/>
        <v>87</v>
      </c>
      <c r="J152" s="143"/>
    </row>
    <row r="153" spans="1:10" s="13" customFormat="1" ht="19.5" x14ac:dyDescent="0.4">
      <c r="A153" s="6">
        <v>45251</v>
      </c>
      <c r="B153" s="38" t="s">
        <v>12</v>
      </c>
      <c r="C153" s="114"/>
      <c r="D153" s="115" t="s">
        <v>27</v>
      </c>
      <c r="E153" s="118">
        <v>2</v>
      </c>
      <c r="F153" s="41">
        <v>45</v>
      </c>
      <c r="G153" s="41"/>
      <c r="H153" s="41"/>
      <c r="I153" s="51">
        <f t="shared" si="9"/>
        <v>45</v>
      </c>
      <c r="J153" s="143"/>
    </row>
    <row r="154" spans="1:10" s="13" customFormat="1" ht="19.5" x14ac:dyDescent="0.4">
      <c r="A154" s="6">
        <v>45251</v>
      </c>
      <c r="B154" s="38" t="s">
        <v>12</v>
      </c>
      <c r="C154" s="114"/>
      <c r="D154" s="115" t="s">
        <v>27</v>
      </c>
      <c r="E154" s="118">
        <v>2</v>
      </c>
      <c r="F154" s="41"/>
      <c r="G154" s="41"/>
      <c r="H154" s="41"/>
      <c r="I154" s="51">
        <f t="shared" si="9"/>
        <v>0</v>
      </c>
      <c r="J154" s="143"/>
    </row>
    <row r="155" spans="1:10" s="13" customFormat="1" ht="19.5" x14ac:dyDescent="0.4">
      <c r="A155" s="6">
        <v>45251</v>
      </c>
      <c r="B155" s="38" t="s">
        <v>12</v>
      </c>
      <c r="C155" s="114"/>
      <c r="D155" s="115" t="s">
        <v>28</v>
      </c>
      <c r="E155" s="118">
        <v>2</v>
      </c>
      <c r="F155" s="41"/>
      <c r="G155" s="41"/>
      <c r="H155" s="41"/>
      <c r="I155" s="51">
        <f t="shared" si="9"/>
        <v>0</v>
      </c>
      <c r="J155" s="143"/>
    </row>
    <row r="156" spans="1:10" s="13" customFormat="1" ht="19.5" x14ac:dyDescent="0.4">
      <c r="A156" s="6">
        <v>45251</v>
      </c>
      <c r="B156" s="38" t="s">
        <v>12</v>
      </c>
      <c r="C156" s="114"/>
      <c r="D156" s="115" t="s">
        <v>32</v>
      </c>
      <c r="E156" s="118">
        <v>3</v>
      </c>
      <c r="F156" s="41"/>
      <c r="G156" s="41"/>
      <c r="H156" s="41"/>
      <c r="I156" s="51">
        <f t="shared" si="9"/>
        <v>0</v>
      </c>
      <c r="J156" s="143"/>
    </row>
    <row r="157" spans="1:10" s="13" customFormat="1" ht="19.5" x14ac:dyDescent="0.4">
      <c r="A157" s="6">
        <v>45252</v>
      </c>
      <c r="B157" s="38" t="s">
        <v>12</v>
      </c>
      <c r="C157" s="114"/>
      <c r="D157" s="115" t="s">
        <v>27</v>
      </c>
      <c r="E157" s="118">
        <v>2</v>
      </c>
      <c r="F157" s="41"/>
      <c r="G157" s="41"/>
      <c r="H157" s="41"/>
      <c r="I157" s="51">
        <f t="shared" si="9"/>
        <v>0</v>
      </c>
      <c r="J157" s="143"/>
    </row>
    <row r="158" spans="1:10" s="13" customFormat="1" ht="19.5" x14ac:dyDescent="0.4">
      <c r="A158" s="6">
        <v>45252</v>
      </c>
      <c r="B158" s="38"/>
      <c r="C158" s="114"/>
      <c r="D158" s="115" t="s">
        <v>22</v>
      </c>
      <c r="E158" s="118">
        <v>4</v>
      </c>
      <c r="F158" s="41"/>
      <c r="G158" s="41"/>
      <c r="H158" s="41"/>
      <c r="I158" s="51">
        <f t="shared" si="9"/>
        <v>0</v>
      </c>
      <c r="J158" s="143"/>
    </row>
    <row r="159" spans="1:10" s="13" customFormat="1" ht="19.5" x14ac:dyDescent="0.4">
      <c r="A159" s="6">
        <v>45252</v>
      </c>
      <c r="B159" s="38" t="s">
        <v>12</v>
      </c>
      <c r="C159" s="114"/>
      <c r="D159" s="115" t="s">
        <v>32</v>
      </c>
      <c r="E159" s="118">
        <v>2</v>
      </c>
      <c r="F159" s="41"/>
      <c r="G159" s="41"/>
      <c r="H159" s="41"/>
      <c r="I159" s="51">
        <f t="shared" si="9"/>
        <v>0</v>
      </c>
      <c r="J159" s="143"/>
    </row>
    <row r="160" spans="1:10" s="13" customFormat="1" ht="19.5" x14ac:dyDescent="0.4">
      <c r="A160" s="6">
        <v>45252</v>
      </c>
      <c r="B160" s="38" t="s">
        <v>12</v>
      </c>
      <c r="C160" s="114"/>
      <c r="D160" s="115" t="s">
        <v>25</v>
      </c>
      <c r="E160" s="118">
        <v>2</v>
      </c>
      <c r="F160" s="41">
        <v>217</v>
      </c>
      <c r="G160" s="41"/>
      <c r="H160" s="41"/>
      <c r="I160" s="51">
        <f t="shared" si="9"/>
        <v>217</v>
      </c>
      <c r="J160" s="143"/>
    </row>
    <row r="161" spans="1:10" s="13" customFormat="1" ht="19.5" x14ac:dyDescent="0.4">
      <c r="A161" s="6">
        <v>45252</v>
      </c>
      <c r="B161" s="38" t="s">
        <v>12</v>
      </c>
      <c r="C161" s="114"/>
      <c r="D161" s="115" t="s">
        <v>29</v>
      </c>
      <c r="E161" s="118">
        <v>5</v>
      </c>
      <c r="F161" s="41">
        <v>71</v>
      </c>
      <c r="G161" s="41"/>
      <c r="H161" s="41"/>
      <c r="I161" s="51">
        <f t="shared" si="9"/>
        <v>71</v>
      </c>
      <c r="J161" s="143"/>
    </row>
    <row r="162" spans="1:10" s="13" customFormat="1" ht="19.5" x14ac:dyDescent="0.4">
      <c r="A162" s="6">
        <v>45252</v>
      </c>
      <c r="B162" s="38" t="s">
        <v>12</v>
      </c>
      <c r="C162" s="114"/>
      <c r="D162" s="115" t="s">
        <v>23</v>
      </c>
      <c r="E162" s="118">
        <v>4</v>
      </c>
      <c r="F162" s="41">
        <v>145</v>
      </c>
      <c r="G162" s="41"/>
      <c r="H162" s="41"/>
      <c r="I162" s="51">
        <f t="shared" si="9"/>
        <v>145</v>
      </c>
      <c r="J162" s="143"/>
    </row>
    <row r="163" spans="1:10" s="13" customFormat="1" ht="19.5" x14ac:dyDescent="0.4">
      <c r="A163" s="6">
        <v>45252</v>
      </c>
      <c r="B163" s="38" t="s">
        <v>12</v>
      </c>
      <c r="C163" s="114"/>
      <c r="D163" s="115" t="s">
        <v>30</v>
      </c>
      <c r="E163" s="118">
        <v>1</v>
      </c>
      <c r="F163" s="41">
        <v>54</v>
      </c>
      <c r="G163" s="41"/>
      <c r="H163" s="41"/>
      <c r="I163" s="51">
        <f t="shared" si="9"/>
        <v>54</v>
      </c>
      <c r="J163" s="143"/>
    </row>
    <row r="164" spans="1:10" s="13" customFormat="1" ht="19.5" x14ac:dyDescent="0.4">
      <c r="A164" s="6">
        <v>45252</v>
      </c>
      <c r="B164" s="38" t="s">
        <v>12</v>
      </c>
      <c r="C164" s="114"/>
      <c r="D164" s="115" t="s">
        <v>27</v>
      </c>
      <c r="E164" s="118">
        <v>1</v>
      </c>
      <c r="F164" s="41">
        <v>70</v>
      </c>
      <c r="G164" s="41"/>
      <c r="H164" s="41"/>
      <c r="I164" s="51">
        <f t="shared" si="9"/>
        <v>70</v>
      </c>
      <c r="J164" s="143"/>
    </row>
    <row r="165" spans="1:10" s="13" customFormat="1" ht="19.5" x14ac:dyDescent="0.4">
      <c r="A165" s="6">
        <v>45252</v>
      </c>
      <c r="B165" s="38" t="s">
        <v>12</v>
      </c>
      <c r="C165" s="114"/>
      <c r="D165" s="115" t="s">
        <v>32</v>
      </c>
      <c r="E165" s="118">
        <v>2</v>
      </c>
      <c r="F165" s="41">
        <v>300</v>
      </c>
      <c r="G165" s="41"/>
      <c r="H165" s="41"/>
      <c r="I165" s="51">
        <f t="shared" si="9"/>
        <v>300</v>
      </c>
      <c r="J165" s="143"/>
    </row>
    <row r="166" spans="1:10" s="13" customFormat="1" ht="19.5" x14ac:dyDescent="0.4">
      <c r="A166" s="6">
        <v>45252</v>
      </c>
      <c r="B166" s="38" t="s">
        <v>12</v>
      </c>
      <c r="C166" s="114"/>
      <c r="D166" s="115" t="s">
        <v>23</v>
      </c>
      <c r="E166" s="118">
        <v>2</v>
      </c>
      <c r="F166" s="41">
        <v>450</v>
      </c>
      <c r="G166" s="41"/>
      <c r="H166" s="41"/>
      <c r="I166" s="51">
        <f t="shared" si="9"/>
        <v>450</v>
      </c>
      <c r="J166" s="143"/>
    </row>
    <row r="167" spans="1:10" s="13" customFormat="1" ht="19.5" x14ac:dyDescent="0.4">
      <c r="A167" s="6">
        <v>45252</v>
      </c>
      <c r="B167" s="38" t="s">
        <v>12</v>
      </c>
      <c r="C167" s="114"/>
      <c r="D167" s="115" t="s">
        <v>25</v>
      </c>
      <c r="E167" s="118">
        <v>4</v>
      </c>
      <c r="F167" s="41">
        <v>22</v>
      </c>
      <c r="G167" s="41"/>
      <c r="H167" s="41"/>
      <c r="I167" s="51">
        <f t="shared" si="9"/>
        <v>22</v>
      </c>
      <c r="J167" s="143"/>
    </row>
    <row r="168" spans="1:10" s="13" customFormat="1" ht="19.5" x14ac:dyDescent="0.4">
      <c r="A168" s="6">
        <v>45252</v>
      </c>
      <c r="B168" s="38" t="s">
        <v>12</v>
      </c>
      <c r="C168" s="114"/>
      <c r="D168" s="115" t="s">
        <v>32</v>
      </c>
      <c r="E168" s="118">
        <v>2</v>
      </c>
      <c r="F168" s="41">
        <v>65</v>
      </c>
      <c r="G168" s="41"/>
      <c r="H168" s="41"/>
      <c r="I168" s="51">
        <f t="shared" si="9"/>
        <v>65</v>
      </c>
      <c r="J168" s="143"/>
    </row>
    <row r="169" spans="1:10" s="13" customFormat="1" ht="19.5" x14ac:dyDescent="0.4">
      <c r="A169" s="6">
        <v>45252</v>
      </c>
      <c r="B169" s="38" t="s">
        <v>12</v>
      </c>
      <c r="C169" s="114"/>
      <c r="D169" s="115" t="s">
        <v>27</v>
      </c>
      <c r="E169" s="118">
        <v>7</v>
      </c>
      <c r="F169" s="41">
        <v>107</v>
      </c>
      <c r="G169" s="41"/>
      <c r="H169" s="41"/>
      <c r="I169" s="51">
        <f t="shared" si="9"/>
        <v>107</v>
      </c>
      <c r="J169" s="143"/>
    </row>
    <row r="170" spans="1:10" s="13" customFormat="1" ht="19.5" x14ac:dyDescent="0.4">
      <c r="A170" s="6">
        <v>45252</v>
      </c>
      <c r="B170" s="38" t="s">
        <v>12</v>
      </c>
      <c r="C170" s="114"/>
      <c r="D170" s="115" t="s">
        <v>30</v>
      </c>
      <c r="E170" s="118">
        <v>2</v>
      </c>
      <c r="F170" s="41">
        <v>24</v>
      </c>
      <c r="G170" s="41"/>
      <c r="H170" s="41"/>
      <c r="I170" s="51">
        <f t="shared" si="9"/>
        <v>24</v>
      </c>
      <c r="J170" s="143"/>
    </row>
    <row r="171" spans="1:10" s="13" customFormat="1" ht="19.5" x14ac:dyDescent="0.4">
      <c r="A171" s="6">
        <v>45252</v>
      </c>
      <c r="B171" s="38" t="s">
        <v>12</v>
      </c>
      <c r="C171" s="114"/>
      <c r="D171" s="115" t="s">
        <v>27</v>
      </c>
      <c r="E171" s="118">
        <v>4</v>
      </c>
      <c r="F171" s="41">
        <v>166</v>
      </c>
      <c r="G171" s="41"/>
      <c r="H171" s="41"/>
      <c r="I171" s="51">
        <f t="shared" si="9"/>
        <v>166</v>
      </c>
      <c r="J171" s="143"/>
    </row>
    <row r="172" spans="1:10" s="13" customFormat="1" ht="19.5" x14ac:dyDescent="0.4">
      <c r="A172" s="6">
        <v>45252</v>
      </c>
      <c r="B172" s="38" t="s">
        <v>12</v>
      </c>
      <c r="C172" s="114"/>
      <c r="D172" s="115" t="s">
        <v>28</v>
      </c>
      <c r="E172" s="118">
        <v>2</v>
      </c>
      <c r="F172" s="41"/>
      <c r="G172" s="41"/>
      <c r="H172" s="41"/>
      <c r="I172" s="51">
        <f t="shared" si="9"/>
        <v>0</v>
      </c>
      <c r="J172" s="143"/>
    </row>
    <row r="173" spans="1:10" s="13" customFormat="1" ht="19.5" x14ac:dyDescent="0.4">
      <c r="A173" s="6">
        <v>45252</v>
      </c>
      <c r="B173" s="38" t="s">
        <v>12</v>
      </c>
      <c r="C173" s="114"/>
      <c r="D173" s="115" t="s">
        <v>28</v>
      </c>
      <c r="E173" s="118">
        <v>2</v>
      </c>
      <c r="F173" s="41">
        <v>35</v>
      </c>
      <c r="G173" s="41"/>
      <c r="H173" s="41"/>
      <c r="I173" s="51">
        <f t="shared" si="9"/>
        <v>35</v>
      </c>
      <c r="J173" s="143"/>
    </row>
    <row r="174" spans="1:10" s="13" customFormat="1" ht="19.5" x14ac:dyDescent="0.4">
      <c r="A174" s="6">
        <v>45253</v>
      </c>
      <c r="B174" s="38" t="s">
        <v>12</v>
      </c>
      <c r="C174" s="114"/>
      <c r="D174" s="115" t="s">
        <v>23</v>
      </c>
      <c r="E174" s="118">
        <v>2</v>
      </c>
      <c r="F174" s="41">
        <v>7</v>
      </c>
      <c r="G174" s="41"/>
      <c r="H174" s="41"/>
      <c r="I174" s="51">
        <f t="shared" si="9"/>
        <v>7</v>
      </c>
      <c r="J174" s="143"/>
    </row>
    <row r="175" spans="1:10" s="13" customFormat="1" ht="19.5" x14ac:dyDescent="0.4">
      <c r="A175" s="6">
        <v>45253</v>
      </c>
      <c r="B175" s="38"/>
      <c r="C175" s="114"/>
      <c r="D175" s="115" t="s">
        <v>22</v>
      </c>
      <c r="E175" s="118">
        <v>2</v>
      </c>
      <c r="F175" s="41">
        <v>33</v>
      </c>
      <c r="G175" s="41"/>
      <c r="H175" s="41"/>
      <c r="I175" s="51">
        <f t="shared" si="9"/>
        <v>33</v>
      </c>
      <c r="J175" s="143"/>
    </row>
    <row r="176" spans="1:10" s="13" customFormat="1" ht="19.5" x14ac:dyDescent="0.4">
      <c r="A176" s="6">
        <v>45253</v>
      </c>
      <c r="B176" s="38" t="s">
        <v>12</v>
      </c>
      <c r="C176" s="114"/>
      <c r="D176" s="115" t="s">
        <v>27</v>
      </c>
      <c r="E176" s="118">
        <v>4</v>
      </c>
      <c r="F176" s="41">
        <v>33</v>
      </c>
      <c r="G176" s="41"/>
      <c r="H176" s="41"/>
      <c r="I176" s="51">
        <f t="shared" si="9"/>
        <v>33</v>
      </c>
      <c r="J176" s="143"/>
    </row>
    <row r="177" spans="1:10" s="13" customFormat="1" ht="19.5" x14ac:dyDescent="0.4">
      <c r="A177" s="6">
        <v>45253</v>
      </c>
      <c r="B177" s="38" t="s">
        <v>12</v>
      </c>
      <c r="C177" s="114"/>
      <c r="D177" s="115" t="s">
        <v>32</v>
      </c>
      <c r="E177" s="118">
        <v>3</v>
      </c>
      <c r="F177" s="41">
        <v>125</v>
      </c>
      <c r="G177" s="41"/>
      <c r="H177" s="41"/>
      <c r="I177" s="51">
        <f t="shared" si="9"/>
        <v>125</v>
      </c>
      <c r="J177" s="143"/>
    </row>
    <row r="178" spans="1:10" s="13" customFormat="1" ht="19.5" x14ac:dyDescent="0.4">
      <c r="A178" s="6">
        <v>45253</v>
      </c>
      <c r="B178" s="38" t="s">
        <v>12</v>
      </c>
      <c r="C178" s="114"/>
      <c r="D178" s="115" t="s">
        <v>28</v>
      </c>
      <c r="E178" s="118">
        <v>2</v>
      </c>
      <c r="F178" s="41"/>
      <c r="G178" s="41"/>
      <c r="H178" s="41"/>
      <c r="I178" s="51">
        <f t="shared" ref="I178:I190" si="10">SUM(F178:H178)</f>
        <v>0</v>
      </c>
      <c r="J178" s="143"/>
    </row>
    <row r="179" spans="1:10" s="13" customFormat="1" ht="19.5" x14ac:dyDescent="0.4">
      <c r="A179" s="6">
        <v>45253</v>
      </c>
      <c r="B179" s="38" t="s">
        <v>12</v>
      </c>
      <c r="C179" s="114"/>
      <c r="D179" s="115" t="s">
        <v>29</v>
      </c>
      <c r="E179" s="118">
        <v>2</v>
      </c>
      <c r="F179" s="41"/>
      <c r="G179" s="41"/>
      <c r="H179" s="41"/>
      <c r="I179" s="51">
        <f t="shared" si="10"/>
        <v>0</v>
      </c>
      <c r="J179" s="143"/>
    </row>
    <row r="180" spans="1:10" s="13" customFormat="1" ht="19.5" x14ac:dyDescent="0.4">
      <c r="A180" s="6">
        <v>45253</v>
      </c>
      <c r="B180" s="38" t="s">
        <v>12</v>
      </c>
      <c r="C180" s="114"/>
      <c r="D180" s="115" t="s">
        <v>27</v>
      </c>
      <c r="E180" s="118">
        <v>6</v>
      </c>
      <c r="F180" s="41">
        <v>149</v>
      </c>
      <c r="G180" s="41"/>
      <c r="H180" s="41"/>
      <c r="I180" s="51">
        <f t="shared" si="10"/>
        <v>149</v>
      </c>
      <c r="J180" s="143"/>
    </row>
    <row r="181" spans="1:10" s="13" customFormat="1" ht="19.5" x14ac:dyDescent="0.4">
      <c r="A181" s="6">
        <v>45253</v>
      </c>
      <c r="B181" s="38" t="s">
        <v>12</v>
      </c>
      <c r="C181" s="114"/>
      <c r="D181" s="115" t="s">
        <v>30</v>
      </c>
      <c r="E181" s="118">
        <v>2</v>
      </c>
      <c r="F181" s="41">
        <v>80</v>
      </c>
      <c r="G181" s="41"/>
      <c r="H181" s="41"/>
      <c r="I181" s="51">
        <f t="shared" si="10"/>
        <v>80</v>
      </c>
      <c r="J181" s="143"/>
    </row>
    <row r="182" spans="1:10" s="13" customFormat="1" ht="19.5" x14ac:dyDescent="0.4">
      <c r="A182" s="39">
        <v>45254</v>
      </c>
      <c r="B182" s="38" t="s">
        <v>12</v>
      </c>
      <c r="C182" s="114"/>
      <c r="D182" s="115" t="s">
        <v>27</v>
      </c>
      <c r="E182" s="118">
        <v>4</v>
      </c>
      <c r="F182" s="41">
        <v>138</v>
      </c>
      <c r="G182" s="41"/>
      <c r="H182" s="41"/>
      <c r="I182" s="51">
        <f t="shared" si="10"/>
        <v>138</v>
      </c>
      <c r="J182" s="143"/>
    </row>
    <row r="183" spans="1:10" s="13" customFormat="1" ht="19.5" x14ac:dyDescent="0.4">
      <c r="A183" s="39">
        <v>45254</v>
      </c>
      <c r="B183" s="38"/>
      <c r="C183" s="114"/>
      <c r="D183" s="115" t="s">
        <v>22</v>
      </c>
      <c r="E183" s="118">
        <v>2</v>
      </c>
      <c r="F183" s="41">
        <v>80</v>
      </c>
      <c r="G183" s="41"/>
      <c r="H183" s="41"/>
      <c r="I183" s="51">
        <f t="shared" si="10"/>
        <v>80</v>
      </c>
      <c r="J183" s="143"/>
    </row>
    <row r="184" spans="1:10" s="13" customFormat="1" ht="19.5" x14ac:dyDescent="0.4">
      <c r="A184" s="39">
        <v>45254</v>
      </c>
      <c r="B184" s="38" t="s">
        <v>12</v>
      </c>
      <c r="C184" s="114"/>
      <c r="D184" s="115" t="s">
        <v>32</v>
      </c>
      <c r="E184" s="118">
        <v>4</v>
      </c>
      <c r="F184" s="41">
        <v>30</v>
      </c>
      <c r="G184" s="41"/>
      <c r="H184" s="41"/>
      <c r="I184" s="51">
        <f t="shared" si="10"/>
        <v>30</v>
      </c>
      <c r="J184" s="143"/>
    </row>
    <row r="185" spans="1:10" s="13" customFormat="1" ht="19.5" x14ac:dyDescent="0.4">
      <c r="A185" s="39">
        <v>45254</v>
      </c>
      <c r="B185" s="38" t="s">
        <v>12</v>
      </c>
      <c r="C185" s="114"/>
      <c r="D185" s="115" t="s">
        <v>32</v>
      </c>
      <c r="E185" s="118">
        <v>2</v>
      </c>
      <c r="F185" s="41">
        <v>75</v>
      </c>
      <c r="G185" s="41"/>
      <c r="H185" s="41"/>
      <c r="I185" s="51">
        <f t="shared" si="10"/>
        <v>75</v>
      </c>
      <c r="J185" s="143"/>
    </row>
    <row r="186" spans="1:10" s="13" customFormat="1" ht="19.5" x14ac:dyDescent="0.4">
      <c r="A186" s="39">
        <v>45254</v>
      </c>
      <c r="B186" s="38" t="s">
        <v>12</v>
      </c>
      <c r="C186" s="114"/>
      <c r="D186" s="115" t="s">
        <v>30</v>
      </c>
      <c r="E186" s="118">
        <v>4</v>
      </c>
      <c r="F186" s="41">
        <v>5</v>
      </c>
      <c r="G186" s="41"/>
      <c r="H186" s="41"/>
      <c r="I186" s="51">
        <f t="shared" si="10"/>
        <v>5</v>
      </c>
      <c r="J186" s="143"/>
    </row>
    <row r="187" spans="1:10" s="13" customFormat="1" ht="19.5" x14ac:dyDescent="0.4">
      <c r="A187" s="39">
        <v>45254</v>
      </c>
      <c r="B187" s="38" t="s">
        <v>12</v>
      </c>
      <c r="C187" s="114"/>
      <c r="D187" s="115" t="s">
        <v>23</v>
      </c>
      <c r="E187" s="118">
        <v>2</v>
      </c>
      <c r="F187" s="41">
        <v>77</v>
      </c>
      <c r="G187" s="41"/>
      <c r="H187" s="41"/>
      <c r="I187" s="51">
        <f t="shared" si="10"/>
        <v>77</v>
      </c>
      <c r="J187" s="143"/>
    </row>
    <row r="188" spans="1:10" s="13" customFormat="1" ht="19.5" x14ac:dyDescent="0.4">
      <c r="A188" s="39">
        <v>45254</v>
      </c>
      <c r="B188" s="38" t="s">
        <v>12</v>
      </c>
      <c r="C188" s="114"/>
      <c r="D188" s="115" t="s">
        <v>25</v>
      </c>
      <c r="E188" s="118">
        <v>2</v>
      </c>
      <c r="F188" s="41">
        <v>3</v>
      </c>
      <c r="G188" s="41"/>
      <c r="H188" s="41"/>
      <c r="I188" s="51">
        <f t="shared" si="10"/>
        <v>3</v>
      </c>
      <c r="J188" s="143"/>
    </row>
    <row r="189" spans="1:10" s="13" customFormat="1" ht="19.5" x14ac:dyDescent="0.4">
      <c r="A189" s="39">
        <v>45254</v>
      </c>
      <c r="B189" s="38" t="s">
        <v>12</v>
      </c>
      <c r="C189" s="114"/>
      <c r="D189" s="115" t="s">
        <v>36</v>
      </c>
      <c r="E189" s="118">
        <v>3</v>
      </c>
      <c r="F189" s="41">
        <v>57</v>
      </c>
      <c r="G189" s="41"/>
      <c r="H189" s="41"/>
      <c r="I189" s="51">
        <f t="shared" si="10"/>
        <v>57</v>
      </c>
      <c r="J189" s="143"/>
    </row>
    <row r="190" spans="1:10" s="13" customFormat="1" ht="19.5" x14ac:dyDescent="0.4">
      <c r="A190" s="39">
        <v>45254</v>
      </c>
      <c r="B190" s="38" t="s">
        <v>12</v>
      </c>
      <c r="C190" s="114"/>
      <c r="D190" s="115" t="s">
        <v>29</v>
      </c>
      <c r="E190" s="118">
        <v>2</v>
      </c>
      <c r="F190" s="41">
        <v>70</v>
      </c>
      <c r="G190" s="41"/>
      <c r="H190" s="41"/>
      <c r="I190" s="51">
        <f t="shared" si="10"/>
        <v>70</v>
      </c>
      <c r="J190" s="143"/>
    </row>
    <row r="191" spans="1:10" s="13" customFormat="1" ht="19.5" x14ac:dyDescent="0.4">
      <c r="A191" s="6">
        <v>45255</v>
      </c>
      <c r="B191" s="38" t="s">
        <v>12</v>
      </c>
      <c r="C191" s="114"/>
      <c r="D191" s="115" t="s">
        <v>27</v>
      </c>
      <c r="E191" s="118">
        <v>7</v>
      </c>
      <c r="F191" s="41">
        <v>250</v>
      </c>
      <c r="G191" s="41"/>
      <c r="H191" s="41"/>
      <c r="I191" s="51">
        <f t="shared" si="9"/>
        <v>250</v>
      </c>
      <c r="J191" s="143"/>
    </row>
    <row r="192" spans="1:10" s="13" customFormat="1" ht="19.5" x14ac:dyDescent="0.4">
      <c r="A192" s="6">
        <v>45255</v>
      </c>
      <c r="B192" s="38" t="s">
        <v>12</v>
      </c>
      <c r="C192" s="114"/>
      <c r="D192" s="115" t="s">
        <v>23</v>
      </c>
      <c r="E192" s="118">
        <v>1</v>
      </c>
      <c r="F192" s="41">
        <v>537</v>
      </c>
      <c r="G192" s="41"/>
      <c r="H192" s="41"/>
      <c r="I192" s="51">
        <f t="shared" si="9"/>
        <v>537</v>
      </c>
      <c r="J192" s="143"/>
    </row>
    <row r="193" spans="1:10" s="13" customFormat="1" ht="19.5" x14ac:dyDescent="0.4">
      <c r="A193" s="6">
        <v>45255</v>
      </c>
      <c r="B193" s="38" t="s">
        <v>12</v>
      </c>
      <c r="C193" s="114"/>
      <c r="D193" s="115" t="s">
        <v>28</v>
      </c>
      <c r="E193" s="118">
        <v>1</v>
      </c>
      <c r="F193" s="41">
        <v>40</v>
      </c>
      <c r="G193" s="41"/>
      <c r="H193" s="41"/>
      <c r="I193" s="51">
        <f t="shared" si="9"/>
        <v>40</v>
      </c>
      <c r="J193" s="143"/>
    </row>
    <row r="194" spans="1:10" s="13" customFormat="1" ht="19.5" x14ac:dyDescent="0.4">
      <c r="A194" s="6">
        <v>45255</v>
      </c>
      <c r="B194" s="38"/>
      <c r="C194" s="114"/>
      <c r="D194" s="115" t="s">
        <v>22</v>
      </c>
      <c r="E194" s="118">
        <v>1</v>
      </c>
      <c r="F194" s="41">
        <v>38</v>
      </c>
      <c r="G194" s="41"/>
      <c r="H194" s="41"/>
      <c r="I194" s="51">
        <f t="shared" si="9"/>
        <v>38</v>
      </c>
      <c r="J194" s="143"/>
    </row>
    <row r="195" spans="1:10" s="13" customFormat="1" ht="19.5" x14ac:dyDescent="0.4">
      <c r="A195" s="6">
        <v>45255</v>
      </c>
      <c r="B195" s="38"/>
      <c r="C195" s="114"/>
      <c r="D195" s="115" t="s">
        <v>22</v>
      </c>
      <c r="E195" s="2">
        <v>2</v>
      </c>
      <c r="F195" s="41"/>
      <c r="G195" s="41"/>
      <c r="H195" s="41"/>
      <c r="I195" s="51">
        <f t="shared" si="9"/>
        <v>0</v>
      </c>
      <c r="J195" s="143"/>
    </row>
    <row r="196" spans="1:10" s="13" customFormat="1" ht="19.5" x14ac:dyDescent="0.4">
      <c r="A196" s="6">
        <v>45256</v>
      </c>
      <c r="B196" s="38" t="s">
        <v>12</v>
      </c>
      <c r="C196" s="114"/>
      <c r="D196" s="115" t="s">
        <v>23</v>
      </c>
      <c r="E196" s="118">
        <v>6</v>
      </c>
      <c r="F196" s="41">
        <v>75</v>
      </c>
      <c r="G196" s="41"/>
      <c r="H196" s="41"/>
      <c r="I196" s="51">
        <f t="shared" si="9"/>
        <v>75</v>
      </c>
      <c r="J196" s="143"/>
    </row>
    <row r="197" spans="1:10" s="13" customFormat="1" ht="19.5" x14ac:dyDescent="0.4">
      <c r="A197" s="6">
        <v>45256</v>
      </c>
      <c r="B197" s="38" t="s">
        <v>12</v>
      </c>
      <c r="C197" s="114"/>
      <c r="D197" s="115" t="s">
        <v>28</v>
      </c>
      <c r="E197" s="118">
        <v>1</v>
      </c>
      <c r="F197" s="41">
        <v>59</v>
      </c>
      <c r="G197" s="41"/>
      <c r="H197" s="41"/>
      <c r="I197" s="51">
        <f t="shared" si="9"/>
        <v>59</v>
      </c>
      <c r="J197" s="143"/>
    </row>
    <row r="198" spans="1:10" s="13" customFormat="1" ht="19.5" x14ac:dyDescent="0.4">
      <c r="A198" s="6">
        <v>45256</v>
      </c>
      <c r="B198" s="38" t="s">
        <v>12</v>
      </c>
      <c r="C198" s="114"/>
      <c r="D198" s="115" t="s">
        <v>36</v>
      </c>
      <c r="E198" s="118">
        <v>4</v>
      </c>
      <c r="F198" s="41">
        <v>10</v>
      </c>
      <c r="G198" s="41"/>
      <c r="H198" s="41"/>
      <c r="I198" s="51">
        <f t="shared" si="9"/>
        <v>10</v>
      </c>
      <c r="J198" s="143"/>
    </row>
    <row r="199" spans="1:10" s="13" customFormat="1" ht="19.5" x14ac:dyDescent="0.4">
      <c r="A199" s="6">
        <v>45256</v>
      </c>
      <c r="B199" s="38" t="s">
        <v>12</v>
      </c>
      <c r="C199" s="114"/>
      <c r="D199" s="115" t="s">
        <v>28</v>
      </c>
      <c r="E199" s="118">
        <v>2</v>
      </c>
      <c r="F199" s="41"/>
      <c r="G199" s="41"/>
      <c r="H199" s="41"/>
      <c r="I199" s="51">
        <f t="shared" si="9"/>
        <v>0</v>
      </c>
      <c r="J199" s="143"/>
    </row>
    <row r="200" spans="1:10" s="13" customFormat="1" ht="19.5" x14ac:dyDescent="0.4">
      <c r="A200" s="6">
        <v>45256</v>
      </c>
      <c r="B200" s="38" t="s">
        <v>12</v>
      </c>
      <c r="C200" s="114"/>
      <c r="D200" s="115" t="s">
        <v>32</v>
      </c>
      <c r="E200" s="118">
        <v>2</v>
      </c>
      <c r="F200" s="41"/>
      <c r="G200" s="41"/>
      <c r="H200" s="41"/>
      <c r="I200" s="51">
        <f t="shared" si="9"/>
        <v>0</v>
      </c>
      <c r="J200" s="143"/>
    </row>
    <row r="201" spans="1:10" s="13" customFormat="1" ht="19.5" x14ac:dyDescent="0.4">
      <c r="A201" s="6">
        <v>45256</v>
      </c>
      <c r="B201" s="38" t="s">
        <v>12</v>
      </c>
      <c r="C201" s="114"/>
      <c r="D201" s="115" t="s">
        <v>29</v>
      </c>
      <c r="E201" s="118">
        <v>4</v>
      </c>
      <c r="F201" s="41">
        <v>151</v>
      </c>
      <c r="G201" s="41"/>
      <c r="H201" s="41"/>
      <c r="I201" s="51">
        <f t="shared" si="9"/>
        <v>151</v>
      </c>
      <c r="J201" s="143"/>
    </row>
    <row r="202" spans="1:10" s="13" customFormat="1" ht="19.5" x14ac:dyDescent="0.4">
      <c r="A202" s="6">
        <v>45256</v>
      </c>
      <c r="B202" s="38"/>
      <c r="C202" s="114"/>
      <c r="D202" s="115" t="s">
        <v>22</v>
      </c>
      <c r="E202" s="118">
        <v>6</v>
      </c>
      <c r="F202" s="41">
        <v>17</v>
      </c>
      <c r="G202" s="41"/>
      <c r="H202" s="41"/>
      <c r="I202" s="51">
        <f t="shared" si="9"/>
        <v>17</v>
      </c>
      <c r="J202" s="143"/>
    </row>
    <row r="203" spans="1:10" s="13" customFormat="1" ht="19.5" x14ac:dyDescent="0.4">
      <c r="A203" s="6">
        <v>45256</v>
      </c>
      <c r="B203" s="38" t="s">
        <v>12</v>
      </c>
      <c r="C203" s="114"/>
      <c r="D203" s="115" t="s">
        <v>28</v>
      </c>
      <c r="E203" s="118">
        <v>3</v>
      </c>
      <c r="F203" s="41"/>
      <c r="G203" s="41"/>
      <c r="H203" s="41"/>
      <c r="I203" s="51">
        <f t="shared" si="9"/>
        <v>0</v>
      </c>
      <c r="J203" s="143"/>
    </row>
    <row r="204" spans="1:10" s="13" customFormat="1" ht="19.5" x14ac:dyDescent="0.4">
      <c r="A204" s="6">
        <v>45256</v>
      </c>
      <c r="B204" s="38" t="s">
        <v>12</v>
      </c>
      <c r="C204" s="114"/>
      <c r="D204" s="115" t="s">
        <v>35</v>
      </c>
      <c r="E204" s="118">
        <v>2</v>
      </c>
      <c r="F204" s="41"/>
      <c r="G204" s="41"/>
      <c r="H204" s="41"/>
      <c r="I204" s="51">
        <f t="shared" si="9"/>
        <v>0</v>
      </c>
      <c r="J204" s="143"/>
    </row>
    <row r="205" spans="1:10" s="13" customFormat="1" ht="19.5" x14ac:dyDescent="0.4">
      <c r="A205" s="6">
        <v>45257</v>
      </c>
      <c r="B205" s="38" t="s">
        <v>12</v>
      </c>
      <c r="C205" s="114"/>
      <c r="D205" s="115" t="s">
        <v>27</v>
      </c>
      <c r="E205" s="118">
        <v>2</v>
      </c>
      <c r="F205" s="41">
        <v>357</v>
      </c>
      <c r="G205" s="41"/>
      <c r="H205" s="41"/>
      <c r="I205" s="51">
        <f t="shared" si="9"/>
        <v>357</v>
      </c>
      <c r="J205" s="143"/>
    </row>
    <row r="206" spans="1:10" s="13" customFormat="1" ht="19.5" x14ac:dyDescent="0.4">
      <c r="A206" s="6">
        <v>45257</v>
      </c>
      <c r="B206" s="38" t="s">
        <v>12</v>
      </c>
      <c r="C206" s="114"/>
      <c r="D206" s="115" t="s">
        <v>28</v>
      </c>
      <c r="E206" s="118">
        <v>2</v>
      </c>
      <c r="F206" s="41">
        <v>25</v>
      </c>
      <c r="G206" s="41"/>
      <c r="H206" s="41"/>
      <c r="I206" s="51">
        <f t="shared" si="9"/>
        <v>25</v>
      </c>
      <c r="J206" s="143"/>
    </row>
    <row r="207" spans="1:10" s="13" customFormat="1" ht="19.5" x14ac:dyDescent="0.4">
      <c r="A207" s="6">
        <v>45257</v>
      </c>
      <c r="B207" s="38" t="s">
        <v>12</v>
      </c>
      <c r="C207" s="114"/>
      <c r="D207" s="115" t="s">
        <v>29</v>
      </c>
      <c r="E207" s="118">
        <v>6</v>
      </c>
      <c r="F207" s="41">
        <v>379</v>
      </c>
      <c r="G207" s="41"/>
      <c r="H207" s="41"/>
      <c r="I207" s="51">
        <f t="shared" si="9"/>
        <v>379</v>
      </c>
      <c r="J207" s="143"/>
    </row>
    <row r="208" spans="1:10" s="13" customFormat="1" ht="18.600000000000001" customHeight="1" x14ac:dyDescent="0.4">
      <c r="A208" s="6">
        <v>45257</v>
      </c>
      <c r="B208" s="38" t="s">
        <v>12</v>
      </c>
      <c r="C208" s="114"/>
      <c r="D208" s="115" t="s">
        <v>27</v>
      </c>
      <c r="E208" s="118">
        <v>2</v>
      </c>
      <c r="F208" s="41">
        <v>19</v>
      </c>
      <c r="G208" s="41"/>
      <c r="H208" s="41"/>
      <c r="I208" s="51">
        <f t="shared" si="9"/>
        <v>19</v>
      </c>
      <c r="J208" s="143"/>
    </row>
    <row r="209" spans="1:10" s="13" customFormat="1" ht="19.5" x14ac:dyDescent="0.4">
      <c r="A209" s="6">
        <v>45257</v>
      </c>
      <c r="B209" s="38"/>
      <c r="C209" s="114"/>
      <c r="D209" s="115" t="s">
        <v>22</v>
      </c>
      <c r="E209" s="118">
        <v>6</v>
      </c>
      <c r="F209" s="41">
        <v>174</v>
      </c>
      <c r="G209" s="41"/>
      <c r="H209" s="41"/>
      <c r="I209" s="51">
        <f t="shared" si="9"/>
        <v>174</v>
      </c>
      <c r="J209" s="143"/>
    </row>
    <row r="210" spans="1:10" s="13" customFormat="1" ht="19.5" x14ac:dyDescent="0.4">
      <c r="A210" s="6">
        <v>45257</v>
      </c>
      <c r="B210" s="38" t="s">
        <v>12</v>
      </c>
      <c r="C210" s="114"/>
      <c r="D210" s="115" t="s">
        <v>27</v>
      </c>
      <c r="E210" s="118">
        <v>5</v>
      </c>
      <c r="F210" s="41"/>
      <c r="G210" s="41"/>
      <c r="H210" s="41"/>
      <c r="I210" s="51">
        <f t="shared" si="9"/>
        <v>0</v>
      </c>
      <c r="J210" s="143"/>
    </row>
    <row r="211" spans="1:10" s="13" customFormat="1" ht="15.75" x14ac:dyDescent="0.25">
      <c r="A211" s="6">
        <v>45257</v>
      </c>
      <c r="B211" s="38" t="s">
        <v>12</v>
      </c>
      <c r="C211" s="114"/>
      <c r="D211" s="140" t="s">
        <v>24</v>
      </c>
      <c r="E211" s="118">
        <v>2</v>
      </c>
      <c r="F211" s="41"/>
      <c r="G211" s="41"/>
      <c r="H211" s="41"/>
      <c r="I211" s="51">
        <f t="shared" si="9"/>
        <v>0</v>
      </c>
      <c r="J211" s="143"/>
    </row>
    <row r="212" spans="1:10" s="13" customFormat="1" ht="19.5" x14ac:dyDescent="0.4">
      <c r="A212" s="6">
        <v>45257</v>
      </c>
      <c r="B212" s="38" t="s">
        <v>12</v>
      </c>
      <c r="C212" s="114"/>
      <c r="D212" s="115" t="s">
        <v>29</v>
      </c>
      <c r="E212" s="118">
        <v>2</v>
      </c>
      <c r="F212" s="41">
        <v>30</v>
      </c>
      <c r="G212" s="41"/>
      <c r="H212" s="41"/>
      <c r="I212" s="51">
        <f t="shared" si="9"/>
        <v>30</v>
      </c>
      <c r="J212" s="143"/>
    </row>
    <row r="213" spans="1:10" s="13" customFormat="1" ht="19.5" x14ac:dyDescent="0.4">
      <c r="A213" s="6">
        <v>45257</v>
      </c>
      <c r="B213" s="38" t="s">
        <v>12</v>
      </c>
      <c r="C213" s="114"/>
      <c r="D213" s="115" t="s">
        <v>32</v>
      </c>
      <c r="E213" s="118">
        <v>2</v>
      </c>
      <c r="F213" s="41">
        <v>53</v>
      </c>
      <c r="G213" s="41"/>
      <c r="H213" s="41"/>
      <c r="I213" s="51">
        <f t="shared" si="9"/>
        <v>53</v>
      </c>
      <c r="J213" s="143"/>
    </row>
    <row r="214" spans="1:10" s="13" customFormat="1" ht="19.5" x14ac:dyDescent="0.4">
      <c r="A214" s="6">
        <v>45257</v>
      </c>
      <c r="B214" s="38" t="s">
        <v>12</v>
      </c>
      <c r="C214" s="114"/>
      <c r="D214" s="115" t="s">
        <v>29</v>
      </c>
      <c r="E214" s="118">
        <v>2</v>
      </c>
      <c r="F214" s="41">
        <v>75</v>
      </c>
      <c r="G214" s="41"/>
      <c r="H214" s="41"/>
      <c r="I214" s="51">
        <f t="shared" si="9"/>
        <v>75</v>
      </c>
      <c r="J214" s="143"/>
    </row>
    <row r="215" spans="1:10" s="13" customFormat="1" ht="19.5" x14ac:dyDescent="0.4">
      <c r="A215" s="6">
        <v>45257</v>
      </c>
      <c r="B215" s="38" t="s">
        <v>12</v>
      </c>
      <c r="C215" s="114"/>
      <c r="D215" s="115" t="s">
        <v>28</v>
      </c>
      <c r="E215" s="118">
        <v>2</v>
      </c>
      <c r="F215" s="41">
        <v>18</v>
      </c>
      <c r="G215" s="41"/>
      <c r="H215" s="41"/>
      <c r="I215" s="51">
        <f t="shared" si="9"/>
        <v>18</v>
      </c>
      <c r="J215" s="143"/>
    </row>
    <row r="216" spans="1:10" s="13" customFormat="1" ht="19.5" x14ac:dyDescent="0.4">
      <c r="A216" s="6">
        <v>45257</v>
      </c>
      <c r="B216" s="38"/>
      <c r="C216" s="114"/>
      <c r="D216" s="115" t="s">
        <v>22</v>
      </c>
      <c r="E216" s="118">
        <v>2</v>
      </c>
      <c r="F216" s="41">
        <v>55</v>
      </c>
      <c r="G216" s="41"/>
      <c r="H216" s="41"/>
      <c r="I216" s="51">
        <f t="shared" si="9"/>
        <v>55</v>
      </c>
      <c r="J216" s="143"/>
    </row>
    <row r="217" spans="1:10" s="13" customFormat="1" ht="19.5" x14ac:dyDescent="0.4">
      <c r="A217" s="6">
        <v>45258</v>
      </c>
      <c r="B217" s="38" t="s">
        <v>12</v>
      </c>
      <c r="C217" s="114"/>
      <c r="D217" s="115" t="s">
        <v>27</v>
      </c>
      <c r="E217" s="118">
        <v>2</v>
      </c>
      <c r="F217" s="41">
        <v>12</v>
      </c>
      <c r="G217" s="41"/>
      <c r="H217" s="41"/>
      <c r="I217" s="51">
        <f t="shared" si="9"/>
        <v>12</v>
      </c>
      <c r="J217" s="143"/>
    </row>
    <row r="218" spans="1:10" s="13" customFormat="1" ht="19.5" x14ac:dyDescent="0.4">
      <c r="A218" s="6">
        <v>45258</v>
      </c>
      <c r="B218" s="38"/>
      <c r="C218" s="114"/>
      <c r="D218" s="115" t="s">
        <v>22</v>
      </c>
      <c r="E218" s="118">
        <v>2</v>
      </c>
      <c r="F218" s="41">
        <v>24</v>
      </c>
      <c r="G218" s="41"/>
      <c r="H218" s="41"/>
      <c r="I218" s="51">
        <f t="shared" si="9"/>
        <v>24</v>
      </c>
      <c r="J218" s="143"/>
    </row>
    <row r="219" spans="1:10" s="13" customFormat="1" ht="15.75" x14ac:dyDescent="0.25">
      <c r="A219" s="6">
        <v>45258</v>
      </c>
      <c r="B219" s="38" t="s">
        <v>12</v>
      </c>
      <c r="C219" s="114"/>
      <c r="D219" s="140" t="s">
        <v>24</v>
      </c>
      <c r="E219" s="118">
        <v>2</v>
      </c>
      <c r="F219" s="41">
        <v>45</v>
      </c>
      <c r="G219" s="41"/>
      <c r="H219" s="41"/>
      <c r="I219" s="51">
        <f t="shared" si="9"/>
        <v>45</v>
      </c>
      <c r="J219" s="143"/>
    </row>
    <row r="220" spans="1:10" s="13" customFormat="1" ht="19.5" x14ac:dyDescent="0.4">
      <c r="A220" s="6">
        <v>45258</v>
      </c>
      <c r="B220" s="38" t="s">
        <v>12</v>
      </c>
      <c r="C220" s="114"/>
      <c r="D220" s="115" t="s">
        <v>27</v>
      </c>
      <c r="E220" s="118">
        <v>5</v>
      </c>
      <c r="F220" s="41">
        <v>255</v>
      </c>
      <c r="G220" s="41"/>
      <c r="H220" s="41"/>
      <c r="I220" s="51">
        <f t="shared" si="9"/>
        <v>255</v>
      </c>
      <c r="J220" s="143"/>
    </row>
    <row r="221" spans="1:10" s="13" customFormat="1" ht="19.5" x14ac:dyDescent="0.4">
      <c r="A221" s="6">
        <v>45258</v>
      </c>
      <c r="B221" s="38" t="s">
        <v>12</v>
      </c>
      <c r="C221" s="114"/>
      <c r="D221" s="115" t="s">
        <v>32</v>
      </c>
      <c r="E221" s="118">
        <v>4</v>
      </c>
      <c r="F221" s="41">
        <v>115</v>
      </c>
      <c r="G221" s="41"/>
      <c r="H221" s="41"/>
      <c r="I221" s="51">
        <f t="shared" si="9"/>
        <v>115</v>
      </c>
      <c r="J221" s="143"/>
    </row>
    <row r="222" spans="1:10" s="13" customFormat="1" ht="19.5" x14ac:dyDescent="0.4">
      <c r="A222" s="6">
        <v>45258</v>
      </c>
      <c r="B222" s="38" t="s">
        <v>12</v>
      </c>
      <c r="C222" s="114"/>
      <c r="D222" s="115" t="s">
        <v>30</v>
      </c>
      <c r="E222" s="118">
        <v>9</v>
      </c>
      <c r="F222" s="41">
        <v>558</v>
      </c>
      <c r="G222" s="41"/>
      <c r="H222" s="41"/>
      <c r="I222" s="51">
        <f t="shared" si="9"/>
        <v>558</v>
      </c>
      <c r="J222" s="143"/>
    </row>
    <row r="223" spans="1:10" s="13" customFormat="1" ht="19.5" x14ac:dyDescent="0.4">
      <c r="A223" s="6">
        <v>45258</v>
      </c>
      <c r="B223" s="38" t="s">
        <v>12</v>
      </c>
      <c r="C223" s="114"/>
      <c r="D223" s="115" t="s">
        <v>29</v>
      </c>
      <c r="E223" s="118">
        <v>11</v>
      </c>
      <c r="F223" s="41">
        <v>99</v>
      </c>
      <c r="G223" s="41"/>
      <c r="H223" s="41"/>
      <c r="I223" s="51">
        <f t="shared" si="9"/>
        <v>99</v>
      </c>
      <c r="J223" s="143"/>
    </row>
    <row r="224" spans="1:10" s="13" customFormat="1" ht="19.5" x14ac:dyDescent="0.4">
      <c r="A224" s="6">
        <v>45258</v>
      </c>
      <c r="B224" s="38" t="s">
        <v>12</v>
      </c>
      <c r="C224" s="114"/>
      <c r="D224" s="115" t="s">
        <v>26</v>
      </c>
      <c r="E224" s="118">
        <v>2</v>
      </c>
      <c r="F224" s="41"/>
      <c r="G224" s="41"/>
      <c r="H224" s="41"/>
      <c r="I224" s="51">
        <f t="shared" si="9"/>
        <v>0</v>
      </c>
      <c r="J224" s="143"/>
    </row>
    <row r="225" spans="1:10" s="13" customFormat="1" ht="19.5" x14ac:dyDescent="0.4">
      <c r="A225" s="6">
        <v>45258</v>
      </c>
      <c r="B225" s="38"/>
      <c r="C225" s="114"/>
      <c r="D225" s="115" t="s">
        <v>22</v>
      </c>
      <c r="E225" s="118">
        <v>3</v>
      </c>
      <c r="F225" s="41"/>
      <c r="G225" s="41"/>
      <c r="H225" s="41"/>
      <c r="I225" s="51">
        <f t="shared" si="9"/>
        <v>0</v>
      </c>
      <c r="J225" s="143"/>
    </row>
    <row r="226" spans="1:10" s="13" customFormat="1" ht="19.5" x14ac:dyDescent="0.4">
      <c r="A226" s="6">
        <v>45258</v>
      </c>
      <c r="B226" s="38" t="s">
        <v>12</v>
      </c>
      <c r="C226" s="114"/>
      <c r="D226" s="115" t="s">
        <v>27</v>
      </c>
      <c r="E226" s="118">
        <v>2</v>
      </c>
      <c r="F226" s="41"/>
      <c r="G226" s="41"/>
      <c r="H226" s="41"/>
      <c r="I226" s="51">
        <f t="shared" si="9"/>
        <v>0</v>
      </c>
      <c r="J226" s="143"/>
    </row>
    <row r="227" spans="1:10" s="13" customFormat="1" ht="19.5" x14ac:dyDescent="0.4">
      <c r="A227" s="6">
        <v>45258</v>
      </c>
      <c r="B227" s="38" t="s">
        <v>12</v>
      </c>
      <c r="C227" s="114"/>
      <c r="D227" s="115" t="s">
        <v>30</v>
      </c>
      <c r="E227" s="118">
        <v>4</v>
      </c>
      <c r="F227" s="41">
        <v>99</v>
      </c>
      <c r="G227" s="41"/>
      <c r="H227" s="41"/>
      <c r="I227" s="51">
        <f t="shared" si="9"/>
        <v>99</v>
      </c>
      <c r="J227" s="143"/>
    </row>
    <row r="228" spans="1:10" s="13" customFormat="1" ht="19.5" x14ac:dyDescent="0.4">
      <c r="A228" s="6">
        <v>45259</v>
      </c>
      <c r="B228" s="38"/>
      <c r="C228" s="114"/>
      <c r="D228" s="115" t="s">
        <v>22</v>
      </c>
      <c r="E228" s="118">
        <v>2</v>
      </c>
      <c r="F228" s="41">
        <v>70</v>
      </c>
      <c r="G228" s="41"/>
      <c r="H228" s="41"/>
      <c r="I228" s="51">
        <f t="shared" si="9"/>
        <v>70</v>
      </c>
      <c r="J228" s="143"/>
    </row>
    <row r="229" spans="1:10" s="13" customFormat="1" ht="19.5" x14ac:dyDescent="0.4">
      <c r="A229" s="6">
        <v>45259</v>
      </c>
      <c r="B229" s="38" t="s">
        <v>12</v>
      </c>
      <c r="C229" s="114"/>
      <c r="D229" s="115" t="s">
        <v>27</v>
      </c>
      <c r="E229" s="118">
        <v>3</v>
      </c>
      <c r="F229" s="41">
        <v>79</v>
      </c>
      <c r="G229" s="41"/>
      <c r="H229" s="41"/>
      <c r="I229" s="51">
        <f t="shared" si="9"/>
        <v>79</v>
      </c>
      <c r="J229" s="143"/>
    </row>
    <row r="230" spans="1:10" s="13" customFormat="1" ht="19.5" x14ac:dyDescent="0.4">
      <c r="A230" s="6">
        <v>45259</v>
      </c>
      <c r="B230" s="38" t="s">
        <v>12</v>
      </c>
      <c r="C230" s="114"/>
      <c r="D230" s="115" t="s">
        <v>29</v>
      </c>
      <c r="E230" s="118">
        <v>1</v>
      </c>
      <c r="F230" s="41">
        <v>20</v>
      </c>
      <c r="G230" s="41"/>
      <c r="H230" s="41"/>
      <c r="I230" s="51">
        <f t="shared" si="9"/>
        <v>20</v>
      </c>
      <c r="J230" s="143"/>
    </row>
    <row r="231" spans="1:10" s="13" customFormat="1" ht="19.5" x14ac:dyDescent="0.4">
      <c r="A231" s="6">
        <v>45259</v>
      </c>
      <c r="B231" s="38" t="s">
        <v>12</v>
      </c>
      <c r="C231" s="114"/>
      <c r="D231" s="115" t="s">
        <v>27</v>
      </c>
      <c r="E231" s="118">
        <v>1</v>
      </c>
      <c r="F231" s="41"/>
      <c r="G231" s="41"/>
      <c r="H231" s="41"/>
      <c r="I231" s="51">
        <f t="shared" si="9"/>
        <v>0</v>
      </c>
      <c r="J231" s="143"/>
    </row>
    <row r="232" spans="1:10" s="13" customFormat="1" ht="19.5" x14ac:dyDescent="0.4">
      <c r="A232" s="6">
        <v>45259</v>
      </c>
      <c r="B232" s="38" t="s">
        <v>12</v>
      </c>
      <c r="C232" s="114"/>
      <c r="D232" s="115" t="s">
        <v>27</v>
      </c>
      <c r="E232" s="118">
        <v>3</v>
      </c>
      <c r="F232" s="41">
        <v>75</v>
      </c>
      <c r="G232" s="41"/>
      <c r="H232" s="41"/>
      <c r="I232" s="51">
        <f t="shared" si="9"/>
        <v>75</v>
      </c>
      <c r="J232" s="143"/>
    </row>
    <row r="233" spans="1:10" s="13" customFormat="1" ht="19.5" x14ac:dyDescent="0.4">
      <c r="A233" s="6">
        <v>45259</v>
      </c>
      <c r="B233" s="38" t="s">
        <v>12</v>
      </c>
      <c r="C233" s="114"/>
      <c r="D233" s="115" t="s">
        <v>35</v>
      </c>
      <c r="E233" s="118">
        <v>9</v>
      </c>
      <c r="F233" s="41">
        <v>227</v>
      </c>
      <c r="G233" s="41"/>
      <c r="H233" s="41"/>
      <c r="I233" s="51">
        <f t="shared" si="9"/>
        <v>227</v>
      </c>
      <c r="J233" s="143"/>
    </row>
    <row r="234" spans="1:10" s="13" customFormat="1" ht="19.5" x14ac:dyDescent="0.4">
      <c r="A234" s="6">
        <v>45259</v>
      </c>
      <c r="B234" s="38" t="s">
        <v>12</v>
      </c>
      <c r="C234" s="114"/>
      <c r="D234" s="115" t="s">
        <v>28</v>
      </c>
      <c r="E234" s="118">
        <v>2</v>
      </c>
      <c r="F234" s="41">
        <v>106</v>
      </c>
      <c r="G234" s="41"/>
      <c r="H234" s="41"/>
      <c r="I234" s="51">
        <f t="shared" si="9"/>
        <v>106</v>
      </c>
      <c r="J234" s="143"/>
    </row>
    <row r="235" spans="1:10" s="13" customFormat="1" ht="15.75" x14ac:dyDescent="0.25">
      <c r="A235" s="6">
        <v>45259</v>
      </c>
      <c r="B235" s="38" t="s">
        <v>12</v>
      </c>
      <c r="C235" s="114"/>
      <c r="D235" s="140" t="s">
        <v>24</v>
      </c>
      <c r="E235" s="118">
        <v>2</v>
      </c>
      <c r="F235" s="41">
        <v>277</v>
      </c>
      <c r="G235" s="41"/>
      <c r="H235" s="41"/>
      <c r="I235" s="51">
        <f t="shared" si="9"/>
        <v>277</v>
      </c>
      <c r="J235" s="143"/>
    </row>
    <row r="236" spans="1:10" s="13" customFormat="1" ht="19.5" x14ac:dyDescent="0.4">
      <c r="A236" s="6">
        <v>45259</v>
      </c>
      <c r="B236" s="38" t="s">
        <v>12</v>
      </c>
      <c r="C236" s="114"/>
      <c r="D236" s="115" t="s">
        <v>30</v>
      </c>
      <c r="E236" s="118">
        <v>5</v>
      </c>
      <c r="F236" s="41"/>
      <c r="G236" s="41"/>
      <c r="H236" s="41"/>
      <c r="I236" s="51">
        <f t="shared" si="9"/>
        <v>0</v>
      </c>
      <c r="J236" s="143"/>
    </row>
    <row r="237" spans="1:10" s="13" customFormat="1" ht="19.5" x14ac:dyDescent="0.4">
      <c r="A237" s="6">
        <v>45259</v>
      </c>
      <c r="B237" s="38" t="s">
        <v>12</v>
      </c>
      <c r="C237" s="114"/>
      <c r="D237" s="115" t="s">
        <v>28</v>
      </c>
      <c r="E237" s="118">
        <v>2</v>
      </c>
      <c r="F237" s="41"/>
      <c r="G237" s="41"/>
      <c r="H237" s="41"/>
      <c r="I237" s="51">
        <f t="shared" si="9"/>
        <v>0</v>
      </c>
      <c r="J237" s="143"/>
    </row>
    <row r="238" spans="1:10" s="13" customFormat="1" ht="19.5" x14ac:dyDescent="0.4">
      <c r="A238" s="6">
        <v>45259</v>
      </c>
      <c r="B238" s="38" t="s">
        <v>12</v>
      </c>
      <c r="C238" s="114"/>
      <c r="D238" s="115" t="s">
        <v>29</v>
      </c>
      <c r="E238" s="118">
        <v>2</v>
      </c>
      <c r="F238" s="41"/>
      <c r="G238" s="41"/>
      <c r="H238" s="41"/>
      <c r="I238" s="51">
        <f t="shared" si="9"/>
        <v>0</v>
      </c>
      <c r="J238" s="143"/>
    </row>
    <row r="239" spans="1:10" s="13" customFormat="1" ht="19.5" x14ac:dyDescent="0.4">
      <c r="A239" s="6">
        <v>45260</v>
      </c>
      <c r="B239" s="38" t="s">
        <v>12</v>
      </c>
      <c r="C239" s="114"/>
      <c r="D239" s="115" t="s">
        <v>32</v>
      </c>
      <c r="E239" s="118">
        <v>2</v>
      </c>
      <c r="F239" s="41">
        <v>63</v>
      </c>
      <c r="G239" s="41"/>
      <c r="H239" s="41"/>
      <c r="I239" s="51">
        <f t="shared" si="9"/>
        <v>63</v>
      </c>
      <c r="J239" s="143"/>
    </row>
    <row r="240" spans="1:10" s="13" customFormat="1" ht="19.5" x14ac:dyDescent="0.4">
      <c r="A240" s="6">
        <v>45260</v>
      </c>
      <c r="B240" s="38" t="s">
        <v>12</v>
      </c>
      <c r="C240" s="114"/>
      <c r="D240" s="115" t="s">
        <v>32</v>
      </c>
      <c r="E240" s="118">
        <v>3</v>
      </c>
      <c r="F240" s="41">
        <v>100</v>
      </c>
      <c r="G240" s="41"/>
      <c r="H240" s="41"/>
      <c r="I240" s="51">
        <f t="shared" si="9"/>
        <v>100</v>
      </c>
      <c r="J240" s="143"/>
    </row>
    <row r="241" spans="1:10" s="13" customFormat="1" ht="19.5" x14ac:dyDescent="0.4">
      <c r="A241" s="6">
        <v>45260</v>
      </c>
      <c r="B241" s="38" t="s">
        <v>12</v>
      </c>
      <c r="C241" s="114"/>
      <c r="D241" s="115" t="s">
        <v>29</v>
      </c>
      <c r="E241" s="118">
        <v>2</v>
      </c>
      <c r="F241" s="41">
        <v>31</v>
      </c>
      <c r="G241" s="41"/>
      <c r="H241" s="41"/>
      <c r="I241" s="51">
        <f t="shared" si="9"/>
        <v>31</v>
      </c>
      <c r="J241" s="143"/>
    </row>
    <row r="242" spans="1:10" s="13" customFormat="1" ht="19.5" x14ac:dyDescent="0.4">
      <c r="A242" s="6">
        <v>45260</v>
      </c>
      <c r="B242" s="38" t="s">
        <v>12</v>
      </c>
      <c r="C242" s="114"/>
      <c r="D242" s="115" t="s">
        <v>36</v>
      </c>
      <c r="E242" s="118">
        <v>2</v>
      </c>
      <c r="F242" s="41">
        <v>50</v>
      </c>
      <c r="G242" s="41"/>
      <c r="H242" s="41"/>
      <c r="I242" s="51">
        <f t="shared" si="9"/>
        <v>50</v>
      </c>
      <c r="J242" s="143"/>
    </row>
    <row r="243" spans="1:10" s="13" customFormat="1" ht="19.5" x14ac:dyDescent="0.4">
      <c r="A243" s="6">
        <v>45260</v>
      </c>
      <c r="B243" s="38"/>
      <c r="C243" s="114"/>
      <c r="D243" s="115" t="s">
        <v>22</v>
      </c>
      <c r="E243" s="118">
        <v>2</v>
      </c>
      <c r="F243" s="41">
        <v>34</v>
      </c>
      <c r="G243" s="41"/>
      <c r="H243" s="41"/>
      <c r="I243" s="51">
        <f t="shared" si="9"/>
        <v>34</v>
      </c>
      <c r="J243" s="143"/>
    </row>
    <row r="244" spans="1:10" s="13" customFormat="1" ht="19.5" x14ac:dyDescent="0.4">
      <c r="A244" s="6">
        <v>45260</v>
      </c>
      <c r="B244" s="38"/>
      <c r="C244" s="114"/>
      <c r="D244" s="115" t="s">
        <v>22</v>
      </c>
      <c r="E244" s="118">
        <v>4</v>
      </c>
      <c r="F244" s="41"/>
      <c r="G244" s="41"/>
      <c r="H244" s="41"/>
      <c r="I244" s="51">
        <f t="shared" si="9"/>
        <v>0</v>
      </c>
      <c r="J244" s="143"/>
    </row>
    <row r="245" spans="1:10" s="13" customFormat="1" ht="19.5" x14ac:dyDescent="0.4">
      <c r="A245" s="6">
        <v>45260</v>
      </c>
      <c r="B245" s="38"/>
      <c r="C245" s="114"/>
      <c r="D245" s="115" t="s">
        <v>22</v>
      </c>
      <c r="E245" s="118">
        <v>4</v>
      </c>
      <c r="F245" s="41">
        <v>180</v>
      </c>
      <c r="G245" s="41"/>
      <c r="H245" s="41"/>
      <c r="I245" s="51">
        <f t="shared" si="9"/>
        <v>180</v>
      </c>
      <c r="J245" s="143"/>
    </row>
    <row r="246" spans="1:10" s="13" customFormat="1" ht="19.5" x14ac:dyDescent="0.4">
      <c r="A246" s="6">
        <v>45260</v>
      </c>
      <c r="B246" s="38" t="s">
        <v>12</v>
      </c>
      <c r="C246" s="114"/>
      <c r="D246" s="115" t="s">
        <v>30</v>
      </c>
      <c r="E246" s="118">
        <v>2</v>
      </c>
      <c r="F246" s="41"/>
      <c r="G246" s="41"/>
      <c r="H246" s="41"/>
      <c r="I246" s="51">
        <f t="shared" si="9"/>
        <v>0</v>
      </c>
      <c r="J246" s="143"/>
    </row>
    <row r="247" spans="1:10" s="13" customFormat="1" ht="19.5" x14ac:dyDescent="0.4">
      <c r="A247" s="6">
        <v>45260</v>
      </c>
      <c r="B247" s="38" t="s">
        <v>12</v>
      </c>
      <c r="C247" s="114"/>
      <c r="D247" s="115" t="s">
        <v>29</v>
      </c>
      <c r="E247" s="118">
        <v>2</v>
      </c>
      <c r="F247" s="41">
        <v>95</v>
      </c>
      <c r="G247" s="41"/>
      <c r="H247" s="41"/>
      <c r="I247" s="51">
        <f t="shared" si="9"/>
        <v>95</v>
      </c>
      <c r="J247" s="143"/>
    </row>
    <row r="248" spans="1:10" s="13" customFormat="1" ht="19.5" x14ac:dyDescent="0.4">
      <c r="A248" s="6">
        <v>45260</v>
      </c>
      <c r="B248" s="38" t="s">
        <v>12</v>
      </c>
      <c r="C248" s="114"/>
      <c r="D248" s="115" t="s">
        <v>27</v>
      </c>
      <c r="E248" s="118">
        <v>2</v>
      </c>
      <c r="F248" s="41">
        <v>290</v>
      </c>
      <c r="G248" s="41"/>
      <c r="H248" s="41"/>
      <c r="I248" s="51">
        <f t="shared" si="9"/>
        <v>290</v>
      </c>
      <c r="J248" s="143"/>
    </row>
    <row r="249" spans="1:10" s="13" customFormat="1" ht="19.5" x14ac:dyDescent="0.4">
      <c r="A249" s="39">
        <v>45261</v>
      </c>
      <c r="B249" s="38" t="s">
        <v>12</v>
      </c>
      <c r="C249" s="114"/>
      <c r="D249" s="115" t="s">
        <v>29</v>
      </c>
      <c r="E249" s="55">
        <v>4</v>
      </c>
      <c r="F249" s="41">
        <v>55</v>
      </c>
      <c r="G249" s="41"/>
      <c r="H249" s="41"/>
      <c r="I249" s="51">
        <f t="shared" si="9"/>
        <v>55</v>
      </c>
      <c r="J249" s="143"/>
    </row>
    <row r="250" spans="1:10" s="13" customFormat="1" ht="19.5" x14ac:dyDescent="0.4">
      <c r="A250" s="39">
        <v>45261</v>
      </c>
      <c r="B250" s="38" t="s">
        <v>12</v>
      </c>
      <c r="C250" s="114"/>
      <c r="D250" s="115" t="s">
        <v>36</v>
      </c>
      <c r="E250" s="55">
        <v>5</v>
      </c>
      <c r="F250" s="41">
        <v>175</v>
      </c>
      <c r="G250" s="41"/>
      <c r="H250" s="41"/>
      <c r="I250" s="51">
        <f t="shared" ref="I250:I256" si="11">SUM(F250:H250)</f>
        <v>175</v>
      </c>
      <c r="J250" s="143"/>
    </row>
    <row r="251" spans="1:10" s="13" customFormat="1" ht="19.5" x14ac:dyDescent="0.4">
      <c r="A251" s="39">
        <v>45261</v>
      </c>
      <c r="B251" s="38" t="s">
        <v>12</v>
      </c>
      <c r="C251" s="114"/>
      <c r="D251" s="115" t="s">
        <v>28</v>
      </c>
      <c r="E251" s="55">
        <v>5</v>
      </c>
      <c r="F251" s="41">
        <v>33</v>
      </c>
      <c r="G251" s="41"/>
      <c r="H251" s="41"/>
      <c r="I251" s="51">
        <f t="shared" si="11"/>
        <v>33</v>
      </c>
      <c r="J251" s="143"/>
    </row>
    <row r="252" spans="1:10" s="13" customFormat="1" ht="19.5" x14ac:dyDescent="0.4">
      <c r="A252" s="39">
        <v>45261</v>
      </c>
      <c r="B252" s="38" t="s">
        <v>12</v>
      </c>
      <c r="C252" s="114"/>
      <c r="D252" s="115" t="s">
        <v>30</v>
      </c>
      <c r="E252" s="55">
        <v>2</v>
      </c>
      <c r="F252" s="41">
        <v>65</v>
      </c>
      <c r="G252" s="41"/>
      <c r="H252" s="41"/>
      <c r="I252" s="51">
        <f t="shared" si="11"/>
        <v>65</v>
      </c>
      <c r="J252" s="143"/>
    </row>
    <row r="253" spans="1:10" s="13" customFormat="1" ht="19.5" x14ac:dyDescent="0.4">
      <c r="A253" s="39">
        <v>45261</v>
      </c>
      <c r="B253" s="38" t="s">
        <v>12</v>
      </c>
      <c r="C253" s="114"/>
      <c r="D253" s="115" t="s">
        <v>30</v>
      </c>
      <c r="E253" s="55">
        <v>2</v>
      </c>
      <c r="F253" s="41">
        <v>60</v>
      </c>
      <c r="G253" s="41"/>
      <c r="H253" s="41"/>
      <c r="I253" s="51">
        <f t="shared" si="11"/>
        <v>60</v>
      </c>
      <c r="J253" s="143"/>
    </row>
    <row r="254" spans="1:10" s="13" customFormat="1" ht="19.5" x14ac:dyDescent="0.4">
      <c r="A254" s="39">
        <v>45261</v>
      </c>
      <c r="B254" s="38" t="s">
        <v>12</v>
      </c>
      <c r="C254" s="114"/>
      <c r="D254" s="115" t="s">
        <v>26</v>
      </c>
      <c r="E254" s="55">
        <v>7</v>
      </c>
      <c r="F254" s="41">
        <v>148</v>
      </c>
      <c r="G254" s="41"/>
      <c r="H254" s="41"/>
      <c r="I254" s="51">
        <f t="shared" si="11"/>
        <v>148</v>
      </c>
      <c r="J254" s="143"/>
    </row>
    <row r="255" spans="1:10" s="13" customFormat="1" ht="19.5" x14ac:dyDescent="0.4">
      <c r="A255" s="39">
        <v>45261</v>
      </c>
      <c r="B255" s="38" t="s">
        <v>12</v>
      </c>
      <c r="C255" s="114"/>
      <c r="D255" s="115" t="s">
        <v>29</v>
      </c>
      <c r="E255" s="55">
        <v>2</v>
      </c>
      <c r="F255" s="41"/>
      <c r="G255" s="41"/>
      <c r="H255" s="41"/>
      <c r="I255" s="51">
        <f t="shared" si="11"/>
        <v>0</v>
      </c>
      <c r="J255" s="143"/>
    </row>
    <row r="256" spans="1:10" s="13" customFormat="1" ht="19.5" x14ac:dyDescent="0.4">
      <c r="A256" s="39">
        <v>45261</v>
      </c>
      <c r="B256" s="38" t="s">
        <v>12</v>
      </c>
      <c r="C256" s="114"/>
      <c r="D256" s="115" t="s">
        <v>26</v>
      </c>
      <c r="E256" s="55">
        <v>2</v>
      </c>
      <c r="F256" s="41"/>
      <c r="G256" s="41"/>
      <c r="H256" s="41"/>
      <c r="I256" s="51">
        <f t="shared" si="11"/>
        <v>0</v>
      </c>
      <c r="J256" s="143"/>
    </row>
    <row r="257" spans="1:10" s="13" customFormat="1" ht="19.5" x14ac:dyDescent="0.4">
      <c r="A257" s="39">
        <v>45262</v>
      </c>
      <c r="B257" s="38"/>
      <c r="C257" s="114"/>
      <c r="D257" s="115" t="s">
        <v>22</v>
      </c>
      <c r="E257" s="55">
        <v>3</v>
      </c>
      <c r="F257" s="41">
        <v>15</v>
      </c>
      <c r="G257" s="41"/>
      <c r="H257" s="41"/>
      <c r="I257" s="51">
        <f t="shared" ref="I257:I274" si="12">SUM(F257:H257)</f>
        <v>15</v>
      </c>
      <c r="J257" s="143"/>
    </row>
    <row r="258" spans="1:10" s="13" customFormat="1" ht="19.5" x14ac:dyDescent="0.4">
      <c r="A258" s="39">
        <v>45262</v>
      </c>
      <c r="B258" s="38" t="s">
        <v>12</v>
      </c>
      <c r="C258" s="114"/>
      <c r="D258" s="115" t="s">
        <v>26</v>
      </c>
      <c r="E258" s="55">
        <v>3</v>
      </c>
      <c r="F258" s="41">
        <v>23</v>
      </c>
      <c r="G258" s="41"/>
      <c r="H258" s="41"/>
      <c r="I258" s="51">
        <f t="shared" si="12"/>
        <v>23</v>
      </c>
      <c r="J258" s="143"/>
    </row>
    <row r="259" spans="1:10" s="13" customFormat="1" ht="19.5" x14ac:dyDescent="0.4">
      <c r="A259" s="39">
        <v>45262</v>
      </c>
      <c r="B259" s="38" t="s">
        <v>12</v>
      </c>
      <c r="C259" s="114"/>
      <c r="D259" s="115" t="s">
        <v>35</v>
      </c>
      <c r="E259" s="55">
        <v>4</v>
      </c>
      <c r="F259" s="41">
        <v>175</v>
      </c>
      <c r="G259" s="41"/>
      <c r="H259" s="41"/>
      <c r="I259" s="51">
        <f t="shared" si="12"/>
        <v>175</v>
      </c>
      <c r="J259" s="143"/>
    </row>
    <row r="260" spans="1:10" s="13" customFormat="1" ht="19.5" x14ac:dyDescent="0.4">
      <c r="A260" s="39">
        <v>45262</v>
      </c>
      <c r="B260" s="38"/>
      <c r="C260" s="114"/>
      <c r="D260" s="115" t="s">
        <v>22</v>
      </c>
      <c r="E260" s="55">
        <v>5</v>
      </c>
      <c r="F260" s="41">
        <v>27</v>
      </c>
      <c r="G260" s="41"/>
      <c r="H260" s="41"/>
      <c r="I260" s="51">
        <f t="shared" si="12"/>
        <v>27</v>
      </c>
      <c r="J260" s="143"/>
    </row>
    <row r="261" spans="1:10" s="13" customFormat="1" ht="19.5" x14ac:dyDescent="0.4">
      <c r="A261" s="39">
        <v>45262</v>
      </c>
      <c r="B261" s="38" t="s">
        <v>12</v>
      </c>
      <c r="C261" s="114"/>
      <c r="D261" s="115" t="s">
        <v>36</v>
      </c>
      <c r="E261" s="55">
        <v>2</v>
      </c>
      <c r="F261" s="41">
        <v>119</v>
      </c>
      <c r="G261" s="41"/>
      <c r="H261" s="41"/>
      <c r="I261" s="51">
        <f t="shared" si="12"/>
        <v>119</v>
      </c>
      <c r="J261" s="143"/>
    </row>
    <row r="262" spans="1:10" s="13" customFormat="1" ht="19.5" x14ac:dyDescent="0.4">
      <c r="A262" s="39">
        <v>45263</v>
      </c>
      <c r="B262" s="38" t="s">
        <v>12</v>
      </c>
      <c r="C262" s="114"/>
      <c r="D262" s="115" t="s">
        <v>26</v>
      </c>
      <c r="E262" s="55">
        <v>2</v>
      </c>
      <c r="F262" s="41"/>
      <c r="G262" s="41"/>
      <c r="H262" s="41"/>
      <c r="I262" s="51">
        <f t="shared" si="12"/>
        <v>0</v>
      </c>
      <c r="J262" s="143"/>
    </row>
    <row r="263" spans="1:10" s="13" customFormat="1" ht="19.5" x14ac:dyDescent="0.4">
      <c r="A263" s="39">
        <v>45263</v>
      </c>
      <c r="B263" s="38" t="s">
        <v>12</v>
      </c>
      <c r="C263" s="114"/>
      <c r="D263" s="115" t="s">
        <v>28</v>
      </c>
      <c r="E263" s="55">
        <v>1</v>
      </c>
      <c r="F263" s="41"/>
      <c r="G263" s="41"/>
      <c r="H263" s="41"/>
      <c r="I263" s="51">
        <f t="shared" si="12"/>
        <v>0</v>
      </c>
      <c r="J263" s="143"/>
    </row>
    <row r="264" spans="1:10" s="13" customFormat="1" ht="15.75" x14ac:dyDescent="0.25">
      <c r="A264" s="39">
        <v>45263</v>
      </c>
      <c r="B264" s="38" t="s">
        <v>12</v>
      </c>
      <c r="C264" s="114"/>
      <c r="D264" s="140" t="s">
        <v>24</v>
      </c>
      <c r="E264" s="55">
        <v>2</v>
      </c>
      <c r="F264" s="41"/>
      <c r="G264" s="41"/>
      <c r="H264" s="41"/>
      <c r="I264" s="51">
        <f t="shared" si="12"/>
        <v>0</v>
      </c>
      <c r="J264" s="143"/>
    </row>
    <row r="265" spans="1:10" s="13" customFormat="1" ht="19.5" x14ac:dyDescent="0.4">
      <c r="A265" s="6">
        <v>45264</v>
      </c>
      <c r="B265" s="38"/>
      <c r="C265" s="114"/>
      <c r="D265" s="115" t="s">
        <v>22</v>
      </c>
      <c r="E265" s="118">
        <v>2</v>
      </c>
      <c r="F265" s="41">
        <v>132</v>
      </c>
      <c r="G265" s="41"/>
      <c r="H265" s="41"/>
      <c r="I265" s="51">
        <f t="shared" si="12"/>
        <v>132</v>
      </c>
      <c r="J265" s="143"/>
    </row>
    <row r="266" spans="1:10" s="13" customFormat="1" ht="19.5" x14ac:dyDescent="0.4">
      <c r="A266" s="6">
        <v>45264</v>
      </c>
      <c r="B266" s="38" t="s">
        <v>12</v>
      </c>
      <c r="C266" s="114"/>
      <c r="D266" s="115" t="s">
        <v>30</v>
      </c>
      <c r="E266" s="118">
        <v>2</v>
      </c>
      <c r="F266" s="41">
        <v>19</v>
      </c>
      <c r="G266" s="41"/>
      <c r="H266" s="41"/>
      <c r="I266" s="51">
        <f t="shared" si="12"/>
        <v>19</v>
      </c>
      <c r="J266" s="143"/>
    </row>
    <row r="267" spans="1:10" s="13" customFormat="1" ht="19.5" x14ac:dyDescent="0.4">
      <c r="A267" s="6">
        <v>45264</v>
      </c>
      <c r="B267" s="38" t="s">
        <v>12</v>
      </c>
      <c r="C267" s="114"/>
      <c r="D267" s="115" t="s">
        <v>32</v>
      </c>
      <c r="E267" s="118">
        <v>15</v>
      </c>
      <c r="F267" s="41">
        <v>551</v>
      </c>
      <c r="G267" s="41"/>
      <c r="H267" s="41"/>
      <c r="I267" s="51">
        <f t="shared" si="12"/>
        <v>551</v>
      </c>
      <c r="J267" s="143"/>
    </row>
    <row r="268" spans="1:10" s="13" customFormat="1" ht="19.5" x14ac:dyDescent="0.4">
      <c r="A268" s="6">
        <v>45264</v>
      </c>
      <c r="B268" s="38" t="s">
        <v>12</v>
      </c>
      <c r="C268" s="114"/>
      <c r="D268" s="115" t="s">
        <v>28</v>
      </c>
      <c r="E268" s="118">
        <v>3</v>
      </c>
      <c r="F268" s="41"/>
      <c r="G268" s="41"/>
      <c r="H268" s="41"/>
      <c r="I268" s="51">
        <f t="shared" si="12"/>
        <v>0</v>
      </c>
      <c r="J268" s="143"/>
    </row>
    <row r="269" spans="1:10" s="13" customFormat="1" ht="19.5" x14ac:dyDescent="0.4">
      <c r="A269" s="6">
        <v>45264</v>
      </c>
      <c r="B269" s="38" t="s">
        <v>12</v>
      </c>
      <c r="C269" s="114"/>
      <c r="D269" s="115" t="s">
        <v>28</v>
      </c>
      <c r="E269" s="118">
        <v>2</v>
      </c>
      <c r="F269" s="41">
        <v>79</v>
      </c>
      <c r="G269" s="41"/>
      <c r="H269" s="41"/>
      <c r="I269" s="51">
        <f t="shared" si="12"/>
        <v>79</v>
      </c>
      <c r="J269" s="143"/>
    </row>
    <row r="270" spans="1:10" s="13" customFormat="1" ht="19.5" x14ac:dyDescent="0.4">
      <c r="A270" s="6">
        <v>45264</v>
      </c>
      <c r="B270" s="38" t="s">
        <v>12</v>
      </c>
      <c r="C270" s="114"/>
      <c r="D270" s="115" t="s">
        <v>28</v>
      </c>
      <c r="E270" s="118">
        <v>4</v>
      </c>
      <c r="F270" s="41">
        <v>52</v>
      </c>
      <c r="G270" s="41"/>
      <c r="H270" s="41"/>
      <c r="I270" s="51">
        <f t="shared" si="12"/>
        <v>52</v>
      </c>
      <c r="J270" s="143"/>
    </row>
    <row r="271" spans="1:10" s="13" customFormat="1" ht="19.5" x14ac:dyDescent="0.4">
      <c r="A271" s="6">
        <v>45264</v>
      </c>
      <c r="B271" s="38"/>
      <c r="C271" s="114"/>
      <c r="D271" s="115" t="s">
        <v>22</v>
      </c>
      <c r="E271" s="118">
        <v>2</v>
      </c>
      <c r="F271" s="41">
        <v>70</v>
      </c>
      <c r="G271" s="41"/>
      <c r="H271" s="41"/>
      <c r="I271" s="51">
        <f t="shared" si="12"/>
        <v>70</v>
      </c>
      <c r="J271" s="143"/>
    </row>
    <row r="272" spans="1:10" s="13" customFormat="1" ht="19.5" x14ac:dyDescent="0.4">
      <c r="A272" s="6">
        <v>45265</v>
      </c>
      <c r="B272" s="38" t="s">
        <v>12</v>
      </c>
      <c r="C272" s="114"/>
      <c r="D272" s="115" t="s">
        <v>32</v>
      </c>
      <c r="E272" s="118">
        <v>4</v>
      </c>
      <c r="F272" s="41">
        <v>56</v>
      </c>
      <c r="G272" s="41"/>
      <c r="H272" s="41"/>
      <c r="I272" s="51">
        <f t="shared" si="12"/>
        <v>56</v>
      </c>
      <c r="J272" s="143"/>
    </row>
    <row r="273" spans="1:10" s="13" customFormat="1" ht="19.5" x14ac:dyDescent="0.4">
      <c r="A273" s="6">
        <v>45265</v>
      </c>
      <c r="B273" s="38"/>
      <c r="C273" s="114"/>
      <c r="D273" s="115" t="s">
        <v>22</v>
      </c>
      <c r="E273" s="118">
        <v>2</v>
      </c>
      <c r="F273" s="41">
        <v>51</v>
      </c>
      <c r="G273" s="41"/>
      <c r="H273" s="41"/>
      <c r="I273" s="51">
        <f t="shared" si="12"/>
        <v>51</v>
      </c>
      <c r="J273" s="143"/>
    </row>
    <row r="274" spans="1:10" s="13" customFormat="1" ht="19.5" x14ac:dyDescent="0.4">
      <c r="A274" s="6">
        <v>45265</v>
      </c>
      <c r="B274" s="38"/>
      <c r="C274" s="114"/>
      <c r="D274" s="115" t="s">
        <v>22</v>
      </c>
      <c r="E274" s="118">
        <v>2</v>
      </c>
      <c r="F274" s="41">
        <v>120</v>
      </c>
      <c r="G274" s="41"/>
      <c r="H274" s="41"/>
      <c r="I274" s="51">
        <f t="shared" si="12"/>
        <v>120</v>
      </c>
      <c r="J274" s="143"/>
    </row>
    <row r="275" spans="1:10" s="13" customFormat="1" ht="19.5" x14ac:dyDescent="0.4">
      <c r="A275" s="6">
        <v>45265</v>
      </c>
      <c r="B275" s="38" t="s">
        <v>12</v>
      </c>
      <c r="C275" s="114"/>
      <c r="D275" s="115" t="s">
        <v>35</v>
      </c>
      <c r="E275" s="118">
        <v>3</v>
      </c>
      <c r="F275" s="41">
        <v>72</v>
      </c>
      <c r="G275" s="41"/>
      <c r="H275" s="41"/>
      <c r="I275" s="51">
        <f t="shared" ref="I275:I279" si="13">SUM(F275:H275)</f>
        <v>72</v>
      </c>
      <c r="J275" s="143"/>
    </row>
    <row r="276" spans="1:10" s="13" customFormat="1" ht="19.5" x14ac:dyDescent="0.4">
      <c r="A276" s="6">
        <v>45265</v>
      </c>
      <c r="B276" s="38" t="s">
        <v>12</v>
      </c>
      <c r="C276" s="114"/>
      <c r="D276" s="115" t="s">
        <v>34</v>
      </c>
      <c r="E276" s="118">
        <v>4</v>
      </c>
      <c r="F276" s="41">
        <v>50</v>
      </c>
      <c r="G276" s="41"/>
      <c r="H276" s="41"/>
      <c r="I276" s="51">
        <f t="shared" si="13"/>
        <v>50</v>
      </c>
      <c r="J276" s="143"/>
    </row>
    <row r="277" spans="1:10" s="13" customFormat="1" ht="19.5" x14ac:dyDescent="0.4">
      <c r="A277" s="6">
        <v>45266</v>
      </c>
      <c r="B277" s="38" t="s">
        <v>12</v>
      </c>
      <c r="C277" s="114"/>
      <c r="D277" s="115" t="s">
        <v>32</v>
      </c>
      <c r="E277" s="118">
        <v>3</v>
      </c>
      <c r="F277" s="41">
        <v>61</v>
      </c>
      <c r="G277" s="41"/>
      <c r="H277" s="41"/>
      <c r="I277" s="51">
        <f t="shared" si="13"/>
        <v>61</v>
      </c>
      <c r="J277" s="143"/>
    </row>
    <row r="278" spans="1:10" s="13" customFormat="1" ht="19.5" x14ac:dyDescent="0.4">
      <c r="A278" s="6">
        <v>45266</v>
      </c>
      <c r="B278" s="38"/>
      <c r="C278" s="114"/>
      <c r="D278" s="115" t="s">
        <v>22</v>
      </c>
      <c r="E278" s="118">
        <v>5</v>
      </c>
      <c r="F278" s="41">
        <v>12</v>
      </c>
      <c r="G278" s="41"/>
      <c r="H278" s="41"/>
      <c r="I278" s="51">
        <f t="shared" si="13"/>
        <v>12</v>
      </c>
      <c r="J278" s="143"/>
    </row>
    <row r="279" spans="1:10" s="13" customFormat="1" ht="19.5" x14ac:dyDescent="0.4">
      <c r="A279" s="6">
        <v>45266</v>
      </c>
      <c r="B279" s="38" t="s">
        <v>12</v>
      </c>
      <c r="C279" s="114"/>
      <c r="D279" s="115" t="s">
        <v>35</v>
      </c>
      <c r="E279" s="118">
        <v>5</v>
      </c>
      <c r="F279" s="41">
        <v>170</v>
      </c>
      <c r="G279" s="41"/>
      <c r="H279" s="41"/>
      <c r="I279" s="51">
        <f t="shared" si="13"/>
        <v>170</v>
      </c>
      <c r="J279" s="143"/>
    </row>
    <row r="280" spans="1:10" s="13" customFormat="1" ht="19.5" x14ac:dyDescent="0.4">
      <c r="A280" s="6">
        <v>45266</v>
      </c>
      <c r="B280" s="38" t="s">
        <v>12</v>
      </c>
      <c r="C280" s="114"/>
      <c r="D280" s="115" t="s">
        <v>30</v>
      </c>
      <c r="E280" s="118">
        <v>9</v>
      </c>
      <c r="F280" s="41">
        <v>45</v>
      </c>
      <c r="G280" s="41"/>
      <c r="H280" s="41"/>
      <c r="I280" s="51">
        <f t="shared" ref="I280:I303" si="14">SUM(F280:H280)</f>
        <v>45</v>
      </c>
      <c r="J280" s="143"/>
    </row>
    <row r="281" spans="1:10" s="13" customFormat="1" ht="19.5" x14ac:dyDescent="0.4">
      <c r="A281" s="6">
        <v>45266</v>
      </c>
      <c r="B281" s="38" t="s">
        <v>12</v>
      </c>
      <c r="C281" s="114"/>
      <c r="D281" s="115" t="s">
        <v>26</v>
      </c>
      <c r="E281" s="118">
        <v>2</v>
      </c>
      <c r="F281" s="41">
        <v>35</v>
      </c>
      <c r="G281" s="41"/>
      <c r="H281" s="41"/>
      <c r="I281" s="51">
        <f t="shared" si="14"/>
        <v>35</v>
      </c>
      <c r="J281" s="143"/>
    </row>
    <row r="282" spans="1:10" s="13" customFormat="1" ht="19.5" x14ac:dyDescent="0.4">
      <c r="A282" s="6">
        <v>45266</v>
      </c>
      <c r="B282" s="38" t="s">
        <v>12</v>
      </c>
      <c r="C282" s="114"/>
      <c r="D282" s="115" t="s">
        <v>30</v>
      </c>
      <c r="E282" s="118">
        <v>6</v>
      </c>
      <c r="F282" s="41">
        <v>52</v>
      </c>
      <c r="G282" s="41"/>
      <c r="H282" s="41"/>
      <c r="I282" s="51">
        <f t="shared" si="14"/>
        <v>52</v>
      </c>
      <c r="J282" s="143"/>
    </row>
    <row r="283" spans="1:10" s="13" customFormat="1" ht="19.5" x14ac:dyDescent="0.4">
      <c r="A283" s="6">
        <v>45266</v>
      </c>
      <c r="B283" s="38" t="s">
        <v>12</v>
      </c>
      <c r="C283" s="114"/>
      <c r="D283" s="115" t="s">
        <v>26</v>
      </c>
      <c r="E283" s="118">
        <v>4</v>
      </c>
      <c r="F283" s="41"/>
      <c r="G283" s="41"/>
      <c r="H283" s="41"/>
      <c r="I283" s="51">
        <f t="shared" si="14"/>
        <v>0</v>
      </c>
      <c r="J283" s="143"/>
    </row>
    <row r="284" spans="1:10" s="13" customFormat="1" ht="19.5" x14ac:dyDescent="0.4">
      <c r="A284" s="6">
        <v>45266</v>
      </c>
      <c r="B284" s="38" t="s">
        <v>12</v>
      </c>
      <c r="C284" s="114"/>
      <c r="D284" s="115" t="s">
        <v>25</v>
      </c>
      <c r="E284" s="118">
        <v>2</v>
      </c>
      <c r="F284" s="41"/>
      <c r="G284" s="41"/>
      <c r="H284" s="41"/>
      <c r="I284" s="51">
        <f t="shared" si="14"/>
        <v>0</v>
      </c>
      <c r="J284" s="143"/>
    </row>
    <row r="285" spans="1:10" s="13" customFormat="1" ht="19.5" x14ac:dyDescent="0.4">
      <c r="A285" s="39">
        <v>45267</v>
      </c>
      <c r="B285" s="38" t="s">
        <v>12</v>
      </c>
      <c r="C285" s="114"/>
      <c r="D285" s="115" t="s">
        <v>35</v>
      </c>
      <c r="E285" s="118">
        <v>3</v>
      </c>
      <c r="F285" s="41"/>
      <c r="G285" s="41"/>
      <c r="H285" s="41"/>
      <c r="I285" s="51">
        <f t="shared" si="14"/>
        <v>0</v>
      </c>
      <c r="J285" s="143"/>
    </row>
    <row r="286" spans="1:10" s="13" customFormat="1" ht="19.5" x14ac:dyDescent="0.4">
      <c r="A286" s="39">
        <v>45267</v>
      </c>
      <c r="B286" s="38" t="s">
        <v>12</v>
      </c>
      <c r="C286" s="114"/>
      <c r="D286" s="115" t="s">
        <v>32</v>
      </c>
      <c r="E286" s="118">
        <v>7</v>
      </c>
      <c r="F286" s="41">
        <v>7</v>
      </c>
      <c r="G286" s="41"/>
      <c r="H286" s="41"/>
      <c r="I286" s="51">
        <f t="shared" si="14"/>
        <v>7</v>
      </c>
      <c r="J286" s="143"/>
    </row>
    <row r="287" spans="1:10" s="13" customFormat="1" ht="19.5" x14ac:dyDescent="0.4">
      <c r="A287" s="39">
        <v>45267</v>
      </c>
      <c r="B287" s="38" t="s">
        <v>12</v>
      </c>
      <c r="C287" s="114"/>
      <c r="D287" s="115" t="s">
        <v>32</v>
      </c>
      <c r="E287" s="118">
        <v>6</v>
      </c>
      <c r="F287" s="41">
        <v>160</v>
      </c>
      <c r="G287" s="41"/>
      <c r="H287" s="41"/>
      <c r="I287" s="51">
        <f t="shared" si="14"/>
        <v>160</v>
      </c>
      <c r="J287" s="143"/>
    </row>
    <row r="288" spans="1:10" s="13" customFormat="1" ht="19.5" x14ac:dyDescent="0.4">
      <c r="A288" s="39">
        <v>45267</v>
      </c>
      <c r="B288" s="38" t="s">
        <v>12</v>
      </c>
      <c r="C288" s="114"/>
      <c r="D288" s="115" t="s">
        <v>26</v>
      </c>
      <c r="E288" s="118">
        <v>2</v>
      </c>
      <c r="F288" s="41">
        <v>85</v>
      </c>
      <c r="G288" s="41"/>
      <c r="H288" s="41"/>
      <c r="I288" s="51">
        <f t="shared" si="14"/>
        <v>85</v>
      </c>
      <c r="J288" s="143"/>
    </row>
    <row r="289" spans="1:10" s="13" customFormat="1" ht="19.5" x14ac:dyDescent="0.4">
      <c r="A289" s="39">
        <v>45267</v>
      </c>
      <c r="B289" s="38" t="s">
        <v>12</v>
      </c>
      <c r="C289" s="114"/>
      <c r="D289" s="115" t="s">
        <v>36</v>
      </c>
      <c r="E289" s="118">
        <v>2</v>
      </c>
      <c r="F289" s="41"/>
      <c r="G289" s="41"/>
      <c r="H289" s="41"/>
      <c r="I289" s="51">
        <f t="shared" si="14"/>
        <v>0</v>
      </c>
      <c r="J289" s="143"/>
    </row>
    <row r="290" spans="1:10" s="13" customFormat="1" ht="19.5" x14ac:dyDescent="0.4">
      <c r="A290" s="39">
        <v>45267</v>
      </c>
      <c r="B290" s="38"/>
      <c r="C290" s="114"/>
      <c r="D290" s="115" t="s">
        <v>22</v>
      </c>
      <c r="E290" s="118">
        <v>2</v>
      </c>
      <c r="F290" s="41"/>
      <c r="G290" s="41"/>
      <c r="H290" s="41"/>
      <c r="I290" s="51">
        <f t="shared" si="14"/>
        <v>0</v>
      </c>
      <c r="J290" s="143"/>
    </row>
    <row r="291" spans="1:10" s="13" customFormat="1" ht="19.5" x14ac:dyDescent="0.4">
      <c r="A291" s="39">
        <v>45268</v>
      </c>
      <c r="B291" s="38" t="s">
        <v>12</v>
      </c>
      <c r="C291" s="114"/>
      <c r="D291" s="115" t="s">
        <v>29</v>
      </c>
      <c r="E291" s="55">
        <v>3</v>
      </c>
      <c r="F291" s="41">
        <v>12</v>
      </c>
      <c r="G291" s="41"/>
      <c r="H291" s="41"/>
      <c r="I291" s="51">
        <f t="shared" si="14"/>
        <v>12</v>
      </c>
      <c r="J291" s="143"/>
    </row>
    <row r="292" spans="1:10" s="13" customFormat="1" ht="19.5" x14ac:dyDescent="0.4">
      <c r="A292" s="39">
        <v>45268</v>
      </c>
      <c r="B292" s="38"/>
      <c r="C292" s="114"/>
      <c r="D292" s="115" t="s">
        <v>22</v>
      </c>
      <c r="E292" s="2">
        <v>2</v>
      </c>
      <c r="F292" s="41">
        <v>46</v>
      </c>
      <c r="G292" s="41"/>
      <c r="H292" s="41"/>
      <c r="I292" s="51">
        <f t="shared" si="14"/>
        <v>46</v>
      </c>
      <c r="J292" s="143"/>
    </row>
    <row r="293" spans="1:10" s="13" customFormat="1" ht="19.5" x14ac:dyDescent="0.4">
      <c r="A293" s="39">
        <v>45268</v>
      </c>
      <c r="B293" s="38" t="s">
        <v>12</v>
      </c>
      <c r="C293" s="114"/>
      <c r="D293" s="115" t="s">
        <v>26</v>
      </c>
      <c r="E293" s="2">
        <v>3</v>
      </c>
      <c r="F293" s="41">
        <v>42</v>
      </c>
      <c r="G293" s="41"/>
      <c r="H293" s="41"/>
      <c r="I293" s="51">
        <f t="shared" si="14"/>
        <v>42</v>
      </c>
      <c r="J293" s="143"/>
    </row>
    <row r="294" spans="1:10" s="13" customFormat="1" ht="19.5" x14ac:dyDescent="0.4">
      <c r="A294" s="39">
        <v>45268</v>
      </c>
      <c r="B294" s="38" t="s">
        <v>12</v>
      </c>
      <c r="C294" s="114"/>
      <c r="D294" s="115" t="s">
        <v>32</v>
      </c>
      <c r="E294" s="2">
        <v>2</v>
      </c>
      <c r="F294" s="41">
        <v>0</v>
      </c>
      <c r="G294" s="41"/>
      <c r="H294" s="41"/>
      <c r="I294" s="51">
        <f t="shared" si="14"/>
        <v>0</v>
      </c>
      <c r="J294" s="143"/>
    </row>
    <row r="295" spans="1:10" s="13" customFormat="1" ht="19.5" x14ac:dyDescent="0.4">
      <c r="A295" s="39">
        <v>45268</v>
      </c>
      <c r="B295" s="38" t="s">
        <v>12</v>
      </c>
      <c r="C295" s="114"/>
      <c r="D295" s="115" t="s">
        <v>35</v>
      </c>
      <c r="E295" s="2">
        <v>14</v>
      </c>
      <c r="F295" s="41">
        <v>63</v>
      </c>
      <c r="G295" s="41"/>
      <c r="H295" s="41"/>
      <c r="I295" s="51">
        <f t="shared" si="14"/>
        <v>63</v>
      </c>
      <c r="J295" s="143"/>
    </row>
    <row r="296" spans="1:10" s="13" customFormat="1" ht="19.5" x14ac:dyDescent="0.4">
      <c r="A296" s="39">
        <v>45268</v>
      </c>
      <c r="B296" s="38" t="s">
        <v>12</v>
      </c>
      <c r="C296" s="114"/>
      <c r="D296" s="115" t="s">
        <v>29</v>
      </c>
      <c r="E296" s="2">
        <v>4</v>
      </c>
      <c r="F296" s="41">
        <v>39</v>
      </c>
      <c r="G296" s="41"/>
      <c r="H296" s="41"/>
      <c r="I296" s="51">
        <f t="shared" si="14"/>
        <v>39</v>
      </c>
      <c r="J296" s="143"/>
    </row>
    <row r="297" spans="1:10" s="13" customFormat="1" ht="19.5" x14ac:dyDescent="0.4">
      <c r="A297" s="39">
        <v>45268</v>
      </c>
      <c r="B297" s="38"/>
      <c r="C297" s="114"/>
      <c r="D297" s="115" t="s">
        <v>22</v>
      </c>
      <c r="E297" s="2">
        <v>5</v>
      </c>
      <c r="F297" s="41">
        <v>200</v>
      </c>
      <c r="G297" s="41"/>
      <c r="H297" s="41"/>
      <c r="I297" s="51">
        <f t="shared" si="14"/>
        <v>200</v>
      </c>
      <c r="J297" s="143"/>
    </row>
    <row r="298" spans="1:10" s="13" customFormat="1" ht="19.5" x14ac:dyDescent="0.4">
      <c r="A298" s="39">
        <v>45268</v>
      </c>
      <c r="B298" s="38" t="s">
        <v>12</v>
      </c>
      <c r="C298" s="114"/>
      <c r="D298" s="115" t="s">
        <v>36</v>
      </c>
      <c r="E298" s="2">
        <v>3</v>
      </c>
      <c r="F298" s="41">
        <v>147</v>
      </c>
      <c r="G298" s="41"/>
      <c r="H298" s="41"/>
      <c r="I298" s="51">
        <f t="shared" si="14"/>
        <v>147</v>
      </c>
      <c r="J298" s="143"/>
    </row>
    <row r="299" spans="1:10" s="13" customFormat="1" ht="19.5" x14ac:dyDescent="0.4">
      <c r="A299" s="39">
        <v>45268</v>
      </c>
      <c r="B299" s="38" t="s">
        <v>12</v>
      </c>
      <c r="C299" s="114"/>
      <c r="D299" s="115" t="s">
        <v>29</v>
      </c>
      <c r="E299" s="2">
        <v>3</v>
      </c>
      <c r="F299" s="41">
        <v>0</v>
      </c>
      <c r="G299" s="41"/>
      <c r="H299" s="41"/>
      <c r="I299" s="51">
        <f t="shared" si="14"/>
        <v>0</v>
      </c>
      <c r="J299" s="143"/>
    </row>
    <row r="300" spans="1:10" s="13" customFormat="1" ht="19.5" x14ac:dyDescent="0.4">
      <c r="A300" s="6">
        <v>45269</v>
      </c>
      <c r="B300" s="38" t="s">
        <v>12</v>
      </c>
      <c r="C300" s="114"/>
      <c r="D300" s="115" t="s">
        <v>35</v>
      </c>
      <c r="E300" s="118">
        <v>3</v>
      </c>
      <c r="F300" s="41">
        <v>75</v>
      </c>
      <c r="G300" s="41"/>
      <c r="H300" s="41"/>
      <c r="I300" s="51">
        <f t="shared" si="14"/>
        <v>75</v>
      </c>
      <c r="J300" s="143"/>
    </row>
    <row r="301" spans="1:10" s="13" customFormat="1" ht="19.5" x14ac:dyDescent="0.4">
      <c r="A301" s="6">
        <v>45269</v>
      </c>
      <c r="B301" s="38" t="s">
        <v>12</v>
      </c>
      <c r="C301" s="114"/>
      <c r="D301" s="115" t="s">
        <v>32</v>
      </c>
      <c r="E301" s="118">
        <v>3</v>
      </c>
      <c r="F301" s="41">
        <v>164</v>
      </c>
      <c r="G301" s="41"/>
      <c r="H301" s="41"/>
      <c r="I301" s="51">
        <f t="shared" si="14"/>
        <v>164</v>
      </c>
      <c r="J301" s="143"/>
    </row>
    <row r="302" spans="1:10" s="13" customFormat="1" ht="19.5" x14ac:dyDescent="0.4">
      <c r="A302" s="6">
        <v>45269</v>
      </c>
      <c r="B302" s="38"/>
      <c r="C302" s="114"/>
      <c r="D302" s="115" t="s">
        <v>22</v>
      </c>
      <c r="E302" s="118">
        <v>3</v>
      </c>
      <c r="F302" s="41">
        <v>40</v>
      </c>
      <c r="G302" s="41"/>
      <c r="H302" s="41"/>
      <c r="I302" s="51">
        <f t="shared" si="14"/>
        <v>40</v>
      </c>
      <c r="J302" s="143"/>
    </row>
    <row r="303" spans="1:10" s="13" customFormat="1" ht="19.5" x14ac:dyDescent="0.4">
      <c r="A303" s="6">
        <v>45269</v>
      </c>
      <c r="B303" s="38" t="s">
        <v>12</v>
      </c>
      <c r="C303" s="114"/>
      <c r="D303" s="115" t="s">
        <v>30</v>
      </c>
      <c r="E303" s="118">
        <v>2</v>
      </c>
      <c r="F303" s="41">
        <v>32</v>
      </c>
      <c r="G303" s="41"/>
      <c r="H303" s="41"/>
      <c r="I303" s="51">
        <f t="shared" si="14"/>
        <v>32</v>
      </c>
      <c r="J303" s="143"/>
    </row>
    <row r="304" spans="1:10" s="13" customFormat="1" ht="19.5" x14ac:dyDescent="0.4">
      <c r="A304" s="6">
        <v>45269</v>
      </c>
      <c r="B304" s="38" t="s">
        <v>12</v>
      </c>
      <c r="C304" s="114"/>
      <c r="D304" s="115" t="s">
        <v>32</v>
      </c>
      <c r="E304" s="118">
        <v>4</v>
      </c>
      <c r="F304" s="41"/>
      <c r="G304" s="41"/>
      <c r="H304" s="41"/>
      <c r="I304" s="51">
        <f t="shared" ref="I304:I348" si="15">SUM(F304:H304)</f>
        <v>0</v>
      </c>
      <c r="J304" s="143"/>
    </row>
    <row r="305" spans="1:10" s="13" customFormat="1" ht="19.5" x14ac:dyDescent="0.4">
      <c r="A305" s="6">
        <v>45269</v>
      </c>
      <c r="B305" s="38" t="s">
        <v>12</v>
      </c>
      <c r="C305" s="114"/>
      <c r="D305" s="115" t="s">
        <v>32</v>
      </c>
      <c r="E305" s="118">
        <v>1</v>
      </c>
      <c r="F305" s="41"/>
      <c r="G305" s="41"/>
      <c r="H305" s="41"/>
      <c r="I305" s="51">
        <f t="shared" si="15"/>
        <v>0</v>
      </c>
      <c r="J305" s="143"/>
    </row>
    <row r="306" spans="1:10" s="13" customFormat="1" ht="19.5" x14ac:dyDescent="0.4">
      <c r="A306" s="6">
        <v>45269</v>
      </c>
      <c r="B306" s="38" t="s">
        <v>12</v>
      </c>
      <c r="C306" s="114"/>
      <c r="D306" s="115" t="s">
        <v>30</v>
      </c>
      <c r="E306" s="118">
        <v>2</v>
      </c>
      <c r="F306" s="41">
        <v>30</v>
      </c>
      <c r="G306" s="41"/>
      <c r="H306" s="41"/>
      <c r="I306" s="51">
        <f t="shared" si="15"/>
        <v>30</v>
      </c>
      <c r="J306" s="143"/>
    </row>
    <row r="307" spans="1:10" s="13" customFormat="1" ht="19.5" x14ac:dyDescent="0.4">
      <c r="A307" s="6">
        <v>45270</v>
      </c>
      <c r="B307" s="38" t="s">
        <v>12</v>
      </c>
      <c r="C307" s="114"/>
      <c r="D307" s="115" t="s">
        <v>32</v>
      </c>
      <c r="E307" s="118">
        <v>2</v>
      </c>
      <c r="F307" s="41">
        <v>5</v>
      </c>
      <c r="G307" s="41"/>
      <c r="H307" s="41"/>
      <c r="I307" s="51">
        <f t="shared" si="15"/>
        <v>5</v>
      </c>
      <c r="J307" s="143"/>
    </row>
    <row r="308" spans="1:10" s="13" customFormat="1" ht="19.5" x14ac:dyDescent="0.4">
      <c r="A308" s="6">
        <v>45270</v>
      </c>
      <c r="B308" s="38" t="s">
        <v>12</v>
      </c>
      <c r="C308" s="114"/>
      <c r="D308" s="115" t="s">
        <v>32</v>
      </c>
      <c r="E308" s="118">
        <v>8</v>
      </c>
      <c r="F308" s="41">
        <v>106</v>
      </c>
      <c r="G308" s="41"/>
      <c r="H308" s="41"/>
      <c r="I308" s="51">
        <f t="shared" si="15"/>
        <v>106</v>
      </c>
      <c r="J308" s="143"/>
    </row>
    <row r="309" spans="1:10" s="13" customFormat="1" ht="19.5" x14ac:dyDescent="0.4">
      <c r="A309" s="6">
        <v>45270</v>
      </c>
      <c r="B309" s="38" t="s">
        <v>12</v>
      </c>
      <c r="C309" s="114"/>
      <c r="D309" s="115" t="s">
        <v>36</v>
      </c>
      <c r="E309" s="118">
        <v>2</v>
      </c>
      <c r="F309" s="41">
        <v>170</v>
      </c>
      <c r="G309" s="41"/>
      <c r="H309" s="41"/>
      <c r="I309" s="51">
        <f t="shared" si="15"/>
        <v>170</v>
      </c>
      <c r="J309" s="143"/>
    </row>
    <row r="310" spans="1:10" s="13" customFormat="1" ht="19.5" x14ac:dyDescent="0.4">
      <c r="A310" s="6">
        <v>45270</v>
      </c>
      <c r="B310" s="38" t="s">
        <v>12</v>
      </c>
      <c r="C310" s="114"/>
      <c r="D310" s="115" t="s">
        <v>30</v>
      </c>
      <c r="E310" s="118">
        <v>4</v>
      </c>
      <c r="F310" s="41">
        <v>123</v>
      </c>
      <c r="G310" s="41"/>
      <c r="H310" s="41"/>
      <c r="I310" s="51">
        <f t="shared" si="15"/>
        <v>123</v>
      </c>
      <c r="J310" s="143"/>
    </row>
    <row r="311" spans="1:10" s="13" customFormat="1" ht="19.5" x14ac:dyDescent="0.4">
      <c r="A311" s="6">
        <v>45270</v>
      </c>
      <c r="B311" s="38"/>
      <c r="C311" s="114"/>
      <c r="D311" s="115" t="s">
        <v>22</v>
      </c>
      <c r="E311" s="118">
        <v>2</v>
      </c>
      <c r="F311" s="41"/>
      <c r="G311" s="41"/>
      <c r="H311" s="41"/>
      <c r="I311" s="51">
        <f t="shared" si="15"/>
        <v>0</v>
      </c>
      <c r="J311" s="143"/>
    </row>
    <row r="312" spans="1:10" s="13" customFormat="1" ht="19.5" x14ac:dyDescent="0.4">
      <c r="A312" s="6">
        <v>45270</v>
      </c>
      <c r="B312" s="38" t="s">
        <v>12</v>
      </c>
      <c r="C312" s="114"/>
      <c r="D312" s="115" t="s">
        <v>35</v>
      </c>
      <c r="E312" s="118">
        <v>6</v>
      </c>
      <c r="F312" s="41">
        <v>290</v>
      </c>
      <c r="G312" s="41"/>
      <c r="H312" s="41"/>
      <c r="I312" s="51">
        <f t="shared" si="15"/>
        <v>290</v>
      </c>
      <c r="J312" s="143"/>
    </row>
    <row r="313" spans="1:10" s="13" customFormat="1" ht="19.5" x14ac:dyDescent="0.4">
      <c r="A313" s="6">
        <v>45270</v>
      </c>
      <c r="B313" s="38" t="s">
        <v>12</v>
      </c>
      <c r="C313" s="114"/>
      <c r="D313" s="115" t="s">
        <v>26</v>
      </c>
      <c r="E313" s="118">
        <v>2</v>
      </c>
      <c r="F313" s="41">
        <v>25</v>
      </c>
      <c r="G313" s="41"/>
      <c r="H313" s="41"/>
      <c r="I313" s="51">
        <f t="shared" si="15"/>
        <v>25</v>
      </c>
      <c r="J313" s="143"/>
    </row>
    <row r="314" spans="1:10" s="13" customFormat="1" ht="19.5" x14ac:dyDescent="0.4">
      <c r="A314" s="6">
        <v>45270</v>
      </c>
      <c r="B314" s="38" t="s">
        <v>12</v>
      </c>
      <c r="C314" s="114"/>
      <c r="D314" s="115" t="s">
        <v>36</v>
      </c>
      <c r="E314" s="118">
        <v>4</v>
      </c>
      <c r="F314" s="41">
        <v>33</v>
      </c>
      <c r="G314" s="41"/>
      <c r="H314" s="41"/>
      <c r="I314" s="51">
        <f t="shared" si="15"/>
        <v>33</v>
      </c>
      <c r="J314" s="143"/>
    </row>
    <row r="315" spans="1:10" s="13" customFormat="1" ht="19.5" x14ac:dyDescent="0.4">
      <c r="A315" s="6">
        <v>45271</v>
      </c>
      <c r="B315" s="38" t="s">
        <v>12</v>
      </c>
      <c r="C315" s="114"/>
      <c r="D315" s="115" t="s">
        <v>31</v>
      </c>
      <c r="E315" s="118">
        <v>10</v>
      </c>
      <c r="F315" s="41">
        <v>154</v>
      </c>
      <c r="G315" s="41"/>
      <c r="H315" s="41"/>
      <c r="I315" s="51">
        <f t="shared" si="15"/>
        <v>154</v>
      </c>
      <c r="J315" s="143"/>
    </row>
    <row r="316" spans="1:10" s="13" customFormat="1" ht="19.5" x14ac:dyDescent="0.4">
      <c r="A316" s="6">
        <v>45271</v>
      </c>
      <c r="B316" s="38"/>
      <c r="C316" s="114"/>
      <c r="D316" s="115" t="s">
        <v>22</v>
      </c>
      <c r="E316" s="118">
        <v>2</v>
      </c>
      <c r="F316" s="41">
        <v>86</v>
      </c>
      <c r="G316" s="41"/>
      <c r="H316" s="41"/>
      <c r="I316" s="51">
        <f t="shared" si="15"/>
        <v>86</v>
      </c>
      <c r="J316" s="143"/>
    </row>
    <row r="317" spans="1:10" s="13" customFormat="1" ht="19.5" x14ac:dyDescent="0.4">
      <c r="A317" s="6">
        <v>45271</v>
      </c>
      <c r="B317" s="38" t="s">
        <v>12</v>
      </c>
      <c r="C317" s="114"/>
      <c r="D317" s="115" t="s">
        <v>26</v>
      </c>
      <c r="E317" s="118">
        <v>4</v>
      </c>
      <c r="F317" s="41">
        <v>190</v>
      </c>
      <c r="G317" s="41"/>
      <c r="H317" s="41"/>
      <c r="I317" s="51">
        <f t="shared" si="15"/>
        <v>190</v>
      </c>
      <c r="J317" s="143"/>
    </row>
    <row r="318" spans="1:10" s="13" customFormat="1" ht="19.5" x14ac:dyDescent="0.4">
      <c r="A318" s="6">
        <v>45271</v>
      </c>
      <c r="B318" s="38" t="s">
        <v>12</v>
      </c>
      <c r="C318" s="114"/>
      <c r="D318" s="115" t="s">
        <v>35</v>
      </c>
      <c r="E318" s="118">
        <v>2</v>
      </c>
      <c r="F318" s="41"/>
      <c r="G318" s="41"/>
      <c r="H318" s="41"/>
      <c r="I318" s="51">
        <f t="shared" si="15"/>
        <v>0</v>
      </c>
      <c r="J318" s="143"/>
    </row>
    <row r="319" spans="1:10" s="13" customFormat="1" ht="19.5" x14ac:dyDescent="0.4">
      <c r="A319" s="6">
        <v>45271</v>
      </c>
      <c r="B319" s="38" t="s">
        <v>12</v>
      </c>
      <c r="C319" s="114"/>
      <c r="D319" s="115" t="s">
        <v>32</v>
      </c>
      <c r="E319" s="118">
        <v>1</v>
      </c>
      <c r="F319" s="41"/>
      <c r="G319" s="41"/>
      <c r="H319" s="41"/>
      <c r="I319" s="51">
        <f t="shared" si="15"/>
        <v>0</v>
      </c>
      <c r="J319" s="143"/>
    </row>
    <row r="320" spans="1:10" s="13" customFormat="1" ht="19.5" x14ac:dyDescent="0.4">
      <c r="A320" s="6">
        <v>45271</v>
      </c>
      <c r="B320" s="38" t="s">
        <v>12</v>
      </c>
      <c r="C320" s="114"/>
      <c r="D320" s="115" t="s">
        <v>36</v>
      </c>
      <c r="E320" s="118">
        <v>3</v>
      </c>
      <c r="F320" s="41"/>
      <c r="G320" s="41"/>
      <c r="H320" s="41"/>
      <c r="I320" s="51">
        <f t="shared" si="15"/>
        <v>0</v>
      </c>
      <c r="J320" s="143"/>
    </row>
    <row r="321" spans="1:10" s="13" customFormat="1" ht="19.5" x14ac:dyDescent="0.4">
      <c r="A321" s="6">
        <v>45271</v>
      </c>
      <c r="B321" s="38" t="s">
        <v>12</v>
      </c>
      <c r="C321" s="114"/>
      <c r="D321" s="115" t="s">
        <v>32</v>
      </c>
      <c r="E321" s="118">
        <v>2</v>
      </c>
      <c r="F321" s="41">
        <v>160</v>
      </c>
      <c r="G321" s="41"/>
      <c r="H321" s="41"/>
      <c r="I321" s="51">
        <f t="shared" si="15"/>
        <v>160</v>
      </c>
      <c r="J321" s="143"/>
    </row>
    <row r="322" spans="1:10" s="13" customFormat="1" ht="19.5" x14ac:dyDescent="0.4">
      <c r="A322" s="6">
        <v>45271</v>
      </c>
      <c r="B322" s="38"/>
      <c r="C322" s="114"/>
      <c r="D322" s="115" t="s">
        <v>22</v>
      </c>
      <c r="E322" s="118">
        <v>3</v>
      </c>
      <c r="F322" s="41">
        <v>133</v>
      </c>
      <c r="G322" s="41"/>
      <c r="H322" s="41"/>
      <c r="I322" s="51">
        <f t="shared" si="15"/>
        <v>133</v>
      </c>
      <c r="J322" s="143"/>
    </row>
    <row r="323" spans="1:10" s="13" customFormat="1" ht="19.5" x14ac:dyDescent="0.4">
      <c r="A323" s="6">
        <v>45271</v>
      </c>
      <c r="B323" s="38" t="s">
        <v>12</v>
      </c>
      <c r="C323" s="114"/>
      <c r="D323" s="115" t="s">
        <v>29</v>
      </c>
      <c r="E323" s="118">
        <v>2</v>
      </c>
      <c r="F323" s="41">
        <v>55</v>
      </c>
      <c r="G323" s="41"/>
      <c r="H323" s="41"/>
      <c r="I323" s="51">
        <f t="shared" si="15"/>
        <v>55</v>
      </c>
      <c r="J323" s="143"/>
    </row>
    <row r="324" spans="1:10" s="13" customFormat="1" ht="19.5" x14ac:dyDescent="0.4">
      <c r="A324" s="6">
        <v>45271</v>
      </c>
      <c r="B324" s="38" t="s">
        <v>12</v>
      </c>
      <c r="C324" s="114"/>
      <c r="D324" s="115" t="s">
        <v>32</v>
      </c>
      <c r="E324" s="118">
        <v>3</v>
      </c>
      <c r="F324" s="41">
        <v>290</v>
      </c>
      <c r="G324" s="41"/>
      <c r="H324" s="41"/>
      <c r="I324" s="51">
        <f t="shared" si="15"/>
        <v>290</v>
      </c>
      <c r="J324" s="143"/>
    </row>
    <row r="325" spans="1:10" s="13" customFormat="1" ht="19.5" x14ac:dyDescent="0.4">
      <c r="A325" s="6">
        <v>45272</v>
      </c>
      <c r="B325" s="38"/>
      <c r="C325" s="114"/>
      <c r="D325" s="115" t="s">
        <v>22</v>
      </c>
      <c r="E325" s="118">
        <v>2</v>
      </c>
      <c r="F325" s="41">
        <v>12</v>
      </c>
      <c r="G325" s="41"/>
      <c r="H325" s="41"/>
      <c r="I325" s="51">
        <f t="shared" si="15"/>
        <v>12</v>
      </c>
      <c r="J325" s="143"/>
    </row>
    <row r="326" spans="1:10" s="13" customFormat="1" ht="19.5" x14ac:dyDescent="0.4">
      <c r="A326" s="6">
        <v>45272</v>
      </c>
      <c r="B326" s="38" t="s">
        <v>12</v>
      </c>
      <c r="C326" s="114"/>
      <c r="D326" s="115" t="s">
        <v>26</v>
      </c>
      <c r="E326" s="118">
        <v>6</v>
      </c>
      <c r="F326" s="41">
        <v>250</v>
      </c>
      <c r="G326" s="41"/>
      <c r="H326" s="41"/>
      <c r="I326" s="51">
        <f t="shared" si="15"/>
        <v>250</v>
      </c>
      <c r="J326" s="143"/>
    </row>
    <row r="327" spans="1:10" s="13" customFormat="1" ht="19.5" x14ac:dyDescent="0.4">
      <c r="A327" s="6">
        <v>45272</v>
      </c>
      <c r="B327" s="38" t="s">
        <v>12</v>
      </c>
      <c r="C327" s="114"/>
      <c r="D327" s="115" t="s">
        <v>26</v>
      </c>
      <c r="E327" s="118">
        <v>2</v>
      </c>
      <c r="F327" s="41">
        <v>7</v>
      </c>
      <c r="G327" s="41"/>
      <c r="H327" s="41"/>
      <c r="I327" s="51">
        <f t="shared" si="15"/>
        <v>7</v>
      </c>
      <c r="J327" s="143"/>
    </row>
    <row r="328" spans="1:10" s="13" customFormat="1" ht="19.5" x14ac:dyDescent="0.4">
      <c r="A328" s="6">
        <v>45272</v>
      </c>
      <c r="B328" s="38" t="s">
        <v>12</v>
      </c>
      <c r="C328" s="114"/>
      <c r="D328" s="115" t="s">
        <v>32</v>
      </c>
      <c r="E328" s="118">
        <v>2</v>
      </c>
      <c r="F328" s="41">
        <v>80</v>
      </c>
      <c r="G328" s="41"/>
      <c r="H328" s="41"/>
      <c r="I328" s="51">
        <f t="shared" si="15"/>
        <v>80</v>
      </c>
      <c r="J328" s="143"/>
    </row>
    <row r="329" spans="1:10" s="13" customFormat="1" ht="19.5" x14ac:dyDescent="0.4">
      <c r="A329" s="6">
        <v>45272</v>
      </c>
      <c r="B329" s="38"/>
      <c r="C329" s="114"/>
      <c r="D329" s="115" t="s">
        <v>22</v>
      </c>
      <c r="E329" s="118">
        <v>1</v>
      </c>
      <c r="F329" s="41">
        <v>20</v>
      </c>
      <c r="G329" s="41"/>
      <c r="H329" s="41"/>
      <c r="I329" s="51">
        <f t="shared" si="15"/>
        <v>20</v>
      </c>
      <c r="J329" s="143"/>
    </row>
    <row r="330" spans="1:10" s="13" customFormat="1" ht="19.5" x14ac:dyDescent="0.4">
      <c r="A330" s="6">
        <v>45272</v>
      </c>
      <c r="B330" s="38" t="s">
        <v>12</v>
      </c>
      <c r="C330" s="114"/>
      <c r="D330" s="115" t="s">
        <v>26</v>
      </c>
      <c r="E330" s="118">
        <v>2</v>
      </c>
      <c r="F330" s="41"/>
      <c r="G330" s="41"/>
      <c r="H330" s="41"/>
      <c r="I330" s="51">
        <f t="shared" si="15"/>
        <v>0</v>
      </c>
      <c r="J330" s="143"/>
    </row>
    <row r="331" spans="1:10" s="13" customFormat="1" ht="19.5" x14ac:dyDescent="0.4">
      <c r="A331" s="6">
        <v>45272</v>
      </c>
      <c r="B331" s="38" t="s">
        <v>12</v>
      </c>
      <c r="C331" s="114"/>
      <c r="D331" s="115" t="s">
        <v>33</v>
      </c>
      <c r="E331" s="118">
        <v>2</v>
      </c>
      <c r="F331" s="41"/>
      <c r="G331" s="41"/>
      <c r="H331" s="41"/>
      <c r="I331" s="51">
        <f t="shared" si="15"/>
        <v>0</v>
      </c>
      <c r="J331" s="143"/>
    </row>
    <row r="332" spans="1:10" s="13" customFormat="1" ht="19.5" x14ac:dyDescent="0.4">
      <c r="A332" s="6">
        <v>45272</v>
      </c>
      <c r="B332" s="38" t="s">
        <v>12</v>
      </c>
      <c r="C332" s="114"/>
      <c r="D332" s="115" t="s">
        <v>23</v>
      </c>
      <c r="E332" s="118">
        <v>2</v>
      </c>
      <c r="F332" s="41"/>
      <c r="G332" s="41"/>
      <c r="H332" s="41"/>
      <c r="I332" s="51">
        <f t="shared" si="15"/>
        <v>0</v>
      </c>
      <c r="J332" s="143"/>
    </row>
    <row r="333" spans="1:10" s="13" customFormat="1" ht="19.5" x14ac:dyDescent="0.4">
      <c r="A333" s="6">
        <v>45272</v>
      </c>
      <c r="B333" s="38" t="s">
        <v>12</v>
      </c>
      <c r="C333" s="114"/>
      <c r="D333" s="115" t="s">
        <v>33</v>
      </c>
      <c r="E333" s="118">
        <v>5</v>
      </c>
      <c r="F333" s="41">
        <v>200</v>
      </c>
      <c r="G333" s="41"/>
      <c r="H333" s="41"/>
      <c r="I333" s="51">
        <f t="shared" si="15"/>
        <v>200</v>
      </c>
      <c r="J333" s="143"/>
    </row>
    <row r="334" spans="1:10" s="13" customFormat="1" ht="19.5" x14ac:dyDescent="0.4">
      <c r="A334" s="6">
        <v>45272</v>
      </c>
      <c r="B334" s="38"/>
      <c r="C334" s="114"/>
      <c r="D334" s="115" t="s">
        <v>22</v>
      </c>
      <c r="E334" s="118">
        <v>6</v>
      </c>
      <c r="F334" s="41">
        <v>85</v>
      </c>
      <c r="G334" s="41"/>
      <c r="H334" s="41"/>
      <c r="I334" s="51">
        <f t="shared" si="15"/>
        <v>85</v>
      </c>
      <c r="J334" s="143"/>
    </row>
    <row r="335" spans="1:10" s="13" customFormat="1" ht="19.5" x14ac:dyDescent="0.4">
      <c r="A335" s="6">
        <v>45272</v>
      </c>
      <c r="B335" s="38" t="s">
        <v>12</v>
      </c>
      <c r="C335" s="114"/>
      <c r="D335" s="115" t="s">
        <v>34</v>
      </c>
      <c r="E335" s="118">
        <v>2</v>
      </c>
      <c r="F335" s="41">
        <v>105</v>
      </c>
      <c r="G335" s="41"/>
      <c r="H335" s="41"/>
      <c r="I335" s="51">
        <f t="shared" si="15"/>
        <v>105</v>
      </c>
      <c r="J335" s="143"/>
    </row>
    <row r="336" spans="1:10" s="13" customFormat="1" ht="19.5" x14ac:dyDescent="0.4">
      <c r="A336" s="6">
        <v>45272</v>
      </c>
      <c r="B336" s="38" t="s">
        <v>12</v>
      </c>
      <c r="C336" s="114"/>
      <c r="D336" s="115" t="s">
        <v>30</v>
      </c>
      <c r="E336" s="118">
        <v>2</v>
      </c>
      <c r="F336" s="41"/>
      <c r="G336" s="41"/>
      <c r="H336" s="41"/>
      <c r="I336" s="51">
        <f t="shared" si="15"/>
        <v>0</v>
      </c>
      <c r="J336" s="143"/>
    </row>
    <row r="337" spans="1:10" s="13" customFormat="1" ht="19.5" x14ac:dyDescent="0.4">
      <c r="A337" s="6">
        <v>45273</v>
      </c>
      <c r="B337" s="38"/>
      <c r="C337" s="114"/>
      <c r="D337" s="115" t="s">
        <v>22</v>
      </c>
      <c r="E337" s="118">
        <v>7</v>
      </c>
      <c r="F337" s="41">
        <v>265</v>
      </c>
      <c r="G337" s="41"/>
      <c r="H337" s="41"/>
      <c r="I337" s="51">
        <f t="shared" si="15"/>
        <v>265</v>
      </c>
      <c r="J337" s="143"/>
    </row>
    <row r="338" spans="1:10" s="13" customFormat="1" ht="19.5" x14ac:dyDescent="0.4">
      <c r="A338" s="6">
        <v>45273</v>
      </c>
      <c r="B338" s="38" t="s">
        <v>12</v>
      </c>
      <c r="C338" s="114"/>
      <c r="D338" s="115" t="s">
        <v>33</v>
      </c>
      <c r="E338" s="118">
        <v>10</v>
      </c>
      <c r="F338" s="41">
        <v>293</v>
      </c>
      <c r="G338" s="41"/>
      <c r="H338" s="41"/>
      <c r="I338" s="51">
        <f t="shared" si="15"/>
        <v>293</v>
      </c>
      <c r="J338" s="143"/>
    </row>
    <row r="339" spans="1:10" s="13" customFormat="1" ht="19.5" x14ac:dyDescent="0.4">
      <c r="A339" s="6">
        <v>45273</v>
      </c>
      <c r="B339" s="38" t="s">
        <v>12</v>
      </c>
      <c r="C339" s="114"/>
      <c r="D339" s="115" t="s">
        <v>29</v>
      </c>
      <c r="E339" s="118">
        <v>3</v>
      </c>
      <c r="F339" s="41">
        <v>20</v>
      </c>
      <c r="G339" s="41"/>
      <c r="H339" s="41"/>
      <c r="I339" s="51">
        <f t="shared" si="15"/>
        <v>20</v>
      </c>
      <c r="J339" s="143"/>
    </row>
    <row r="340" spans="1:10" s="13" customFormat="1" ht="19.5" x14ac:dyDescent="0.4">
      <c r="A340" s="6">
        <v>45273</v>
      </c>
      <c r="B340" s="38" t="s">
        <v>12</v>
      </c>
      <c r="C340" s="114"/>
      <c r="D340" s="115" t="s">
        <v>35</v>
      </c>
      <c r="E340" s="118">
        <v>5</v>
      </c>
      <c r="F340" s="41">
        <v>150</v>
      </c>
      <c r="G340" s="41"/>
      <c r="H340" s="41"/>
      <c r="I340" s="51">
        <f t="shared" si="15"/>
        <v>150</v>
      </c>
      <c r="J340" s="143"/>
    </row>
    <row r="341" spans="1:10" s="13" customFormat="1" ht="19.5" x14ac:dyDescent="0.4">
      <c r="A341" s="6">
        <v>45273</v>
      </c>
      <c r="B341" s="38" t="s">
        <v>12</v>
      </c>
      <c r="C341" s="114"/>
      <c r="D341" s="115" t="s">
        <v>26</v>
      </c>
      <c r="E341" s="118">
        <v>4</v>
      </c>
      <c r="F341" s="41">
        <v>109</v>
      </c>
      <c r="G341" s="41"/>
      <c r="H341" s="41"/>
      <c r="I341" s="51">
        <f t="shared" si="15"/>
        <v>109</v>
      </c>
      <c r="J341" s="143"/>
    </row>
    <row r="342" spans="1:10" s="13" customFormat="1" ht="19.5" x14ac:dyDescent="0.4">
      <c r="A342" s="6">
        <v>45273</v>
      </c>
      <c r="B342" s="38" t="s">
        <v>12</v>
      </c>
      <c r="C342" s="114"/>
      <c r="D342" s="115" t="s">
        <v>29</v>
      </c>
      <c r="E342" s="118">
        <v>7</v>
      </c>
      <c r="F342" s="41">
        <v>311</v>
      </c>
      <c r="G342" s="41"/>
      <c r="H342" s="41"/>
      <c r="I342" s="51">
        <f t="shared" si="15"/>
        <v>311</v>
      </c>
      <c r="J342" s="143"/>
    </row>
    <row r="343" spans="1:10" s="13" customFormat="1" ht="19.5" x14ac:dyDescent="0.4">
      <c r="A343" s="6">
        <v>45273</v>
      </c>
      <c r="B343" s="38" t="s">
        <v>12</v>
      </c>
      <c r="C343" s="114"/>
      <c r="D343" s="115" t="s">
        <v>23</v>
      </c>
      <c r="E343" s="118">
        <v>1</v>
      </c>
      <c r="F343" s="41"/>
      <c r="G343" s="41"/>
      <c r="H343" s="41"/>
      <c r="I343" s="51">
        <f t="shared" si="15"/>
        <v>0</v>
      </c>
      <c r="J343" s="143"/>
    </row>
    <row r="344" spans="1:10" s="13" customFormat="1" ht="19.5" x14ac:dyDescent="0.4">
      <c r="A344" s="6">
        <v>45273</v>
      </c>
      <c r="B344" s="38"/>
      <c r="C344" s="114"/>
      <c r="D344" s="115" t="s">
        <v>22</v>
      </c>
      <c r="E344" s="118">
        <v>2</v>
      </c>
      <c r="F344" s="41"/>
      <c r="G344" s="41"/>
      <c r="H344" s="41"/>
      <c r="I344" s="51">
        <f t="shared" si="15"/>
        <v>0</v>
      </c>
      <c r="J344" s="143"/>
    </row>
    <row r="345" spans="1:10" s="13" customFormat="1" ht="19.5" x14ac:dyDescent="0.4">
      <c r="A345" s="6">
        <v>45273</v>
      </c>
      <c r="B345" s="38" t="s">
        <v>12</v>
      </c>
      <c r="C345" s="114"/>
      <c r="D345" s="115" t="s">
        <v>33</v>
      </c>
      <c r="E345" s="118">
        <v>2</v>
      </c>
      <c r="F345" s="41"/>
      <c r="G345" s="41"/>
      <c r="H345" s="41"/>
      <c r="I345" s="51">
        <f t="shared" si="15"/>
        <v>0</v>
      </c>
      <c r="J345" s="143"/>
    </row>
    <row r="346" spans="1:10" s="13" customFormat="1" ht="19.5" x14ac:dyDescent="0.4">
      <c r="A346" s="6">
        <v>45273</v>
      </c>
      <c r="B346" s="38" t="s">
        <v>12</v>
      </c>
      <c r="C346" s="114"/>
      <c r="D346" s="115" t="s">
        <v>26</v>
      </c>
      <c r="E346" s="118">
        <v>2</v>
      </c>
      <c r="F346" s="41">
        <v>44</v>
      </c>
      <c r="G346" s="41"/>
      <c r="H346" s="41"/>
      <c r="I346" s="51">
        <f t="shared" si="15"/>
        <v>44</v>
      </c>
      <c r="J346" s="143"/>
    </row>
    <row r="347" spans="1:10" s="13" customFormat="1" ht="19.5" x14ac:dyDescent="0.4">
      <c r="A347" s="6">
        <v>45273</v>
      </c>
      <c r="B347" s="38" t="s">
        <v>12</v>
      </c>
      <c r="C347" s="114"/>
      <c r="D347" s="115" t="s">
        <v>30</v>
      </c>
      <c r="E347" s="118">
        <v>1</v>
      </c>
      <c r="F347" s="41">
        <v>50</v>
      </c>
      <c r="G347" s="41"/>
      <c r="H347" s="41"/>
      <c r="I347" s="51">
        <f t="shared" si="15"/>
        <v>50</v>
      </c>
      <c r="J347" s="143"/>
    </row>
    <row r="348" spans="1:10" s="13" customFormat="1" ht="19.5" x14ac:dyDescent="0.4">
      <c r="A348" s="6">
        <v>45273</v>
      </c>
      <c r="B348" s="38"/>
      <c r="C348" s="114"/>
      <c r="D348" s="115" t="s">
        <v>22</v>
      </c>
      <c r="E348" s="118">
        <v>1</v>
      </c>
      <c r="F348" s="41">
        <v>2</v>
      </c>
      <c r="G348" s="41"/>
      <c r="H348" s="41"/>
      <c r="I348" s="51">
        <f t="shared" si="15"/>
        <v>2</v>
      </c>
      <c r="J348" s="143"/>
    </row>
    <row r="349" spans="1:10" s="13" customFormat="1" ht="19.5" x14ac:dyDescent="0.4">
      <c r="A349" s="6">
        <v>45274</v>
      </c>
      <c r="B349" s="38" t="s">
        <v>12</v>
      </c>
      <c r="C349" s="114"/>
      <c r="D349" s="115" t="s">
        <v>33</v>
      </c>
      <c r="E349" s="118">
        <v>2</v>
      </c>
      <c r="F349" s="41">
        <v>30</v>
      </c>
      <c r="G349" s="41"/>
      <c r="H349" s="41"/>
      <c r="I349" s="51">
        <f t="shared" ref="I349:I353" si="16">SUM(F349:H349)</f>
        <v>30</v>
      </c>
      <c r="J349" s="143"/>
    </row>
    <row r="350" spans="1:10" s="13" customFormat="1" ht="19.5" x14ac:dyDescent="0.4">
      <c r="A350" s="6">
        <v>45274</v>
      </c>
      <c r="B350" s="38" t="s">
        <v>12</v>
      </c>
      <c r="C350" s="114"/>
      <c r="D350" s="115" t="s">
        <v>34</v>
      </c>
      <c r="E350" s="118">
        <v>6</v>
      </c>
      <c r="F350" s="41">
        <v>201</v>
      </c>
      <c r="G350" s="41"/>
      <c r="H350" s="41"/>
      <c r="I350" s="51">
        <f t="shared" si="16"/>
        <v>201</v>
      </c>
      <c r="J350" s="143"/>
    </row>
    <row r="351" spans="1:10" s="13" customFormat="1" ht="19.5" x14ac:dyDescent="0.4">
      <c r="A351" s="6">
        <v>45274</v>
      </c>
      <c r="B351" s="38" t="s">
        <v>12</v>
      </c>
      <c r="C351" s="114"/>
      <c r="D351" s="115" t="s">
        <v>35</v>
      </c>
      <c r="E351" s="118">
        <v>5</v>
      </c>
      <c r="F351" s="41">
        <v>149</v>
      </c>
      <c r="G351" s="41"/>
      <c r="H351" s="41"/>
      <c r="I351" s="51">
        <f t="shared" si="16"/>
        <v>149</v>
      </c>
      <c r="J351" s="143"/>
    </row>
    <row r="352" spans="1:10" s="13" customFormat="1" ht="19.5" x14ac:dyDescent="0.4">
      <c r="A352" s="6">
        <v>45274</v>
      </c>
      <c r="B352" s="38" t="s">
        <v>12</v>
      </c>
      <c r="C352" s="114"/>
      <c r="D352" s="115" t="s">
        <v>34</v>
      </c>
      <c r="E352" s="118">
        <v>3</v>
      </c>
      <c r="F352" s="41">
        <v>19</v>
      </c>
      <c r="G352" s="41"/>
      <c r="H352" s="41"/>
      <c r="I352" s="51">
        <f t="shared" si="16"/>
        <v>19</v>
      </c>
      <c r="J352" s="143"/>
    </row>
    <row r="353" spans="1:10" s="13" customFormat="1" ht="19.5" x14ac:dyDescent="0.4">
      <c r="A353" s="6">
        <v>45274</v>
      </c>
      <c r="B353" s="38" t="s">
        <v>12</v>
      </c>
      <c r="C353" s="114"/>
      <c r="D353" s="115" t="s">
        <v>31</v>
      </c>
      <c r="E353" s="118">
        <v>2</v>
      </c>
      <c r="F353" s="41">
        <v>5</v>
      </c>
      <c r="G353" s="41"/>
      <c r="H353" s="41"/>
      <c r="I353" s="51">
        <f t="shared" si="16"/>
        <v>5</v>
      </c>
      <c r="J353" s="143"/>
    </row>
    <row r="354" spans="1:10" s="13" customFormat="1" ht="19.5" x14ac:dyDescent="0.4">
      <c r="A354" s="6">
        <v>45274</v>
      </c>
      <c r="B354" s="38" t="s">
        <v>12</v>
      </c>
      <c r="C354" s="114"/>
      <c r="D354" s="115" t="s">
        <v>25</v>
      </c>
      <c r="E354" s="118">
        <v>2</v>
      </c>
      <c r="F354" s="41">
        <v>73</v>
      </c>
      <c r="G354" s="41"/>
      <c r="H354" s="41"/>
      <c r="I354" s="51">
        <f t="shared" ref="I354:I357" si="17">SUM(F354:H354)</f>
        <v>73</v>
      </c>
      <c r="J354" s="143"/>
    </row>
    <row r="355" spans="1:10" s="13" customFormat="1" ht="19.5" x14ac:dyDescent="0.4">
      <c r="A355" s="6">
        <v>45275</v>
      </c>
      <c r="B355" s="38"/>
      <c r="C355" s="114"/>
      <c r="D355" s="115" t="s">
        <v>22</v>
      </c>
      <c r="E355" s="2">
        <v>2</v>
      </c>
      <c r="F355" s="41">
        <v>10</v>
      </c>
      <c r="G355" s="41"/>
      <c r="H355" s="41"/>
      <c r="I355" s="51">
        <f t="shared" si="17"/>
        <v>10</v>
      </c>
      <c r="J355" s="143"/>
    </row>
    <row r="356" spans="1:10" s="13" customFormat="1" ht="19.5" x14ac:dyDescent="0.4">
      <c r="A356" s="6">
        <v>45275</v>
      </c>
      <c r="B356" s="38" t="s">
        <v>12</v>
      </c>
      <c r="C356" s="114"/>
      <c r="D356" s="115" t="s">
        <v>33</v>
      </c>
      <c r="E356" s="2">
        <v>2</v>
      </c>
      <c r="F356" s="41">
        <v>14</v>
      </c>
      <c r="G356" s="41"/>
      <c r="H356" s="41"/>
      <c r="I356" s="51">
        <f t="shared" si="17"/>
        <v>14</v>
      </c>
      <c r="J356" s="143"/>
    </row>
    <row r="357" spans="1:10" s="13" customFormat="1" ht="19.5" x14ac:dyDescent="0.4">
      <c r="A357" s="6">
        <v>45275</v>
      </c>
      <c r="B357" s="38"/>
      <c r="C357" s="114"/>
      <c r="D357" s="115" t="s">
        <v>22</v>
      </c>
      <c r="E357" s="2">
        <v>3</v>
      </c>
      <c r="F357" s="41">
        <v>45</v>
      </c>
      <c r="G357" s="41"/>
      <c r="H357" s="41"/>
      <c r="I357" s="51">
        <f t="shared" si="17"/>
        <v>45</v>
      </c>
      <c r="J357" s="143"/>
    </row>
    <row r="358" spans="1:10" s="13" customFormat="1" ht="19.5" x14ac:dyDescent="0.4">
      <c r="A358" s="6">
        <v>45275</v>
      </c>
      <c r="B358" s="38" t="s">
        <v>12</v>
      </c>
      <c r="C358" s="114"/>
      <c r="D358" s="115" t="s">
        <v>26</v>
      </c>
      <c r="E358" s="2">
        <v>2</v>
      </c>
      <c r="F358" s="41"/>
      <c r="G358" s="41"/>
      <c r="H358" s="41"/>
      <c r="I358" s="51">
        <f t="shared" si="9"/>
        <v>0</v>
      </c>
      <c r="J358" s="143"/>
    </row>
    <row r="359" spans="1:10" s="13" customFormat="1" ht="19.5" x14ac:dyDescent="0.4">
      <c r="A359" s="6">
        <v>45275</v>
      </c>
      <c r="B359" s="38" t="s">
        <v>12</v>
      </c>
      <c r="C359" s="114"/>
      <c r="D359" s="115" t="s">
        <v>23</v>
      </c>
      <c r="E359" s="2">
        <v>2</v>
      </c>
      <c r="F359" s="41"/>
      <c r="G359" s="41"/>
      <c r="H359" s="41"/>
      <c r="I359" s="51">
        <f t="shared" si="9"/>
        <v>0</v>
      </c>
      <c r="J359" s="143"/>
    </row>
    <row r="360" spans="1:10" s="13" customFormat="1" ht="19.5" x14ac:dyDescent="0.4">
      <c r="A360" s="6">
        <v>45275</v>
      </c>
      <c r="B360" s="38" t="s">
        <v>12</v>
      </c>
      <c r="C360" s="114"/>
      <c r="D360" s="115" t="s">
        <v>33</v>
      </c>
      <c r="E360" s="2">
        <v>2</v>
      </c>
      <c r="F360" s="41">
        <v>130</v>
      </c>
      <c r="G360" s="41"/>
      <c r="H360" s="41"/>
      <c r="I360" s="51">
        <f t="shared" ref="I360:I394" si="18">SUM(F360:H360)</f>
        <v>130</v>
      </c>
      <c r="J360" s="143"/>
    </row>
    <row r="361" spans="1:10" s="13" customFormat="1" ht="19.5" x14ac:dyDescent="0.4">
      <c r="A361" s="6">
        <v>45275</v>
      </c>
      <c r="B361" s="38"/>
      <c r="C361" s="114"/>
      <c r="D361" s="115" t="s">
        <v>22</v>
      </c>
      <c r="E361" s="2">
        <v>4</v>
      </c>
      <c r="F361" s="41">
        <v>15</v>
      </c>
      <c r="G361" s="41"/>
      <c r="H361" s="41"/>
      <c r="I361" s="51">
        <f t="shared" si="18"/>
        <v>15</v>
      </c>
      <c r="J361" s="143"/>
    </row>
    <row r="362" spans="1:10" s="13" customFormat="1" ht="19.5" x14ac:dyDescent="0.4">
      <c r="A362" s="6">
        <v>45275</v>
      </c>
      <c r="B362" s="38" t="s">
        <v>12</v>
      </c>
      <c r="C362" s="135"/>
      <c r="D362" s="115" t="s">
        <v>33</v>
      </c>
      <c r="E362" s="2">
        <v>3</v>
      </c>
      <c r="F362" s="41">
        <v>15</v>
      </c>
      <c r="G362" s="41"/>
      <c r="H362" s="41"/>
      <c r="I362" s="51">
        <f t="shared" si="18"/>
        <v>15</v>
      </c>
      <c r="J362" s="143"/>
    </row>
    <row r="363" spans="1:10" s="13" customFormat="1" ht="19.5" x14ac:dyDescent="0.4">
      <c r="A363" s="6">
        <v>45275</v>
      </c>
      <c r="B363" s="38" t="s">
        <v>12</v>
      </c>
      <c r="C363" s="135"/>
      <c r="D363" s="115" t="s">
        <v>36</v>
      </c>
      <c r="E363" s="2">
        <v>2</v>
      </c>
      <c r="F363" s="41">
        <v>15</v>
      </c>
      <c r="G363" s="41"/>
      <c r="H363" s="41"/>
      <c r="I363" s="51">
        <f t="shared" si="18"/>
        <v>15</v>
      </c>
      <c r="J363" s="143"/>
    </row>
    <row r="364" spans="1:10" s="13" customFormat="1" ht="19.5" x14ac:dyDescent="0.4">
      <c r="A364" s="6">
        <v>45275</v>
      </c>
      <c r="B364" s="38" t="s">
        <v>12</v>
      </c>
      <c r="C364" s="135"/>
      <c r="D364" s="115" t="s">
        <v>25</v>
      </c>
      <c r="E364" s="2">
        <v>2</v>
      </c>
      <c r="F364" s="41">
        <v>10</v>
      </c>
      <c r="G364" s="41"/>
      <c r="H364" s="41"/>
      <c r="I364" s="51">
        <f t="shared" ref="I364" si="19">SUM(F364:H364)</f>
        <v>10</v>
      </c>
      <c r="J364" s="143"/>
    </row>
    <row r="365" spans="1:10" s="13" customFormat="1" ht="19.5" x14ac:dyDescent="0.4">
      <c r="A365" s="6">
        <v>45276</v>
      </c>
      <c r="B365" s="38" t="s">
        <v>12</v>
      </c>
      <c r="C365" s="135"/>
      <c r="D365" s="115" t="s">
        <v>29</v>
      </c>
      <c r="E365" s="118">
        <v>2</v>
      </c>
      <c r="F365" s="41">
        <v>95</v>
      </c>
      <c r="G365" s="41"/>
      <c r="H365" s="41"/>
      <c r="I365" s="51">
        <f t="shared" si="18"/>
        <v>95</v>
      </c>
      <c r="J365" s="143"/>
    </row>
    <row r="366" spans="1:10" s="13" customFormat="1" ht="19.5" x14ac:dyDescent="0.4">
      <c r="A366" s="6">
        <v>45276</v>
      </c>
      <c r="B366" s="38" t="s">
        <v>12</v>
      </c>
      <c r="C366" s="114"/>
      <c r="D366" s="115" t="s">
        <v>35</v>
      </c>
      <c r="E366" s="118">
        <v>4</v>
      </c>
      <c r="F366" s="41">
        <v>128</v>
      </c>
      <c r="G366" s="41"/>
      <c r="H366" s="41"/>
      <c r="I366" s="51">
        <f t="shared" si="18"/>
        <v>128</v>
      </c>
      <c r="J366" s="143"/>
    </row>
    <row r="367" spans="1:10" s="13" customFormat="1" ht="19.5" x14ac:dyDescent="0.4">
      <c r="A367" s="6">
        <v>45276</v>
      </c>
      <c r="B367" s="38" t="s">
        <v>12</v>
      </c>
      <c r="C367" s="114"/>
      <c r="D367" s="115" t="s">
        <v>26</v>
      </c>
      <c r="E367" s="118">
        <v>2</v>
      </c>
      <c r="F367" s="41"/>
      <c r="G367" s="41"/>
      <c r="H367" s="41"/>
      <c r="I367" s="51">
        <f t="shared" si="18"/>
        <v>0</v>
      </c>
      <c r="J367" s="143"/>
    </row>
    <row r="368" spans="1:10" s="13" customFormat="1" ht="19.5" x14ac:dyDescent="0.4">
      <c r="A368" s="6">
        <v>45276</v>
      </c>
      <c r="B368" s="38" t="s">
        <v>12</v>
      </c>
      <c r="C368" s="114"/>
      <c r="D368" s="115" t="s">
        <v>34</v>
      </c>
      <c r="E368" s="118">
        <v>2</v>
      </c>
      <c r="F368" s="41">
        <v>70</v>
      </c>
      <c r="G368" s="41"/>
      <c r="H368" s="41"/>
      <c r="I368" s="51">
        <f t="shared" si="18"/>
        <v>70</v>
      </c>
      <c r="J368" s="143"/>
    </row>
    <row r="369" spans="1:10" s="13" customFormat="1" ht="19.5" x14ac:dyDescent="0.4">
      <c r="A369" s="6">
        <v>45276</v>
      </c>
      <c r="B369" s="38"/>
      <c r="C369" s="114"/>
      <c r="D369" s="115" t="s">
        <v>22</v>
      </c>
      <c r="E369" s="118">
        <v>1</v>
      </c>
      <c r="F369" s="41"/>
      <c r="G369" s="41"/>
      <c r="H369" s="41"/>
      <c r="I369" s="51">
        <f t="shared" si="18"/>
        <v>0</v>
      </c>
      <c r="J369" s="143"/>
    </row>
    <row r="370" spans="1:10" s="13" customFormat="1" ht="19.5" x14ac:dyDescent="0.4">
      <c r="A370" s="6">
        <v>45276</v>
      </c>
      <c r="B370" s="38" t="s">
        <v>12</v>
      </c>
      <c r="C370" s="114"/>
      <c r="D370" s="115" t="s">
        <v>30</v>
      </c>
      <c r="E370" s="118">
        <v>1</v>
      </c>
      <c r="F370" s="41"/>
      <c r="G370" s="41"/>
      <c r="H370" s="41"/>
      <c r="I370" s="51">
        <f t="shared" si="18"/>
        <v>0</v>
      </c>
      <c r="J370" s="143"/>
    </row>
    <row r="371" spans="1:10" s="13" customFormat="1" ht="19.5" x14ac:dyDescent="0.4">
      <c r="A371" s="6">
        <v>45277</v>
      </c>
      <c r="B371" s="38" t="s">
        <v>12</v>
      </c>
      <c r="C371" s="114"/>
      <c r="D371" s="115" t="s">
        <v>29</v>
      </c>
      <c r="E371" s="118">
        <v>1</v>
      </c>
      <c r="F371" s="41">
        <v>29</v>
      </c>
      <c r="G371" s="41"/>
      <c r="H371" s="41"/>
      <c r="I371" s="51">
        <f t="shared" si="18"/>
        <v>29</v>
      </c>
      <c r="J371" s="143"/>
    </row>
    <row r="372" spans="1:10" s="13" customFormat="1" ht="19.5" x14ac:dyDescent="0.4">
      <c r="A372" s="6">
        <v>45277</v>
      </c>
      <c r="B372" s="38"/>
      <c r="C372" s="114"/>
      <c r="D372" s="115" t="s">
        <v>22</v>
      </c>
      <c r="E372" s="118">
        <v>12</v>
      </c>
      <c r="F372" s="41">
        <v>59</v>
      </c>
      <c r="G372" s="41"/>
      <c r="H372" s="41"/>
      <c r="I372" s="51">
        <f t="shared" si="18"/>
        <v>59</v>
      </c>
      <c r="J372" s="143"/>
    </row>
    <row r="373" spans="1:10" s="13" customFormat="1" ht="19.5" x14ac:dyDescent="0.4">
      <c r="A373" s="6">
        <v>45277</v>
      </c>
      <c r="B373" s="38" t="s">
        <v>12</v>
      </c>
      <c r="C373" s="114"/>
      <c r="D373" s="138" t="s">
        <v>32</v>
      </c>
      <c r="E373" s="118">
        <v>0</v>
      </c>
      <c r="F373" s="41">
        <v>36</v>
      </c>
      <c r="G373" s="41"/>
      <c r="H373" s="41"/>
      <c r="I373" s="51">
        <f t="shared" si="18"/>
        <v>36</v>
      </c>
      <c r="J373" s="143"/>
    </row>
    <row r="374" spans="1:10" s="13" customFormat="1" ht="19.5" x14ac:dyDescent="0.4">
      <c r="A374" s="6">
        <v>45277</v>
      </c>
      <c r="B374" s="38" t="s">
        <v>12</v>
      </c>
      <c r="C374" s="114"/>
      <c r="D374" s="115" t="s">
        <v>26</v>
      </c>
      <c r="E374" s="118">
        <v>4</v>
      </c>
      <c r="F374" s="41">
        <v>10</v>
      </c>
      <c r="G374" s="41"/>
      <c r="H374" s="41"/>
      <c r="I374" s="51">
        <f t="shared" si="18"/>
        <v>10</v>
      </c>
      <c r="J374" s="143"/>
    </row>
    <row r="375" spans="1:10" s="13" customFormat="1" ht="19.5" x14ac:dyDescent="0.4">
      <c r="A375" s="6">
        <v>45277</v>
      </c>
      <c r="B375" s="38" t="s">
        <v>12</v>
      </c>
      <c r="C375" s="114"/>
      <c r="D375" s="115" t="s">
        <v>29</v>
      </c>
      <c r="E375" s="118">
        <v>6</v>
      </c>
      <c r="F375" s="41">
        <v>15</v>
      </c>
      <c r="G375" s="41"/>
      <c r="H375" s="41"/>
      <c r="I375" s="51">
        <f t="shared" si="18"/>
        <v>15</v>
      </c>
      <c r="J375" s="143"/>
    </row>
    <row r="376" spans="1:10" s="13" customFormat="1" ht="19.5" x14ac:dyDescent="0.4">
      <c r="A376" s="6">
        <v>45277</v>
      </c>
      <c r="B376" s="38" t="s">
        <v>12</v>
      </c>
      <c r="C376" s="114"/>
      <c r="D376" s="115" t="s">
        <v>31</v>
      </c>
      <c r="E376" s="118">
        <v>1</v>
      </c>
      <c r="F376" s="41">
        <v>35</v>
      </c>
      <c r="G376" s="41"/>
      <c r="H376" s="41"/>
      <c r="I376" s="51">
        <f t="shared" si="18"/>
        <v>35</v>
      </c>
      <c r="J376" s="143"/>
    </row>
    <row r="377" spans="1:10" s="13" customFormat="1" ht="19.5" x14ac:dyDescent="0.4">
      <c r="A377" s="6">
        <v>45277</v>
      </c>
      <c r="B377" s="38"/>
      <c r="C377" s="114"/>
      <c r="D377" s="115" t="s">
        <v>22</v>
      </c>
      <c r="E377" s="118">
        <v>4</v>
      </c>
      <c r="F377" s="41">
        <v>40</v>
      </c>
      <c r="G377" s="41"/>
      <c r="H377" s="41"/>
      <c r="I377" s="51">
        <f t="shared" si="18"/>
        <v>40</v>
      </c>
      <c r="J377" s="143"/>
    </row>
    <row r="378" spans="1:10" s="13" customFormat="1" ht="19.5" x14ac:dyDescent="0.4">
      <c r="A378" s="6">
        <v>45277</v>
      </c>
      <c r="B378" s="38" t="s">
        <v>12</v>
      </c>
      <c r="C378" s="114"/>
      <c r="D378" s="115" t="s">
        <v>35</v>
      </c>
      <c r="E378" s="118">
        <v>5</v>
      </c>
      <c r="F378" s="41">
        <v>30</v>
      </c>
      <c r="G378" s="41"/>
      <c r="H378" s="41"/>
      <c r="I378" s="51">
        <f t="shared" si="18"/>
        <v>30</v>
      </c>
      <c r="J378" s="143"/>
    </row>
    <row r="379" spans="1:10" s="13" customFormat="1" ht="19.5" x14ac:dyDescent="0.4">
      <c r="A379" s="6">
        <v>45278</v>
      </c>
      <c r="B379" s="38" t="s">
        <v>12</v>
      </c>
      <c r="C379" s="114"/>
      <c r="D379" s="115" t="s">
        <v>23</v>
      </c>
      <c r="E379" s="118">
        <v>2</v>
      </c>
      <c r="F379" s="41">
        <v>50</v>
      </c>
      <c r="G379" s="41"/>
      <c r="H379" s="41"/>
      <c r="I379" s="51">
        <f t="shared" si="18"/>
        <v>50</v>
      </c>
      <c r="J379" s="143"/>
    </row>
    <row r="380" spans="1:10" s="13" customFormat="1" ht="19.5" x14ac:dyDescent="0.4">
      <c r="A380" s="6">
        <v>45278</v>
      </c>
      <c r="B380" s="38"/>
      <c r="C380" s="114"/>
      <c r="D380" s="115" t="s">
        <v>22</v>
      </c>
      <c r="E380" s="118">
        <v>4</v>
      </c>
      <c r="F380" s="41">
        <v>49</v>
      </c>
      <c r="G380" s="41"/>
      <c r="H380" s="41"/>
      <c r="I380" s="51">
        <f t="shared" si="18"/>
        <v>49</v>
      </c>
      <c r="J380" s="143"/>
    </row>
    <row r="381" spans="1:10" s="13" customFormat="1" ht="19.5" x14ac:dyDescent="0.4">
      <c r="A381" s="6">
        <v>45278</v>
      </c>
      <c r="B381" s="38" t="s">
        <v>12</v>
      </c>
      <c r="C381" s="114"/>
      <c r="D381" s="115" t="s">
        <v>34</v>
      </c>
      <c r="E381" s="118">
        <v>2</v>
      </c>
      <c r="F381" s="41">
        <v>96</v>
      </c>
      <c r="G381" s="41"/>
      <c r="H381" s="41"/>
      <c r="I381" s="51">
        <f t="shared" si="18"/>
        <v>96</v>
      </c>
      <c r="J381" s="143"/>
    </row>
    <row r="382" spans="1:10" s="13" customFormat="1" ht="19.5" x14ac:dyDescent="0.4">
      <c r="A382" s="6">
        <v>45278</v>
      </c>
      <c r="B382" s="38" t="s">
        <v>12</v>
      </c>
      <c r="C382" s="114"/>
      <c r="D382" s="115" t="s">
        <v>34</v>
      </c>
      <c r="E382" s="118">
        <v>2</v>
      </c>
      <c r="F382" s="41">
        <v>16</v>
      </c>
      <c r="G382" s="41"/>
      <c r="H382" s="41"/>
      <c r="I382" s="51">
        <f t="shared" si="18"/>
        <v>16</v>
      </c>
      <c r="J382" s="143"/>
    </row>
    <row r="383" spans="1:10" s="13" customFormat="1" ht="19.5" x14ac:dyDescent="0.4">
      <c r="A383" s="6">
        <v>45278</v>
      </c>
      <c r="B383" s="63" t="s">
        <v>18</v>
      </c>
      <c r="C383" s="114"/>
      <c r="D383" s="115" t="s">
        <v>34</v>
      </c>
      <c r="E383" s="118">
        <v>2</v>
      </c>
      <c r="F383" s="41">
        <v>30</v>
      </c>
      <c r="G383" s="41"/>
      <c r="H383" s="41"/>
      <c r="I383" s="51">
        <f t="shared" si="18"/>
        <v>30</v>
      </c>
      <c r="J383" s="143"/>
    </row>
    <row r="384" spans="1:10" s="13" customFormat="1" ht="19.5" x14ac:dyDescent="0.4">
      <c r="A384" s="6">
        <v>45278</v>
      </c>
      <c r="B384" s="38"/>
      <c r="C384" s="114"/>
      <c r="D384" s="115" t="s">
        <v>22</v>
      </c>
      <c r="E384" s="118">
        <v>2</v>
      </c>
      <c r="F384" s="41">
        <v>41</v>
      </c>
      <c r="G384" s="41"/>
      <c r="H384" s="41"/>
      <c r="I384" s="51">
        <f t="shared" si="18"/>
        <v>41</v>
      </c>
      <c r="J384" s="143"/>
    </row>
    <row r="385" spans="1:10" s="13" customFormat="1" ht="19.5" x14ac:dyDescent="0.4">
      <c r="A385" s="6">
        <v>45278</v>
      </c>
      <c r="B385" s="38" t="s">
        <v>12</v>
      </c>
      <c r="C385" s="114"/>
      <c r="D385" s="115" t="s">
        <v>35</v>
      </c>
      <c r="E385" s="118">
        <v>7</v>
      </c>
      <c r="F385" s="41">
        <v>25</v>
      </c>
      <c r="G385" s="41"/>
      <c r="H385" s="41"/>
      <c r="I385" s="51">
        <f t="shared" si="18"/>
        <v>25</v>
      </c>
      <c r="J385" s="143"/>
    </row>
    <row r="386" spans="1:10" s="13" customFormat="1" ht="19.5" x14ac:dyDescent="0.4">
      <c r="A386" s="6">
        <v>45278</v>
      </c>
      <c r="B386" s="38" t="s">
        <v>12</v>
      </c>
      <c r="C386" s="114"/>
      <c r="D386" s="115" t="s">
        <v>31</v>
      </c>
      <c r="E386" s="118">
        <v>2</v>
      </c>
      <c r="F386" s="41">
        <v>68</v>
      </c>
      <c r="G386" s="41"/>
      <c r="H386" s="41"/>
      <c r="I386" s="51">
        <f t="shared" si="18"/>
        <v>68</v>
      </c>
      <c r="J386" s="143"/>
    </row>
    <row r="387" spans="1:10" s="13" customFormat="1" ht="19.5" x14ac:dyDescent="0.4">
      <c r="A387" s="6">
        <v>45278</v>
      </c>
      <c r="B387" s="38" t="s">
        <v>12</v>
      </c>
      <c r="C387" s="114"/>
      <c r="D387" s="115" t="s">
        <v>30</v>
      </c>
      <c r="E387" s="118">
        <v>1</v>
      </c>
      <c r="F387" s="41"/>
      <c r="G387" s="41"/>
      <c r="H387" s="41"/>
      <c r="I387" s="51">
        <f t="shared" si="18"/>
        <v>0</v>
      </c>
      <c r="J387" s="143"/>
    </row>
    <row r="388" spans="1:10" s="13" customFormat="1" ht="19.5" x14ac:dyDescent="0.4">
      <c r="A388" s="6">
        <v>45278</v>
      </c>
      <c r="B388" s="38" t="s">
        <v>12</v>
      </c>
      <c r="C388" s="114"/>
      <c r="D388" s="115" t="s">
        <v>32</v>
      </c>
      <c r="E388" s="118">
        <v>1</v>
      </c>
      <c r="F388" s="41"/>
      <c r="G388" s="41"/>
      <c r="H388" s="41"/>
      <c r="I388" s="51">
        <f t="shared" si="18"/>
        <v>0</v>
      </c>
      <c r="J388" s="143"/>
    </row>
    <row r="389" spans="1:10" s="13" customFormat="1" ht="19.5" x14ac:dyDescent="0.4">
      <c r="A389" s="6">
        <v>45278</v>
      </c>
      <c r="B389" s="38" t="s">
        <v>12</v>
      </c>
      <c r="C389" s="114"/>
      <c r="D389" s="115" t="s">
        <v>26</v>
      </c>
      <c r="E389" s="118">
        <v>2</v>
      </c>
      <c r="F389" s="41"/>
      <c r="G389" s="41"/>
      <c r="H389" s="41"/>
      <c r="I389" s="51">
        <f t="shared" si="18"/>
        <v>0</v>
      </c>
      <c r="J389" s="143"/>
    </row>
    <row r="390" spans="1:10" s="13" customFormat="1" ht="19.5" x14ac:dyDescent="0.4">
      <c r="A390" s="6">
        <v>45278</v>
      </c>
      <c r="B390" s="38"/>
      <c r="C390" s="6"/>
      <c r="D390" s="115" t="s">
        <v>22</v>
      </c>
      <c r="E390" s="118">
        <v>2</v>
      </c>
      <c r="F390" s="41"/>
      <c r="G390" s="41"/>
      <c r="H390" s="41"/>
      <c r="I390" s="51">
        <f t="shared" si="18"/>
        <v>0</v>
      </c>
      <c r="J390" s="143"/>
    </row>
    <row r="391" spans="1:10" s="13" customFormat="1" ht="19.5" x14ac:dyDescent="0.4">
      <c r="A391" s="6">
        <v>45279</v>
      </c>
      <c r="B391" s="38" t="s">
        <v>12</v>
      </c>
      <c r="C391" s="114"/>
      <c r="D391" s="115" t="s">
        <v>34</v>
      </c>
      <c r="E391" s="118">
        <v>6</v>
      </c>
      <c r="F391" s="41">
        <v>5</v>
      </c>
      <c r="G391" s="41"/>
      <c r="H391" s="41"/>
      <c r="I391" s="51">
        <f t="shared" si="18"/>
        <v>5</v>
      </c>
      <c r="J391" s="143"/>
    </row>
    <row r="392" spans="1:10" s="13" customFormat="1" ht="19.5" x14ac:dyDescent="0.4">
      <c r="A392" s="6">
        <v>45279</v>
      </c>
      <c r="B392" s="38" t="s">
        <v>12</v>
      </c>
      <c r="C392" s="114"/>
      <c r="D392" s="115" t="s">
        <v>35</v>
      </c>
      <c r="E392" s="118">
        <v>9</v>
      </c>
      <c r="F392" s="41">
        <v>114</v>
      </c>
      <c r="G392" s="41"/>
      <c r="H392" s="41"/>
      <c r="I392" s="51">
        <f t="shared" si="18"/>
        <v>114</v>
      </c>
      <c r="J392" s="143"/>
    </row>
    <row r="393" spans="1:10" s="13" customFormat="1" ht="19.5" x14ac:dyDescent="0.4">
      <c r="A393" s="6">
        <v>45279</v>
      </c>
      <c r="B393" s="38" t="s">
        <v>12</v>
      </c>
      <c r="C393" s="114"/>
      <c r="D393" s="115" t="s">
        <v>30</v>
      </c>
      <c r="E393" s="118">
        <v>3</v>
      </c>
      <c r="F393" s="41">
        <v>50</v>
      </c>
      <c r="G393" s="41"/>
      <c r="H393" s="41"/>
      <c r="I393" s="51">
        <f t="shared" si="18"/>
        <v>50</v>
      </c>
      <c r="J393" s="143"/>
    </row>
    <row r="394" spans="1:10" s="13" customFormat="1" ht="19.5" x14ac:dyDescent="0.4">
      <c r="A394" s="6">
        <v>45279</v>
      </c>
      <c r="B394" s="38" t="s">
        <v>12</v>
      </c>
      <c r="C394" s="114"/>
      <c r="D394" s="115" t="s">
        <v>23</v>
      </c>
      <c r="E394" s="118">
        <v>6</v>
      </c>
      <c r="F394" s="41">
        <v>268</v>
      </c>
      <c r="G394" s="41"/>
      <c r="H394" s="41"/>
      <c r="I394" s="51">
        <f t="shared" si="18"/>
        <v>268</v>
      </c>
      <c r="J394" s="143"/>
    </row>
    <row r="395" spans="1:10" s="13" customFormat="1" ht="19.5" x14ac:dyDescent="0.4">
      <c r="A395" s="6">
        <v>45279</v>
      </c>
      <c r="B395" s="38"/>
      <c r="C395" s="114"/>
      <c r="D395" s="115" t="s">
        <v>22</v>
      </c>
      <c r="E395" s="118">
        <v>4</v>
      </c>
      <c r="F395" s="41">
        <v>55</v>
      </c>
      <c r="G395" s="41"/>
      <c r="H395" s="41"/>
      <c r="I395" s="51">
        <f t="shared" ref="I395:I397" si="20">SUM(F395:H395)</f>
        <v>55</v>
      </c>
      <c r="J395" s="143"/>
    </row>
    <row r="396" spans="1:10" s="13" customFormat="1" ht="19.5" x14ac:dyDescent="0.4">
      <c r="A396" s="6">
        <v>45279</v>
      </c>
      <c r="B396" s="38"/>
      <c r="C396" s="114"/>
      <c r="D396" s="115" t="s">
        <v>22</v>
      </c>
      <c r="E396" s="118">
        <v>2</v>
      </c>
      <c r="F396" s="41">
        <v>129</v>
      </c>
      <c r="G396" s="41"/>
      <c r="H396" s="41"/>
      <c r="I396" s="51">
        <f t="shared" si="20"/>
        <v>129</v>
      </c>
      <c r="J396" s="143"/>
    </row>
    <row r="397" spans="1:10" s="13" customFormat="1" ht="19.5" x14ac:dyDescent="0.4">
      <c r="A397" s="6">
        <v>45279</v>
      </c>
      <c r="B397" s="38" t="s">
        <v>12</v>
      </c>
      <c r="C397" s="114"/>
      <c r="D397" s="115" t="s">
        <v>29</v>
      </c>
      <c r="E397" s="118">
        <v>5</v>
      </c>
      <c r="F397" s="41">
        <v>114</v>
      </c>
      <c r="G397" s="41"/>
      <c r="H397" s="41"/>
      <c r="I397" s="51">
        <f t="shared" si="20"/>
        <v>114</v>
      </c>
      <c r="J397" s="143"/>
    </row>
    <row r="398" spans="1:10" s="13" customFormat="1" ht="19.5" x14ac:dyDescent="0.4">
      <c r="A398" s="6">
        <v>45279</v>
      </c>
      <c r="B398" s="38"/>
      <c r="C398" s="114"/>
      <c r="D398" s="115" t="s">
        <v>22</v>
      </c>
      <c r="E398" s="118">
        <v>4</v>
      </c>
      <c r="F398" s="41"/>
      <c r="G398" s="41"/>
      <c r="H398" s="41"/>
      <c r="I398" s="51">
        <f t="shared" si="9"/>
        <v>0</v>
      </c>
      <c r="J398" s="143"/>
    </row>
    <row r="399" spans="1:10" s="13" customFormat="1" ht="19.5" x14ac:dyDescent="0.4">
      <c r="A399" s="6">
        <v>45279</v>
      </c>
      <c r="B399" s="38"/>
      <c r="C399" s="114"/>
      <c r="D399" s="115" t="s">
        <v>22</v>
      </c>
      <c r="E399" s="118">
        <v>4</v>
      </c>
      <c r="F399" s="41"/>
      <c r="G399" s="41"/>
      <c r="H399" s="41"/>
      <c r="I399" s="51">
        <f t="shared" si="9"/>
        <v>0</v>
      </c>
      <c r="J399" s="143"/>
    </row>
    <row r="400" spans="1:10" s="13" customFormat="1" ht="19.5" x14ac:dyDescent="0.4">
      <c r="A400" s="6">
        <v>45279</v>
      </c>
      <c r="B400" s="38" t="s">
        <v>12</v>
      </c>
      <c r="C400" s="114"/>
      <c r="D400" s="115" t="s">
        <v>26</v>
      </c>
      <c r="E400" s="118">
        <v>3</v>
      </c>
      <c r="F400" s="41">
        <v>270</v>
      </c>
      <c r="G400" s="41"/>
      <c r="H400" s="41"/>
      <c r="I400" s="51">
        <f t="shared" si="9"/>
        <v>270</v>
      </c>
      <c r="J400" s="143"/>
    </row>
    <row r="401" spans="1:10" s="13" customFormat="1" ht="19.5" x14ac:dyDescent="0.4">
      <c r="A401" s="6">
        <v>45279</v>
      </c>
      <c r="B401" s="38" t="s">
        <v>12</v>
      </c>
      <c r="C401" s="114"/>
      <c r="D401" s="115" t="s">
        <v>26</v>
      </c>
      <c r="E401" s="118">
        <v>3</v>
      </c>
      <c r="F401" s="41"/>
      <c r="G401" s="41"/>
      <c r="H401" s="41"/>
      <c r="I401" s="51">
        <f t="shared" si="9"/>
        <v>0</v>
      </c>
      <c r="J401" s="143"/>
    </row>
    <row r="402" spans="1:10" s="13" customFormat="1" ht="19.5" x14ac:dyDescent="0.4">
      <c r="A402" s="6">
        <v>45280</v>
      </c>
      <c r="B402" s="38" t="s">
        <v>12</v>
      </c>
      <c r="C402" s="114"/>
      <c r="D402" s="115" t="s">
        <v>35</v>
      </c>
      <c r="E402" s="118">
        <v>3</v>
      </c>
      <c r="F402" s="41">
        <v>198</v>
      </c>
      <c r="G402" s="41"/>
      <c r="H402" s="41"/>
      <c r="I402" s="51">
        <f t="shared" si="9"/>
        <v>198</v>
      </c>
      <c r="J402" s="143"/>
    </row>
    <row r="403" spans="1:10" s="13" customFormat="1" ht="19.5" x14ac:dyDescent="0.4">
      <c r="A403" s="6">
        <v>45280</v>
      </c>
      <c r="B403" s="38" t="s">
        <v>12</v>
      </c>
      <c r="C403" s="114"/>
      <c r="D403" s="115" t="s">
        <v>31</v>
      </c>
      <c r="E403" s="118">
        <v>4</v>
      </c>
      <c r="F403" s="41">
        <v>7</v>
      </c>
      <c r="G403" s="41"/>
      <c r="H403" s="41"/>
      <c r="I403" s="51">
        <f t="shared" si="9"/>
        <v>7</v>
      </c>
      <c r="J403" s="143"/>
    </row>
    <row r="404" spans="1:10" s="13" customFormat="1" ht="19.5" x14ac:dyDescent="0.4">
      <c r="A404" s="6">
        <v>45280</v>
      </c>
      <c r="B404" s="38" t="s">
        <v>12</v>
      </c>
      <c r="C404" s="114"/>
      <c r="D404" s="115" t="s">
        <v>33</v>
      </c>
      <c r="E404" s="118">
        <v>6</v>
      </c>
      <c r="F404" s="41">
        <v>25</v>
      </c>
      <c r="G404" s="41"/>
      <c r="H404" s="41"/>
      <c r="I404" s="51">
        <f t="shared" si="9"/>
        <v>25</v>
      </c>
      <c r="J404" s="143"/>
    </row>
    <row r="405" spans="1:10" s="13" customFormat="1" ht="19.5" x14ac:dyDescent="0.4">
      <c r="A405" s="6">
        <v>45280</v>
      </c>
      <c r="B405" s="38" t="s">
        <v>12</v>
      </c>
      <c r="C405" s="114"/>
      <c r="D405" s="115" t="s">
        <v>28</v>
      </c>
      <c r="E405" s="118">
        <v>7</v>
      </c>
      <c r="F405" s="41">
        <v>142</v>
      </c>
      <c r="G405" s="41"/>
      <c r="H405" s="41"/>
      <c r="I405" s="51">
        <f t="shared" si="9"/>
        <v>142</v>
      </c>
      <c r="J405" s="143"/>
    </row>
    <row r="406" spans="1:10" s="13" customFormat="1" ht="19.5" x14ac:dyDescent="0.4">
      <c r="A406" s="6">
        <v>45280</v>
      </c>
      <c r="B406" s="38"/>
      <c r="C406" s="114"/>
      <c r="D406" s="115" t="s">
        <v>22</v>
      </c>
      <c r="E406" s="118">
        <v>1</v>
      </c>
      <c r="F406" s="41"/>
      <c r="G406" s="41"/>
      <c r="H406" s="41"/>
      <c r="I406" s="51">
        <f t="shared" si="9"/>
        <v>0</v>
      </c>
      <c r="J406" s="143"/>
    </row>
    <row r="407" spans="1:10" s="13" customFormat="1" ht="19.5" x14ac:dyDescent="0.4">
      <c r="A407" s="6">
        <v>45280</v>
      </c>
      <c r="B407" s="38" t="s">
        <v>12</v>
      </c>
      <c r="C407" s="114"/>
      <c r="D407" s="115" t="s">
        <v>36</v>
      </c>
      <c r="E407" s="118">
        <v>2</v>
      </c>
      <c r="F407" s="41"/>
      <c r="G407" s="41"/>
      <c r="H407" s="41"/>
      <c r="I407" s="51">
        <f t="shared" si="9"/>
        <v>0</v>
      </c>
      <c r="J407" s="143"/>
    </row>
    <row r="408" spans="1:10" s="13" customFormat="1" ht="19.5" x14ac:dyDescent="0.4">
      <c r="A408" s="6">
        <v>45280</v>
      </c>
      <c r="B408" s="38" t="s">
        <v>12</v>
      </c>
      <c r="C408" s="114"/>
      <c r="D408" s="115" t="s">
        <v>34</v>
      </c>
      <c r="E408" s="118">
        <v>2</v>
      </c>
      <c r="F408" s="41">
        <v>24</v>
      </c>
      <c r="G408" s="41"/>
      <c r="H408" s="41"/>
      <c r="I408" s="51">
        <f t="shared" si="9"/>
        <v>24</v>
      </c>
      <c r="J408" s="143"/>
    </row>
    <row r="409" spans="1:10" s="13" customFormat="1" ht="19.5" x14ac:dyDescent="0.4">
      <c r="A409" s="6">
        <v>45281</v>
      </c>
      <c r="B409" s="38" t="s">
        <v>12</v>
      </c>
      <c r="C409" s="114"/>
      <c r="D409" s="115" t="s">
        <v>33</v>
      </c>
      <c r="E409" s="118">
        <v>4</v>
      </c>
      <c r="F409" s="41">
        <v>89</v>
      </c>
      <c r="G409" s="41"/>
      <c r="H409" s="41"/>
      <c r="I409" s="51">
        <f t="shared" si="9"/>
        <v>89</v>
      </c>
      <c r="J409" s="143"/>
    </row>
    <row r="410" spans="1:10" s="13" customFormat="1" ht="19.5" x14ac:dyDescent="0.4">
      <c r="A410" s="6">
        <v>45281</v>
      </c>
      <c r="B410" s="38" t="s">
        <v>12</v>
      </c>
      <c r="C410" s="114"/>
      <c r="D410" s="115" t="s">
        <v>35</v>
      </c>
      <c r="E410" s="118">
        <v>3</v>
      </c>
      <c r="F410" s="41">
        <v>9</v>
      </c>
      <c r="G410" s="41"/>
      <c r="H410" s="41"/>
      <c r="I410" s="51">
        <f t="shared" si="9"/>
        <v>9</v>
      </c>
      <c r="J410" s="143"/>
    </row>
    <row r="411" spans="1:10" s="13" customFormat="1" ht="19.5" x14ac:dyDescent="0.4">
      <c r="A411" s="6">
        <v>45281</v>
      </c>
      <c r="B411" s="38" t="s">
        <v>12</v>
      </c>
      <c r="C411" s="114"/>
      <c r="D411" s="115" t="s">
        <v>33</v>
      </c>
      <c r="E411" s="118">
        <v>2</v>
      </c>
      <c r="F411" s="41"/>
      <c r="G411" s="41"/>
      <c r="H411" s="41"/>
      <c r="I411" s="51">
        <f t="shared" si="9"/>
        <v>0</v>
      </c>
      <c r="J411" s="143"/>
    </row>
    <row r="412" spans="1:10" s="13" customFormat="1" ht="19.5" x14ac:dyDescent="0.4">
      <c r="A412" s="6">
        <v>45281</v>
      </c>
      <c r="B412" s="38" t="s">
        <v>12</v>
      </c>
      <c r="C412" s="114"/>
      <c r="D412" s="115" t="s">
        <v>31</v>
      </c>
      <c r="E412" s="118">
        <v>2</v>
      </c>
      <c r="F412" s="41">
        <v>120</v>
      </c>
      <c r="G412" s="41"/>
      <c r="H412" s="41"/>
      <c r="I412" s="51">
        <f t="shared" si="9"/>
        <v>120</v>
      </c>
      <c r="J412" s="143"/>
    </row>
    <row r="413" spans="1:10" s="13" customFormat="1" ht="19.5" x14ac:dyDescent="0.4">
      <c r="A413" s="6">
        <v>45281</v>
      </c>
      <c r="B413" s="38" t="s">
        <v>12</v>
      </c>
      <c r="C413" s="114"/>
      <c r="D413" s="115" t="s">
        <v>34</v>
      </c>
      <c r="E413" s="118">
        <v>1</v>
      </c>
      <c r="F413" s="41"/>
      <c r="G413" s="41"/>
      <c r="H413" s="41"/>
      <c r="I413" s="51">
        <f t="shared" si="9"/>
        <v>0</v>
      </c>
      <c r="J413" s="143"/>
    </row>
    <row r="414" spans="1:10" s="13" customFormat="1" ht="19.5" x14ac:dyDescent="0.4">
      <c r="A414" s="6">
        <v>45281</v>
      </c>
      <c r="B414" s="38" t="s">
        <v>12</v>
      </c>
      <c r="C414" s="114"/>
      <c r="D414" s="115" t="s">
        <v>23</v>
      </c>
      <c r="E414" s="118">
        <v>2</v>
      </c>
      <c r="F414" s="41"/>
      <c r="G414" s="41"/>
      <c r="H414" s="41"/>
      <c r="I414" s="51">
        <f t="shared" si="9"/>
        <v>0</v>
      </c>
      <c r="J414" s="143"/>
    </row>
    <row r="415" spans="1:10" s="13" customFormat="1" ht="19.5" x14ac:dyDescent="0.4">
      <c r="A415" s="6">
        <v>45281</v>
      </c>
      <c r="B415" s="38" t="s">
        <v>12</v>
      </c>
      <c r="C415" s="114"/>
      <c r="D415" s="115" t="s">
        <v>29</v>
      </c>
      <c r="E415" s="118">
        <v>6</v>
      </c>
      <c r="F415" s="41">
        <v>24</v>
      </c>
      <c r="G415" s="41"/>
      <c r="H415" s="41"/>
      <c r="I415" s="51">
        <f t="shared" si="9"/>
        <v>24</v>
      </c>
      <c r="J415" s="143"/>
    </row>
    <row r="416" spans="1:10" s="13" customFormat="1" ht="19.5" x14ac:dyDescent="0.4">
      <c r="A416" s="6">
        <v>45281</v>
      </c>
      <c r="B416" s="38"/>
      <c r="C416" s="114"/>
      <c r="D416" s="115" t="s">
        <v>22</v>
      </c>
      <c r="E416" s="118">
        <v>1</v>
      </c>
      <c r="F416" s="41"/>
      <c r="G416" s="41"/>
      <c r="H416" s="41"/>
      <c r="I416" s="51">
        <f t="shared" si="9"/>
        <v>0</v>
      </c>
      <c r="J416" s="143"/>
    </row>
    <row r="417" spans="1:10" s="13" customFormat="1" ht="19.5" x14ac:dyDescent="0.4">
      <c r="A417" s="6">
        <v>45281</v>
      </c>
      <c r="B417" s="38" t="s">
        <v>12</v>
      </c>
      <c r="C417" s="114"/>
      <c r="D417" s="115" t="s">
        <v>28</v>
      </c>
      <c r="E417" s="118">
        <v>1</v>
      </c>
      <c r="F417" s="41">
        <v>44</v>
      </c>
      <c r="G417" s="41"/>
      <c r="H417" s="41"/>
      <c r="I417" s="51">
        <f t="shared" si="9"/>
        <v>44</v>
      </c>
      <c r="J417" s="143"/>
    </row>
    <row r="418" spans="1:10" s="13" customFormat="1" ht="19.5" x14ac:dyDescent="0.4">
      <c r="A418" s="6">
        <v>45282</v>
      </c>
      <c r="B418" s="38" t="s">
        <v>12</v>
      </c>
      <c r="C418" s="114"/>
      <c r="D418" s="115" t="s">
        <v>33</v>
      </c>
      <c r="E418" s="2">
        <v>2</v>
      </c>
      <c r="F418" s="41"/>
      <c r="G418" s="41"/>
      <c r="H418" s="41"/>
      <c r="I418" s="51">
        <f t="shared" si="9"/>
        <v>0</v>
      </c>
      <c r="J418" s="143"/>
    </row>
    <row r="419" spans="1:10" s="13" customFormat="1" ht="19.5" x14ac:dyDescent="0.4">
      <c r="A419" s="6">
        <v>45282</v>
      </c>
      <c r="B419" s="38" t="s">
        <v>12</v>
      </c>
      <c r="C419" s="114"/>
      <c r="D419" s="115" t="s">
        <v>35</v>
      </c>
      <c r="E419" s="2">
        <v>2</v>
      </c>
      <c r="F419" s="41"/>
      <c r="G419" s="41"/>
      <c r="H419" s="41"/>
      <c r="I419" s="51">
        <f t="shared" si="9"/>
        <v>0</v>
      </c>
      <c r="J419" s="143"/>
    </row>
    <row r="420" spans="1:10" s="13" customFormat="1" ht="19.5" x14ac:dyDescent="0.4">
      <c r="A420" s="6">
        <v>45282</v>
      </c>
      <c r="B420" s="38" t="s">
        <v>12</v>
      </c>
      <c r="C420" s="114"/>
      <c r="D420" s="115" t="s">
        <v>33</v>
      </c>
      <c r="E420" s="2">
        <v>2</v>
      </c>
      <c r="F420" s="41">
        <v>60</v>
      </c>
      <c r="G420" s="41"/>
      <c r="H420" s="41"/>
      <c r="I420" s="51">
        <f t="shared" ref="I420:I700" si="21">SUM(F420:H420)</f>
        <v>60</v>
      </c>
      <c r="J420" s="143"/>
    </row>
    <row r="421" spans="1:10" s="13" customFormat="1" ht="19.5" x14ac:dyDescent="0.4">
      <c r="A421" s="6">
        <v>45282</v>
      </c>
      <c r="B421" s="38" t="s">
        <v>12</v>
      </c>
      <c r="C421" s="114"/>
      <c r="D421" s="115" t="s">
        <v>34</v>
      </c>
      <c r="E421" s="2">
        <v>3</v>
      </c>
      <c r="F421" s="41"/>
      <c r="G421" s="41"/>
      <c r="H421" s="41"/>
      <c r="I421" s="51">
        <f t="shared" si="21"/>
        <v>0</v>
      </c>
      <c r="J421" s="143"/>
    </row>
    <row r="422" spans="1:10" s="13" customFormat="1" ht="19.5" x14ac:dyDescent="0.4">
      <c r="A422" s="6">
        <v>45282</v>
      </c>
      <c r="B422" s="38" t="s">
        <v>12</v>
      </c>
      <c r="C422" s="114"/>
      <c r="D422" s="115" t="s">
        <v>26</v>
      </c>
      <c r="E422" s="2">
        <v>2</v>
      </c>
      <c r="F422" s="41"/>
      <c r="G422" s="41"/>
      <c r="H422" s="41"/>
      <c r="I422" s="51">
        <f t="shared" si="21"/>
        <v>0</v>
      </c>
      <c r="J422" s="143"/>
    </row>
    <row r="423" spans="1:10" s="13" customFormat="1" ht="19.5" x14ac:dyDescent="0.4">
      <c r="A423" s="6"/>
      <c r="B423" s="38"/>
      <c r="C423" s="125"/>
      <c r="D423" s="115"/>
      <c r="E423" s="118"/>
      <c r="F423" s="41"/>
      <c r="G423" s="41"/>
      <c r="H423" s="41"/>
      <c r="I423" s="51">
        <f t="shared" si="21"/>
        <v>0</v>
      </c>
      <c r="J423" s="143"/>
    </row>
    <row r="424" spans="1:10" s="13" customFormat="1" ht="19.5" x14ac:dyDescent="0.4">
      <c r="A424" s="6"/>
      <c r="B424" s="38"/>
      <c r="C424" s="114"/>
      <c r="D424" s="115"/>
      <c r="E424" s="118"/>
      <c r="F424" s="41"/>
      <c r="G424" s="41"/>
      <c r="H424" s="41"/>
      <c r="I424" s="51">
        <f t="shared" si="21"/>
        <v>0</v>
      </c>
      <c r="J424" s="143"/>
    </row>
    <row r="425" spans="1:10" s="13" customFormat="1" ht="19.5" x14ac:dyDescent="0.4">
      <c r="A425" s="6"/>
      <c r="B425" s="38"/>
      <c r="C425" s="114"/>
      <c r="D425" s="115"/>
      <c r="E425" s="118"/>
      <c r="F425" s="41"/>
      <c r="G425" s="41"/>
      <c r="H425" s="41"/>
      <c r="I425" s="51">
        <f t="shared" si="21"/>
        <v>0</v>
      </c>
      <c r="J425" s="143"/>
    </row>
    <row r="426" spans="1:10" s="13" customFormat="1" ht="19.5" x14ac:dyDescent="0.4">
      <c r="A426" s="6"/>
      <c r="B426" s="38"/>
      <c r="C426" s="114"/>
      <c r="D426" s="115"/>
      <c r="E426" s="118"/>
      <c r="F426" s="41"/>
      <c r="G426" s="41"/>
      <c r="H426" s="41"/>
      <c r="I426" s="51">
        <f t="shared" si="21"/>
        <v>0</v>
      </c>
      <c r="J426" s="143"/>
    </row>
    <row r="427" spans="1:10" s="13" customFormat="1" ht="19.5" x14ac:dyDescent="0.4">
      <c r="A427" s="6"/>
      <c r="B427" s="38"/>
      <c r="C427" s="114"/>
      <c r="D427" s="115"/>
      <c r="E427" s="118"/>
      <c r="F427" s="41"/>
      <c r="G427" s="41"/>
      <c r="H427" s="41"/>
      <c r="I427" s="51">
        <f t="shared" si="21"/>
        <v>0</v>
      </c>
      <c r="J427" s="143"/>
    </row>
    <row r="428" spans="1:10" s="13" customFormat="1" ht="19.5" x14ac:dyDescent="0.4">
      <c r="A428" s="6"/>
      <c r="B428" s="38"/>
      <c r="C428" s="114"/>
      <c r="D428" s="115"/>
      <c r="E428" s="118"/>
      <c r="F428" s="41"/>
      <c r="G428" s="41"/>
      <c r="H428" s="41"/>
      <c r="I428" s="51">
        <f t="shared" si="21"/>
        <v>0</v>
      </c>
      <c r="J428" s="143"/>
    </row>
    <row r="429" spans="1:10" s="13" customFormat="1" ht="19.5" x14ac:dyDescent="0.4">
      <c r="A429" s="6"/>
      <c r="B429" s="38"/>
      <c r="C429" s="114"/>
      <c r="D429" s="115"/>
      <c r="E429" s="118"/>
      <c r="F429" s="41"/>
      <c r="G429" s="41"/>
      <c r="H429" s="41"/>
      <c r="I429" s="51">
        <f t="shared" si="21"/>
        <v>0</v>
      </c>
      <c r="J429" s="143"/>
    </row>
    <row r="430" spans="1:10" s="13" customFormat="1" ht="19.5" x14ac:dyDescent="0.4">
      <c r="A430" s="6"/>
      <c r="B430" s="38"/>
      <c r="C430" s="114"/>
      <c r="D430" s="115"/>
      <c r="E430" s="118"/>
      <c r="F430" s="41"/>
      <c r="G430" s="41"/>
      <c r="H430" s="41"/>
      <c r="I430" s="51">
        <f t="shared" si="21"/>
        <v>0</v>
      </c>
      <c r="J430" s="143"/>
    </row>
    <row r="431" spans="1:10" s="13" customFormat="1" ht="19.5" x14ac:dyDescent="0.4">
      <c r="A431" s="6"/>
      <c r="B431" s="38"/>
      <c r="C431" s="114"/>
      <c r="D431" s="115"/>
      <c r="E431" s="118"/>
      <c r="F431" s="41"/>
      <c r="G431" s="41"/>
      <c r="H431" s="41"/>
      <c r="I431" s="51">
        <f t="shared" si="21"/>
        <v>0</v>
      </c>
      <c r="J431" s="143"/>
    </row>
    <row r="432" spans="1:10" s="13" customFormat="1" ht="19.5" x14ac:dyDescent="0.4">
      <c r="A432" s="6"/>
      <c r="B432" s="38"/>
      <c r="C432" s="114"/>
      <c r="D432" s="115"/>
      <c r="E432" s="118"/>
      <c r="F432" s="41"/>
      <c r="G432" s="41"/>
      <c r="H432" s="41"/>
      <c r="I432" s="51">
        <f t="shared" si="21"/>
        <v>0</v>
      </c>
      <c r="J432" s="143"/>
    </row>
    <row r="433" spans="1:10" s="13" customFormat="1" ht="19.5" x14ac:dyDescent="0.4">
      <c r="A433" s="6"/>
      <c r="B433" s="38"/>
      <c r="C433" s="114"/>
      <c r="D433" s="115"/>
      <c r="E433" s="118"/>
      <c r="F433" s="41"/>
      <c r="G433" s="41"/>
      <c r="H433" s="41"/>
      <c r="I433" s="51">
        <f t="shared" si="21"/>
        <v>0</v>
      </c>
      <c r="J433" s="143"/>
    </row>
    <row r="434" spans="1:10" s="13" customFormat="1" ht="19.5" x14ac:dyDescent="0.4">
      <c r="A434" s="6"/>
      <c r="B434" s="38"/>
      <c r="C434" s="114"/>
      <c r="D434" s="115"/>
      <c r="E434" s="118"/>
      <c r="F434" s="41"/>
      <c r="G434" s="41"/>
      <c r="H434" s="41"/>
      <c r="I434" s="51">
        <f t="shared" si="21"/>
        <v>0</v>
      </c>
      <c r="J434" s="143"/>
    </row>
    <row r="435" spans="1:10" s="13" customFormat="1" ht="19.5" x14ac:dyDescent="0.4">
      <c r="A435" s="6"/>
      <c r="B435" s="38"/>
      <c r="C435" s="114"/>
      <c r="D435" s="115"/>
      <c r="E435" s="118"/>
      <c r="F435" s="41"/>
      <c r="G435" s="41"/>
      <c r="H435" s="41"/>
      <c r="I435" s="51">
        <f t="shared" si="21"/>
        <v>0</v>
      </c>
      <c r="J435" s="143"/>
    </row>
    <row r="436" spans="1:10" s="13" customFormat="1" ht="19.5" x14ac:dyDescent="0.4">
      <c r="A436" s="6"/>
      <c r="B436" s="38"/>
      <c r="C436" s="114"/>
      <c r="D436" s="115"/>
      <c r="E436" s="118"/>
      <c r="F436" s="41"/>
      <c r="G436" s="41"/>
      <c r="H436" s="41"/>
      <c r="I436" s="51">
        <f t="shared" si="21"/>
        <v>0</v>
      </c>
      <c r="J436" s="143"/>
    </row>
    <row r="437" spans="1:10" s="13" customFormat="1" ht="19.5" x14ac:dyDescent="0.4">
      <c r="A437" s="6"/>
      <c r="B437" s="38"/>
      <c r="C437" s="114"/>
      <c r="D437" s="115"/>
      <c r="E437" s="118"/>
      <c r="F437" s="41"/>
      <c r="G437" s="41"/>
      <c r="H437" s="41"/>
      <c r="I437" s="51">
        <f t="shared" si="21"/>
        <v>0</v>
      </c>
      <c r="J437" s="143"/>
    </row>
    <row r="438" spans="1:10" s="13" customFormat="1" ht="19.5" x14ac:dyDescent="0.4">
      <c r="A438" s="6"/>
      <c r="B438" s="38"/>
      <c r="C438" s="114"/>
      <c r="D438" s="115"/>
      <c r="E438" s="118"/>
      <c r="F438" s="41"/>
      <c r="G438" s="41"/>
      <c r="H438" s="41"/>
      <c r="I438" s="51">
        <f t="shared" si="21"/>
        <v>0</v>
      </c>
      <c r="J438" s="143"/>
    </row>
    <row r="439" spans="1:10" s="13" customFormat="1" ht="19.5" x14ac:dyDescent="0.4">
      <c r="A439" s="6"/>
      <c r="B439" s="38"/>
      <c r="C439" s="114"/>
      <c r="D439" s="115"/>
      <c r="E439" s="118"/>
      <c r="F439" s="41"/>
      <c r="G439" s="41"/>
      <c r="H439" s="41"/>
      <c r="I439" s="51">
        <f t="shared" si="21"/>
        <v>0</v>
      </c>
      <c r="J439" s="143"/>
    </row>
    <row r="440" spans="1:10" s="13" customFormat="1" ht="19.5" x14ac:dyDescent="0.4">
      <c r="A440" s="6"/>
      <c r="B440" s="38"/>
      <c r="C440" s="114"/>
      <c r="D440" s="115"/>
      <c r="E440" s="118"/>
      <c r="F440" s="41"/>
      <c r="G440" s="41"/>
      <c r="H440" s="41"/>
      <c r="I440" s="51">
        <f t="shared" si="21"/>
        <v>0</v>
      </c>
      <c r="J440" s="143"/>
    </row>
    <row r="441" spans="1:10" s="13" customFormat="1" ht="19.5" x14ac:dyDescent="0.4">
      <c r="A441" s="6"/>
      <c r="B441" s="38"/>
      <c r="C441" s="114"/>
      <c r="D441" s="115"/>
      <c r="E441" s="118"/>
      <c r="F441" s="41"/>
      <c r="G441" s="41"/>
      <c r="H441" s="41"/>
      <c r="I441" s="51">
        <f t="shared" si="21"/>
        <v>0</v>
      </c>
      <c r="J441" s="143"/>
    </row>
    <row r="442" spans="1:10" s="13" customFormat="1" ht="19.5" x14ac:dyDescent="0.4">
      <c r="A442" s="6"/>
      <c r="B442" s="38"/>
      <c r="C442" s="114"/>
      <c r="D442" s="115"/>
      <c r="E442" s="118"/>
      <c r="F442" s="41"/>
      <c r="G442" s="41"/>
      <c r="H442" s="41"/>
      <c r="I442" s="51">
        <f t="shared" si="21"/>
        <v>0</v>
      </c>
      <c r="J442" s="143"/>
    </row>
    <row r="443" spans="1:10" s="13" customFormat="1" ht="19.5" x14ac:dyDescent="0.4">
      <c r="A443" s="6"/>
      <c r="B443" s="38"/>
      <c r="C443" s="114"/>
      <c r="D443" s="115"/>
      <c r="E443" s="118"/>
      <c r="F443" s="41"/>
      <c r="G443" s="41"/>
      <c r="H443" s="41"/>
      <c r="I443" s="51">
        <f t="shared" si="21"/>
        <v>0</v>
      </c>
      <c r="J443" s="143"/>
    </row>
    <row r="444" spans="1:10" s="13" customFormat="1" ht="19.5" x14ac:dyDescent="0.4">
      <c r="A444" s="6"/>
      <c r="B444" s="38"/>
      <c r="C444" s="114"/>
      <c r="D444" s="115"/>
      <c r="E444" s="118"/>
      <c r="F444" s="41"/>
      <c r="G444" s="41"/>
      <c r="H444" s="41"/>
      <c r="I444" s="51">
        <f t="shared" si="21"/>
        <v>0</v>
      </c>
      <c r="J444" s="143"/>
    </row>
    <row r="445" spans="1:10" s="13" customFormat="1" ht="19.5" x14ac:dyDescent="0.4">
      <c r="A445" s="6"/>
      <c r="B445" s="38"/>
      <c r="C445" s="114"/>
      <c r="D445" s="115"/>
      <c r="E445" s="118"/>
      <c r="F445" s="41"/>
      <c r="G445" s="41"/>
      <c r="H445" s="41"/>
      <c r="I445" s="51">
        <f t="shared" si="21"/>
        <v>0</v>
      </c>
      <c r="J445" s="143"/>
    </row>
    <row r="446" spans="1:10" s="13" customFormat="1" ht="19.5" x14ac:dyDescent="0.4">
      <c r="A446" s="6"/>
      <c r="B446" s="38"/>
      <c r="C446" s="114"/>
      <c r="D446" s="115"/>
      <c r="E446" s="118"/>
      <c r="F446" s="41"/>
      <c r="G446" s="41"/>
      <c r="H446" s="41"/>
      <c r="I446" s="51">
        <f t="shared" si="21"/>
        <v>0</v>
      </c>
      <c r="J446" s="143"/>
    </row>
    <row r="447" spans="1:10" s="13" customFormat="1" ht="19.5" x14ac:dyDescent="0.4">
      <c r="A447" s="6"/>
      <c r="B447" s="38"/>
      <c r="C447" s="114"/>
      <c r="D447" s="115"/>
      <c r="E447" s="118"/>
      <c r="F447" s="41"/>
      <c r="G447" s="41"/>
      <c r="H447" s="41"/>
      <c r="I447" s="51">
        <f t="shared" si="21"/>
        <v>0</v>
      </c>
      <c r="J447" s="143"/>
    </row>
    <row r="448" spans="1:10" s="13" customFormat="1" ht="19.5" x14ac:dyDescent="0.4">
      <c r="A448" s="6"/>
      <c r="B448" s="38"/>
      <c r="C448" s="114"/>
      <c r="D448" s="115"/>
      <c r="E448" s="118"/>
      <c r="F448" s="41"/>
      <c r="G448" s="41"/>
      <c r="H448" s="41"/>
      <c r="I448" s="51">
        <f t="shared" si="21"/>
        <v>0</v>
      </c>
      <c r="J448" s="143"/>
    </row>
    <row r="449" spans="1:10" s="13" customFormat="1" ht="19.5" x14ac:dyDescent="0.4">
      <c r="A449" s="6"/>
      <c r="B449" s="38"/>
      <c r="C449" s="114"/>
      <c r="D449" s="115"/>
      <c r="E449" s="118"/>
      <c r="F449" s="41"/>
      <c r="G449" s="41"/>
      <c r="H449" s="41"/>
      <c r="I449" s="51">
        <f t="shared" si="21"/>
        <v>0</v>
      </c>
      <c r="J449" s="143"/>
    </row>
    <row r="450" spans="1:10" s="13" customFormat="1" ht="19.5" x14ac:dyDescent="0.4">
      <c r="A450" s="6"/>
      <c r="B450" s="38"/>
      <c r="C450" s="114"/>
      <c r="D450" s="115"/>
      <c r="E450" s="118"/>
      <c r="F450" s="41"/>
      <c r="G450" s="41"/>
      <c r="H450" s="41"/>
      <c r="I450" s="51">
        <f t="shared" si="21"/>
        <v>0</v>
      </c>
      <c r="J450" s="143"/>
    </row>
    <row r="451" spans="1:10" s="13" customFormat="1" ht="19.5" x14ac:dyDescent="0.4">
      <c r="A451" s="6"/>
      <c r="B451" s="38"/>
      <c r="C451" s="114"/>
      <c r="D451" s="115"/>
      <c r="E451" s="118"/>
      <c r="F451" s="41"/>
      <c r="G451" s="41"/>
      <c r="H451" s="41"/>
      <c r="I451" s="51">
        <f t="shared" si="21"/>
        <v>0</v>
      </c>
      <c r="J451" s="143"/>
    </row>
    <row r="452" spans="1:10" s="13" customFormat="1" ht="19.5" x14ac:dyDescent="0.4">
      <c r="A452" s="6"/>
      <c r="B452" s="38"/>
      <c r="C452" s="114"/>
      <c r="D452" s="115"/>
      <c r="E452" s="118"/>
      <c r="F452" s="41"/>
      <c r="G452" s="41"/>
      <c r="H452" s="41"/>
      <c r="I452" s="51">
        <f t="shared" si="21"/>
        <v>0</v>
      </c>
      <c r="J452" s="143"/>
    </row>
    <row r="453" spans="1:10" s="13" customFormat="1" ht="19.5" x14ac:dyDescent="0.4">
      <c r="A453" s="6"/>
      <c r="B453" s="38"/>
      <c r="C453" s="114"/>
      <c r="D453" s="115"/>
      <c r="E453" s="118"/>
      <c r="F453" s="41"/>
      <c r="G453" s="41"/>
      <c r="H453" s="41"/>
      <c r="I453" s="51">
        <f t="shared" si="21"/>
        <v>0</v>
      </c>
      <c r="J453" s="143"/>
    </row>
    <row r="454" spans="1:10" s="13" customFormat="1" ht="19.5" x14ac:dyDescent="0.4">
      <c r="A454" s="6"/>
      <c r="B454" s="38"/>
      <c r="C454" s="114"/>
      <c r="D454" s="115"/>
      <c r="E454" s="118"/>
      <c r="F454" s="41"/>
      <c r="G454" s="41"/>
      <c r="H454" s="41"/>
      <c r="I454" s="51">
        <f t="shared" si="21"/>
        <v>0</v>
      </c>
      <c r="J454" s="143"/>
    </row>
    <row r="455" spans="1:10" s="13" customFormat="1" ht="19.5" x14ac:dyDescent="0.4">
      <c r="A455" s="6"/>
      <c r="B455" s="38"/>
      <c r="C455" s="114"/>
      <c r="D455" s="115"/>
      <c r="E455" s="118"/>
      <c r="F455" s="41"/>
      <c r="G455" s="41"/>
      <c r="H455" s="41"/>
      <c r="I455" s="51">
        <f t="shared" si="21"/>
        <v>0</v>
      </c>
      <c r="J455" s="143"/>
    </row>
    <row r="456" spans="1:10" s="13" customFormat="1" ht="19.5" x14ac:dyDescent="0.4">
      <c r="A456" s="6"/>
      <c r="B456" s="38"/>
      <c r="C456" s="114"/>
      <c r="D456" s="115"/>
      <c r="E456" s="118"/>
      <c r="F456" s="41"/>
      <c r="G456" s="41"/>
      <c r="H456" s="41"/>
      <c r="I456" s="51">
        <f t="shared" si="21"/>
        <v>0</v>
      </c>
      <c r="J456" s="143"/>
    </row>
    <row r="457" spans="1:10" s="13" customFormat="1" ht="19.5" x14ac:dyDescent="0.4">
      <c r="A457" s="6"/>
      <c r="B457" s="38"/>
      <c r="C457" s="114"/>
      <c r="D457" s="115"/>
      <c r="E457" s="118"/>
      <c r="F457" s="41"/>
      <c r="G457" s="41"/>
      <c r="H457" s="41"/>
      <c r="I457" s="51">
        <f t="shared" si="21"/>
        <v>0</v>
      </c>
      <c r="J457" s="143"/>
    </row>
    <row r="458" spans="1:10" s="13" customFormat="1" ht="19.5" x14ac:dyDescent="0.4">
      <c r="A458" s="6"/>
      <c r="B458" s="38"/>
      <c r="C458" s="114"/>
      <c r="D458" s="115"/>
      <c r="E458" s="118"/>
      <c r="F458" s="41"/>
      <c r="G458" s="41"/>
      <c r="H458" s="41"/>
      <c r="I458" s="51">
        <f t="shared" si="21"/>
        <v>0</v>
      </c>
      <c r="J458" s="143"/>
    </row>
    <row r="459" spans="1:10" s="13" customFormat="1" ht="19.5" x14ac:dyDescent="0.4">
      <c r="A459" s="6"/>
      <c r="B459" s="38"/>
      <c r="C459" s="114"/>
      <c r="D459" s="115"/>
      <c r="E459" s="118"/>
      <c r="F459" s="41"/>
      <c r="G459" s="41"/>
      <c r="H459" s="41"/>
      <c r="I459" s="51">
        <f t="shared" si="21"/>
        <v>0</v>
      </c>
      <c r="J459" s="143"/>
    </row>
    <row r="460" spans="1:10" s="13" customFormat="1" ht="19.5" x14ac:dyDescent="0.4">
      <c r="A460" s="6"/>
      <c r="B460" s="38"/>
      <c r="C460" s="114"/>
      <c r="D460" s="115"/>
      <c r="E460" s="118"/>
      <c r="F460" s="41"/>
      <c r="G460" s="41"/>
      <c r="H460" s="41"/>
      <c r="I460" s="51">
        <f t="shared" si="21"/>
        <v>0</v>
      </c>
      <c r="J460" s="143"/>
    </row>
    <row r="461" spans="1:10" s="13" customFormat="1" ht="19.5" x14ac:dyDescent="0.4">
      <c r="A461" s="6"/>
      <c r="B461" s="38"/>
      <c r="C461" s="114"/>
      <c r="D461" s="115"/>
      <c r="E461" s="118"/>
      <c r="F461" s="41"/>
      <c r="G461" s="41"/>
      <c r="H461" s="41"/>
      <c r="I461" s="51">
        <f t="shared" si="21"/>
        <v>0</v>
      </c>
      <c r="J461" s="143"/>
    </row>
    <row r="462" spans="1:10" s="13" customFormat="1" ht="19.5" x14ac:dyDescent="0.4">
      <c r="A462" s="6"/>
      <c r="B462" s="38"/>
      <c r="C462" s="114"/>
      <c r="D462" s="115"/>
      <c r="E462" s="118"/>
      <c r="F462" s="41"/>
      <c r="G462" s="41"/>
      <c r="H462" s="41"/>
      <c r="I462" s="51">
        <f t="shared" si="21"/>
        <v>0</v>
      </c>
      <c r="J462" s="143"/>
    </row>
    <row r="463" spans="1:10" s="13" customFormat="1" ht="19.5" x14ac:dyDescent="0.4">
      <c r="A463" s="6"/>
      <c r="B463" s="38"/>
      <c r="C463" s="114"/>
      <c r="D463" s="115"/>
      <c r="E463" s="118"/>
      <c r="F463" s="41"/>
      <c r="G463" s="41"/>
      <c r="H463" s="41"/>
      <c r="I463" s="51">
        <f t="shared" si="21"/>
        <v>0</v>
      </c>
      <c r="J463" s="143"/>
    </row>
    <row r="464" spans="1:10" s="13" customFormat="1" ht="19.5" x14ac:dyDescent="0.4">
      <c r="A464" s="6"/>
      <c r="B464" s="38"/>
      <c r="C464" s="114"/>
      <c r="D464" s="115"/>
      <c r="E464" s="118"/>
      <c r="F464" s="41"/>
      <c r="G464" s="41"/>
      <c r="H464" s="41"/>
      <c r="I464" s="51">
        <f t="shared" si="21"/>
        <v>0</v>
      </c>
      <c r="J464" s="143"/>
    </row>
    <row r="465" spans="1:10" s="13" customFormat="1" ht="19.5" x14ac:dyDescent="0.4">
      <c r="A465" s="6"/>
      <c r="B465" s="38"/>
      <c r="C465" s="114"/>
      <c r="D465" s="115"/>
      <c r="E465" s="118"/>
      <c r="F465" s="41"/>
      <c r="G465" s="41"/>
      <c r="H465" s="41"/>
      <c r="I465" s="51">
        <f t="shared" si="21"/>
        <v>0</v>
      </c>
      <c r="J465" s="143"/>
    </row>
    <row r="466" spans="1:10" s="13" customFormat="1" ht="19.5" x14ac:dyDescent="0.4">
      <c r="A466" s="6"/>
      <c r="B466" s="38"/>
      <c r="C466" s="114"/>
      <c r="D466" s="115"/>
      <c r="E466" s="118"/>
      <c r="F466" s="41"/>
      <c r="G466" s="41"/>
      <c r="H466" s="41"/>
      <c r="I466" s="51">
        <f t="shared" si="21"/>
        <v>0</v>
      </c>
      <c r="J466" s="143"/>
    </row>
    <row r="467" spans="1:10" s="13" customFormat="1" ht="19.5" x14ac:dyDescent="0.4">
      <c r="A467" s="6"/>
      <c r="B467" s="38"/>
      <c r="C467" s="114"/>
      <c r="D467" s="115"/>
      <c r="E467" s="118"/>
      <c r="F467" s="41"/>
      <c r="G467" s="41"/>
      <c r="H467" s="41"/>
      <c r="I467" s="51">
        <f t="shared" si="21"/>
        <v>0</v>
      </c>
      <c r="J467" s="143"/>
    </row>
    <row r="468" spans="1:10" s="13" customFormat="1" ht="19.5" x14ac:dyDescent="0.4">
      <c r="A468" s="6"/>
      <c r="B468" s="38"/>
      <c r="C468" s="114"/>
      <c r="D468" s="115"/>
      <c r="E468" s="118"/>
      <c r="F468" s="41"/>
      <c r="G468" s="41"/>
      <c r="H468" s="41"/>
      <c r="I468" s="51">
        <f t="shared" si="21"/>
        <v>0</v>
      </c>
      <c r="J468" s="143"/>
    </row>
    <row r="469" spans="1:10" s="13" customFormat="1" ht="19.5" x14ac:dyDescent="0.4">
      <c r="A469" s="6"/>
      <c r="B469" s="38"/>
      <c r="C469" s="114"/>
      <c r="D469" s="115"/>
      <c r="E469" s="118"/>
      <c r="F469" s="41"/>
      <c r="G469" s="41"/>
      <c r="H469" s="41"/>
      <c r="I469" s="51">
        <f t="shared" si="21"/>
        <v>0</v>
      </c>
      <c r="J469" s="143"/>
    </row>
    <row r="470" spans="1:10" s="13" customFormat="1" ht="19.5" x14ac:dyDescent="0.4">
      <c r="A470" s="6"/>
      <c r="B470" s="38"/>
      <c r="C470" s="114"/>
      <c r="D470" s="115"/>
      <c r="E470" s="118"/>
      <c r="F470" s="41"/>
      <c r="G470" s="41"/>
      <c r="H470" s="41"/>
      <c r="I470" s="51">
        <f t="shared" si="21"/>
        <v>0</v>
      </c>
      <c r="J470" s="143"/>
    </row>
    <row r="471" spans="1:10" s="13" customFormat="1" ht="19.5" x14ac:dyDescent="0.4">
      <c r="A471" s="6"/>
      <c r="B471" s="38"/>
      <c r="C471" s="114"/>
      <c r="D471" s="115"/>
      <c r="E471" s="118"/>
      <c r="F471" s="41"/>
      <c r="G471" s="41"/>
      <c r="H471" s="41"/>
      <c r="I471" s="51">
        <f t="shared" si="21"/>
        <v>0</v>
      </c>
      <c r="J471" s="143"/>
    </row>
    <row r="472" spans="1:10" s="13" customFormat="1" ht="19.5" x14ac:dyDescent="0.4">
      <c r="A472" s="6"/>
      <c r="B472" s="38"/>
      <c r="C472" s="114"/>
      <c r="D472" s="115"/>
      <c r="E472" s="118"/>
      <c r="F472" s="41"/>
      <c r="G472" s="41"/>
      <c r="H472" s="41"/>
      <c r="I472" s="51">
        <f t="shared" si="21"/>
        <v>0</v>
      </c>
      <c r="J472" s="143"/>
    </row>
    <row r="473" spans="1:10" s="13" customFormat="1" ht="19.5" x14ac:dyDescent="0.4">
      <c r="A473" s="6"/>
      <c r="B473" s="38"/>
      <c r="C473" s="114"/>
      <c r="D473" s="115"/>
      <c r="E473" s="118"/>
      <c r="F473" s="41"/>
      <c r="G473" s="41"/>
      <c r="H473" s="41"/>
      <c r="I473" s="51">
        <f t="shared" si="21"/>
        <v>0</v>
      </c>
      <c r="J473" s="143"/>
    </row>
    <row r="474" spans="1:10" s="13" customFormat="1" ht="19.5" x14ac:dyDescent="0.4">
      <c r="A474" s="6"/>
      <c r="B474" s="38"/>
      <c r="C474" s="114"/>
      <c r="D474" s="115"/>
      <c r="E474" s="118"/>
      <c r="F474" s="41"/>
      <c r="G474" s="41"/>
      <c r="H474" s="41"/>
      <c r="I474" s="51">
        <f t="shared" si="21"/>
        <v>0</v>
      </c>
      <c r="J474" s="143"/>
    </row>
    <row r="475" spans="1:10" s="13" customFormat="1" ht="19.5" x14ac:dyDescent="0.4">
      <c r="A475" s="6"/>
      <c r="B475" s="38"/>
      <c r="C475" s="114"/>
      <c r="D475" s="115"/>
      <c r="E475" s="118"/>
      <c r="F475" s="41"/>
      <c r="G475" s="41"/>
      <c r="H475" s="41"/>
      <c r="I475" s="51">
        <f t="shared" si="21"/>
        <v>0</v>
      </c>
      <c r="J475" s="143"/>
    </row>
    <row r="476" spans="1:10" s="13" customFormat="1" ht="19.5" x14ac:dyDescent="0.4">
      <c r="A476" s="6"/>
      <c r="B476" s="38"/>
      <c r="C476" s="114"/>
      <c r="D476" s="115"/>
      <c r="E476" s="118"/>
      <c r="F476" s="41"/>
      <c r="G476" s="41"/>
      <c r="H476" s="41"/>
      <c r="I476" s="51">
        <f t="shared" si="21"/>
        <v>0</v>
      </c>
      <c r="J476" s="143"/>
    </row>
    <row r="477" spans="1:10" s="13" customFormat="1" ht="19.5" x14ac:dyDescent="0.4">
      <c r="A477" s="6"/>
      <c r="B477" s="38"/>
      <c r="C477" s="114"/>
      <c r="D477" s="115"/>
      <c r="E477" s="118"/>
      <c r="F477" s="41"/>
      <c r="G477" s="41"/>
      <c r="H477" s="41"/>
      <c r="I477" s="51">
        <f t="shared" si="21"/>
        <v>0</v>
      </c>
      <c r="J477" s="143"/>
    </row>
    <row r="478" spans="1:10" s="13" customFormat="1" ht="19.5" x14ac:dyDescent="0.4">
      <c r="A478" s="6"/>
      <c r="B478" s="38"/>
      <c r="C478" s="114"/>
      <c r="D478" s="115"/>
      <c r="E478" s="118"/>
      <c r="F478" s="41"/>
      <c r="G478" s="41"/>
      <c r="H478" s="41"/>
      <c r="I478" s="51">
        <f t="shared" si="21"/>
        <v>0</v>
      </c>
      <c r="J478" s="143"/>
    </row>
    <row r="479" spans="1:10" s="13" customFormat="1" ht="19.5" x14ac:dyDescent="0.4">
      <c r="A479" s="6"/>
      <c r="B479" s="38"/>
      <c r="C479" s="114"/>
      <c r="D479" s="115"/>
      <c r="E479" s="118"/>
      <c r="F479" s="41"/>
      <c r="G479" s="41"/>
      <c r="H479" s="41"/>
      <c r="I479" s="51">
        <f t="shared" si="21"/>
        <v>0</v>
      </c>
      <c r="J479" s="143"/>
    </row>
    <row r="480" spans="1:10" s="13" customFormat="1" ht="19.5" x14ac:dyDescent="0.4">
      <c r="A480" s="6"/>
      <c r="B480" s="38"/>
      <c r="C480" s="114"/>
      <c r="D480" s="115"/>
      <c r="E480" s="118"/>
      <c r="F480" s="41"/>
      <c r="G480" s="41"/>
      <c r="H480" s="41"/>
      <c r="I480" s="51">
        <f t="shared" si="21"/>
        <v>0</v>
      </c>
      <c r="J480" s="143"/>
    </row>
    <row r="481" spans="1:10" s="13" customFormat="1" ht="19.5" x14ac:dyDescent="0.4">
      <c r="A481" s="6"/>
      <c r="B481" s="38"/>
      <c r="C481" s="114"/>
      <c r="D481" s="115"/>
      <c r="E481" s="118"/>
      <c r="F481" s="41"/>
      <c r="G481" s="41"/>
      <c r="H481" s="41"/>
      <c r="I481" s="51">
        <f t="shared" si="21"/>
        <v>0</v>
      </c>
      <c r="J481" s="143"/>
    </row>
    <row r="482" spans="1:10" s="13" customFormat="1" ht="19.5" x14ac:dyDescent="0.4">
      <c r="A482" s="6"/>
      <c r="B482" s="38"/>
      <c r="C482" s="114"/>
      <c r="D482" s="115"/>
      <c r="E482" s="118"/>
      <c r="F482" s="41"/>
      <c r="G482" s="41"/>
      <c r="H482" s="41"/>
      <c r="I482" s="51">
        <f t="shared" si="21"/>
        <v>0</v>
      </c>
      <c r="J482" s="143"/>
    </row>
    <row r="483" spans="1:10" s="13" customFormat="1" ht="19.5" x14ac:dyDescent="0.4">
      <c r="A483" s="6"/>
      <c r="B483" s="38"/>
      <c r="C483" s="114"/>
      <c r="D483" s="115"/>
      <c r="E483" s="118"/>
      <c r="F483" s="41"/>
      <c r="G483" s="41"/>
      <c r="H483" s="41"/>
      <c r="I483" s="51">
        <f t="shared" si="21"/>
        <v>0</v>
      </c>
      <c r="J483" s="143"/>
    </row>
    <row r="484" spans="1:10" s="13" customFormat="1" ht="19.5" x14ac:dyDescent="0.4">
      <c r="A484" s="6"/>
      <c r="B484" s="38"/>
      <c r="C484" s="114"/>
      <c r="D484" s="115"/>
      <c r="E484" s="118"/>
      <c r="F484" s="41"/>
      <c r="G484" s="41"/>
      <c r="H484" s="41"/>
      <c r="I484" s="51">
        <f t="shared" si="21"/>
        <v>0</v>
      </c>
      <c r="J484" s="143"/>
    </row>
    <row r="485" spans="1:10" s="13" customFormat="1" ht="19.5" x14ac:dyDescent="0.4">
      <c r="A485" s="6"/>
      <c r="B485" s="38"/>
      <c r="C485" s="114"/>
      <c r="D485" s="115"/>
      <c r="E485" s="118"/>
      <c r="F485" s="41"/>
      <c r="G485" s="41"/>
      <c r="H485" s="41"/>
      <c r="I485" s="51">
        <f t="shared" si="21"/>
        <v>0</v>
      </c>
      <c r="J485" s="143"/>
    </row>
    <row r="486" spans="1:10" s="13" customFormat="1" ht="19.5" x14ac:dyDescent="0.4">
      <c r="A486" s="6"/>
      <c r="B486" s="38"/>
      <c r="C486" s="114"/>
      <c r="D486" s="115"/>
      <c r="E486" s="118"/>
      <c r="F486" s="41"/>
      <c r="G486" s="41"/>
      <c r="H486" s="41"/>
      <c r="I486" s="51">
        <f t="shared" si="21"/>
        <v>0</v>
      </c>
      <c r="J486" s="143"/>
    </row>
    <row r="487" spans="1:10" s="13" customFormat="1" ht="19.5" x14ac:dyDescent="0.4">
      <c r="A487" s="6"/>
      <c r="B487" s="38"/>
      <c r="C487" s="114"/>
      <c r="D487" s="115"/>
      <c r="E487" s="118"/>
      <c r="F487" s="41"/>
      <c r="G487" s="41"/>
      <c r="H487" s="41"/>
      <c r="I487" s="51">
        <f t="shared" si="21"/>
        <v>0</v>
      </c>
      <c r="J487" s="143"/>
    </row>
    <row r="488" spans="1:10" s="13" customFormat="1" ht="19.5" x14ac:dyDescent="0.4">
      <c r="A488" s="6"/>
      <c r="B488" s="38"/>
      <c r="C488" s="114"/>
      <c r="D488" s="115"/>
      <c r="E488" s="118"/>
      <c r="F488" s="41"/>
      <c r="G488" s="41"/>
      <c r="H488" s="41"/>
      <c r="I488" s="51">
        <f t="shared" si="21"/>
        <v>0</v>
      </c>
      <c r="J488" s="143"/>
    </row>
    <row r="489" spans="1:10" s="13" customFormat="1" ht="19.5" x14ac:dyDescent="0.4">
      <c r="A489" s="6"/>
      <c r="B489" s="38"/>
      <c r="C489" s="114"/>
      <c r="D489" s="115"/>
      <c r="E489" s="118"/>
      <c r="F489" s="41"/>
      <c r="G489" s="41"/>
      <c r="H489" s="41"/>
      <c r="I489" s="51">
        <f t="shared" si="21"/>
        <v>0</v>
      </c>
      <c r="J489" s="143"/>
    </row>
    <row r="490" spans="1:10" s="13" customFormat="1" ht="19.5" x14ac:dyDescent="0.4">
      <c r="A490" s="6"/>
      <c r="B490" s="38"/>
      <c r="C490" s="114"/>
      <c r="D490" s="115"/>
      <c r="E490" s="118"/>
      <c r="F490" s="41"/>
      <c r="G490" s="41"/>
      <c r="H490" s="41"/>
      <c r="I490" s="51">
        <f t="shared" si="21"/>
        <v>0</v>
      </c>
      <c r="J490" s="143"/>
    </row>
    <row r="491" spans="1:10" s="13" customFormat="1" ht="19.5" x14ac:dyDescent="0.4">
      <c r="A491" s="6"/>
      <c r="B491" s="38"/>
      <c r="C491" s="114"/>
      <c r="D491" s="115"/>
      <c r="E491" s="118"/>
      <c r="F491" s="41"/>
      <c r="G491" s="41"/>
      <c r="H491" s="41"/>
      <c r="I491" s="51">
        <f t="shared" si="21"/>
        <v>0</v>
      </c>
      <c r="J491" s="143"/>
    </row>
    <row r="492" spans="1:10" s="13" customFormat="1" ht="19.5" x14ac:dyDescent="0.4">
      <c r="A492" s="6"/>
      <c r="B492" s="38"/>
      <c r="C492" s="114"/>
      <c r="D492" s="115"/>
      <c r="E492" s="118"/>
      <c r="F492" s="41"/>
      <c r="G492" s="41"/>
      <c r="H492" s="41"/>
      <c r="I492" s="51">
        <f t="shared" si="21"/>
        <v>0</v>
      </c>
      <c r="J492" s="143"/>
    </row>
    <row r="493" spans="1:10" s="13" customFormat="1" ht="19.5" x14ac:dyDescent="0.4">
      <c r="A493" s="6"/>
      <c r="B493" s="38"/>
      <c r="C493" s="114"/>
      <c r="D493" s="115"/>
      <c r="E493" s="118"/>
      <c r="F493" s="41"/>
      <c r="G493" s="41"/>
      <c r="H493" s="41"/>
      <c r="I493" s="51">
        <f t="shared" si="21"/>
        <v>0</v>
      </c>
      <c r="J493" s="143"/>
    </row>
    <row r="494" spans="1:10" s="13" customFormat="1" ht="19.5" x14ac:dyDescent="0.4">
      <c r="A494" s="6"/>
      <c r="B494" s="38"/>
      <c r="C494" s="114"/>
      <c r="D494" s="115"/>
      <c r="E494" s="118"/>
      <c r="F494" s="41"/>
      <c r="G494" s="41"/>
      <c r="H494" s="41"/>
      <c r="I494" s="51">
        <f t="shared" si="21"/>
        <v>0</v>
      </c>
      <c r="J494" s="143"/>
    </row>
    <row r="495" spans="1:10" s="13" customFormat="1" ht="19.5" x14ac:dyDescent="0.4">
      <c r="A495" s="6"/>
      <c r="B495" s="38"/>
      <c r="C495" s="114"/>
      <c r="D495" s="115"/>
      <c r="E495" s="118"/>
      <c r="F495" s="41"/>
      <c r="G495" s="41"/>
      <c r="H495" s="41"/>
      <c r="I495" s="51">
        <f t="shared" si="21"/>
        <v>0</v>
      </c>
      <c r="J495" s="143"/>
    </row>
    <row r="496" spans="1:10" s="13" customFormat="1" ht="19.5" x14ac:dyDescent="0.4">
      <c r="A496" s="6"/>
      <c r="B496" s="38"/>
      <c r="C496" s="114"/>
      <c r="D496" s="115"/>
      <c r="E496" s="118"/>
      <c r="F496" s="41"/>
      <c r="G496" s="41"/>
      <c r="H496" s="41"/>
      <c r="I496" s="51">
        <f t="shared" si="21"/>
        <v>0</v>
      </c>
      <c r="J496" s="143"/>
    </row>
    <row r="497" spans="1:10" s="13" customFormat="1" ht="19.5" x14ac:dyDescent="0.4">
      <c r="A497" s="6"/>
      <c r="B497" s="38"/>
      <c r="C497" s="114"/>
      <c r="D497" s="115"/>
      <c r="E497" s="118"/>
      <c r="F497" s="41"/>
      <c r="G497" s="41"/>
      <c r="H497" s="41"/>
      <c r="I497" s="51">
        <f t="shared" si="21"/>
        <v>0</v>
      </c>
      <c r="J497" s="143"/>
    </row>
    <row r="498" spans="1:10" s="13" customFormat="1" ht="19.5" x14ac:dyDescent="0.4">
      <c r="A498" s="6"/>
      <c r="B498" s="38"/>
      <c r="C498" s="114"/>
      <c r="D498" s="115"/>
      <c r="E498" s="118"/>
      <c r="F498" s="41"/>
      <c r="G498" s="41"/>
      <c r="H498" s="41"/>
      <c r="I498" s="51">
        <f t="shared" si="21"/>
        <v>0</v>
      </c>
      <c r="J498" s="143"/>
    </row>
    <row r="499" spans="1:10" s="13" customFormat="1" ht="24.95" customHeight="1" x14ac:dyDescent="0.4">
      <c r="A499" s="6"/>
      <c r="B499" s="38"/>
      <c r="C499" s="114"/>
      <c r="D499" s="115"/>
      <c r="E499" s="118"/>
      <c r="F499" s="41"/>
      <c r="G499" s="41"/>
      <c r="H499" s="41"/>
      <c r="I499" s="51">
        <f t="shared" si="21"/>
        <v>0</v>
      </c>
      <c r="J499" s="143"/>
    </row>
    <row r="500" spans="1:10" s="13" customFormat="1" ht="24.95" customHeight="1" x14ac:dyDescent="0.4">
      <c r="A500" s="6"/>
      <c r="B500" s="38"/>
      <c r="C500" s="114"/>
      <c r="D500" s="115"/>
      <c r="E500" s="118"/>
      <c r="F500" s="41"/>
      <c r="G500" s="41"/>
      <c r="H500" s="41"/>
      <c r="I500" s="51">
        <f t="shared" si="21"/>
        <v>0</v>
      </c>
      <c r="J500" s="143"/>
    </row>
    <row r="501" spans="1:10" s="13" customFormat="1" ht="24.95" customHeight="1" x14ac:dyDescent="0.4">
      <c r="A501" s="6"/>
      <c r="B501" s="38"/>
      <c r="C501" s="114"/>
      <c r="D501" s="115"/>
      <c r="E501" s="118"/>
      <c r="F501" s="41"/>
      <c r="G501" s="41"/>
      <c r="H501" s="41"/>
      <c r="I501" s="51">
        <f t="shared" si="21"/>
        <v>0</v>
      </c>
      <c r="J501" s="143"/>
    </row>
    <row r="502" spans="1:10" s="13" customFormat="1" ht="24.95" customHeight="1" x14ac:dyDescent="0.4">
      <c r="A502" s="6"/>
      <c r="B502" s="38"/>
      <c r="C502" s="114"/>
      <c r="D502" s="115"/>
      <c r="E502" s="118"/>
      <c r="F502" s="41"/>
      <c r="G502" s="41"/>
      <c r="H502" s="41"/>
      <c r="I502" s="51">
        <f t="shared" si="21"/>
        <v>0</v>
      </c>
      <c r="J502" s="143"/>
    </row>
    <row r="503" spans="1:10" s="13" customFormat="1" ht="24.95" customHeight="1" x14ac:dyDescent="0.4">
      <c r="A503" s="6"/>
      <c r="B503" s="38"/>
      <c r="C503" s="114"/>
      <c r="D503" s="115"/>
      <c r="E503" s="118"/>
      <c r="F503" s="41"/>
      <c r="G503" s="41"/>
      <c r="H503" s="41"/>
      <c r="I503" s="51">
        <f t="shared" si="21"/>
        <v>0</v>
      </c>
      <c r="J503" s="143"/>
    </row>
    <row r="504" spans="1:10" s="13" customFormat="1" ht="24.95" customHeight="1" x14ac:dyDescent="0.4">
      <c r="A504" s="6"/>
      <c r="B504" s="38"/>
      <c r="C504" s="114"/>
      <c r="D504" s="115"/>
      <c r="E504" s="118"/>
      <c r="F504" s="41"/>
      <c r="G504" s="41"/>
      <c r="H504" s="41"/>
      <c r="I504" s="51">
        <f t="shared" si="21"/>
        <v>0</v>
      </c>
      <c r="J504" s="143"/>
    </row>
    <row r="505" spans="1:10" s="13" customFormat="1" ht="24.95" customHeight="1" x14ac:dyDescent="0.4">
      <c r="A505" s="6"/>
      <c r="B505" s="38"/>
      <c r="C505" s="114"/>
      <c r="D505" s="115"/>
      <c r="E505" s="118"/>
      <c r="F505" s="41"/>
      <c r="G505" s="41"/>
      <c r="H505" s="41"/>
      <c r="I505" s="51">
        <f t="shared" si="21"/>
        <v>0</v>
      </c>
      <c r="J505" s="143"/>
    </row>
    <row r="506" spans="1:10" s="13" customFormat="1" ht="24.95" customHeight="1" x14ac:dyDescent="0.4">
      <c r="A506" s="6"/>
      <c r="B506" s="38"/>
      <c r="C506" s="114"/>
      <c r="D506" s="115"/>
      <c r="E506" s="118"/>
      <c r="F506" s="41"/>
      <c r="G506" s="41"/>
      <c r="H506" s="41"/>
      <c r="I506" s="51">
        <f t="shared" si="21"/>
        <v>0</v>
      </c>
      <c r="J506" s="143"/>
    </row>
    <row r="507" spans="1:10" s="13" customFormat="1" ht="24.95" customHeight="1" x14ac:dyDescent="0.4">
      <c r="A507" s="6"/>
      <c r="B507" s="38"/>
      <c r="C507" s="114"/>
      <c r="D507" s="115"/>
      <c r="E507" s="118"/>
      <c r="F507" s="41"/>
      <c r="G507" s="41"/>
      <c r="H507" s="41"/>
      <c r="I507" s="51">
        <f t="shared" si="21"/>
        <v>0</v>
      </c>
      <c r="J507" s="143"/>
    </row>
    <row r="508" spans="1:10" s="13" customFormat="1" ht="24.95" customHeight="1" x14ac:dyDescent="0.4">
      <c r="A508" s="6"/>
      <c r="B508" s="38"/>
      <c r="C508" s="114"/>
      <c r="D508" s="115"/>
      <c r="E508" s="118"/>
      <c r="F508" s="41"/>
      <c r="G508" s="41"/>
      <c r="H508" s="41"/>
      <c r="I508" s="51">
        <f t="shared" si="21"/>
        <v>0</v>
      </c>
      <c r="J508" s="143"/>
    </row>
    <row r="509" spans="1:10" s="13" customFormat="1" ht="24.95" customHeight="1" x14ac:dyDescent="0.4">
      <c r="A509" s="6"/>
      <c r="B509" s="38"/>
      <c r="C509" s="114"/>
      <c r="D509" s="115"/>
      <c r="E509" s="118"/>
      <c r="F509" s="41"/>
      <c r="G509" s="41"/>
      <c r="H509" s="41"/>
      <c r="I509" s="51">
        <f t="shared" si="21"/>
        <v>0</v>
      </c>
      <c r="J509" s="143"/>
    </row>
    <row r="510" spans="1:10" s="13" customFormat="1" ht="19.5" x14ac:dyDescent="0.4">
      <c r="A510" s="6"/>
      <c r="B510" s="38"/>
      <c r="C510" s="114"/>
      <c r="D510" s="115"/>
      <c r="E510" s="118"/>
      <c r="F510" s="41"/>
      <c r="G510" s="41"/>
      <c r="H510" s="41"/>
      <c r="I510" s="51">
        <f t="shared" si="21"/>
        <v>0</v>
      </c>
      <c r="J510" s="143"/>
    </row>
    <row r="511" spans="1:10" s="13" customFormat="1" ht="19.5" x14ac:dyDescent="0.4">
      <c r="A511" s="6"/>
      <c r="B511" s="38"/>
      <c r="C511" s="114"/>
      <c r="D511" s="115"/>
      <c r="E511" s="118"/>
      <c r="F511" s="41"/>
      <c r="G511" s="41"/>
      <c r="H511" s="41"/>
      <c r="I511" s="51">
        <f t="shared" si="21"/>
        <v>0</v>
      </c>
      <c r="J511" s="143"/>
    </row>
    <row r="512" spans="1:10" s="13" customFormat="1" ht="19.5" x14ac:dyDescent="0.4">
      <c r="A512" s="6"/>
      <c r="B512" s="38"/>
      <c r="C512" s="114"/>
      <c r="D512" s="115"/>
      <c r="E512" s="118"/>
      <c r="F512" s="41"/>
      <c r="G512" s="41"/>
      <c r="H512" s="41"/>
      <c r="I512" s="51">
        <f t="shared" si="21"/>
        <v>0</v>
      </c>
      <c r="J512" s="143"/>
    </row>
    <row r="513" spans="1:10" s="13" customFormat="1" ht="19.5" x14ac:dyDescent="0.4">
      <c r="A513" s="6"/>
      <c r="B513" s="38"/>
      <c r="C513" s="114"/>
      <c r="D513" s="115"/>
      <c r="E513" s="118"/>
      <c r="F513" s="41"/>
      <c r="G513" s="41"/>
      <c r="H513" s="41"/>
      <c r="I513" s="51">
        <f t="shared" si="21"/>
        <v>0</v>
      </c>
      <c r="J513" s="143"/>
    </row>
    <row r="514" spans="1:10" s="13" customFormat="1" ht="19.5" x14ac:dyDescent="0.4">
      <c r="A514" s="6"/>
      <c r="B514" s="38"/>
      <c r="C514" s="114"/>
      <c r="D514" s="115"/>
      <c r="E514" s="118"/>
      <c r="F514" s="41"/>
      <c r="G514" s="41"/>
      <c r="H514" s="41"/>
      <c r="I514" s="51">
        <f t="shared" si="21"/>
        <v>0</v>
      </c>
      <c r="J514" s="143"/>
    </row>
    <row r="515" spans="1:10" s="13" customFormat="1" ht="19.5" x14ac:dyDescent="0.4">
      <c r="A515" s="6"/>
      <c r="B515" s="38"/>
      <c r="C515" s="114"/>
      <c r="D515" s="115"/>
      <c r="E515" s="118"/>
      <c r="F515" s="41"/>
      <c r="G515" s="41"/>
      <c r="H515" s="41"/>
      <c r="I515" s="51">
        <f t="shared" si="21"/>
        <v>0</v>
      </c>
      <c r="J515" s="143"/>
    </row>
    <row r="516" spans="1:10" s="13" customFormat="1" ht="19.5" x14ac:dyDescent="0.4">
      <c r="A516" s="6"/>
      <c r="B516" s="38"/>
      <c r="C516" s="114"/>
      <c r="D516" s="115"/>
      <c r="E516" s="118"/>
      <c r="F516" s="41"/>
      <c r="G516" s="41"/>
      <c r="H516" s="41"/>
      <c r="I516" s="51">
        <f t="shared" si="21"/>
        <v>0</v>
      </c>
      <c r="J516" s="143"/>
    </row>
    <row r="517" spans="1:10" s="13" customFormat="1" ht="19.5" x14ac:dyDescent="0.4">
      <c r="A517" s="6"/>
      <c r="B517" s="38"/>
      <c r="C517" s="114"/>
      <c r="D517" s="115"/>
      <c r="E517" s="118"/>
      <c r="F517" s="41"/>
      <c r="G517" s="41"/>
      <c r="H517" s="41"/>
      <c r="I517" s="51">
        <f t="shared" si="21"/>
        <v>0</v>
      </c>
      <c r="J517" s="143"/>
    </row>
    <row r="518" spans="1:10" s="13" customFormat="1" ht="19.5" x14ac:dyDescent="0.4">
      <c r="A518" s="6"/>
      <c r="B518" s="38"/>
      <c r="C518" s="114"/>
      <c r="D518" s="115"/>
      <c r="E518" s="118"/>
      <c r="F518" s="41"/>
      <c r="G518" s="41"/>
      <c r="H518" s="41"/>
      <c r="I518" s="51">
        <f t="shared" si="21"/>
        <v>0</v>
      </c>
      <c r="J518" s="143"/>
    </row>
    <row r="519" spans="1:10" s="13" customFormat="1" ht="19.5" x14ac:dyDescent="0.4">
      <c r="A519" s="6"/>
      <c r="B519" s="38"/>
      <c r="C519" s="114"/>
      <c r="D519" s="115"/>
      <c r="E519" s="118"/>
      <c r="F519" s="41"/>
      <c r="G519" s="41"/>
      <c r="H519" s="41"/>
      <c r="I519" s="51">
        <f t="shared" si="21"/>
        <v>0</v>
      </c>
      <c r="J519" s="143"/>
    </row>
    <row r="520" spans="1:10" s="13" customFormat="1" ht="24.95" customHeight="1" x14ac:dyDescent="0.4">
      <c r="A520" s="6"/>
      <c r="B520" s="38"/>
      <c r="C520" s="114"/>
      <c r="D520" s="115"/>
      <c r="E520" s="118"/>
      <c r="F520" s="41"/>
      <c r="G520" s="41"/>
      <c r="H520" s="41"/>
      <c r="I520" s="51">
        <f t="shared" si="21"/>
        <v>0</v>
      </c>
      <c r="J520" s="143"/>
    </row>
    <row r="521" spans="1:10" s="13" customFormat="1" ht="24.95" customHeight="1" x14ac:dyDescent="0.4">
      <c r="A521" s="6"/>
      <c r="B521" s="38"/>
      <c r="C521" s="114"/>
      <c r="D521" s="115"/>
      <c r="E521" s="118"/>
      <c r="F521" s="41"/>
      <c r="G521" s="41"/>
      <c r="H521" s="41"/>
      <c r="I521" s="51">
        <f t="shared" si="21"/>
        <v>0</v>
      </c>
      <c r="J521" s="143"/>
    </row>
    <row r="522" spans="1:10" s="13" customFormat="1" ht="24.95" customHeight="1" x14ac:dyDescent="0.4">
      <c r="A522" s="6"/>
      <c r="B522" s="38"/>
      <c r="C522" s="114"/>
      <c r="D522" s="115"/>
      <c r="E522" s="118"/>
      <c r="F522" s="41"/>
      <c r="G522" s="41"/>
      <c r="H522" s="41"/>
      <c r="I522" s="51">
        <f t="shared" si="21"/>
        <v>0</v>
      </c>
      <c r="J522" s="143"/>
    </row>
    <row r="523" spans="1:10" s="13" customFormat="1" ht="19.5" x14ac:dyDescent="0.4">
      <c r="A523" s="6"/>
      <c r="B523" s="38"/>
      <c r="C523" s="114"/>
      <c r="D523" s="115"/>
      <c r="E523" s="118"/>
      <c r="F523" s="41"/>
      <c r="G523" s="41"/>
      <c r="H523" s="41"/>
      <c r="I523" s="51">
        <f t="shared" si="21"/>
        <v>0</v>
      </c>
      <c r="J523" s="143"/>
    </row>
    <row r="524" spans="1:10" s="13" customFormat="1" ht="19.5" x14ac:dyDescent="0.4">
      <c r="A524" s="6"/>
      <c r="B524" s="38"/>
      <c r="C524" s="114"/>
      <c r="D524" s="115"/>
      <c r="E524" s="118"/>
      <c r="F524" s="41"/>
      <c r="G524" s="41"/>
      <c r="H524" s="41"/>
      <c r="I524" s="51">
        <f t="shared" si="21"/>
        <v>0</v>
      </c>
      <c r="J524" s="143"/>
    </row>
    <row r="525" spans="1:10" s="13" customFormat="1" ht="19.5" x14ac:dyDescent="0.4">
      <c r="A525" s="6"/>
      <c r="B525" s="38"/>
      <c r="C525" s="114"/>
      <c r="D525" s="115"/>
      <c r="E525" s="118"/>
      <c r="F525" s="41"/>
      <c r="G525" s="41"/>
      <c r="H525" s="41"/>
      <c r="I525" s="51">
        <f t="shared" si="21"/>
        <v>0</v>
      </c>
      <c r="J525" s="143"/>
    </row>
    <row r="526" spans="1:10" s="13" customFormat="1" ht="19.5" x14ac:dyDescent="0.4">
      <c r="A526" s="6"/>
      <c r="B526" s="38"/>
      <c r="C526" s="114"/>
      <c r="D526" s="115"/>
      <c r="E526" s="118"/>
      <c r="F526" s="41"/>
      <c r="G526" s="41"/>
      <c r="H526" s="41"/>
      <c r="I526" s="51">
        <f t="shared" si="21"/>
        <v>0</v>
      </c>
      <c r="J526" s="143"/>
    </row>
    <row r="527" spans="1:10" s="13" customFormat="1" ht="19.5" x14ac:dyDescent="0.4">
      <c r="A527" s="6"/>
      <c r="B527" s="38"/>
      <c r="C527" s="114"/>
      <c r="D527" s="115"/>
      <c r="E527" s="118"/>
      <c r="F527" s="41"/>
      <c r="G527" s="41"/>
      <c r="H527" s="41"/>
      <c r="I527" s="51">
        <f t="shared" si="21"/>
        <v>0</v>
      </c>
      <c r="J527" s="143"/>
    </row>
    <row r="528" spans="1:10" s="13" customFormat="1" ht="19.5" x14ac:dyDescent="0.4">
      <c r="A528" s="6"/>
      <c r="B528" s="38"/>
      <c r="C528" s="114"/>
      <c r="D528" s="115"/>
      <c r="E528" s="118"/>
      <c r="F528" s="41"/>
      <c r="G528" s="41"/>
      <c r="H528" s="41"/>
      <c r="I528" s="51">
        <f t="shared" si="21"/>
        <v>0</v>
      </c>
      <c r="J528" s="143"/>
    </row>
    <row r="529" spans="1:10" s="13" customFormat="1" ht="19.5" x14ac:dyDescent="0.4">
      <c r="A529" s="6"/>
      <c r="B529" s="38"/>
      <c r="C529" s="114"/>
      <c r="D529" s="115"/>
      <c r="E529" s="118"/>
      <c r="F529" s="41"/>
      <c r="G529" s="41"/>
      <c r="H529" s="41"/>
      <c r="I529" s="51">
        <f t="shared" si="21"/>
        <v>0</v>
      </c>
      <c r="J529" s="143"/>
    </row>
    <row r="530" spans="1:10" s="13" customFormat="1" ht="19.5" x14ac:dyDescent="0.4">
      <c r="A530" s="6"/>
      <c r="B530" s="38"/>
      <c r="C530" s="114"/>
      <c r="D530" s="115"/>
      <c r="E530" s="118"/>
      <c r="F530" s="41"/>
      <c r="G530" s="41"/>
      <c r="H530" s="41"/>
      <c r="I530" s="51">
        <f t="shared" si="21"/>
        <v>0</v>
      </c>
      <c r="J530" s="143"/>
    </row>
    <row r="531" spans="1:10" s="13" customFormat="1" ht="19.5" x14ac:dyDescent="0.4">
      <c r="A531" s="6"/>
      <c r="B531" s="38"/>
      <c r="C531" s="114"/>
      <c r="D531" s="115"/>
      <c r="E531" s="118"/>
      <c r="F531" s="41"/>
      <c r="G531" s="41"/>
      <c r="H531" s="41"/>
      <c r="I531" s="51">
        <f t="shared" si="21"/>
        <v>0</v>
      </c>
      <c r="J531" s="143"/>
    </row>
    <row r="532" spans="1:10" s="13" customFormat="1" ht="19.5" x14ac:dyDescent="0.4">
      <c r="A532" s="6"/>
      <c r="B532" s="38"/>
      <c r="C532" s="114"/>
      <c r="D532" s="115"/>
      <c r="E532" s="118"/>
      <c r="F532" s="41"/>
      <c r="G532" s="41"/>
      <c r="H532" s="41"/>
      <c r="I532" s="51">
        <f t="shared" si="21"/>
        <v>0</v>
      </c>
      <c r="J532" s="143"/>
    </row>
    <row r="533" spans="1:10" s="13" customFormat="1" ht="19.5" x14ac:dyDescent="0.4">
      <c r="A533" s="6"/>
      <c r="B533" s="38"/>
      <c r="C533" s="114"/>
      <c r="D533" s="115"/>
      <c r="E533" s="118"/>
      <c r="F533" s="41"/>
      <c r="G533" s="41"/>
      <c r="H533" s="41"/>
      <c r="I533" s="51">
        <f t="shared" si="21"/>
        <v>0</v>
      </c>
      <c r="J533" s="143"/>
    </row>
    <row r="534" spans="1:10" s="13" customFormat="1" ht="19.5" x14ac:dyDescent="0.4">
      <c r="A534" s="6"/>
      <c r="B534" s="38"/>
      <c r="C534" s="114"/>
      <c r="D534" s="115"/>
      <c r="E534" s="118"/>
      <c r="F534" s="41"/>
      <c r="G534" s="41"/>
      <c r="H534" s="41"/>
      <c r="I534" s="51">
        <f t="shared" si="21"/>
        <v>0</v>
      </c>
      <c r="J534" s="143"/>
    </row>
    <row r="535" spans="1:10" s="13" customFormat="1" ht="19.5" x14ac:dyDescent="0.4">
      <c r="A535" s="6"/>
      <c r="B535" s="38"/>
      <c r="C535" s="114"/>
      <c r="D535" s="115"/>
      <c r="E535" s="118"/>
      <c r="F535" s="41"/>
      <c r="G535" s="41"/>
      <c r="H535" s="41"/>
      <c r="I535" s="51">
        <f t="shared" si="21"/>
        <v>0</v>
      </c>
      <c r="J535" s="143"/>
    </row>
    <row r="536" spans="1:10" s="13" customFormat="1" ht="19.5" x14ac:dyDescent="0.4">
      <c r="A536" s="6"/>
      <c r="B536" s="38"/>
      <c r="C536" s="114"/>
      <c r="D536" s="115"/>
      <c r="E536" s="118"/>
      <c r="F536" s="41"/>
      <c r="G536" s="41"/>
      <c r="H536" s="41"/>
      <c r="I536" s="51">
        <f t="shared" si="21"/>
        <v>0</v>
      </c>
      <c r="J536" s="143"/>
    </row>
    <row r="537" spans="1:10" s="13" customFormat="1" ht="19.5" x14ac:dyDescent="0.4">
      <c r="A537" s="6"/>
      <c r="B537" s="38"/>
      <c r="C537" s="114"/>
      <c r="D537" s="115"/>
      <c r="E537" s="118"/>
      <c r="F537" s="41"/>
      <c r="G537" s="41"/>
      <c r="H537" s="41"/>
      <c r="I537" s="51">
        <f t="shared" si="21"/>
        <v>0</v>
      </c>
      <c r="J537" s="143"/>
    </row>
    <row r="538" spans="1:10" s="13" customFormat="1" ht="19.5" x14ac:dyDescent="0.4">
      <c r="A538" s="6"/>
      <c r="B538" s="38"/>
      <c r="C538" s="114"/>
      <c r="D538" s="115"/>
      <c r="E538" s="118"/>
      <c r="F538" s="41"/>
      <c r="G538" s="41"/>
      <c r="H538" s="41"/>
      <c r="I538" s="51">
        <f t="shared" si="21"/>
        <v>0</v>
      </c>
      <c r="J538" s="143"/>
    </row>
    <row r="539" spans="1:10" s="13" customFormat="1" ht="19.5" x14ac:dyDescent="0.4">
      <c r="A539" s="6"/>
      <c r="B539" s="38"/>
      <c r="C539" s="114"/>
      <c r="D539" s="115"/>
      <c r="E539" s="118"/>
      <c r="F539" s="41"/>
      <c r="G539" s="41"/>
      <c r="H539" s="41"/>
      <c r="I539" s="51">
        <f t="shared" si="21"/>
        <v>0</v>
      </c>
      <c r="J539" s="143"/>
    </row>
    <row r="540" spans="1:10" s="13" customFormat="1" ht="19.5" x14ac:dyDescent="0.4">
      <c r="A540" s="6"/>
      <c r="B540" s="38"/>
      <c r="C540" s="114"/>
      <c r="D540" s="115"/>
      <c r="E540" s="118"/>
      <c r="F540" s="41"/>
      <c r="G540" s="41"/>
      <c r="H540" s="41"/>
      <c r="I540" s="51">
        <f t="shared" si="21"/>
        <v>0</v>
      </c>
      <c r="J540" s="143"/>
    </row>
    <row r="541" spans="1:10" s="13" customFormat="1" ht="19.5" x14ac:dyDescent="0.4">
      <c r="A541" s="6"/>
      <c r="B541" s="38"/>
      <c r="C541" s="114"/>
      <c r="D541" s="115"/>
      <c r="E541" s="118"/>
      <c r="F541" s="41"/>
      <c r="G541" s="41"/>
      <c r="H541" s="41"/>
      <c r="I541" s="51">
        <f t="shared" si="21"/>
        <v>0</v>
      </c>
      <c r="J541" s="143"/>
    </row>
    <row r="542" spans="1:10" s="13" customFormat="1" ht="19.5" x14ac:dyDescent="0.4">
      <c r="A542" s="6"/>
      <c r="B542" s="38"/>
      <c r="C542" s="114"/>
      <c r="D542" s="115"/>
      <c r="E542" s="118"/>
      <c r="F542" s="41"/>
      <c r="G542" s="41"/>
      <c r="H542" s="41"/>
      <c r="I542" s="51">
        <f t="shared" si="21"/>
        <v>0</v>
      </c>
      <c r="J542" s="143"/>
    </row>
    <row r="543" spans="1:10" s="13" customFormat="1" ht="19.5" x14ac:dyDescent="0.4">
      <c r="A543" s="6"/>
      <c r="B543" s="38"/>
      <c r="C543" s="114"/>
      <c r="D543" s="115"/>
      <c r="E543" s="118"/>
      <c r="F543" s="41"/>
      <c r="G543" s="41"/>
      <c r="H543" s="41"/>
      <c r="I543" s="51">
        <f t="shared" si="21"/>
        <v>0</v>
      </c>
      <c r="J543" s="143"/>
    </row>
    <row r="544" spans="1:10" s="13" customFormat="1" ht="19.5" x14ac:dyDescent="0.4">
      <c r="A544" s="6"/>
      <c r="B544" s="38"/>
      <c r="C544" s="114"/>
      <c r="D544" s="115"/>
      <c r="E544" s="118"/>
      <c r="F544" s="41"/>
      <c r="G544" s="41"/>
      <c r="H544" s="41"/>
      <c r="I544" s="51">
        <f t="shared" si="21"/>
        <v>0</v>
      </c>
      <c r="J544" s="143"/>
    </row>
    <row r="545" spans="1:10" s="13" customFormat="1" ht="19.5" x14ac:dyDescent="0.4">
      <c r="A545" s="6"/>
      <c r="B545" s="38"/>
      <c r="C545" s="114"/>
      <c r="D545" s="115"/>
      <c r="E545" s="118"/>
      <c r="F545" s="41"/>
      <c r="G545" s="41"/>
      <c r="H545" s="41"/>
      <c r="I545" s="51">
        <f t="shared" si="21"/>
        <v>0</v>
      </c>
      <c r="J545" s="143"/>
    </row>
    <row r="546" spans="1:10" s="13" customFormat="1" ht="19.5" x14ac:dyDescent="0.4">
      <c r="A546" s="6"/>
      <c r="B546" s="38"/>
      <c r="C546" s="114"/>
      <c r="D546" s="115"/>
      <c r="E546" s="118"/>
      <c r="F546" s="41"/>
      <c r="G546" s="41"/>
      <c r="H546" s="41"/>
      <c r="I546" s="51">
        <f t="shared" si="21"/>
        <v>0</v>
      </c>
      <c r="J546" s="143"/>
    </row>
    <row r="547" spans="1:10" s="13" customFormat="1" ht="19.5" x14ac:dyDescent="0.4">
      <c r="A547" s="6"/>
      <c r="B547" s="38"/>
      <c r="C547" s="114"/>
      <c r="D547" s="115"/>
      <c r="E547" s="118"/>
      <c r="F547" s="41"/>
      <c r="G547" s="41"/>
      <c r="H547" s="41"/>
      <c r="I547" s="51">
        <f t="shared" si="21"/>
        <v>0</v>
      </c>
      <c r="J547" s="143"/>
    </row>
    <row r="548" spans="1:10" s="13" customFormat="1" ht="19.5" x14ac:dyDescent="0.4">
      <c r="A548" s="6"/>
      <c r="B548" s="38"/>
      <c r="C548" s="114"/>
      <c r="D548" s="115"/>
      <c r="E548" s="118"/>
      <c r="F548" s="41"/>
      <c r="G548" s="41"/>
      <c r="H548" s="41"/>
      <c r="I548" s="51">
        <f t="shared" si="21"/>
        <v>0</v>
      </c>
      <c r="J548" s="143"/>
    </row>
    <row r="549" spans="1:10" s="13" customFormat="1" ht="19.5" x14ac:dyDescent="0.4">
      <c r="A549" s="6"/>
      <c r="B549" s="38"/>
      <c r="C549" s="114"/>
      <c r="D549" s="115"/>
      <c r="E549" s="118"/>
      <c r="F549" s="41"/>
      <c r="G549" s="41"/>
      <c r="H549" s="41"/>
      <c r="I549" s="51">
        <f t="shared" si="21"/>
        <v>0</v>
      </c>
      <c r="J549" s="143"/>
    </row>
    <row r="550" spans="1:10" s="13" customFormat="1" ht="19.5" x14ac:dyDescent="0.4">
      <c r="A550" s="6"/>
      <c r="B550" s="38"/>
      <c r="C550" s="114"/>
      <c r="D550" s="115"/>
      <c r="E550" s="118"/>
      <c r="F550" s="41"/>
      <c r="G550" s="41"/>
      <c r="H550" s="41"/>
      <c r="I550" s="51">
        <f t="shared" si="21"/>
        <v>0</v>
      </c>
      <c r="J550" s="143"/>
    </row>
    <row r="551" spans="1:10" s="13" customFormat="1" ht="19.5" x14ac:dyDescent="0.4">
      <c r="A551" s="6"/>
      <c r="B551" s="38"/>
      <c r="C551" s="114"/>
      <c r="D551" s="115"/>
      <c r="E551" s="118"/>
      <c r="F551" s="41"/>
      <c r="G551" s="41"/>
      <c r="H551" s="41"/>
      <c r="I551" s="51">
        <f t="shared" si="21"/>
        <v>0</v>
      </c>
      <c r="J551" s="143"/>
    </row>
    <row r="552" spans="1:10" s="13" customFormat="1" ht="19.5" x14ac:dyDescent="0.4">
      <c r="A552" s="6"/>
      <c r="B552" s="38"/>
      <c r="C552" s="114"/>
      <c r="D552" s="115"/>
      <c r="E552" s="118"/>
      <c r="F552" s="41"/>
      <c r="G552" s="41"/>
      <c r="H552" s="41"/>
      <c r="I552" s="51">
        <f t="shared" si="21"/>
        <v>0</v>
      </c>
      <c r="J552" s="143"/>
    </row>
    <row r="553" spans="1:10" s="13" customFormat="1" ht="19.5" x14ac:dyDescent="0.4">
      <c r="A553" s="6"/>
      <c r="B553" s="38"/>
      <c r="C553" s="114"/>
      <c r="D553" s="115"/>
      <c r="E553" s="118"/>
      <c r="F553" s="41"/>
      <c r="G553" s="41"/>
      <c r="H553" s="41"/>
      <c r="I553" s="51">
        <f t="shared" si="21"/>
        <v>0</v>
      </c>
      <c r="J553" s="143"/>
    </row>
    <row r="554" spans="1:10" s="13" customFormat="1" ht="19.5" x14ac:dyDescent="0.4">
      <c r="A554" s="6"/>
      <c r="B554" s="38"/>
      <c r="C554" s="114"/>
      <c r="D554" s="115"/>
      <c r="E554" s="118"/>
      <c r="F554" s="41"/>
      <c r="G554" s="41"/>
      <c r="H554" s="41"/>
      <c r="I554" s="51">
        <f t="shared" si="21"/>
        <v>0</v>
      </c>
      <c r="J554" s="143"/>
    </row>
    <row r="555" spans="1:10" s="13" customFormat="1" ht="19.5" x14ac:dyDescent="0.4">
      <c r="A555" s="6"/>
      <c r="B555" s="38"/>
      <c r="C555" s="114"/>
      <c r="D555" s="115"/>
      <c r="E555" s="118"/>
      <c r="F555" s="41"/>
      <c r="G555" s="41"/>
      <c r="H555" s="41"/>
      <c r="I555" s="51">
        <f t="shared" si="21"/>
        <v>0</v>
      </c>
      <c r="J555" s="143"/>
    </row>
    <row r="556" spans="1:10" s="13" customFormat="1" ht="19.5" x14ac:dyDescent="0.4">
      <c r="A556" s="6"/>
      <c r="B556" s="38"/>
      <c r="C556" s="114"/>
      <c r="D556" s="115"/>
      <c r="E556" s="118"/>
      <c r="F556" s="41"/>
      <c r="G556" s="41"/>
      <c r="H556" s="41"/>
      <c r="I556" s="51">
        <f t="shared" si="21"/>
        <v>0</v>
      </c>
      <c r="J556" s="143"/>
    </row>
    <row r="557" spans="1:10" s="13" customFormat="1" ht="19.5" x14ac:dyDescent="0.4">
      <c r="A557" s="6"/>
      <c r="B557" s="38"/>
      <c r="C557" s="114"/>
      <c r="D557" s="115"/>
      <c r="E557" s="118"/>
      <c r="F557" s="41"/>
      <c r="G557" s="41"/>
      <c r="H557" s="41"/>
      <c r="I557" s="51">
        <f t="shared" si="21"/>
        <v>0</v>
      </c>
      <c r="J557" s="143"/>
    </row>
    <row r="558" spans="1:10" s="13" customFormat="1" ht="19.5" x14ac:dyDescent="0.4">
      <c r="A558" s="6"/>
      <c r="B558" s="38"/>
      <c r="C558" s="114"/>
      <c r="D558" s="115"/>
      <c r="E558" s="118"/>
      <c r="F558" s="41"/>
      <c r="G558" s="41"/>
      <c r="H558" s="41"/>
      <c r="I558" s="51">
        <f t="shared" si="21"/>
        <v>0</v>
      </c>
      <c r="J558" s="143"/>
    </row>
    <row r="559" spans="1:10" s="13" customFormat="1" ht="19.5" x14ac:dyDescent="0.4">
      <c r="A559" s="6"/>
      <c r="B559" s="38"/>
      <c r="C559" s="114"/>
      <c r="D559" s="115"/>
      <c r="E559" s="118"/>
      <c r="F559" s="41"/>
      <c r="G559" s="41"/>
      <c r="H559" s="41"/>
      <c r="I559" s="51">
        <f t="shared" si="21"/>
        <v>0</v>
      </c>
      <c r="J559" s="143"/>
    </row>
    <row r="560" spans="1:10" s="13" customFormat="1" ht="19.5" x14ac:dyDescent="0.4">
      <c r="A560" s="6"/>
      <c r="B560" s="38"/>
      <c r="C560" s="114"/>
      <c r="D560" s="115"/>
      <c r="E560" s="118"/>
      <c r="F560" s="41"/>
      <c r="G560" s="41"/>
      <c r="H560" s="41"/>
      <c r="I560" s="51">
        <f t="shared" si="21"/>
        <v>0</v>
      </c>
      <c r="J560" s="143"/>
    </row>
    <row r="561" spans="1:10" s="13" customFormat="1" ht="19.5" x14ac:dyDescent="0.4">
      <c r="A561" s="6"/>
      <c r="B561" s="38"/>
      <c r="C561" s="114"/>
      <c r="D561" s="115"/>
      <c r="E561" s="118"/>
      <c r="F561" s="41"/>
      <c r="G561" s="41"/>
      <c r="H561" s="41"/>
      <c r="I561" s="51">
        <f t="shared" si="21"/>
        <v>0</v>
      </c>
      <c r="J561" s="143"/>
    </row>
    <row r="562" spans="1:10" s="13" customFormat="1" ht="19.5" x14ac:dyDescent="0.4">
      <c r="A562" s="6"/>
      <c r="B562" s="38"/>
      <c r="C562" s="114"/>
      <c r="D562" s="115"/>
      <c r="E562" s="118"/>
      <c r="F562" s="41"/>
      <c r="G562" s="41"/>
      <c r="H562" s="41"/>
      <c r="I562" s="51">
        <f t="shared" si="21"/>
        <v>0</v>
      </c>
      <c r="J562" s="143"/>
    </row>
    <row r="563" spans="1:10" s="13" customFormat="1" ht="19.5" x14ac:dyDescent="0.4">
      <c r="A563" s="6"/>
      <c r="B563" s="38"/>
      <c r="C563" s="114"/>
      <c r="D563" s="115"/>
      <c r="E563" s="118"/>
      <c r="F563" s="41"/>
      <c r="G563" s="41"/>
      <c r="H563" s="41"/>
      <c r="I563" s="51">
        <f t="shared" si="21"/>
        <v>0</v>
      </c>
      <c r="J563" s="143"/>
    </row>
    <row r="564" spans="1:10" s="13" customFormat="1" ht="19.5" x14ac:dyDescent="0.4">
      <c r="A564" s="6"/>
      <c r="B564" s="38"/>
      <c r="C564" s="114"/>
      <c r="D564" s="115"/>
      <c r="E564" s="118"/>
      <c r="F564" s="41"/>
      <c r="G564" s="41"/>
      <c r="H564" s="41"/>
      <c r="I564" s="51">
        <f t="shared" si="21"/>
        <v>0</v>
      </c>
      <c r="J564" s="143"/>
    </row>
    <row r="565" spans="1:10" s="13" customFormat="1" ht="19.5" x14ac:dyDescent="0.4">
      <c r="A565" s="6"/>
      <c r="B565" s="38"/>
      <c r="C565" s="114"/>
      <c r="D565" s="115"/>
      <c r="E565" s="118"/>
      <c r="F565" s="41"/>
      <c r="G565" s="41"/>
      <c r="H565" s="41"/>
      <c r="I565" s="51">
        <f t="shared" si="21"/>
        <v>0</v>
      </c>
      <c r="J565" s="143"/>
    </row>
    <row r="566" spans="1:10" s="13" customFormat="1" ht="19.5" x14ac:dyDescent="0.4">
      <c r="A566" s="6"/>
      <c r="B566" s="38"/>
      <c r="C566" s="114"/>
      <c r="D566" s="115"/>
      <c r="E566" s="118"/>
      <c r="F566" s="41"/>
      <c r="G566" s="41"/>
      <c r="H566" s="41"/>
      <c r="I566" s="51">
        <f t="shared" si="21"/>
        <v>0</v>
      </c>
      <c r="J566" s="143"/>
    </row>
    <row r="567" spans="1:10" s="13" customFormat="1" ht="19.5" x14ac:dyDescent="0.4">
      <c r="A567" s="6"/>
      <c r="B567" s="38"/>
      <c r="C567" s="114"/>
      <c r="D567" s="115"/>
      <c r="E567" s="118"/>
      <c r="F567" s="41"/>
      <c r="G567" s="41"/>
      <c r="H567" s="41"/>
      <c r="I567" s="51">
        <f t="shared" si="21"/>
        <v>0</v>
      </c>
      <c r="J567" s="143"/>
    </row>
    <row r="568" spans="1:10" s="13" customFormat="1" ht="19.5" x14ac:dyDescent="0.4">
      <c r="A568" s="6"/>
      <c r="B568" s="38"/>
      <c r="C568" s="114"/>
      <c r="D568" s="115"/>
      <c r="E568" s="118"/>
      <c r="F568" s="41"/>
      <c r="G568" s="41"/>
      <c r="H568" s="41"/>
      <c r="I568" s="51">
        <f t="shared" si="21"/>
        <v>0</v>
      </c>
      <c r="J568" s="143"/>
    </row>
    <row r="569" spans="1:10" s="13" customFormat="1" ht="19.5" x14ac:dyDescent="0.4">
      <c r="A569" s="6"/>
      <c r="B569" s="38"/>
      <c r="C569" s="114"/>
      <c r="D569" s="115"/>
      <c r="E569" s="118"/>
      <c r="F569" s="41"/>
      <c r="G569" s="41"/>
      <c r="H569" s="41"/>
      <c r="I569" s="51">
        <f t="shared" si="21"/>
        <v>0</v>
      </c>
      <c r="J569" s="143"/>
    </row>
    <row r="570" spans="1:10" s="13" customFormat="1" ht="19.5" x14ac:dyDescent="0.4">
      <c r="A570" s="6"/>
      <c r="B570" s="38"/>
      <c r="C570" s="114"/>
      <c r="D570" s="115"/>
      <c r="E570" s="118"/>
      <c r="F570" s="41"/>
      <c r="G570" s="41"/>
      <c r="H570" s="41"/>
      <c r="I570" s="51">
        <f t="shared" si="21"/>
        <v>0</v>
      </c>
      <c r="J570" s="143"/>
    </row>
    <row r="571" spans="1:10" s="13" customFormat="1" ht="19.5" x14ac:dyDescent="0.4">
      <c r="A571" s="6"/>
      <c r="B571" s="38"/>
      <c r="C571" s="114"/>
      <c r="D571" s="115"/>
      <c r="E571" s="118"/>
      <c r="F571" s="41"/>
      <c r="G571" s="41"/>
      <c r="H571" s="41"/>
      <c r="I571" s="51">
        <f t="shared" si="21"/>
        <v>0</v>
      </c>
      <c r="J571" s="143"/>
    </row>
    <row r="572" spans="1:10" s="13" customFormat="1" ht="19.5" x14ac:dyDescent="0.4">
      <c r="A572" s="6"/>
      <c r="B572" s="38"/>
      <c r="C572" s="114"/>
      <c r="D572" s="115"/>
      <c r="E572" s="118"/>
      <c r="F572" s="41"/>
      <c r="G572" s="41"/>
      <c r="H572" s="41"/>
      <c r="I572" s="51">
        <f t="shared" ref="I572:I635" si="22">SUM(F572:H572)</f>
        <v>0</v>
      </c>
      <c r="J572" s="143"/>
    </row>
    <row r="573" spans="1:10" s="13" customFormat="1" ht="19.5" x14ac:dyDescent="0.4">
      <c r="A573" s="6"/>
      <c r="B573" s="38"/>
      <c r="C573" s="114"/>
      <c r="D573" s="115"/>
      <c r="E573" s="118"/>
      <c r="F573" s="41"/>
      <c r="G573" s="41"/>
      <c r="H573" s="41"/>
      <c r="I573" s="51">
        <f t="shared" si="22"/>
        <v>0</v>
      </c>
      <c r="J573" s="143"/>
    </row>
    <row r="574" spans="1:10" s="13" customFormat="1" ht="19.5" x14ac:dyDescent="0.4">
      <c r="A574" s="6"/>
      <c r="B574" s="38"/>
      <c r="C574" s="114"/>
      <c r="D574" s="115"/>
      <c r="E574" s="118"/>
      <c r="F574" s="41"/>
      <c r="G574" s="41"/>
      <c r="H574" s="41"/>
      <c r="I574" s="51">
        <f t="shared" si="22"/>
        <v>0</v>
      </c>
      <c r="J574" s="143"/>
    </row>
    <row r="575" spans="1:10" s="13" customFormat="1" ht="19.5" x14ac:dyDescent="0.4">
      <c r="A575" s="6"/>
      <c r="B575" s="38"/>
      <c r="C575" s="114"/>
      <c r="D575" s="115"/>
      <c r="E575" s="118"/>
      <c r="F575" s="41"/>
      <c r="G575" s="41"/>
      <c r="H575" s="41"/>
      <c r="I575" s="51">
        <f t="shared" si="22"/>
        <v>0</v>
      </c>
      <c r="J575" s="143"/>
    </row>
    <row r="576" spans="1:10" s="13" customFormat="1" ht="19.5" x14ac:dyDescent="0.4">
      <c r="A576" s="6"/>
      <c r="B576" s="38"/>
      <c r="C576" s="114"/>
      <c r="D576" s="115"/>
      <c r="E576" s="118"/>
      <c r="F576" s="41"/>
      <c r="G576" s="41"/>
      <c r="H576" s="41"/>
      <c r="I576" s="51">
        <f t="shared" si="22"/>
        <v>0</v>
      </c>
      <c r="J576" s="143"/>
    </row>
    <row r="577" spans="1:10" s="13" customFormat="1" ht="19.5" x14ac:dyDescent="0.4">
      <c r="A577" s="6"/>
      <c r="B577" s="38"/>
      <c r="C577" s="114"/>
      <c r="D577" s="115"/>
      <c r="E577" s="2"/>
      <c r="F577" s="41"/>
      <c r="G577" s="41"/>
      <c r="H577" s="41"/>
      <c r="I577" s="51">
        <f t="shared" si="22"/>
        <v>0</v>
      </c>
      <c r="J577" s="143"/>
    </row>
    <row r="578" spans="1:10" s="13" customFormat="1" ht="19.5" x14ac:dyDescent="0.4">
      <c r="A578" s="6"/>
      <c r="B578" s="38"/>
      <c r="C578" s="114"/>
      <c r="D578" s="115"/>
      <c r="E578" s="2"/>
      <c r="F578" s="41"/>
      <c r="G578" s="41"/>
      <c r="H578" s="41"/>
      <c r="I578" s="51">
        <f t="shared" si="22"/>
        <v>0</v>
      </c>
      <c r="J578" s="143"/>
    </row>
    <row r="579" spans="1:10" s="13" customFormat="1" ht="19.5" x14ac:dyDescent="0.4">
      <c r="A579" s="6"/>
      <c r="B579" s="38"/>
      <c r="C579" s="114"/>
      <c r="D579" s="115"/>
      <c r="E579" s="2"/>
      <c r="F579" s="41"/>
      <c r="G579" s="41"/>
      <c r="H579" s="41"/>
      <c r="I579" s="51">
        <f t="shared" si="22"/>
        <v>0</v>
      </c>
      <c r="J579" s="143"/>
    </row>
    <row r="580" spans="1:10" s="13" customFormat="1" ht="19.5" x14ac:dyDescent="0.4">
      <c r="A580" s="6"/>
      <c r="B580" s="38"/>
      <c r="C580" s="114"/>
      <c r="D580" s="115"/>
      <c r="E580" s="118"/>
      <c r="F580" s="41"/>
      <c r="G580" s="41"/>
      <c r="H580" s="41"/>
      <c r="I580" s="51">
        <f t="shared" si="22"/>
        <v>0</v>
      </c>
      <c r="J580" s="143"/>
    </row>
    <row r="581" spans="1:10" s="13" customFormat="1" ht="19.5" x14ac:dyDescent="0.4">
      <c r="A581" s="6"/>
      <c r="B581" s="38"/>
      <c r="C581" s="114"/>
      <c r="D581" s="115"/>
      <c r="E581" s="118"/>
      <c r="F581" s="41"/>
      <c r="G581" s="41"/>
      <c r="H581" s="41"/>
      <c r="I581" s="51">
        <f t="shared" si="22"/>
        <v>0</v>
      </c>
      <c r="J581" s="143"/>
    </row>
    <row r="582" spans="1:10" s="13" customFormat="1" ht="19.5" x14ac:dyDescent="0.4">
      <c r="A582" s="6"/>
      <c r="B582" s="38"/>
      <c r="C582" s="114"/>
      <c r="D582" s="115"/>
      <c r="E582" s="118"/>
      <c r="F582" s="41"/>
      <c r="G582" s="41"/>
      <c r="H582" s="41"/>
      <c r="I582" s="51">
        <f t="shared" si="22"/>
        <v>0</v>
      </c>
      <c r="J582" s="143"/>
    </row>
    <row r="583" spans="1:10" s="13" customFormat="1" ht="19.5" x14ac:dyDescent="0.4">
      <c r="A583" s="6"/>
      <c r="B583" s="38"/>
      <c r="C583" s="114"/>
      <c r="D583" s="115"/>
      <c r="E583" s="118"/>
      <c r="F583" s="41"/>
      <c r="G583" s="41"/>
      <c r="H583" s="41"/>
      <c r="I583" s="51">
        <f t="shared" si="22"/>
        <v>0</v>
      </c>
      <c r="J583" s="143"/>
    </row>
    <row r="584" spans="1:10" s="13" customFormat="1" ht="19.5" x14ac:dyDescent="0.4">
      <c r="A584" s="6"/>
      <c r="B584" s="38"/>
      <c r="C584" s="114"/>
      <c r="D584" s="115"/>
      <c r="E584" s="118"/>
      <c r="F584" s="41"/>
      <c r="G584" s="41"/>
      <c r="H584" s="41"/>
      <c r="I584" s="51">
        <f t="shared" si="22"/>
        <v>0</v>
      </c>
      <c r="J584" s="143"/>
    </row>
    <row r="585" spans="1:10" s="13" customFormat="1" ht="19.5" x14ac:dyDescent="0.4">
      <c r="A585" s="6"/>
      <c r="B585" s="38"/>
      <c r="C585" s="114"/>
      <c r="D585" s="115"/>
      <c r="E585" s="118"/>
      <c r="F585" s="41"/>
      <c r="G585" s="41"/>
      <c r="H585" s="41"/>
      <c r="I585" s="51">
        <f t="shared" si="22"/>
        <v>0</v>
      </c>
      <c r="J585" s="143"/>
    </row>
    <row r="586" spans="1:10" s="13" customFormat="1" ht="19.5" x14ac:dyDescent="0.4">
      <c r="A586" s="6"/>
      <c r="B586" s="38"/>
      <c r="C586" s="114"/>
      <c r="D586" s="115"/>
      <c r="E586" s="118"/>
      <c r="F586" s="41"/>
      <c r="G586" s="41"/>
      <c r="H586" s="41"/>
      <c r="I586" s="51">
        <f t="shared" si="22"/>
        <v>0</v>
      </c>
      <c r="J586" s="143"/>
    </row>
    <row r="587" spans="1:10" s="13" customFormat="1" ht="19.5" x14ac:dyDescent="0.4">
      <c r="A587" s="6"/>
      <c r="B587" s="38"/>
      <c r="C587" s="114"/>
      <c r="D587" s="115"/>
      <c r="E587" s="118"/>
      <c r="F587" s="41"/>
      <c r="G587" s="41"/>
      <c r="H587" s="41"/>
      <c r="I587" s="51">
        <f t="shared" si="22"/>
        <v>0</v>
      </c>
      <c r="J587" s="143"/>
    </row>
    <row r="588" spans="1:10" s="13" customFormat="1" ht="19.5" x14ac:dyDescent="0.4">
      <c r="A588" s="6"/>
      <c r="B588" s="38"/>
      <c r="C588" s="114"/>
      <c r="D588" s="115"/>
      <c r="E588" s="118"/>
      <c r="F588" s="41"/>
      <c r="G588" s="41"/>
      <c r="H588" s="41"/>
      <c r="I588" s="51">
        <f t="shared" si="22"/>
        <v>0</v>
      </c>
      <c r="J588" s="143"/>
    </row>
    <row r="589" spans="1:10" s="13" customFormat="1" ht="19.5" x14ac:dyDescent="0.4">
      <c r="A589" s="6"/>
      <c r="B589" s="38"/>
      <c r="C589" s="114"/>
      <c r="D589" s="115"/>
      <c r="E589" s="118"/>
      <c r="F589" s="41"/>
      <c r="G589" s="41"/>
      <c r="H589" s="41"/>
      <c r="I589" s="51">
        <f t="shared" si="22"/>
        <v>0</v>
      </c>
      <c r="J589" s="143"/>
    </row>
    <row r="590" spans="1:10" s="13" customFormat="1" ht="19.5" x14ac:dyDescent="0.4">
      <c r="A590" s="6"/>
      <c r="B590" s="38"/>
      <c r="C590" s="114"/>
      <c r="D590" s="115"/>
      <c r="E590" s="118"/>
      <c r="F590" s="41"/>
      <c r="G590" s="41"/>
      <c r="H590" s="41"/>
      <c r="I590" s="51">
        <f t="shared" si="22"/>
        <v>0</v>
      </c>
      <c r="J590" s="143"/>
    </row>
    <row r="591" spans="1:10" s="13" customFormat="1" ht="19.5" x14ac:dyDescent="0.4">
      <c r="A591" s="6"/>
      <c r="B591" s="38"/>
      <c r="C591" s="114"/>
      <c r="D591" s="115"/>
      <c r="E591" s="118"/>
      <c r="F591" s="41"/>
      <c r="G591" s="41"/>
      <c r="H591" s="41"/>
      <c r="I591" s="51">
        <f t="shared" si="22"/>
        <v>0</v>
      </c>
      <c r="J591" s="143"/>
    </row>
    <row r="592" spans="1:10" s="13" customFormat="1" ht="19.5" x14ac:dyDescent="0.4">
      <c r="A592" s="6"/>
      <c r="B592" s="38"/>
      <c r="C592" s="114"/>
      <c r="D592" s="115"/>
      <c r="E592" s="118"/>
      <c r="F592" s="41"/>
      <c r="G592" s="41"/>
      <c r="H592" s="41"/>
      <c r="I592" s="51">
        <f t="shared" si="22"/>
        <v>0</v>
      </c>
      <c r="J592" s="143"/>
    </row>
    <row r="593" spans="1:10" s="13" customFormat="1" ht="19.5" x14ac:dyDescent="0.4">
      <c r="A593" s="6"/>
      <c r="B593" s="38"/>
      <c r="C593" s="114"/>
      <c r="D593" s="115"/>
      <c r="E593" s="118"/>
      <c r="F593" s="41"/>
      <c r="G593" s="41"/>
      <c r="H593" s="41"/>
      <c r="I593" s="51">
        <f t="shared" si="22"/>
        <v>0</v>
      </c>
      <c r="J593" s="143"/>
    </row>
    <row r="594" spans="1:10" s="13" customFormat="1" ht="19.5" x14ac:dyDescent="0.4">
      <c r="A594" s="6"/>
      <c r="B594" s="38"/>
      <c r="C594" s="114"/>
      <c r="D594" s="115"/>
      <c r="E594" s="118"/>
      <c r="F594" s="41"/>
      <c r="G594" s="41"/>
      <c r="H594" s="41"/>
      <c r="I594" s="51">
        <f t="shared" si="22"/>
        <v>0</v>
      </c>
      <c r="J594" s="143"/>
    </row>
    <row r="595" spans="1:10" s="13" customFormat="1" ht="19.5" x14ac:dyDescent="0.4">
      <c r="A595" s="6"/>
      <c r="B595" s="38"/>
      <c r="C595" s="114"/>
      <c r="D595" s="115"/>
      <c r="E595" s="118"/>
      <c r="F595" s="41"/>
      <c r="G595" s="41"/>
      <c r="H595" s="41"/>
      <c r="I595" s="51">
        <f t="shared" si="22"/>
        <v>0</v>
      </c>
      <c r="J595" s="143"/>
    </row>
    <row r="596" spans="1:10" s="13" customFormat="1" ht="19.5" x14ac:dyDescent="0.4">
      <c r="A596" s="6"/>
      <c r="B596" s="38"/>
      <c r="C596" s="114"/>
      <c r="D596" s="115"/>
      <c r="E596" s="118"/>
      <c r="F596" s="41"/>
      <c r="G596" s="41"/>
      <c r="H596" s="41"/>
      <c r="I596" s="51">
        <f t="shared" si="22"/>
        <v>0</v>
      </c>
      <c r="J596" s="143"/>
    </row>
    <row r="597" spans="1:10" s="13" customFormat="1" ht="19.5" x14ac:dyDescent="0.4">
      <c r="A597" s="6"/>
      <c r="B597" s="38"/>
      <c r="C597" s="114"/>
      <c r="D597" s="115"/>
      <c r="E597" s="118"/>
      <c r="F597" s="41"/>
      <c r="G597" s="41"/>
      <c r="H597" s="41"/>
      <c r="I597" s="51">
        <f t="shared" si="22"/>
        <v>0</v>
      </c>
      <c r="J597" s="143"/>
    </row>
    <row r="598" spans="1:10" s="13" customFormat="1" ht="19.5" x14ac:dyDescent="0.4">
      <c r="A598" s="6"/>
      <c r="B598" s="38"/>
      <c r="C598" s="114"/>
      <c r="D598" s="115"/>
      <c r="E598" s="118"/>
      <c r="F598" s="41"/>
      <c r="G598" s="41"/>
      <c r="H598" s="41"/>
      <c r="I598" s="51">
        <f t="shared" si="22"/>
        <v>0</v>
      </c>
      <c r="J598" s="143"/>
    </row>
    <row r="599" spans="1:10" s="13" customFormat="1" ht="19.5" x14ac:dyDescent="0.4">
      <c r="A599" s="6"/>
      <c r="B599" s="38"/>
      <c r="C599" s="114"/>
      <c r="D599" s="115"/>
      <c r="E599" s="118"/>
      <c r="F599" s="41"/>
      <c r="G599" s="41"/>
      <c r="H599" s="41"/>
      <c r="I599" s="51">
        <f t="shared" si="22"/>
        <v>0</v>
      </c>
      <c r="J599" s="143"/>
    </row>
    <row r="600" spans="1:10" s="13" customFormat="1" ht="19.5" x14ac:dyDescent="0.4">
      <c r="A600" s="6"/>
      <c r="B600" s="38"/>
      <c r="C600" s="114"/>
      <c r="D600" s="115"/>
      <c r="E600" s="118"/>
      <c r="F600" s="41"/>
      <c r="G600" s="41"/>
      <c r="H600" s="41"/>
      <c r="I600" s="51">
        <f t="shared" si="22"/>
        <v>0</v>
      </c>
      <c r="J600" s="143"/>
    </row>
    <row r="601" spans="1:10" s="13" customFormat="1" ht="19.5" x14ac:dyDescent="0.4">
      <c r="A601" s="6"/>
      <c r="B601" s="38"/>
      <c r="C601" s="114"/>
      <c r="D601" s="115"/>
      <c r="E601" s="118"/>
      <c r="F601" s="41"/>
      <c r="G601" s="41"/>
      <c r="H601" s="41"/>
      <c r="I601" s="51">
        <f t="shared" si="22"/>
        <v>0</v>
      </c>
      <c r="J601" s="143"/>
    </row>
    <row r="602" spans="1:10" s="13" customFormat="1" ht="19.5" x14ac:dyDescent="0.4">
      <c r="A602" s="6"/>
      <c r="B602" s="38"/>
      <c r="C602" s="114"/>
      <c r="D602" s="115"/>
      <c r="E602" s="118"/>
      <c r="F602" s="41"/>
      <c r="G602" s="41"/>
      <c r="H602" s="41"/>
      <c r="I602" s="51">
        <f t="shared" si="22"/>
        <v>0</v>
      </c>
      <c r="J602" s="143"/>
    </row>
    <row r="603" spans="1:10" s="13" customFormat="1" ht="19.5" x14ac:dyDescent="0.4">
      <c r="A603" s="6"/>
      <c r="B603" s="38"/>
      <c r="C603" s="114"/>
      <c r="D603" s="115"/>
      <c r="E603" s="118"/>
      <c r="F603" s="41"/>
      <c r="G603" s="41"/>
      <c r="H603" s="41"/>
      <c r="I603" s="51">
        <f t="shared" si="22"/>
        <v>0</v>
      </c>
      <c r="J603" s="143"/>
    </row>
    <row r="604" spans="1:10" s="13" customFormat="1" ht="19.5" x14ac:dyDescent="0.4">
      <c r="A604" s="6"/>
      <c r="B604" s="38"/>
      <c r="C604" s="114"/>
      <c r="D604" s="115"/>
      <c r="E604" s="118"/>
      <c r="F604" s="41"/>
      <c r="G604" s="41"/>
      <c r="H604" s="41"/>
      <c r="I604" s="51">
        <f t="shared" si="22"/>
        <v>0</v>
      </c>
      <c r="J604" s="143"/>
    </row>
    <row r="605" spans="1:10" s="13" customFormat="1" ht="19.5" x14ac:dyDescent="0.4">
      <c r="A605" s="6"/>
      <c r="B605" s="38"/>
      <c r="C605" s="114"/>
      <c r="D605" s="115"/>
      <c r="E605" s="118"/>
      <c r="F605" s="41"/>
      <c r="G605" s="41"/>
      <c r="H605" s="41"/>
      <c r="I605" s="51">
        <f t="shared" si="22"/>
        <v>0</v>
      </c>
      <c r="J605" s="143"/>
    </row>
    <row r="606" spans="1:10" s="13" customFormat="1" ht="19.5" x14ac:dyDescent="0.4">
      <c r="A606" s="6"/>
      <c r="B606" s="38"/>
      <c r="C606" s="114"/>
      <c r="D606" s="115"/>
      <c r="E606" s="118"/>
      <c r="F606" s="41"/>
      <c r="G606" s="41"/>
      <c r="H606" s="41"/>
      <c r="I606" s="51">
        <f t="shared" si="22"/>
        <v>0</v>
      </c>
      <c r="J606" s="143"/>
    </row>
    <row r="607" spans="1:10" s="13" customFormat="1" ht="19.5" x14ac:dyDescent="0.4">
      <c r="A607" s="6"/>
      <c r="B607" s="38"/>
      <c r="C607" s="114"/>
      <c r="D607" s="115"/>
      <c r="E607" s="118"/>
      <c r="F607" s="41"/>
      <c r="G607" s="41"/>
      <c r="H607" s="41"/>
      <c r="I607" s="51">
        <f t="shared" si="22"/>
        <v>0</v>
      </c>
      <c r="J607" s="143"/>
    </row>
    <row r="608" spans="1:10" s="13" customFormat="1" ht="19.5" x14ac:dyDescent="0.4">
      <c r="A608" s="6"/>
      <c r="B608" s="123"/>
      <c r="C608" s="114"/>
      <c r="D608" s="115"/>
      <c r="E608" s="118"/>
      <c r="F608" s="41"/>
      <c r="G608" s="41"/>
      <c r="H608" s="41"/>
      <c r="I608" s="51">
        <f t="shared" si="22"/>
        <v>0</v>
      </c>
      <c r="J608" s="143"/>
    </row>
    <row r="609" spans="1:10" s="13" customFormat="1" ht="19.5" x14ac:dyDescent="0.4">
      <c r="A609" s="6"/>
      <c r="B609" s="129"/>
      <c r="C609" s="114"/>
      <c r="D609" s="115"/>
      <c r="E609" s="118"/>
      <c r="F609" s="42"/>
      <c r="G609" s="42"/>
      <c r="H609" s="42"/>
      <c r="I609" s="51">
        <f t="shared" si="22"/>
        <v>0</v>
      </c>
      <c r="J609" s="143"/>
    </row>
    <row r="610" spans="1:10" s="13" customFormat="1" ht="19.5" x14ac:dyDescent="0.4">
      <c r="A610" s="6"/>
      <c r="B610" s="129"/>
      <c r="C610" s="114"/>
      <c r="D610" s="115"/>
      <c r="E610" s="118"/>
      <c r="F610" s="42"/>
      <c r="G610" s="42"/>
      <c r="H610" s="42"/>
      <c r="I610" s="51">
        <f t="shared" si="22"/>
        <v>0</v>
      </c>
      <c r="J610" s="143"/>
    </row>
    <row r="611" spans="1:10" s="13" customFormat="1" ht="19.5" x14ac:dyDescent="0.4">
      <c r="A611" s="6"/>
      <c r="B611" s="129"/>
      <c r="C611" s="114"/>
      <c r="D611" s="115"/>
      <c r="E611" s="118"/>
      <c r="F611" s="42"/>
      <c r="G611" s="42"/>
      <c r="H611" s="42"/>
      <c r="I611" s="51">
        <f t="shared" si="22"/>
        <v>0</v>
      </c>
      <c r="J611" s="143"/>
    </row>
    <row r="612" spans="1:10" s="13" customFormat="1" ht="19.5" x14ac:dyDescent="0.4">
      <c r="A612" s="6"/>
      <c r="B612" s="129"/>
      <c r="C612" s="114"/>
      <c r="D612" s="115"/>
      <c r="E612" s="118"/>
      <c r="F612" s="42"/>
      <c r="G612" s="42"/>
      <c r="H612" s="42"/>
      <c r="I612" s="51">
        <f t="shared" si="22"/>
        <v>0</v>
      </c>
      <c r="J612" s="143"/>
    </row>
    <row r="613" spans="1:10" s="13" customFormat="1" ht="19.5" x14ac:dyDescent="0.4">
      <c r="A613" s="6"/>
      <c r="B613" s="129"/>
      <c r="C613" s="114"/>
      <c r="D613" s="115"/>
      <c r="E613" s="118"/>
      <c r="F613" s="42"/>
      <c r="G613" s="42"/>
      <c r="H613" s="42"/>
      <c r="I613" s="51">
        <f t="shared" si="22"/>
        <v>0</v>
      </c>
      <c r="J613" s="143"/>
    </row>
    <row r="614" spans="1:10" s="13" customFormat="1" ht="19.5" x14ac:dyDescent="0.4">
      <c r="A614" s="6"/>
      <c r="B614" s="129"/>
      <c r="C614" s="114"/>
      <c r="D614" s="115"/>
      <c r="E614" s="118"/>
      <c r="F614" s="42"/>
      <c r="G614" s="42"/>
      <c r="H614" s="42"/>
      <c r="I614" s="51">
        <f t="shared" si="22"/>
        <v>0</v>
      </c>
      <c r="J614" s="143"/>
    </row>
    <row r="615" spans="1:10" s="13" customFormat="1" ht="19.5" x14ac:dyDescent="0.4">
      <c r="A615" s="6"/>
      <c r="B615" s="129"/>
      <c r="C615" s="114"/>
      <c r="D615" s="115"/>
      <c r="E615" s="118"/>
      <c r="F615" s="42"/>
      <c r="G615" s="42"/>
      <c r="H615" s="42"/>
      <c r="I615" s="51">
        <f t="shared" si="22"/>
        <v>0</v>
      </c>
      <c r="J615" s="143"/>
    </row>
    <row r="616" spans="1:10" s="13" customFormat="1" ht="19.5" x14ac:dyDescent="0.4">
      <c r="A616" s="6"/>
      <c r="B616" s="129"/>
      <c r="C616" s="114"/>
      <c r="D616" s="115"/>
      <c r="E616" s="118"/>
      <c r="F616" s="41"/>
      <c r="G616" s="41"/>
      <c r="H616" s="41"/>
      <c r="I616" s="51">
        <f t="shared" si="22"/>
        <v>0</v>
      </c>
      <c r="J616" s="143"/>
    </row>
    <row r="617" spans="1:10" s="13" customFormat="1" ht="19.5" x14ac:dyDescent="0.4">
      <c r="A617" s="6"/>
      <c r="B617" s="129"/>
      <c r="C617" s="114"/>
      <c r="D617" s="115"/>
      <c r="E617" s="118"/>
      <c r="F617" s="41"/>
      <c r="G617" s="41"/>
      <c r="H617" s="41"/>
      <c r="I617" s="51">
        <f t="shared" si="22"/>
        <v>0</v>
      </c>
      <c r="J617" s="143"/>
    </row>
    <row r="618" spans="1:10" s="13" customFormat="1" ht="19.5" x14ac:dyDescent="0.4">
      <c r="A618" s="6"/>
      <c r="B618" s="129"/>
      <c r="C618" s="114"/>
      <c r="D618" s="115"/>
      <c r="E618" s="118"/>
      <c r="F618" s="41"/>
      <c r="G618" s="41"/>
      <c r="H618" s="41"/>
      <c r="I618" s="51">
        <f t="shared" si="22"/>
        <v>0</v>
      </c>
      <c r="J618" s="143"/>
    </row>
    <row r="619" spans="1:10" s="13" customFormat="1" ht="19.5" x14ac:dyDescent="0.4">
      <c r="A619" s="6"/>
      <c r="B619" s="129"/>
      <c r="C619" s="114"/>
      <c r="D619" s="115"/>
      <c r="E619" s="118"/>
      <c r="F619" s="41"/>
      <c r="G619" s="41"/>
      <c r="H619" s="41"/>
      <c r="I619" s="51">
        <f t="shared" si="22"/>
        <v>0</v>
      </c>
      <c r="J619" s="143"/>
    </row>
    <row r="620" spans="1:10" s="13" customFormat="1" ht="19.5" x14ac:dyDescent="0.4">
      <c r="A620" s="6"/>
      <c r="B620" s="11"/>
      <c r="C620" s="36"/>
      <c r="D620" s="37"/>
      <c r="E620" s="2"/>
      <c r="F620" s="41"/>
      <c r="G620" s="41"/>
      <c r="H620" s="41"/>
      <c r="I620" s="51">
        <f t="shared" si="22"/>
        <v>0</v>
      </c>
      <c r="J620" s="143"/>
    </row>
    <row r="621" spans="1:10" s="13" customFormat="1" ht="19.5" x14ac:dyDescent="0.4">
      <c r="A621" s="6"/>
      <c r="B621" s="11"/>
      <c r="C621" s="36"/>
      <c r="D621" s="37"/>
      <c r="E621" s="2"/>
      <c r="F621" s="41"/>
      <c r="G621" s="41"/>
      <c r="H621" s="41"/>
      <c r="I621" s="51">
        <f t="shared" si="22"/>
        <v>0</v>
      </c>
      <c r="J621" s="143"/>
    </row>
    <row r="622" spans="1:10" s="13" customFormat="1" ht="19.5" x14ac:dyDescent="0.4">
      <c r="A622" s="6"/>
      <c r="B622" s="11"/>
      <c r="C622" s="36"/>
      <c r="D622" s="37"/>
      <c r="E622" s="2"/>
      <c r="F622" s="41"/>
      <c r="G622" s="41"/>
      <c r="H622" s="41"/>
      <c r="I622" s="51">
        <f t="shared" si="22"/>
        <v>0</v>
      </c>
      <c r="J622" s="143"/>
    </row>
    <row r="623" spans="1:10" s="13" customFormat="1" ht="19.5" x14ac:dyDescent="0.4">
      <c r="A623" s="6"/>
      <c r="B623" s="11"/>
      <c r="C623" s="36"/>
      <c r="D623" s="37"/>
      <c r="E623" s="2"/>
      <c r="F623" s="41"/>
      <c r="G623" s="41"/>
      <c r="H623" s="41"/>
      <c r="I623" s="51">
        <f t="shared" si="22"/>
        <v>0</v>
      </c>
      <c r="J623" s="143"/>
    </row>
    <row r="624" spans="1:10" s="13" customFormat="1" ht="19.5" x14ac:dyDescent="0.4">
      <c r="A624" s="6"/>
      <c r="B624" s="11"/>
      <c r="C624" s="36"/>
      <c r="D624" s="37"/>
      <c r="E624" s="2"/>
      <c r="F624" s="41"/>
      <c r="G624" s="41"/>
      <c r="H624" s="41"/>
      <c r="I624" s="51">
        <f t="shared" si="22"/>
        <v>0</v>
      </c>
      <c r="J624" s="143"/>
    </row>
    <row r="625" spans="1:10" s="13" customFormat="1" ht="19.5" x14ac:dyDescent="0.4">
      <c r="A625" s="6"/>
      <c r="B625" s="11"/>
      <c r="C625" s="36"/>
      <c r="D625" s="37"/>
      <c r="E625" s="2"/>
      <c r="F625" s="41"/>
      <c r="G625" s="41"/>
      <c r="H625" s="41"/>
      <c r="I625" s="51">
        <f t="shared" si="22"/>
        <v>0</v>
      </c>
      <c r="J625" s="143"/>
    </row>
    <row r="626" spans="1:10" s="13" customFormat="1" ht="19.5" x14ac:dyDescent="0.4">
      <c r="A626" s="6"/>
      <c r="B626" s="11"/>
      <c r="C626" s="36"/>
      <c r="D626" s="37"/>
      <c r="E626" s="2"/>
      <c r="F626" s="41"/>
      <c r="G626" s="41"/>
      <c r="H626" s="41"/>
      <c r="I626" s="51">
        <f t="shared" si="22"/>
        <v>0</v>
      </c>
      <c r="J626" s="143"/>
    </row>
    <row r="627" spans="1:10" s="13" customFormat="1" ht="19.5" x14ac:dyDescent="0.4">
      <c r="A627" s="6"/>
      <c r="B627" s="11"/>
      <c r="C627" s="36"/>
      <c r="D627" s="37"/>
      <c r="E627" s="2"/>
      <c r="F627" s="41"/>
      <c r="G627" s="41"/>
      <c r="H627" s="41"/>
      <c r="I627" s="51">
        <f t="shared" si="22"/>
        <v>0</v>
      </c>
      <c r="J627" s="143"/>
    </row>
    <row r="628" spans="1:10" s="13" customFormat="1" ht="19.5" x14ac:dyDescent="0.4">
      <c r="A628" s="6"/>
      <c r="B628" s="11"/>
      <c r="C628" s="36"/>
      <c r="D628" s="37"/>
      <c r="E628" s="2"/>
      <c r="F628" s="41"/>
      <c r="G628" s="41"/>
      <c r="H628" s="41"/>
      <c r="I628" s="51">
        <f t="shared" si="22"/>
        <v>0</v>
      </c>
      <c r="J628" s="143"/>
    </row>
    <row r="629" spans="1:10" s="13" customFormat="1" ht="19.5" x14ac:dyDescent="0.4">
      <c r="A629" s="6"/>
      <c r="B629" s="11"/>
      <c r="C629" s="36"/>
      <c r="D629" s="37"/>
      <c r="E629" s="2"/>
      <c r="F629" s="41"/>
      <c r="G629" s="41"/>
      <c r="H629" s="41"/>
      <c r="I629" s="51">
        <f t="shared" si="22"/>
        <v>0</v>
      </c>
      <c r="J629" s="143"/>
    </row>
    <row r="630" spans="1:10" s="13" customFormat="1" ht="19.5" x14ac:dyDescent="0.4">
      <c r="A630" s="6"/>
      <c r="B630" s="11"/>
      <c r="C630" s="36"/>
      <c r="D630" s="37"/>
      <c r="E630" s="2"/>
      <c r="F630" s="41"/>
      <c r="G630" s="41"/>
      <c r="H630" s="41"/>
      <c r="I630" s="51">
        <f t="shared" si="22"/>
        <v>0</v>
      </c>
      <c r="J630" s="143"/>
    </row>
    <row r="631" spans="1:10" s="13" customFormat="1" ht="19.5" x14ac:dyDescent="0.4">
      <c r="A631" s="6"/>
      <c r="B631" s="11"/>
      <c r="C631" s="36"/>
      <c r="D631" s="37"/>
      <c r="E631" s="2"/>
      <c r="F631" s="41"/>
      <c r="G631" s="41"/>
      <c r="H631" s="41"/>
      <c r="I631" s="51">
        <f t="shared" si="22"/>
        <v>0</v>
      </c>
      <c r="J631" s="143"/>
    </row>
    <row r="632" spans="1:10" s="13" customFormat="1" ht="19.5" x14ac:dyDescent="0.4">
      <c r="A632" s="6"/>
      <c r="B632" s="11"/>
      <c r="C632" s="36"/>
      <c r="D632" s="37"/>
      <c r="E632" s="2"/>
      <c r="F632" s="41"/>
      <c r="G632" s="41"/>
      <c r="H632" s="41"/>
      <c r="I632" s="51">
        <f t="shared" si="22"/>
        <v>0</v>
      </c>
      <c r="J632" s="143"/>
    </row>
    <row r="633" spans="1:10" s="13" customFormat="1" ht="19.5" x14ac:dyDescent="0.4">
      <c r="A633" s="6"/>
      <c r="B633" s="11"/>
      <c r="C633" s="36"/>
      <c r="D633" s="37"/>
      <c r="E633" s="2"/>
      <c r="F633" s="41"/>
      <c r="G633" s="41"/>
      <c r="H633" s="41"/>
      <c r="I633" s="51">
        <f t="shared" si="22"/>
        <v>0</v>
      </c>
      <c r="J633" s="143"/>
    </row>
    <row r="634" spans="1:10" s="13" customFormat="1" ht="19.5" x14ac:dyDescent="0.4">
      <c r="A634" s="6"/>
      <c r="B634" s="11"/>
      <c r="C634" s="36"/>
      <c r="D634" s="37"/>
      <c r="E634" s="2"/>
      <c r="F634" s="41"/>
      <c r="G634" s="41"/>
      <c r="H634" s="41"/>
      <c r="I634" s="51">
        <f t="shared" si="22"/>
        <v>0</v>
      </c>
      <c r="J634" s="143"/>
    </row>
    <row r="635" spans="1:10" s="13" customFormat="1" ht="19.5" x14ac:dyDescent="0.4">
      <c r="A635" s="6"/>
      <c r="B635" s="11"/>
      <c r="C635" s="36"/>
      <c r="D635" s="37"/>
      <c r="E635" s="2"/>
      <c r="F635" s="41"/>
      <c r="G635" s="41"/>
      <c r="H635" s="41"/>
      <c r="I635" s="51">
        <f t="shared" si="22"/>
        <v>0</v>
      </c>
      <c r="J635" s="143"/>
    </row>
    <row r="636" spans="1:10" s="13" customFormat="1" ht="19.5" x14ac:dyDescent="0.4">
      <c r="A636" s="6"/>
      <c r="B636" s="11"/>
      <c r="C636" s="36"/>
      <c r="D636" s="37"/>
      <c r="E636" s="2"/>
      <c r="F636" s="41"/>
      <c r="G636" s="41"/>
      <c r="H636" s="41"/>
      <c r="I636" s="51">
        <f t="shared" ref="I636:I639" si="23">SUM(F636:H636)</f>
        <v>0</v>
      </c>
      <c r="J636" s="143"/>
    </row>
    <row r="637" spans="1:10" s="13" customFormat="1" ht="19.5" x14ac:dyDescent="0.4">
      <c r="A637" s="6"/>
      <c r="B637" s="11"/>
      <c r="C637" s="36"/>
      <c r="D637" s="37"/>
      <c r="E637" s="2"/>
      <c r="F637" s="41"/>
      <c r="G637" s="41"/>
      <c r="H637" s="41"/>
      <c r="I637" s="51">
        <f t="shared" si="23"/>
        <v>0</v>
      </c>
      <c r="J637" s="143"/>
    </row>
    <row r="638" spans="1:10" s="13" customFormat="1" ht="19.5" x14ac:dyDescent="0.4">
      <c r="A638" s="6"/>
      <c r="B638" s="11"/>
      <c r="C638" s="36"/>
      <c r="D638" s="37"/>
      <c r="E638" s="2"/>
      <c r="F638" s="41"/>
      <c r="G638" s="41"/>
      <c r="H638" s="41"/>
      <c r="I638" s="51">
        <f t="shared" si="23"/>
        <v>0</v>
      </c>
      <c r="J638" s="143"/>
    </row>
    <row r="639" spans="1:10" s="13" customFormat="1" ht="19.5" x14ac:dyDescent="0.4">
      <c r="A639" s="6"/>
      <c r="B639" s="11"/>
      <c r="C639" s="36"/>
      <c r="D639" s="37"/>
      <c r="E639" s="2"/>
      <c r="F639" s="41"/>
      <c r="G639" s="41"/>
      <c r="H639" s="41"/>
      <c r="I639" s="51">
        <f t="shared" si="23"/>
        <v>0</v>
      </c>
      <c r="J639" s="143"/>
    </row>
    <row r="640" spans="1:10" s="13" customFormat="1" ht="19.5" x14ac:dyDescent="0.4">
      <c r="A640" s="6"/>
      <c r="B640" s="11"/>
      <c r="C640" s="36"/>
      <c r="D640" s="37"/>
      <c r="E640" s="2"/>
      <c r="F640" s="41"/>
      <c r="G640" s="41"/>
      <c r="H640" s="41"/>
      <c r="I640" s="51">
        <f t="shared" ref="I640:I649" si="24">SUM(F640:H640)</f>
        <v>0</v>
      </c>
      <c r="J640" s="143"/>
    </row>
    <row r="641" spans="1:10" s="13" customFormat="1" ht="19.5" x14ac:dyDescent="0.4">
      <c r="A641" s="6"/>
      <c r="B641" s="11"/>
      <c r="C641" s="36"/>
      <c r="D641" s="37"/>
      <c r="E641" s="2"/>
      <c r="F641" s="41"/>
      <c r="G641" s="41"/>
      <c r="H641" s="41"/>
      <c r="I641" s="51">
        <f t="shared" si="24"/>
        <v>0</v>
      </c>
      <c r="J641" s="143"/>
    </row>
    <row r="642" spans="1:10" s="13" customFormat="1" ht="19.5" x14ac:dyDescent="0.4">
      <c r="A642" s="6"/>
      <c r="B642" s="11"/>
      <c r="C642" s="36"/>
      <c r="D642" s="37"/>
      <c r="E642" s="2"/>
      <c r="F642" s="41"/>
      <c r="G642" s="41"/>
      <c r="H642" s="41"/>
      <c r="I642" s="51">
        <f t="shared" si="24"/>
        <v>0</v>
      </c>
      <c r="J642" s="143"/>
    </row>
    <row r="643" spans="1:10" s="13" customFormat="1" ht="19.5" x14ac:dyDescent="0.4">
      <c r="A643" s="6"/>
      <c r="B643" s="11"/>
      <c r="C643" s="36"/>
      <c r="D643" s="37"/>
      <c r="E643" s="2"/>
      <c r="F643" s="41"/>
      <c r="G643" s="41"/>
      <c r="H643" s="41"/>
      <c r="I643" s="51">
        <f t="shared" si="24"/>
        <v>0</v>
      </c>
      <c r="J643" s="143"/>
    </row>
    <row r="644" spans="1:10" s="13" customFormat="1" ht="19.5" x14ac:dyDescent="0.4">
      <c r="A644" s="6"/>
      <c r="B644" s="11"/>
      <c r="C644" s="36"/>
      <c r="D644" s="37"/>
      <c r="E644" s="2"/>
      <c r="F644" s="41"/>
      <c r="G644" s="41"/>
      <c r="H644" s="41"/>
      <c r="I644" s="51">
        <f t="shared" si="24"/>
        <v>0</v>
      </c>
      <c r="J644" s="143"/>
    </row>
    <row r="645" spans="1:10" s="13" customFormat="1" ht="19.5" x14ac:dyDescent="0.4">
      <c r="A645" s="6"/>
      <c r="B645" s="11"/>
      <c r="C645" s="36"/>
      <c r="D645" s="37"/>
      <c r="E645" s="2"/>
      <c r="F645" s="41"/>
      <c r="G645" s="41"/>
      <c r="H645" s="41"/>
      <c r="I645" s="51">
        <f t="shared" si="24"/>
        <v>0</v>
      </c>
      <c r="J645" s="143"/>
    </row>
    <row r="646" spans="1:10" s="13" customFormat="1" ht="19.5" x14ac:dyDescent="0.4">
      <c r="A646" s="6"/>
      <c r="B646" s="11"/>
      <c r="C646" s="36"/>
      <c r="D646" s="37"/>
      <c r="E646" s="2"/>
      <c r="F646" s="41"/>
      <c r="G646" s="41"/>
      <c r="H646" s="41"/>
      <c r="I646" s="51">
        <f t="shared" si="24"/>
        <v>0</v>
      </c>
      <c r="J646" s="143"/>
    </row>
    <row r="647" spans="1:10" s="13" customFormat="1" ht="19.5" x14ac:dyDescent="0.4">
      <c r="A647" s="6"/>
      <c r="B647" s="11"/>
      <c r="C647" s="36"/>
      <c r="D647" s="37"/>
      <c r="E647" s="2"/>
      <c r="F647" s="41"/>
      <c r="G647" s="41"/>
      <c r="H647" s="41"/>
      <c r="I647" s="51">
        <f t="shared" si="24"/>
        <v>0</v>
      </c>
      <c r="J647" s="143"/>
    </row>
    <row r="648" spans="1:10" s="13" customFormat="1" ht="19.5" x14ac:dyDescent="0.4">
      <c r="A648" s="6"/>
      <c r="B648" s="11"/>
      <c r="C648" s="36"/>
      <c r="D648" s="37"/>
      <c r="E648" s="2"/>
      <c r="F648" s="41"/>
      <c r="G648" s="41"/>
      <c r="H648" s="41"/>
      <c r="I648" s="51">
        <f t="shared" si="24"/>
        <v>0</v>
      </c>
      <c r="J648" s="143"/>
    </row>
    <row r="649" spans="1:10" s="13" customFormat="1" ht="19.5" x14ac:dyDescent="0.4">
      <c r="A649" s="6"/>
      <c r="B649" s="11"/>
      <c r="C649" s="36"/>
      <c r="D649" s="37"/>
      <c r="E649" s="2"/>
      <c r="F649" s="41"/>
      <c r="G649" s="41"/>
      <c r="H649" s="41"/>
      <c r="I649" s="51">
        <f t="shared" si="24"/>
        <v>0</v>
      </c>
      <c r="J649" s="143"/>
    </row>
    <row r="650" spans="1:10" s="13" customFormat="1" ht="19.5" x14ac:dyDescent="0.4">
      <c r="A650" s="6"/>
      <c r="B650" s="11"/>
      <c r="C650" s="36"/>
      <c r="D650" s="37"/>
      <c r="E650" s="2"/>
      <c r="F650" s="41"/>
      <c r="G650" s="41"/>
      <c r="H650" s="41"/>
      <c r="I650" s="51">
        <f t="shared" si="21"/>
        <v>0</v>
      </c>
      <c r="J650" s="143"/>
    </row>
    <row r="651" spans="1:10" s="13" customFormat="1" ht="19.5" x14ac:dyDescent="0.4">
      <c r="A651" s="6"/>
      <c r="B651" s="11"/>
      <c r="C651" s="36"/>
      <c r="D651" s="37"/>
      <c r="E651" s="2"/>
      <c r="F651" s="41"/>
      <c r="G651" s="41"/>
      <c r="H651" s="41"/>
      <c r="I651" s="51">
        <f t="shared" si="21"/>
        <v>0</v>
      </c>
      <c r="J651" s="143"/>
    </row>
    <row r="652" spans="1:10" s="13" customFormat="1" ht="19.5" x14ac:dyDescent="0.4">
      <c r="A652" s="6"/>
      <c r="B652" s="11"/>
      <c r="C652" s="36"/>
      <c r="D652" s="37"/>
      <c r="E652" s="2"/>
      <c r="F652" s="41"/>
      <c r="G652" s="41"/>
      <c r="H652" s="41"/>
      <c r="I652" s="51">
        <f t="shared" si="21"/>
        <v>0</v>
      </c>
      <c r="J652" s="143"/>
    </row>
    <row r="653" spans="1:10" s="13" customFormat="1" ht="19.5" x14ac:dyDescent="0.4">
      <c r="A653" s="6"/>
      <c r="B653" s="11"/>
      <c r="C653" s="36"/>
      <c r="D653" s="37"/>
      <c r="E653" s="2"/>
      <c r="F653" s="41"/>
      <c r="G653" s="41"/>
      <c r="H653" s="41"/>
      <c r="I653" s="51">
        <f t="shared" si="21"/>
        <v>0</v>
      </c>
      <c r="J653" s="143"/>
    </row>
    <row r="654" spans="1:10" s="13" customFormat="1" ht="19.5" x14ac:dyDescent="0.4">
      <c r="A654" s="6"/>
      <c r="B654" s="11"/>
      <c r="C654" s="36"/>
      <c r="D654" s="37"/>
      <c r="E654" s="2"/>
      <c r="F654" s="41"/>
      <c r="G654" s="41"/>
      <c r="H654" s="41"/>
      <c r="I654" s="51">
        <f t="shared" si="21"/>
        <v>0</v>
      </c>
      <c r="J654" s="143"/>
    </row>
    <row r="655" spans="1:10" s="13" customFormat="1" ht="19.5" x14ac:dyDescent="0.4">
      <c r="A655" s="6"/>
      <c r="B655" s="11"/>
      <c r="C655" s="36"/>
      <c r="D655" s="37"/>
      <c r="E655" s="2"/>
      <c r="F655" s="41"/>
      <c r="G655" s="41"/>
      <c r="H655" s="41"/>
      <c r="I655" s="51">
        <f t="shared" si="21"/>
        <v>0</v>
      </c>
      <c r="J655" s="143"/>
    </row>
    <row r="656" spans="1:10" s="13" customFormat="1" ht="19.5" x14ac:dyDescent="0.4">
      <c r="A656" s="6"/>
      <c r="B656" s="11"/>
      <c r="C656" s="36"/>
      <c r="D656" s="37"/>
      <c r="E656" s="2"/>
      <c r="F656" s="41"/>
      <c r="G656" s="41"/>
      <c r="H656" s="41"/>
      <c r="I656" s="51">
        <f t="shared" si="21"/>
        <v>0</v>
      </c>
      <c r="J656" s="143"/>
    </row>
    <row r="657" spans="1:10" s="13" customFormat="1" ht="19.5" x14ac:dyDescent="0.4">
      <c r="A657" s="6"/>
      <c r="B657" s="11"/>
      <c r="C657" s="36"/>
      <c r="D657" s="37"/>
      <c r="E657" s="2"/>
      <c r="F657" s="41"/>
      <c r="G657" s="41"/>
      <c r="H657" s="41"/>
      <c r="I657" s="51">
        <f t="shared" si="21"/>
        <v>0</v>
      </c>
      <c r="J657" s="143"/>
    </row>
    <row r="658" spans="1:10" s="13" customFormat="1" ht="19.5" x14ac:dyDescent="0.4">
      <c r="A658" s="6"/>
      <c r="B658" s="11"/>
      <c r="C658" s="36"/>
      <c r="D658" s="37"/>
      <c r="E658" s="2"/>
      <c r="F658" s="41"/>
      <c r="G658" s="41"/>
      <c r="H658" s="41"/>
      <c r="I658" s="51">
        <f t="shared" si="21"/>
        <v>0</v>
      </c>
      <c r="J658" s="143"/>
    </row>
    <row r="659" spans="1:10" s="13" customFormat="1" ht="19.5" x14ac:dyDescent="0.4">
      <c r="A659" s="6"/>
      <c r="B659" s="11"/>
      <c r="C659" s="36"/>
      <c r="D659" s="37"/>
      <c r="E659" s="2"/>
      <c r="F659" s="41"/>
      <c r="G659" s="41"/>
      <c r="H659" s="41"/>
      <c r="I659" s="51">
        <f t="shared" si="21"/>
        <v>0</v>
      </c>
      <c r="J659" s="143"/>
    </row>
    <row r="660" spans="1:10" s="13" customFormat="1" ht="19.5" x14ac:dyDescent="0.4">
      <c r="A660" s="6"/>
      <c r="B660" s="11"/>
      <c r="C660" s="36"/>
      <c r="D660" s="37"/>
      <c r="E660" s="2"/>
      <c r="F660" s="41"/>
      <c r="G660" s="41"/>
      <c r="H660" s="41"/>
      <c r="I660" s="51">
        <f t="shared" si="21"/>
        <v>0</v>
      </c>
      <c r="J660" s="143"/>
    </row>
    <row r="661" spans="1:10" s="13" customFormat="1" ht="19.5" x14ac:dyDescent="0.4">
      <c r="A661" s="6"/>
      <c r="B661" s="11"/>
      <c r="C661" s="36"/>
      <c r="D661" s="37"/>
      <c r="E661" s="2"/>
      <c r="F661" s="41"/>
      <c r="G661" s="41"/>
      <c r="H661" s="41"/>
      <c r="I661" s="51">
        <f t="shared" si="21"/>
        <v>0</v>
      </c>
      <c r="J661" s="143"/>
    </row>
    <row r="662" spans="1:10" s="13" customFormat="1" ht="19.5" x14ac:dyDescent="0.4">
      <c r="A662" s="6"/>
      <c r="B662" s="11"/>
      <c r="C662" s="36"/>
      <c r="D662" s="37"/>
      <c r="E662" s="2"/>
      <c r="F662" s="41"/>
      <c r="G662" s="41"/>
      <c r="H662" s="41"/>
      <c r="I662" s="51">
        <f t="shared" si="21"/>
        <v>0</v>
      </c>
      <c r="J662" s="143"/>
    </row>
    <row r="663" spans="1:10" s="13" customFormat="1" ht="19.5" x14ac:dyDescent="0.4">
      <c r="A663" s="6"/>
      <c r="B663" s="11"/>
      <c r="C663" s="36"/>
      <c r="D663" s="37"/>
      <c r="E663" s="2"/>
      <c r="F663" s="41"/>
      <c r="G663" s="41"/>
      <c r="H663" s="41"/>
      <c r="I663" s="51">
        <f t="shared" si="21"/>
        <v>0</v>
      </c>
      <c r="J663" s="143"/>
    </row>
    <row r="664" spans="1:10" s="13" customFormat="1" ht="19.5" x14ac:dyDescent="0.4">
      <c r="A664" s="6"/>
      <c r="B664" s="11"/>
      <c r="C664" s="36"/>
      <c r="D664" s="37"/>
      <c r="E664" s="2"/>
      <c r="F664" s="41"/>
      <c r="G664" s="41"/>
      <c r="H664" s="41"/>
      <c r="I664" s="51">
        <f t="shared" si="21"/>
        <v>0</v>
      </c>
      <c r="J664" s="143"/>
    </row>
    <row r="665" spans="1:10" s="13" customFormat="1" ht="19.5" x14ac:dyDescent="0.4">
      <c r="A665" s="6"/>
      <c r="B665" s="11"/>
      <c r="C665" s="36"/>
      <c r="D665" s="37"/>
      <c r="E665" s="2"/>
      <c r="F665" s="41"/>
      <c r="G665" s="41"/>
      <c r="H665" s="41"/>
      <c r="I665" s="51">
        <f t="shared" si="21"/>
        <v>0</v>
      </c>
      <c r="J665" s="143"/>
    </row>
    <row r="666" spans="1:10" s="13" customFormat="1" ht="19.5" x14ac:dyDescent="0.4">
      <c r="A666" s="6"/>
      <c r="B666" s="11"/>
      <c r="C666" s="36"/>
      <c r="D666" s="37"/>
      <c r="E666" s="2"/>
      <c r="F666" s="41"/>
      <c r="G666" s="41"/>
      <c r="H666" s="41"/>
      <c r="I666" s="51">
        <f t="shared" si="21"/>
        <v>0</v>
      </c>
      <c r="J666" s="143"/>
    </row>
    <row r="667" spans="1:10" s="13" customFormat="1" ht="19.5" x14ac:dyDescent="0.4">
      <c r="A667" s="6"/>
      <c r="B667" s="11"/>
      <c r="C667" s="36"/>
      <c r="D667" s="37"/>
      <c r="E667" s="2"/>
      <c r="F667" s="41"/>
      <c r="G667" s="41"/>
      <c r="H667" s="41"/>
      <c r="I667" s="51">
        <f t="shared" si="21"/>
        <v>0</v>
      </c>
      <c r="J667" s="143"/>
    </row>
    <row r="668" spans="1:10" s="13" customFormat="1" ht="19.5" x14ac:dyDescent="0.4">
      <c r="A668" s="6"/>
      <c r="B668" s="11"/>
      <c r="C668" s="36"/>
      <c r="D668" s="37"/>
      <c r="E668" s="2"/>
      <c r="F668" s="41"/>
      <c r="G668" s="41"/>
      <c r="H668" s="41"/>
      <c r="I668" s="51">
        <f t="shared" si="21"/>
        <v>0</v>
      </c>
      <c r="J668" s="143"/>
    </row>
    <row r="669" spans="1:10" s="13" customFormat="1" ht="19.5" x14ac:dyDescent="0.4">
      <c r="A669" s="6"/>
      <c r="B669" s="11"/>
      <c r="C669" s="36"/>
      <c r="D669" s="37"/>
      <c r="E669" s="2"/>
      <c r="F669" s="41"/>
      <c r="G669" s="41"/>
      <c r="H669" s="41"/>
      <c r="I669" s="51">
        <f t="shared" si="21"/>
        <v>0</v>
      </c>
      <c r="J669" s="143"/>
    </row>
    <row r="670" spans="1:10" s="13" customFormat="1" ht="19.5" x14ac:dyDescent="0.4">
      <c r="A670" s="6"/>
      <c r="B670" s="11"/>
      <c r="C670" s="36"/>
      <c r="D670" s="37"/>
      <c r="E670" s="2"/>
      <c r="F670" s="41"/>
      <c r="G670" s="41"/>
      <c r="H670" s="41"/>
      <c r="I670" s="51">
        <f t="shared" si="21"/>
        <v>0</v>
      </c>
      <c r="J670" s="143"/>
    </row>
    <row r="671" spans="1:10" s="13" customFormat="1" ht="19.5" x14ac:dyDescent="0.4">
      <c r="A671" s="6"/>
      <c r="B671" s="11"/>
      <c r="C671" s="36"/>
      <c r="D671" s="37"/>
      <c r="E671" s="2"/>
      <c r="F671" s="41"/>
      <c r="G671" s="41"/>
      <c r="H671" s="41"/>
      <c r="I671" s="51">
        <f t="shared" si="21"/>
        <v>0</v>
      </c>
      <c r="J671" s="143"/>
    </row>
    <row r="672" spans="1:10" s="13" customFormat="1" ht="19.5" x14ac:dyDescent="0.4">
      <c r="A672" s="6"/>
      <c r="B672" s="11"/>
      <c r="C672" s="36"/>
      <c r="D672" s="37"/>
      <c r="E672" s="2"/>
      <c r="F672" s="41"/>
      <c r="G672" s="41"/>
      <c r="H672" s="41"/>
      <c r="I672" s="51">
        <f t="shared" si="21"/>
        <v>0</v>
      </c>
      <c r="J672" s="143"/>
    </row>
    <row r="673" spans="1:10" s="13" customFormat="1" ht="19.5" x14ac:dyDescent="0.4">
      <c r="A673" s="6"/>
      <c r="B673" s="11"/>
      <c r="C673" s="36"/>
      <c r="D673" s="37"/>
      <c r="E673" s="2"/>
      <c r="F673" s="41"/>
      <c r="G673" s="41"/>
      <c r="H673" s="41"/>
      <c r="I673" s="51">
        <f t="shared" si="21"/>
        <v>0</v>
      </c>
      <c r="J673" s="143"/>
    </row>
    <row r="674" spans="1:10" s="13" customFormat="1" ht="19.5" x14ac:dyDescent="0.4">
      <c r="A674" s="6"/>
      <c r="B674" s="11"/>
      <c r="C674" s="36"/>
      <c r="D674" s="37"/>
      <c r="E674" s="2"/>
      <c r="F674" s="41"/>
      <c r="G674" s="41"/>
      <c r="H674" s="41"/>
      <c r="I674" s="51">
        <f t="shared" si="21"/>
        <v>0</v>
      </c>
      <c r="J674" s="143"/>
    </row>
    <row r="675" spans="1:10" s="13" customFormat="1" ht="19.5" x14ac:dyDescent="0.4">
      <c r="A675" s="6"/>
      <c r="B675" s="11"/>
      <c r="C675" s="36"/>
      <c r="D675" s="37"/>
      <c r="E675" s="2"/>
      <c r="F675" s="41"/>
      <c r="G675" s="41"/>
      <c r="H675" s="41"/>
      <c r="I675" s="51">
        <f t="shared" si="21"/>
        <v>0</v>
      </c>
      <c r="J675" s="143"/>
    </row>
    <row r="676" spans="1:10" s="13" customFormat="1" ht="19.5" x14ac:dyDescent="0.4">
      <c r="A676" s="6"/>
      <c r="B676" s="11"/>
      <c r="C676" s="36"/>
      <c r="D676" s="37"/>
      <c r="E676" s="2"/>
      <c r="F676" s="41"/>
      <c r="G676" s="41"/>
      <c r="H676" s="41"/>
      <c r="I676" s="51">
        <f t="shared" si="21"/>
        <v>0</v>
      </c>
      <c r="J676" s="143"/>
    </row>
    <row r="677" spans="1:10" s="13" customFormat="1" ht="19.5" x14ac:dyDescent="0.4">
      <c r="A677" s="6"/>
      <c r="B677" s="11"/>
      <c r="C677" s="36"/>
      <c r="D677" s="37"/>
      <c r="E677" s="2"/>
      <c r="F677" s="41"/>
      <c r="G677" s="41"/>
      <c r="H677" s="41"/>
      <c r="I677" s="51">
        <f t="shared" si="21"/>
        <v>0</v>
      </c>
      <c r="J677" s="143"/>
    </row>
    <row r="678" spans="1:10" s="13" customFormat="1" ht="19.5" x14ac:dyDescent="0.4">
      <c r="A678" s="6"/>
      <c r="B678" s="11"/>
      <c r="C678" s="36"/>
      <c r="D678" s="37"/>
      <c r="E678" s="2"/>
      <c r="F678" s="41"/>
      <c r="G678" s="41"/>
      <c r="H678" s="41"/>
      <c r="I678" s="51">
        <f t="shared" si="21"/>
        <v>0</v>
      </c>
      <c r="J678" s="143"/>
    </row>
    <row r="679" spans="1:10" s="13" customFormat="1" ht="19.5" x14ac:dyDescent="0.4">
      <c r="A679" s="6"/>
      <c r="B679" s="11"/>
      <c r="C679" s="36"/>
      <c r="D679" s="37"/>
      <c r="E679" s="2"/>
      <c r="F679" s="41"/>
      <c r="G679" s="41"/>
      <c r="H679" s="41"/>
      <c r="I679" s="51">
        <f t="shared" si="21"/>
        <v>0</v>
      </c>
      <c r="J679" s="143"/>
    </row>
    <row r="680" spans="1:10" s="13" customFormat="1" ht="19.5" x14ac:dyDescent="0.4">
      <c r="A680" s="6"/>
      <c r="B680" s="11"/>
      <c r="C680" s="36"/>
      <c r="D680" s="37"/>
      <c r="E680" s="2"/>
      <c r="F680" s="41"/>
      <c r="G680" s="41"/>
      <c r="H680" s="41"/>
      <c r="I680" s="51">
        <f t="shared" si="21"/>
        <v>0</v>
      </c>
      <c r="J680" s="143"/>
    </row>
    <row r="681" spans="1:10" s="13" customFormat="1" ht="19.5" x14ac:dyDescent="0.4">
      <c r="A681" s="6"/>
      <c r="B681" s="11"/>
      <c r="C681" s="36"/>
      <c r="D681" s="37"/>
      <c r="E681" s="2"/>
      <c r="F681" s="41"/>
      <c r="G681" s="41"/>
      <c r="H681" s="41"/>
      <c r="I681" s="51">
        <f t="shared" si="21"/>
        <v>0</v>
      </c>
      <c r="J681" s="143"/>
    </row>
    <row r="682" spans="1:10" s="13" customFormat="1" ht="19.5" x14ac:dyDescent="0.4">
      <c r="A682" s="6"/>
      <c r="B682" s="11"/>
      <c r="C682" s="36"/>
      <c r="D682" s="37"/>
      <c r="E682" s="2"/>
      <c r="F682" s="41"/>
      <c r="G682" s="41"/>
      <c r="H682" s="41"/>
      <c r="I682" s="51">
        <f t="shared" si="21"/>
        <v>0</v>
      </c>
      <c r="J682" s="143"/>
    </row>
    <row r="683" spans="1:10" s="13" customFormat="1" ht="19.5" x14ac:dyDescent="0.4">
      <c r="A683" s="6"/>
      <c r="B683" s="11"/>
      <c r="C683" s="36"/>
      <c r="D683" s="37"/>
      <c r="E683" s="2"/>
      <c r="F683" s="41"/>
      <c r="G683" s="41"/>
      <c r="H683" s="41"/>
      <c r="I683" s="51">
        <f t="shared" si="21"/>
        <v>0</v>
      </c>
      <c r="J683" s="143"/>
    </row>
    <row r="684" spans="1:10" s="13" customFormat="1" ht="19.5" x14ac:dyDescent="0.4">
      <c r="A684" s="6"/>
      <c r="B684" s="11"/>
      <c r="C684" s="36"/>
      <c r="D684" s="37"/>
      <c r="E684" s="2"/>
      <c r="F684" s="41"/>
      <c r="G684" s="41"/>
      <c r="H684" s="41"/>
      <c r="I684" s="51">
        <f t="shared" si="21"/>
        <v>0</v>
      </c>
      <c r="J684" s="143"/>
    </row>
    <row r="685" spans="1:10" s="13" customFormat="1" ht="19.5" x14ac:dyDescent="0.4">
      <c r="A685" s="6"/>
      <c r="B685" s="11"/>
      <c r="C685" s="36"/>
      <c r="D685" s="37"/>
      <c r="E685" s="2"/>
      <c r="F685" s="41"/>
      <c r="G685" s="41"/>
      <c r="H685" s="41"/>
      <c r="I685" s="51">
        <f t="shared" si="21"/>
        <v>0</v>
      </c>
      <c r="J685" s="143"/>
    </row>
    <row r="686" spans="1:10" s="13" customFormat="1" ht="19.5" x14ac:dyDescent="0.4">
      <c r="A686" s="6"/>
      <c r="B686" s="11"/>
      <c r="C686" s="36"/>
      <c r="D686" s="37"/>
      <c r="E686" s="2"/>
      <c r="F686" s="41"/>
      <c r="G686" s="41"/>
      <c r="H686" s="41"/>
      <c r="I686" s="51">
        <f t="shared" si="21"/>
        <v>0</v>
      </c>
      <c r="J686" s="143"/>
    </row>
    <row r="687" spans="1:10" s="13" customFormat="1" ht="19.5" x14ac:dyDescent="0.4">
      <c r="A687" s="6"/>
      <c r="B687" s="11"/>
      <c r="C687" s="36"/>
      <c r="D687" s="37"/>
      <c r="E687" s="2"/>
      <c r="F687" s="41"/>
      <c r="G687" s="41"/>
      <c r="H687" s="41"/>
      <c r="I687" s="51">
        <f t="shared" si="21"/>
        <v>0</v>
      </c>
      <c r="J687" s="143"/>
    </row>
    <row r="688" spans="1:10" s="13" customFormat="1" ht="19.5" x14ac:dyDescent="0.4">
      <c r="A688" s="6"/>
      <c r="B688" s="11"/>
      <c r="C688" s="36"/>
      <c r="D688" s="37"/>
      <c r="E688" s="2"/>
      <c r="F688" s="41"/>
      <c r="G688" s="41"/>
      <c r="H688" s="41"/>
      <c r="I688" s="51">
        <f t="shared" si="21"/>
        <v>0</v>
      </c>
      <c r="J688" s="143"/>
    </row>
    <row r="689" spans="1:10" s="13" customFormat="1" ht="19.5" x14ac:dyDescent="0.4">
      <c r="A689" s="6"/>
      <c r="B689" s="11"/>
      <c r="C689" s="36"/>
      <c r="D689" s="37"/>
      <c r="E689" s="2"/>
      <c r="F689" s="41"/>
      <c r="G689" s="41"/>
      <c r="H689" s="41"/>
      <c r="I689" s="51">
        <f t="shared" si="21"/>
        <v>0</v>
      </c>
      <c r="J689" s="143"/>
    </row>
    <row r="690" spans="1:10" s="13" customFormat="1" ht="19.5" x14ac:dyDescent="0.4">
      <c r="A690" s="6"/>
      <c r="B690" s="11"/>
      <c r="C690" s="36"/>
      <c r="D690" s="37"/>
      <c r="E690" s="2"/>
      <c r="F690" s="41"/>
      <c r="G690" s="41"/>
      <c r="H690" s="41"/>
      <c r="I690" s="51">
        <f t="shared" si="21"/>
        <v>0</v>
      </c>
      <c r="J690" s="143"/>
    </row>
    <row r="691" spans="1:10" s="13" customFormat="1" ht="19.5" x14ac:dyDescent="0.4">
      <c r="A691" s="6"/>
      <c r="B691" s="11"/>
      <c r="C691" s="36"/>
      <c r="D691" s="37"/>
      <c r="E691" s="2"/>
      <c r="F691" s="41"/>
      <c r="G691" s="41"/>
      <c r="H691" s="41"/>
      <c r="I691" s="51">
        <f t="shared" si="21"/>
        <v>0</v>
      </c>
      <c r="J691" s="143"/>
    </row>
    <row r="692" spans="1:10" s="13" customFormat="1" ht="19.5" x14ac:dyDescent="0.4">
      <c r="A692" s="6"/>
      <c r="B692" s="11"/>
      <c r="C692" s="36"/>
      <c r="D692" s="37"/>
      <c r="E692" s="2"/>
      <c r="F692" s="41"/>
      <c r="G692" s="41"/>
      <c r="H692" s="41"/>
      <c r="I692" s="51">
        <f t="shared" si="21"/>
        <v>0</v>
      </c>
      <c r="J692" s="143"/>
    </row>
    <row r="693" spans="1:10" s="13" customFormat="1" ht="19.5" x14ac:dyDescent="0.4">
      <c r="A693" s="6"/>
      <c r="B693" s="11"/>
      <c r="C693" s="36"/>
      <c r="D693" s="37"/>
      <c r="E693" s="2"/>
      <c r="F693" s="41"/>
      <c r="G693" s="41"/>
      <c r="H693" s="41"/>
      <c r="I693" s="51">
        <f t="shared" si="21"/>
        <v>0</v>
      </c>
      <c r="J693" s="143"/>
    </row>
    <row r="694" spans="1:10" s="13" customFormat="1" ht="19.5" x14ac:dyDescent="0.4">
      <c r="A694" s="6"/>
      <c r="B694" s="11"/>
      <c r="C694" s="36"/>
      <c r="D694" s="37"/>
      <c r="E694" s="2"/>
      <c r="F694" s="41"/>
      <c r="G694" s="41"/>
      <c r="H694" s="41"/>
      <c r="I694" s="51">
        <f t="shared" si="21"/>
        <v>0</v>
      </c>
      <c r="J694" s="143"/>
    </row>
    <row r="695" spans="1:10" s="13" customFormat="1" ht="19.5" x14ac:dyDescent="0.4">
      <c r="A695" s="6"/>
      <c r="B695" s="11"/>
      <c r="C695" s="36"/>
      <c r="D695" s="37"/>
      <c r="E695" s="2"/>
      <c r="F695" s="41"/>
      <c r="G695" s="41"/>
      <c r="H695" s="41"/>
      <c r="I695" s="51">
        <f t="shared" si="21"/>
        <v>0</v>
      </c>
      <c r="J695" s="143"/>
    </row>
    <row r="696" spans="1:10" s="13" customFormat="1" ht="19.5" x14ac:dyDescent="0.4">
      <c r="A696" s="6"/>
      <c r="B696" s="11"/>
      <c r="C696" s="36"/>
      <c r="D696" s="37"/>
      <c r="E696" s="2"/>
      <c r="F696" s="41"/>
      <c r="G696" s="41"/>
      <c r="H696" s="41"/>
      <c r="I696" s="51">
        <f t="shared" si="21"/>
        <v>0</v>
      </c>
      <c r="J696" s="143"/>
    </row>
    <row r="697" spans="1:10" s="13" customFormat="1" ht="19.5" x14ac:dyDescent="0.4">
      <c r="A697" s="6"/>
      <c r="B697" s="11"/>
      <c r="C697" s="36"/>
      <c r="D697" s="37"/>
      <c r="E697" s="2"/>
      <c r="F697" s="41"/>
      <c r="G697" s="41"/>
      <c r="H697" s="41"/>
      <c r="I697" s="51">
        <f t="shared" si="21"/>
        <v>0</v>
      </c>
      <c r="J697" s="143"/>
    </row>
    <row r="698" spans="1:10" s="13" customFormat="1" ht="19.5" x14ac:dyDescent="0.4">
      <c r="A698" s="6"/>
      <c r="B698" s="11"/>
      <c r="C698" s="36"/>
      <c r="D698" s="37"/>
      <c r="E698" s="2"/>
      <c r="F698" s="41"/>
      <c r="G698" s="41"/>
      <c r="H698" s="41"/>
      <c r="I698" s="51">
        <f t="shared" si="21"/>
        <v>0</v>
      </c>
      <c r="J698" s="143"/>
    </row>
    <row r="699" spans="1:10" s="13" customFormat="1" ht="19.5" x14ac:dyDescent="0.4">
      <c r="A699" s="6"/>
      <c r="B699" s="11"/>
      <c r="C699" s="36"/>
      <c r="D699" s="37"/>
      <c r="E699" s="2"/>
      <c r="F699" s="41"/>
      <c r="G699" s="41"/>
      <c r="H699" s="41"/>
      <c r="I699" s="51">
        <f t="shared" si="21"/>
        <v>0</v>
      </c>
      <c r="J699" s="143"/>
    </row>
    <row r="700" spans="1:10" s="13" customFormat="1" ht="19.5" x14ac:dyDescent="0.4">
      <c r="A700" s="6"/>
      <c r="B700" s="11"/>
      <c r="C700" s="36"/>
      <c r="D700" s="37"/>
      <c r="E700" s="2"/>
      <c r="F700" s="41"/>
      <c r="G700" s="41"/>
      <c r="H700" s="41"/>
      <c r="I700" s="51">
        <f t="shared" si="21"/>
        <v>0</v>
      </c>
      <c r="J700" s="143"/>
    </row>
    <row r="701" spans="1:10" s="13" customFormat="1" ht="19.5" x14ac:dyDescent="0.4">
      <c r="A701" s="6"/>
      <c r="B701" s="11"/>
      <c r="C701" s="36"/>
      <c r="D701" s="37"/>
      <c r="E701" s="2"/>
      <c r="F701" s="41"/>
      <c r="G701" s="41"/>
      <c r="H701" s="41"/>
      <c r="I701" s="51">
        <f t="shared" ref="I701:I716" si="25">SUM(F701:H701)</f>
        <v>0</v>
      </c>
      <c r="J701" s="143"/>
    </row>
    <row r="702" spans="1:10" s="13" customFormat="1" ht="19.5" x14ac:dyDescent="0.4">
      <c r="A702" s="6"/>
      <c r="B702" s="11"/>
      <c r="C702" s="36"/>
      <c r="D702" s="37"/>
      <c r="E702" s="2"/>
      <c r="F702" s="41"/>
      <c r="G702" s="41"/>
      <c r="H702" s="41"/>
      <c r="I702" s="51">
        <f t="shared" si="25"/>
        <v>0</v>
      </c>
      <c r="J702" s="143"/>
    </row>
    <row r="703" spans="1:10" s="13" customFormat="1" ht="19.5" x14ac:dyDescent="0.4">
      <c r="A703" s="6"/>
      <c r="B703" s="11"/>
      <c r="C703" s="36"/>
      <c r="D703" s="37"/>
      <c r="E703" s="2"/>
      <c r="F703" s="41"/>
      <c r="G703" s="41"/>
      <c r="H703" s="41"/>
      <c r="I703" s="51">
        <f t="shared" si="25"/>
        <v>0</v>
      </c>
      <c r="J703" s="143"/>
    </row>
    <row r="704" spans="1:10" s="13" customFormat="1" ht="19.5" x14ac:dyDescent="0.4">
      <c r="A704" s="6"/>
      <c r="B704" s="11"/>
      <c r="C704" s="36"/>
      <c r="D704" s="37"/>
      <c r="E704" s="2"/>
      <c r="F704" s="41"/>
      <c r="G704" s="41"/>
      <c r="H704" s="41"/>
      <c r="I704" s="51">
        <f t="shared" si="25"/>
        <v>0</v>
      </c>
      <c r="J704" s="143"/>
    </row>
    <row r="705" spans="1:10" s="13" customFormat="1" ht="19.5" x14ac:dyDescent="0.4">
      <c r="A705" s="6"/>
      <c r="B705" s="11"/>
      <c r="C705" s="36"/>
      <c r="D705" s="37"/>
      <c r="E705" s="2"/>
      <c r="F705" s="41"/>
      <c r="G705" s="41"/>
      <c r="H705" s="41"/>
      <c r="I705" s="51">
        <f t="shared" si="25"/>
        <v>0</v>
      </c>
      <c r="J705" s="143"/>
    </row>
    <row r="706" spans="1:10" s="13" customFormat="1" ht="19.5" x14ac:dyDescent="0.4">
      <c r="A706" s="6"/>
      <c r="B706" s="11"/>
      <c r="C706" s="36"/>
      <c r="D706" s="37"/>
      <c r="E706" s="2"/>
      <c r="F706" s="41"/>
      <c r="G706" s="41"/>
      <c r="H706" s="41"/>
      <c r="I706" s="51">
        <f t="shared" si="25"/>
        <v>0</v>
      </c>
      <c r="J706" s="143"/>
    </row>
    <row r="707" spans="1:10" s="13" customFormat="1" ht="19.5" x14ac:dyDescent="0.4">
      <c r="A707" s="6"/>
      <c r="B707" s="11"/>
      <c r="C707" s="36"/>
      <c r="D707" s="37"/>
      <c r="E707" s="2"/>
      <c r="F707" s="41"/>
      <c r="G707" s="41"/>
      <c r="H707" s="41"/>
      <c r="I707" s="51">
        <f t="shared" si="25"/>
        <v>0</v>
      </c>
      <c r="J707" s="143"/>
    </row>
    <row r="708" spans="1:10" s="13" customFormat="1" ht="19.5" x14ac:dyDescent="0.4">
      <c r="A708" s="6"/>
      <c r="B708" s="11"/>
      <c r="C708" s="36"/>
      <c r="D708" s="37"/>
      <c r="E708" s="2"/>
      <c r="F708" s="41"/>
      <c r="G708" s="41"/>
      <c r="H708" s="41"/>
      <c r="I708" s="51">
        <f t="shared" si="25"/>
        <v>0</v>
      </c>
      <c r="J708" s="143"/>
    </row>
    <row r="709" spans="1:10" s="13" customFormat="1" ht="19.5" x14ac:dyDescent="0.4">
      <c r="A709" s="6"/>
      <c r="B709" s="11"/>
      <c r="C709" s="36"/>
      <c r="D709" s="37"/>
      <c r="E709" s="2"/>
      <c r="F709" s="41"/>
      <c r="G709" s="41"/>
      <c r="H709" s="41"/>
      <c r="I709" s="51">
        <f t="shared" si="25"/>
        <v>0</v>
      </c>
      <c r="J709" s="143"/>
    </row>
    <row r="710" spans="1:10" s="13" customFormat="1" ht="19.5" x14ac:dyDescent="0.4">
      <c r="A710" s="6"/>
      <c r="B710" s="11"/>
      <c r="C710" s="36"/>
      <c r="D710" s="37"/>
      <c r="E710" s="2"/>
      <c r="F710" s="41"/>
      <c r="G710" s="41"/>
      <c r="H710" s="41"/>
      <c r="I710" s="51">
        <f t="shared" si="25"/>
        <v>0</v>
      </c>
      <c r="J710" s="143"/>
    </row>
    <row r="711" spans="1:10" s="13" customFormat="1" ht="19.5" x14ac:dyDescent="0.4">
      <c r="A711" s="6"/>
      <c r="B711" s="11"/>
      <c r="C711" s="36"/>
      <c r="D711" s="37"/>
      <c r="E711" s="2"/>
      <c r="F711" s="41"/>
      <c r="G711" s="41"/>
      <c r="H711" s="41"/>
      <c r="I711" s="51">
        <f t="shared" si="25"/>
        <v>0</v>
      </c>
      <c r="J711" s="143"/>
    </row>
    <row r="712" spans="1:10" s="13" customFormat="1" ht="19.5" x14ac:dyDescent="0.4">
      <c r="A712" s="6"/>
      <c r="B712" s="11"/>
      <c r="C712" s="36"/>
      <c r="D712" s="37"/>
      <c r="E712" s="2"/>
      <c r="F712" s="41"/>
      <c r="G712" s="41"/>
      <c r="H712" s="41"/>
      <c r="I712" s="51">
        <f t="shared" si="25"/>
        <v>0</v>
      </c>
      <c r="J712" s="143"/>
    </row>
    <row r="713" spans="1:10" s="13" customFormat="1" ht="19.5" x14ac:dyDescent="0.4">
      <c r="A713" s="6"/>
      <c r="B713" s="11"/>
      <c r="C713" s="36"/>
      <c r="D713" s="37"/>
      <c r="E713" s="2"/>
      <c r="F713" s="41"/>
      <c r="G713" s="41"/>
      <c r="H713" s="41"/>
      <c r="I713" s="51">
        <f t="shared" si="25"/>
        <v>0</v>
      </c>
      <c r="J713" s="143"/>
    </row>
    <row r="714" spans="1:10" s="13" customFormat="1" ht="19.5" x14ac:dyDescent="0.4">
      <c r="A714" s="6"/>
      <c r="B714" s="11"/>
      <c r="C714" s="36"/>
      <c r="D714" s="37"/>
      <c r="E714" s="2"/>
      <c r="F714" s="41"/>
      <c r="G714" s="41"/>
      <c r="H714" s="41"/>
      <c r="I714" s="51">
        <f t="shared" si="25"/>
        <v>0</v>
      </c>
      <c r="J714" s="143"/>
    </row>
    <row r="715" spans="1:10" s="13" customFormat="1" ht="19.5" x14ac:dyDescent="0.4">
      <c r="A715" s="6"/>
      <c r="B715" s="11"/>
      <c r="C715" s="36"/>
      <c r="D715" s="37"/>
      <c r="E715" s="2"/>
      <c r="F715" s="41"/>
      <c r="G715" s="41"/>
      <c r="H715" s="41"/>
      <c r="I715" s="51">
        <f t="shared" si="25"/>
        <v>0</v>
      </c>
      <c r="J715" s="143"/>
    </row>
    <row r="716" spans="1:10" s="13" customFormat="1" ht="19.5" x14ac:dyDescent="0.4">
      <c r="A716" s="6"/>
      <c r="B716" s="11"/>
      <c r="C716" s="36"/>
      <c r="D716" s="37"/>
      <c r="E716" s="2"/>
      <c r="F716" s="41"/>
      <c r="G716" s="41"/>
      <c r="H716" s="41"/>
      <c r="I716" s="51">
        <f t="shared" si="25"/>
        <v>0</v>
      </c>
      <c r="J716" s="143"/>
    </row>
    <row r="717" spans="1:10" s="13" customFormat="1" ht="19.5" x14ac:dyDescent="0.4">
      <c r="A717" s="6"/>
      <c r="B717" s="11"/>
      <c r="C717" s="36"/>
      <c r="D717" s="37"/>
      <c r="E717" s="2"/>
      <c r="F717" s="41"/>
      <c r="G717" s="41"/>
      <c r="H717" s="41"/>
      <c r="I717" s="51">
        <f t="shared" ref="I717:I765" si="26">SUM(F717:H717)</f>
        <v>0</v>
      </c>
      <c r="J717" s="143"/>
    </row>
    <row r="718" spans="1:10" s="13" customFormat="1" ht="19.5" x14ac:dyDescent="0.4">
      <c r="A718" s="6"/>
      <c r="B718" s="11"/>
      <c r="C718" s="36"/>
      <c r="D718" s="37"/>
      <c r="E718" s="2"/>
      <c r="F718" s="41"/>
      <c r="G718" s="41"/>
      <c r="H718" s="41"/>
      <c r="I718" s="51">
        <f t="shared" si="26"/>
        <v>0</v>
      </c>
      <c r="J718" s="143"/>
    </row>
    <row r="719" spans="1:10" s="13" customFormat="1" ht="19.5" x14ac:dyDescent="0.4">
      <c r="A719" s="6"/>
      <c r="B719" s="11"/>
      <c r="C719" s="36"/>
      <c r="D719" s="37"/>
      <c r="E719" s="2"/>
      <c r="F719" s="41"/>
      <c r="G719" s="41"/>
      <c r="H719" s="41"/>
      <c r="I719" s="51">
        <f t="shared" si="26"/>
        <v>0</v>
      </c>
      <c r="J719" s="143"/>
    </row>
    <row r="720" spans="1:10" s="13" customFormat="1" ht="19.5" x14ac:dyDescent="0.4">
      <c r="A720" s="6"/>
      <c r="B720" s="11"/>
      <c r="C720" s="36"/>
      <c r="D720" s="37"/>
      <c r="E720" s="2"/>
      <c r="F720" s="41"/>
      <c r="G720" s="41"/>
      <c r="H720" s="41"/>
      <c r="I720" s="51">
        <f t="shared" si="26"/>
        <v>0</v>
      </c>
      <c r="J720" s="143"/>
    </row>
    <row r="721" spans="1:10" s="13" customFormat="1" ht="19.5" x14ac:dyDescent="0.4">
      <c r="A721" s="6"/>
      <c r="B721" s="11"/>
      <c r="C721" s="36"/>
      <c r="D721" s="37"/>
      <c r="E721" s="2"/>
      <c r="F721" s="41"/>
      <c r="G721" s="41"/>
      <c r="H721" s="41"/>
      <c r="I721" s="51">
        <f t="shared" si="26"/>
        <v>0</v>
      </c>
      <c r="J721" s="143"/>
    </row>
    <row r="722" spans="1:10" s="13" customFormat="1" ht="19.5" x14ac:dyDescent="0.4">
      <c r="A722" s="6"/>
      <c r="B722" s="11"/>
      <c r="C722" s="36"/>
      <c r="D722" s="37"/>
      <c r="E722" s="2"/>
      <c r="F722" s="41"/>
      <c r="G722" s="41"/>
      <c r="H722" s="41"/>
      <c r="I722" s="51">
        <f t="shared" si="26"/>
        <v>0</v>
      </c>
      <c r="J722" s="143"/>
    </row>
    <row r="723" spans="1:10" s="13" customFormat="1" ht="19.5" x14ac:dyDescent="0.4">
      <c r="A723" s="6"/>
      <c r="B723" s="11"/>
      <c r="C723" s="36"/>
      <c r="D723" s="37"/>
      <c r="E723" s="2"/>
      <c r="F723" s="41"/>
      <c r="G723" s="41"/>
      <c r="H723" s="41"/>
      <c r="I723" s="51">
        <f t="shared" si="26"/>
        <v>0</v>
      </c>
      <c r="J723" s="143"/>
    </row>
    <row r="724" spans="1:10" s="13" customFormat="1" ht="19.5" x14ac:dyDescent="0.4">
      <c r="A724" s="6"/>
      <c r="B724" s="11"/>
      <c r="C724" s="36"/>
      <c r="D724" s="37"/>
      <c r="E724" s="2"/>
      <c r="F724" s="41"/>
      <c r="G724" s="41"/>
      <c r="H724" s="41"/>
      <c r="I724" s="51">
        <f t="shared" si="26"/>
        <v>0</v>
      </c>
      <c r="J724" s="143"/>
    </row>
    <row r="725" spans="1:10" s="13" customFormat="1" ht="19.5" x14ac:dyDescent="0.4">
      <c r="A725" s="6"/>
      <c r="B725" s="11"/>
      <c r="C725" s="36"/>
      <c r="D725" s="37"/>
      <c r="E725" s="2"/>
      <c r="F725" s="41"/>
      <c r="G725" s="41"/>
      <c r="H725" s="41"/>
      <c r="I725" s="51">
        <f t="shared" si="26"/>
        <v>0</v>
      </c>
      <c r="J725" s="143"/>
    </row>
    <row r="726" spans="1:10" s="13" customFormat="1" ht="19.5" x14ac:dyDescent="0.4">
      <c r="A726" s="6"/>
      <c r="B726" s="11"/>
      <c r="C726" s="36"/>
      <c r="D726" s="37"/>
      <c r="E726" s="2"/>
      <c r="F726" s="41"/>
      <c r="G726" s="41"/>
      <c r="H726" s="41"/>
      <c r="I726" s="51">
        <f t="shared" si="26"/>
        <v>0</v>
      </c>
      <c r="J726" s="143"/>
    </row>
    <row r="727" spans="1:10" s="13" customFormat="1" ht="19.5" x14ac:dyDescent="0.4">
      <c r="A727" s="6"/>
      <c r="B727" s="11"/>
      <c r="C727" s="36"/>
      <c r="D727" s="37"/>
      <c r="E727" s="2"/>
      <c r="F727" s="41"/>
      <c r="G727" s="41"/>
      <c r="H727" s="41"/>
      <c r="I727" s="51">
        <f t="shared" si="26"/>
        <v>0</v>
      </c>
      <c r="J727" s="143"/>
    </row>
    <row r="728" spans="1:10" s="13" customFormat="1" ht="19.5" x14ac:dyDescent="0.4">
      <c r="A728" s="6"/>
      <c r="B728" s="11"/>
      <c r="C728" s="36"/>
      <c r="D728" s="37"/>
      <c r="E728" s="2"/>
      <c r="F728" s="41"/>
      <c r="G728" s="41"/>
      <c r="H728" s="41"/>
      <c r="I728" s="51">
        <f t="shared" si="26"/>
        <v>0</v>
      </c>
      <c r="J728" s="143"/>
    </row>
    <row r="729" spans="1:10" s="13" customFormat="1" ht="19.5" x14ac:dyDescent="0.4">
      <c r="A729" s="6"/>
      <c r="B729" s="11"/>
      <c r="C729" s="36"/>
      <c r="D729" s="37"/>
      <c r="E729" s="2"/>
      <c r="F729" s="41"/>
      <c r="G729" s="41"/>
      <c r="H729" s="41"/>
      <c r="I729" s="51">
        <f t="shared" si="26"/>
        <v>0</v>
      </c>
      <c r="J729" s="143"/>
    </row>
    <row r="730" spans="1:10" s="13" customFormat="1" ht="19.5" x14ac:dyDescent="0.4">
      <c r="A730" s="6"/>
      <c r="B730" s="11"/>
      <c r="C730" s="36"/>
      <c r="D730" s="37"/>
      <c r="E730" s="2"/>
      <c r="F730" s="41"/>
      <c r="G730" s="41"/>
      <c r="H730" s="41"/>
      <c r="I730" s="51">
        <f t="shared" si="26"/>
        <v>0</v>
      </c>
      <c r="J730" s="143"/>
    </row>
    <row r="731" spans="1:10" s="13" customFormat="1" ht="19.5" x14ac:dyDescent="0.4">
      <c r="A731" s="6"/>
      <c r="B731" s="11"/>
      <c r="C731" s="36"/>
      <c r="D731" s="37"/>
      <c r="E731" s="2"/>
      <c r="F731" s="41"/>
      <c r="G731" s="41"/>
      <c r="H731" s="41"/>
      <c r="I731" s="51">
        <f t="shared" si="26"/>
        <v>0</v>
      </c>
      <c r="J731" s="143"/>
    </row>
    <row r="732" spans="1:10" s="13" customFormat="1" ht="19.5" x14ac:dyDescent="0.4">
      <c r="A732" s="6"/>
      <c r="B732" s="11"/>
      <c r="C732" s="36"/>
      <c r="D732" s="37"/>
      <c r="E732" s="2"/>
      <c r="F732" s="41"/>
      <c r="G732" s="41"/>
      <c r="H732" s="41"/>
      <c r="I732" s="51">
        <f t="shared" si="26"/>
        <v>0</v>
      </c>
      <c r="J732" s="143"/>
    </row>
    <row r="733" spans="1:10" s="13" customFormat="1" ht="19.5" x14ac:dyDescent="0.4">
      <c r="A733" s="6"/>
      <c r="B733" s="11"/>
      <c r="C733" s="36"/>
      <c r="D733" s="37"/>
      <c r="E733" s="2"/>
      <c r="F733" s="41"/>
      <c r="G733" s="41"/>
      <c r="H733" s="41"/>
      <c r="I733" s="51">
        <f t="shared" si="26"/>
        <v>0</v>
      </c>
      <c r="J733" s="143"/>
    </row>
    <row r="734" spans="1:10" s="13" customFormat="1" ht="19.5" x14ac:dyDescent="0.4">
      <c r="A734" s="6"/>
      <c r="B734" s="11"/>
      <c r="C734" s="36"/>
      <c r="D734" s="37"/>
      <c r="E734" s="2"/>
      <c r="F734" s="41"/>
      <c r="G734" s="41"/>
      <c r="H734" s="41"/>
      <c r="I734" s="51">
        <f t="shared" si="26"/>
        <v>0</v>
      </c>
      <c r="J734" s="143"/>
    </row>
    <row r="735" spans="1:10" s="13" customFormat="1" ht="19.5" x14ac:dyDescent="0.4">
      <c r="A735" s="6"/>
      <c r="B735" s="11"/>
      <c r="C735" s="36"/>
      <c r="D735" s="37"/>
      <c r="E735" s="2"/>
      <c r="F735" s="41"/>
      <c r="G735" s="41"/>
      <c r="H735" s="41"/>
      <c r="I735" s="51">
        <f t="shared" si="26"/>
        <v>0</v>
      </c>
      <c r="J735" s="143"/>
    </row>
    <row r="736" spans="1:10" s="13" customFormat="1" ht="19.5" x14ac:dyDescent="0.4">
      <c r="A736" s="6"/>
      <c r="B736" s="11"/>
      <c r="C736" s="36"/>
      <c r="D736" s="37"/>
      <c r="E736" s="2"/>
      <c r="F736" s="41"/>
      <c r="G736" s="41"/>
      <c r="H736" s="41"/>
      <c r="I736" s="51">
        <f t="shared" si="26"/>
        <v>0</v>
      </c>
      <c r="J736" s="143"/>
    </row>
    <row r="737" spans="1:10" s="13" customFormat="1" ht="19.5" x14ac:dyDescent="0.4">
      <c r="A737" s="6"/>
      <c r="B737" s="11"/>
      <c r="C737" s="36"/>
      <c r="D737" s="37"/>
      <c r="E737" s="2"/>
      <c r="F737" s="41"/>
      <c r="G737" s="41"/>
      <c r="H737" s="41"/>
      <c r="I737" s="51">
        <f t="shared" si="26"/>
        <v>0</v>
      </c>
      <c r="J737" s="143"/>
    </row>
    <row r="738" spans="1:10" s="13" customFormat="1" ht="19.5" x14ac:dyDescent="0.4">
      <c r="A738" s="6"/>
      <c r="B738" s="11"/>
      <c r="C738" s="36"/>
      <c r="D738" s="37"/>
      <c r="E738" s="2"/>
      <c r="F738" s="41"/>
      <c r="G738" s="41"/>
      <c r="H738" s="41"/>
      <c r="I738" s="51">
        <f t="shared" si="26"/>
        <v>0</v>
      </c>
      <c r="J738" s="143"/>
    </row>
    <row r="739" spans="1:10" s="13" customFormat="1" ht="19.5" x14ac:dyDescent="0.4">
      <c r="A739" s="6"/>
      <c r="B739" s="11"/>
      <c r="C739" s="36"/>
      <c r="D739" s="37"/>
      <c r="E739" s="2"/>
      <c r="F739" s="41"/>
      <c r="G739" s="41"/>
      <c r="H739" s="41"/>
      <c r="I739" s="51">
        <f t="shared" si="26"/>
        <v>0</v>
      </c>
      <c r="J739" s="143"/>
    </row>
    <row r="740" spans="1:10" s="13" customFormat="1" ht="19.5" x14ac:dyDescent="0.4">
      <c r="A740" s="6"/>
      <c r="B740" s="11"/>
      <c r="C740" s="36"/>
      <c r="D740" s="37"/>
      <c r="E740" s="2"/>
      <c r="F740" s="41"/>
      <c r="G740" s="41"/>
      <c r="H740" s="41"/>
      <c r="I740" s="51">
        <f t="shared" si="26"/>
        <v>0</v>
      </c>
      <c r="J740" s="143"/>
    </row>
    <row r="741" spans="1:10" s="13" customFormat="1" ht="19.5" x14ac:dyDescent="0.4">
      <c r="A741" s="6"/>
      <c r="B741" s="11"/>
      <c r="C741" s="36"/>
      <c r="D741" s="37"/>
      <c r="E741" s="2"/>
      <c r="F741" s="41"/>
      <c r="G741" s="41"/>
      <c r="H741" s="41"/>
      <c r="I741" s="51">
        <f t="shared" si="26"/>
        <v>0</v>
      </c>
      <c r="J741" s="143"/>
    </row>
    <row r="742" spans="1:10" s="13" customFormat="1" ht="19.5" x14ac:dyDescent="0.4">
      <c r="A742" s="6"/>
      <c r="B742" s="11"/>
      <c r="C742" s="36"/>
      <c r="D742" s="37"/>
      <c r="E742" s="2"/>
      <c r="F742" s="41"/>
      <c r="G742" s="41"/>
      <c r="H742" s="41"/>
      <c r="I742" s="51">
        <f t="shared" si="26"/>
        <v>0</v>
      </c>
      <c r="J742" s="143"/>
    </row>
    <row r="743" spans="1:10" s="13" customFormat="1" ht="19.5" x14ac:dyDescent="0.4">
      <c r="A743" s="6"/>
      <c r="B743" s="38"/>
      <c r="C743" s="36"/>
      <c r="D743" s="37"/>
      <c r="E743" s="2"/>
      <c r="F743" s="41"/>
      <c r="G743" s="41"/>
      <c r="H743" s="41"/>
      <c r="I743" s="51">
        <f t="shared" si="26"/>
        <v>0</v>
      </c>
      <c r="J743" s="143"/>
    </row>
    <row r="744" spans="1:10" s="13" customFormat="1" ht="19.5" x14ac:dyDescent="0.4">
      <c r="A744" s="6"/>
      <c r="B744" s="38"/>
      <c r="C744" s="36"/>
      <c r="D744" s="37"/>
      <c r="E744" s="2"/>
      <c r="F744" s="41"/>
      <c r="G744" s="41"/>
      <c r="H744" s="41"/>
      <c r="I744" s="51">
        <f t="shared" si="26"/>
        <v>0</v>
      </c>
      <c r="J744" s="143"/>
    </row>
    <row r="745" spans="1:10" s="13" customFormat="1" ht="19.5" x14ac:dyDescent="0.4">
      <c r="A745" s="6"/>
      <c r="B745" s="38"/>
      <c r="C745" s="36"/>
      <c r="D745" s="37"/>
      <c r="E745" s="2"/>
      <c r="F745" s="41"/>
      <c r="G745" s="41"/>
      <c r="H745" s="41"/>
      <c r="I745" s="51">
        <f t="shared" si="26"/>
        <v>0</v>
      </c>
      <c r="J745" s="143"/>
    </row>
    <row r="746" spans="1:10" s="13" customFormat="1" ht="19.5" x14ac:dyDescent="0.4">
      <c r="A746" s="6"/>
      <c r="B746" s="38"/>
      <c r="C746" s="36"/>
      <c r="D746" s="37"/>
      <c r="E746" s="2"/>
      <c r="F746" s="41"/>
      <c r="G746" s="41"/>
      <c r="H746" s="41"/>
      <c r="I746" s="51">
        <f t="shared" si="26"/>
        <v>0</v>
      </c>
      <c r="J746" s="143"/>
    </row>
    <row r="747" spans="1:10" s="13" customFormat="1" ht="19.5" x14ac:dyDescent="0.4">
      <c r="A747" s="6"/>
      <c r="B747" s="38"/>
      <c r="C747" s="36"/>
      <c r="D747" s="37"/>
      <c r="E747" s="2"/>
      <c r="F747" s="41"/>
      <c r="G747" s="41"/>
      <c r="H747" s="41"/>
      <c r="I747" s="51">
        <f t="shared" si="26"/>
        <v>0</v>
      </c>
      <c r="J747" s="143"/>
    </row>
    <row r="748" spans="1:10" s="13" customFormat="1" ht="19.5" x14ac:dyDescent="0.4">
      <c r="A748" s="6"/>
      <c r="B748" s="38"/>
      <c r="C748" s="36"/>
      <c r="D748" s="37"/>
      <c r="E748" s="2"/>
      <c r="F748" s="41"/>
      <c r="G748" s="41"/>
      <c r="H748" s="41"/>
      <c r="I748" s="51">
        <f t="shared" si="26"/>
        <v>0</v>
      </c>
      <c r="J748" s="143"/>
    </row>
    <row r="749" spans="1:10" s="13" customFormat="1" ht="19.5" x14ac:dyDescent="0.4">
      <c r="A749" s="6"/>
      <c r="B749" s="38"/>
      <c r="C749" s="36"/>
      <c r="D749" s="37"/>
      <c r="E749" s="2"/>
      <c r="F749" s="41"/>
      <c r="G749" s="41"/>
      <c r="H749" s="41"/>
      <c r="I749" s="51">
        <f t="shared" si="26"/>
        <v>0</v>
      </c>
      <c r="J749" s="143"/>
    </row>
    <row r="750" spans="1:10" s="13" customFormat="1" ht="19.5" x14ac:dyDescent="0.4">
      <c r="A750" s="6"/>
      <c r="B750" s="38"/>
      <c r="C750" s="36"/>
      <c r="D750" s="37"/>
      <c r="E750" s="2"/>
      <c r="F750" s="41"/>
      <c r="G750" s="41"/>
      <c r="H750" s="41"/>
      <c r="I750" s="51">
        <f t="shared" si="26"/>
        <v>0</v>
      </c>
      <c r="J750" s="143"/>
    </row>
    <row r="751" spans="1:10" s="13" customFormat="1" ht="19.5" x14ac:dyDescent="0.4">
      <c r="A751" s="6"/>
      <c r="B751" s="38"/>
      <c r="C751" s="36"/>
      <c r="D751" s="37"/>
      <c r="E751" s="2"/>
      <c r="F751" s="41"/>
      <c r="G751" s="41"/>
      <c r="H751" s="41"/>
      <c r="I751" s="51">
        <f t="shared" si="26"/>
        <v>0</v>
      </c>
      <c r="J751" s="143"/>
    </row>
    <row r="752" spans="1:10" s="13" customFormat="1" ht="19.5" x14ac:dyDescent="0.4">
      <c r="A752" s="6"/>
      <c r="B752" s="38"/>
      <c r="C752" s="36"/>
      <c r="D752" s="37"/>
      <c r="E752" s="2"/>
      <c r="F752" s="41"/>
      <c r="G752" s="41"/>
      <c r="H752" s="41"/>
      <c r="I752" s="51">
        <f t="shared" si="26"/>
        <v>0</v>
      </c>
      <c r="J752" s="143"/>
    </row>
    <row r="753" spans="1:10" s="13" customFormat="1" ht="19.5" x14ac:dyDescent="0.4">
      <c r="A753" s="6"/>
      <c r="B753" s="38"/>
      <c r="C753" s="36"/>
      <c r="D753" s="37"/>
      <c r="E753" s="2"/>
      <c r="F753" s="41"/>
      <c r="G753" s="41"/>
      <c r="H753" s="41"/>
      <c r="I753" s="51">
        <f t="shared" si="26"/>
        <v>0</v>
      </c>
      <c r="J753" s="143"/>
    </row>
    <row r="754" spans="1:10" s="13" customFormat="1" ht="19.5" x14ac:dyDescent="0.4">
      <c r="A754" s="6"/>
      <c r="B754" s="38"/>
      <c r="C754" s="36"/>
      <c r="D754" s="37"/>
      <c r="E754" s="2"/>
      <c r="F754" s="41"/>
      <c r="G754" s="41"/>
      <c r="H754" s="41"/>
      <c r="I754" s="51">
        <f t="shared" si="26"/>
        <v>0</v>
      </c>
      <c r="J754" s="143"/>
    </row>
    <row r="755" spans="1:10" s="13" customFormat="1" ht="19.5" x14ac:dyDescent="0.4">
      <c r="A755" s="6"/>
      <c r="B755" s="38"/>
      <c r="C755" s="6"/>
      <c r="D755" s="37"/>
      <c r="E755" s="2"/>
      <c r="F755" s="41"/>
      <c r="G755" s="41"/>
      <c r="H755" s="41"/>
      <c r="I755" s="51">
        <f t="shared" si="26"/>
        <v>0</v>
      </c>
      <c r="J755" s="143"/>
    </row>
    <row r="756" spans="1:10" s="13" customFormat="1" ht="19.5" x14ac:dyDescent="0.4">
      <c r="A756" s="6"/>
      <c r="B756" s="38"/>
      <c r="C756" s="36"/>
      <c r="D756" s="37"/>
      <c r="E756" s="2"/>
      <c r="F756" s="41"/>
      <c r="G756" s="41"/>
      <c r="H756" s="41"/>
      <c r="I756" s="51">
        <f t="shared" si="26"/>
        <v>0</v>
      </c>
      <c r="J756" s="143"/>
    </row>
    <row r="757" spans="1:10" s="13" customFormat="1" ht="19.5" x14ac:dyDescent="0.4">
      <c r="A757" s="6"/>
      <c r="B757" s="38"/>
      <c r="C757" s="36"/>
      <c r="D757" s="37"/>
      <c r="E757" s="2"/>
      <c r="F757" s="41"/>
      <c r="G757" s="41"/>
      <c r="H757" s="41"/>
      <c r="I757" s="51">
        <f t="shared" si="26"/>
        <v>0</v>
      </c>
      <c r="J757" s="143"/>
    </row>
    <row r="758" spans="1:10" s="13" customFormat="1" ht="19.5" x14ac:dyDescent="0.4">
      <c r="A758" s="6"/>
      <c r="B758" s="38"/>
      <c r="C758" s="36"/>
      <c r="D758" s="37"/>
      <c r="E758" s="2"/>
      <c r="F758" s="41"/>
      <c r="G758" s="41"/>
      <c r="H758" s="41"/>
      <c r="I758" s="51">
        <f t="shared" si="26"/>
        <v>0</v>
      </c>
      <c r="J758" s="143"/>
    </row>
    <row r="759" spans="1:10" s="13" customFormat="1" ht="19.5" x14ac:dyDescent="0.4">
      <c r="A759" s="6"/>
      <c r="B759" s="38"/>
      <c r="C759" s="36"/>
      <c r="D759" s="37"/>
      <c r="E759" s="2"/>
      <c r="F759" s="41"/>
      <c r="G759" s="41"/>
      <c r="H759" s="41"/>
      <c r="I759" s="51">
        <f t="shared" si="26"/>
        <v>0</v>
      </c>
      <c r="J759" s="143"/>
    </row>
    <row r="760" spans="1:10" s="13" customFormat="1" ht="19.5" x14ac:dyDescent="0.4">
      <c r="A760" s="6"/>
      <c r="B760" s="38"/>
      <c r="C760" s="36"/>
      <c r="D760" s="37"/>
      <c r="E760" s="2"/>
      <c r="F760" s="41"/>
      <c r="G760" s="41"/>
      <c r="H760" s="41"/>
      <c r="I760" s="51">
        <f t="shared" si="26"/>
        <v>0</v>
      </c>
      <c r="J760" s="143"/>
    </row>
    <row r="761" spans="1:10" s="13" customFormat="1" ht="19.5" x14ac:dyDescent="0.4">
      <c r="A761" s="6"/>
      <c r="B761" s="38"/>
      <c r="C761" s="36"/>
      <c r="D761" s="37"/>
      <c r="E761" s="2"/>
      <c r="F761" s="41"/>
      <c r="G761" s="41"/>
      <c r="H761" s="41"/>
      <c r="I761" s="51">
        <f t="shared" si="26"/>
        <v>0</v>
      </c>
      <c r="J761" s="143"/>
    </row>
    <row r="762" spans="1:10" s="13" customFormat="1" ht="19.5" x14ac:dyDescent="0.4">
      <c r="A762" s="6"/>
      <c r="B762" s="38"/>
      <c r="C762" s="36"/>
      <c r="D762" s="37"/>
      <c r="E762" s="2"/>
      <c r="F762" s="41"/>
      <c r="G762" s="41"/>
      <c r="H762" s="41"/>
      <c r="I762" s="51">
        <f t="shared" si="26"/>
        <v>0</v>
      </c>
      <c r="J762" s="143"/>
    </row>
    <row r="763" spans="1:10" s="13" customFormat="1" ht="19.5" x14ac:dyDescent="0.4">
      <c r="A763" s="6"/>
      <c r="B763" s="38"/>
      <c r="C763" s="36"/>
      <c r="D763" s="37"/>
      <c r="E763" s="2"/>
      <c r="F763" s="41"/>
      <c r="G763" s="41"/>
      <c r="H763" s="41"/>
      <c r="I763" s="51">
        <f t="shared" si="26"/>
        <v>0</v>
      </c>
      <c r="J763" s="143"/>
    </row>
    <row r="764" spans="1:10" s="13" customFormat="1" ht="19.5" x14ac:dyDescent="0.4">
      <c r="A764" s="6"/>
      <c r="B764" s="38"/>
      <c r="C764" s="36"/>
      <c r="D764" s="37"/>
      <c r="E764" s="2"/>
      <c r="F764" s="41"/>
      <c r="G764" s="41"/>
      <c r="H764" s="41"/>
      <c r="I764" s="51">
        <f t="shared" si="26"/>
        <v>0</v>
      </c>
      <c r="J764" s="143"/>
    </row>
    <row r="765" spans="1:10" s="13" customFormat="1" ht="19.5" x14ac:dyDescent="0.4">
      <c r="A765" s="6"/>
      <c r="B765" s="38"/>
      <c r="C765" s="36"/>
      <c r="D765" s="37"/>
      <c r="E765" s="2"/>
      <c r="F765" s="41"/>
      <c r="G765" s="41"/>
      <c r="H765" s="41"/>
      <c r="I765" s="51">
        <f t="shared" si="26"/>
        <v>0</v>
      </c>
      <c r="J765" s="143"/>
    </row>
    <row r="766" spans="1:10" s="13" customFormat="1" ht="19.5" x14ac:dyDescent="0.4">
      <c r="A766" s="6"/>
      <c r="B766" s="38"/>
      <c r="C766" s="36"/>
      <c r="D766" s="37"/>
      <c r="E766" s="2"/>
      <c r="F766" s="41"/>
      <c r="G766" s="41"/>
      <c r="H766" s="41"/>
      <c r="I766" s="51">
        <f t="shared" ref="I766:I777" si="27">SUM(F766:H766)</f>
        <v>0</v>
      </c>
      <c r="J766" s="143"/>
    </row>
    <row r="767" spans="1:10" s="13" customFormat="1" ht="19.5" x14ac:dyDescent="0.4">
      <c r="A767" s="6"/>
      <c r="B767" s="38"/>
      <c r="C767" s="36"/>
      <c r="D767" s="37"/>
      <c r="E767" s="2"/>
      <c r="F767" s="41"/>
      <c r="G767" s="41"/>
      <c r="H767" s="41"/>
      <c r="I767" s="51">
        <f t="shared" si="27"/>
        <v>0</v>
      </c>
      <c r="J767" s="143"/>
    </row>
    <row r="768" spans="1:10" s="13" customFormat="1" ht="19.5" x14ac:dyDescent="0.4">
      <c r="A768" s="6"/>
      <c r="B768" s="38"/>
      <c r="C768" s="36"/>
      <c r="D768" s="37"/>
      <c r="E768" s="2"/>
      <c r="F768" s="41"/>
      <c r="G768" s="41"/>
      <c r="H768" s="41"/>
      <c r="I768" s="51">
        <f t="shared" si="27"/>
        <v>0</v>
      </c>
      <c r="J768" s="143"/>
    </row>
    <row r="769" spans="1:10" s="13" customFormat="1" ht="19.5" x14ac:dyDescent="0.4">
      <c r="A769" s="6"/>
      <c r="B769" s="38"/>
      <c r="C769" s="36"/>
      <c r="D769" s="37"/>
      <c r="E769" s="2"/>
      <c r="F769" s="41"/>
      <c r="G769" s="41"/>
      <c r="H769" s="41"/>
      <c r="I769" s="51">
        <f t="shared" si="27"/>
        <v>0</v>
      </c>
      <c r="J769" s="143"/>
    </row>
    <row r="770" spans="1:10" s="13" customFormat="1" ht="19.5" x14ac:dyDescent="0.4">
      <c r="A770" s="6"/>
      <c r="B770" s="38"/>
      <c r="C770" s="36"/>
      <c r="D770" s="37"/>
      <c r="E770" s="2"/>
      <c r="F770" s="41"/>
      <c r="G770" s="41"/>
      <c r="H770" s="41"/>
      <c r="I770" s="51">
        <f t="shared" si="27"/>
        <v>0</v>
      </c>
      <c r="J770" s="143"/>
    </row>
    <row r="771" spans="1:10" s="13" customFormat="1" ht="19.5" x14ac:dyDescent="0.4">
      <c r="A771" s="6"/>
      <c r="B771" s="38"/>
      <c r="C771" s="36"/>
      <c r="D771" s="37"/>
      <c r="E771" s="2"/>
      <c r="F771" s="41"/>
      <c r="G771" s="41"/>
      <c r="H771" s="41"/>
      <c r="I771" s="51">
        <f t="shared" si="27"/>
        <v>0</v>
      </c>
      <c r="J771" s="143"/>
    </row>
    <row r="772" spans="1:10" s="13" customFormat="1" ht="19.5" x14ac:dyDescent="0.4">
      <c r="A772" s="6"/>
      <c r="B772" s="38"/>
      <c r="C772" s="6"/>
      <c r="D772" s="37"/>
      <c r="E772" s="2"/>
      <c r="F772" s="41"/>
      <c r="G772" s="41"/>
      <c r="H772" s="41"/>
      <c r="I772" s="51">
        <f t="shared" si="27"/>
        <v>0</v>
      </c>
      <c r="J772" s="143"/>
    </row>
    <row r="773" spans="1:10" s="13" customFormat="1" ht="19.5" x14ac:dyDescent="0.4">
      <c r="A773" s="6"/>
      <c r="B773" s="38"/>
      <c r="C773" s="6"/>
      <c r="D773" s="37"/>
      <c r="E773" s="2"/>
      <c r="F773" s="41"/>
      <c r="G773" s="41"/>
      <c r="H773" s="41"/>
      <c r="I773" s="51">
        <f t="shared" si="27"/>
        <v>0</v>
      </c>
      <c r="J773" s="143"/>
    </row>
    <row r="774" spans="1:10" s="13" customFormat="1" ht="19.5" x14ac:dyDescent="0.4">
      <c r="A774" s="6"/>
      <c r="B774" s="38"/>
      <c r="C774" s="36"/>
      <c r="D774" s="37"/>
      <c r="E774" s="2"/>
      <c r="F774" s="41"/>
      <c r="G774" s="41"/>
      <c r="H774" s="41"/>
      <c r="I774" s="51">
        <f t="shared" si="27"/>
        <v>0</v>
      </c>
      <c r="J774" s="143"/>
    </row>
    <row r="775" spans="1:10" s="13" customFormat="1" ht="19.5" x14ac:dyDescent="0.4">
      <c r="A775" s="6"/>
      <c r="B775" s="38"/>
      <c r="C775" s="6"/>
      <c r="D775" s="37"/>
      <c r="E775" s="2"/>
      <c r="F775" s="41"/>
      <c r="G775" s="41"/>
      <c r="H775" s="41"/>
      <c r="I775" s="51">
        <f t="shared" si="27"/>
        <v>0</v>
      </c>
      <c r="J775" s="143"/>
    </row>
    <row r="776" spans="1:10" s="13" customFormat="1" ht="19.5" x14ac:dyDescent="0.4">
      <c r="A776" s="6"/>
      <c r="B776" s="38"/>
      <c r="C776" s="36"/>
      <c r="D776" s="37"/>
      <c r="E776" s="2"/>
      <c r="F776" s="41"/>
      <c r="G776" s="41"/>
      <c r="H776" s="41"/>
      <c r="I776" s="51">
        <f t="shared" si="27"/>
        <v>0</v>
      </c>
      <c r="J776" s="143"/>
    </row>
    <row r="777" spans="1:10" ht="20.100000000000001" customHeight="1" thickBot="1" x14ac:dyDescent="0.45">
      <c r="A777" s="21"/>
      <c r="B777" s="11"/>
      <c r="C777" s="6"/>
      <c r="D777" s="10"/>
      <c r="E777" s="22"/>
      <c r="F777" s="42"/>
      <c r="G777" s="42"/>
      <c r="H777" s="42"/>
      <c r="I777" s="51">
        <f t="shared" si="27"/>
        <v>0</v>
      </c>
    </row>
    <row r="778" spans="1:10" ht="20.100000000000001" customHeight="1" thickTop="1" thickBot="1" x14ac:dyDescent="0.45">
      <c r="A778" s="150" t="s">
        <v>1</v>
      </c>
      <c r="B778" s="151"/>
      <c r="C778" s="27"/>
      <c r="D778" s="27"/>
      <c r="E778" s="28">
        <f>SUM(E3:E777)</f>
        <v>1333</v>
      </c>
      <c r="F778" s="43">
        <f>SUM(F3:F777)</f>
        <v>32095</v>
      </c>
      <c r="G778" s="43">
        <f>SUM(G3:G777)</f>
        <v>0</v>
      </c>
      <c r="H778" s="43">
        <f>SUM(H3:H777)</f>
        <v>0</v>
      </c>
      <c r="I778" s="49">
        <f>SUM(I3:I777)</f>
        <v>32095</v>
      </c>
    </row>
    <row r="779" spans="1:10" ht="20.100000000000001" customHeight="1" thickTop="1" x14ac:dyDescent="0.25">
      <c r="A779"/>
      <c r="B779" s="30"/>
      <c r="C779"/>
      <c r="D779"/>
      <c r="E779"/>
      <c r="F779" s="44"/>
      <c r="G779" s="44"/>
      <c r="H779" s="44"/>
      <c r="I779" s="52"/>
    </row>
    <row r="780" spans="1:10" ht="20.100000000000001" customHeight="1" x14ac:dyDescent="0.25">
      <c r="A780"/>
      <c r="B780" s="30"/>
      <c r="C780"/>
      <c r="D780"/>
      <c r="E780"/>
      <c r="F780" s="44"/>
      <c r="G780" s="44"/>
      <c r="H780" s="44"/>
      <c r="I780" s="52"/>
    </row>
    <row r="781" spans="1:10" ht="20.100000000000001" customHeight="1" x14ac:dyDescent="0.25">
      <c r="A781"/>
      <c r="B781" s="30"/>
      <c r="C781"/>
      <c r="D781"/>
      <c r="E781"/>
      <c r="F781" s="44"/>
      <c r="G781" s="44"/>
      <c r="H781" s="44"/>
      <c r="I781" s="52"/>
    </row>
    <row r="782" spans="1:10" ht="20.100000000000001" customHeight="1" x14ac:dyDescent="0.25">
      <c r="A782"/>
      <c r="B782" s="30"/>
      <c r="C782"/>
      <c r="D782"/>
      <c r="E782"/>
      <c r="F782" s="44"/>
      <c r="G782" s="44"/>
      <c r="H782" s="44"/>
      <c r="I782" s="52"/>
    </row>
    <row r="783" spans="1:10" ht="20.100000000000001" customHeight="1" x14ac:dyDescent="0.25">
      <c r="A783"/>
      <c r="B783" s="30"/>
      <c r="C783"/>
      <c r="D783"/>
      <c r="E783"/>
      <c r="F783" s="44"/>
      <c r="G783" s="44"/>
      <c r="H783" s="44"/>
      <c r="I783" s="52"/>
    </row>
    <row r="784" spans="1:10" ht="20.100000000000001" customHeight="1" x14ac:dyDescent="0.25">
      <c r="A784"/>
      <c r="B784" s="30"/>
      <c r="C784"/>
      <c r="D784"/>
      <c r="E784"/>
      <c r="F784" s="44"/>
      <c r="G784" s="44"/>
      <c r="H784" s="44"/>
      <c r="I784" s="52"/>
    </row>
    <row r="785" spans="1:9" ht="20.100000000000001" customHeight="1" x14ac:dyDescent="0.25">
      <c r="A785"/>
      <c r="B785" s="30"/>
      <c r="C785"/>
      <c r="D785"/>
      <c r="E785"/>
      <c r="F785" s="44"/>
      <c r="G785" s="44"/>
      <c r="H785" s="44"/>
      <c r="I785" s="52"/>
    </row>
    <row r="786" spans="1:9" ht="20.100000000000001" customHeight="1" x14ac:dyDescent="0.25">
      <c r="A786"/>
      <c r="B786" s="30"/>
      <c r="C786"/>
      <c r="D786"/>
      <c r="E786"/>
      <c r="F786" s="44"/>
      <c r="G786" s="44"/>
      <c r="H786" s="44"/>
      <c r="I786" s="52"/>
    </row>
    <row r="787" spans="1:9" ht="20.100000000000001" customHeight="1" x14ac:dyDescent="0.25">
      <c r="A787"/>
      <c r="B787" s="30"/>
      <c r="C787"/>
      <c r="D787"/>
      <c r="E787"/>
      <c r="F787" s="44"/>
      <c r="G787" s="44"/>
      <c r="H787" s="44"/>
      <c r="I787" s="52"/>
    </row>
    <row r="788" spans="1:9" ht="20.100000000000001" customHeight="1" x14ac:dyDescent="0.25">
      <c r="A788"/>
      <c r="B788" s="30"/>
      <c r="C788"/>
      <c r="D788"/>
      <c r="E788"/>
      <c r="F788" s="44"/>
      <c r="G788" s="44"/>
      <c r="H788" s="44"/>
      <c r="I788" s="52"/>
    </row>
    <row r="789" spans="1:9" ht="20.100000000000001" customHeight="1" x14ac:dyDescent="0.25">
      <c r="A789"/>
      <c r="B789" s="30"/>
      <c r="C789"/>
      <c r="D789"/>
      <c r="E789"/>
      <c r="F789" s="44"/>
      <c r="G789" s="44"/>
      <c r="H789" s="44"/>
      <c r="I789" s="52"/>
    </row>
    <row r="790" spans="1:9" ht="20.100000000000001" customHeight="1" x14ac:dyDescent="0.25">
      <c r="A790"/>
      <c r="B790" s="30"/>
      <c r="C790"/>
      <c r="D790"/>
      <c r="E790"/>
      <c r="F790" s="44"/>
      <c r="G790" s="44"/>
      <c r="H790" s="44"/>
      <c r="I790" s="52"/>
    </row>
    <row r="791" spans="1:9" ht="20.100000000000001" customHeight="1" x14ac:dyDescent="0.25">
      <c r="A791"/>
      <c r="B791" s="30"/>
      <c r="C791"/>
      <c r="D791"/>
      <c r="E791"/>
      <c r="F791" s="44"/>
      <c r="G791" s="44"/>
      <c r="H791" s="44"/>
      <c r="I791" s="52"/>
    </row>
    <row r="792" spans="1:9" ht="20.100000000000001" customHeight="1" x14ac:dyDescent="0.25">
      <c r="A792"/>
      <c r="B792" s="30"/>
      <c r="C792"/>
      <c r="D792"/>
      <c r="E792"/>
      <c r="F792" s="44"/>
      <c r="G792" s="44"/>
      <c r="H792" s="44"/>
      <c r="I792" s="52"/>
    </row>
    <row r="793" spans="1:9" ht="20.100000000000001" customHeight="1" x14ac:dyDescent="0.25">
      <c r="A793"/>
      <c r="B793" s="30"/>
      <c r="C793"/>
      <c r="D793"/>
      <c r="E793"/>
      <c r="F793" s="44"/>
      <c r="G793" s="44"/>
      <c r="H793" s="44"/>
      <c r="I793" s="52"/>
    </row>
    <row r="794" spans="1:9" ht="20.100000000000001" customHeight="1" x14ac:dyDescent="0.25">
      <c r="A794"/>
      <c r="B794" s="30"/>
      <c r="C794"/>
      <c r="D794"/>
      <c r="E794"/>
      <c r="F794" s="44"/>
      <c r="G794" s="44"/>
      <c r="H794" s="44"/>
      <c r="I794" s="52"/>
    </row>
    <row r="795" spans="1:9" ht="20.100000000000001" customHeight="1" x14ac:dyDescent="0.25">
      <c r="A795"/>
      <c r="B795" s="30"/>
      <c r="C795"/>
      <c r="D795"/>
      <c r="E795"/>
      <c r="F795" s="44"/>
      <c r="G795" s="44"/>
      <c r="H795" s="44"/>
      <c r="I795" s="52"/>
    </row>
    <row r="796" spans="1:9" ht="20.100000000000001" customHeight="1" x14ac:dyDescent="0.25">
      <c r="A796"/>
      <c r="B796" s="30"/>
      <c r="C796"/>
      <c r="D796"/>
      <c r="E796"/>
      <c r="F796" s="44"/>
      <c r="G796" s="44"/>
      <c r="H796" s="44"/>
      <c r="I796" s="52"/>
    </row>
    <row r="797" spans="1:9" ht="20.100000000000001" customHeight="1" x14ac:dyDescent="0.25">
      <c r="A797"/>
      <c r="B797" s="30"/>
      <c r="C797"/>
      <c r="D797"/>
      <c r="E797"/>
      <c r="F797" s="44"/>
      <c r="G797" s="44"/>
      <c r="H797" s="44"/>
      <c r="I797" s="52"/>
    </row>
    <row r="798" spans="1:9" ht="20.100000000000001" customHeight="1" x14ac:dyDescent="0.25">
      <c r="A798"/>
      <c r="B798" s="30"/>
      <c r="C798"/>
      <c r="D798"/>
      <c r="E798"/>
      <c r="F798" s="44"/>
      <c r="G798" s="44"/>
      <c r="H798" s="44"/>
      <c r="I798" s="52"/>
    </row>
    <row r="799" spans="1:9" ht="20.100000000000001" customHeight="1" x14ac:dyDescent="0.25">
      <c r="A799"/>
      <c r="B799" s="30"/>
      <c r="C799"/>
      <c r="D799"/>
      <c r="E799"/>
      <c r="F799" s="44"/>
      <c r="G799" s="44"/>
      <c r="H799" s="44"/>
      <c r="I799" s="52"/>
    </row>
    <row r="800" spans="1:9" ht="20.100000000000001" customHeight="1" x14ac:dyDescent="0.25">
      <c r="A800"/>
      <c r="B800" s="30"/>
      <c r="C800"/>
      <c r="D800"/>
      <c r="E800"/>
      <c r="F800" s="44"/>
      <c r="G800" s="44"/>
      <c r="H800" s="44"/>
      <c r="I800" s="52"/>
    </row>
    <row r="801" spans="1:16" ht="20.100000000000001" customHeight="1" x14ac:dyDescent="0.2">
      <c r="A801"/>
      <c r="B801" s="30"/>
      <c r="C801"/>
      <c r="D801"/>
      <c r="E801"/>
      <c r="F801" s="44"/>
      <c r="G801" s="44"/>
      <c r="H801" s="44"/>
      <c r="I801" s="52"/>
      <c r="J801" s="144"/>
      <c r="K801"/>
      <c r="L801"/>
      <c r="M801"/>
      <c r="N801"/>
      <c r="O801"/>
      <c r="P801"/>
    </row>
    <row r="802" spans="1:16" ht="20.100000000000001" customHeight="1" x14ac:dyDescent="0.2">
      <c r="A802"/>
      <c r="B802" s="30"/>
      <c r="C802"/>
      <c r="D802"/>
      <c r="E802"/>
      <c r="F802" s="44"/>
      <c r="G802" s="44"/>
      <c r="H802" s="44"/>
      <c r="I802" s="52"/>
      <c r="J802" s="144"/>
      <c r="K802"/>
      <c r="L802"/>
      <c r="M802"/>
      <c r="N802"/>
      <c r="O802"/>
      <c r="P802"/>
    </row>
    <row r="803" spans="1:16" ht="20.100000000000001" customHeight="1" x14ac:dyDescent="0.2">
      <c r="A803"/>
      <c r="B803" s="30"/>
      <c r="C803"/>
      <c r="D803"/>
      <c r="E803"/>
      <c r="F803" s="44"/>
      <c r="G803" s="44"/>
      <c r="H803" s="44"/>
      <c r="I803" s="52"/>
      <c r="J803" s="144"/>
      <c r="K803"/>
      <c r="L803"/>
      <c r="M803"/>
      <c r="N803"/>
      <c r="O803"/>
      <c r="P803"/>
    </row>
    <row r="804" spans="1:16" ht="20.100000000000001" customHeight="1" x14ac:dyDescent="0.2">
      <c r="A804"/>
      <c r="B804" s="30"/>
      <c r="C804"/>
      <c r="D804"/>
      <c r="E804"/>
      <c r="F804" s="44"/>
      <c r="G804" s="44"/>
      <c r="H804" s="44"/>
      <c r="I804" s="52"/>
      <c r="J804" s="144"/>
      <c r="K804"/>
      <c r="L804"/>
      <c r="M804"/>
      <c r="N804"/>
      <c r="O804"/>
      <c r="P804"/>
    </row>
    <row r="805" spans="1:16" ht="20.100000000000001" customHeight="1" x14ac:dyDescent="0.2">
      <c r="A805"/>
      <c r="B805" s="30"/>
      <c r="C805"/>
      <c r="D805"/>
      <c r="E805"/>
      <c r="F805" s="44"/>
      <c r="G805" s="44"/>
      <c r="H805" s="44"/>
      <c r="I805" s="52"/>
      <c r="J805" s="144"/>
      <c r="K805"/>
      <c r="L805"/>
      <c r="M805"/>
      <c r="N805"/>
      <c r="O805"/>
      <c r="P805"/>
    </row>
    <row r="806" spans="1:16" ht="20.100000000000001" customHeight="1" x14ac:dyDescent="0.2">
      <c r="A806"/>
      <c r="B806" s="30"/>
      <c r="C806"/>
      <c r="D806"/>
      <c r="E806"/>
      <c r="F806" s="44"/>
      <c r="G806" s="44"/>
      <c r="H806" s="44"/>
      <c r="I806" s="52"/>
      <c r="J806" s="144"/>
      <c r="K806"/>
      <c r="L806"/>
      <c r="M806"/>
      <c r="N806"/>
      <c r="O806"/>
      <c r="P806"/>
    </row>
    <row r="807" spans="1:16" ht="20.100000000000001" customHeight="1" x14ac:dyDescent="0.2">
      <c r="A807"/>
      <c r="B807" s="30"/>
      <c r="C807"/>
      <c r="D807"/>
      <c r="E807"/>
      <c r="F807" s="44"/>
      <c r="G807" s="44"/>
      <c r="H807" s="44"/>
      <c r="I807" s="52"/>
      <c r="J807" s="144"/>
      <c r="K807"/>
      <c r="L807"/>
      <c r="M807"/>
      <c r="N807"/>
      <c r="O807"/>
      <c r="P807"/>
    </row>
    <row r="808" spans="1:16" ht="20.100000000000001" customHeight="1" x14ac:dyDescent="0.2">
      <c r="A808"/>
      <c r="B808" s="30"/>
      <c r="C808"/>
      <c r="D808"/>
      <c r="E808"/>
      <c r="F808" s="44"/>
      <c r="G808" s="44"/>
      <c r="H808" s="44"/>
      <c r="I808" s="52"/>
      <c r="J808" s="144"/>
      <c r="K808"/>
      <c r="L808"/>
      <c r="M808"/>
      <c r="N808"/>
      <c r="O808"/>
      <c r="P808"/>
    </row>
    <row r="809" spans="1:16" ht="20.100000000000001" customHeight="1" x14ac:dyDescent="0.2">
      <c r="A809"/>
      <c r="B809" s="30"/>
      <c r="C809"/>
      <c r="D809"/>
      <c r="E809"/>
      <c r="F809" s="44"/>
      <c r="G809" s="44"/>
      <c r="H809" s="44"/>
      <c r="I809" s="52"/>
      <c r="J809" s="144"/>
      <c r="K809"/>
      <c r="L809"/>
      <c r="M809"/>
      <c r="N809"/>
      <c r="O809"/>
      <c r="P809"/>
    </row>
    <row r="810" spans="1:16" ht="20.100000000000001" customHeight="1" x14ac:dyDescent="0.2">
      <c r="A810"/>
      <c r="B810" s="30"/>
      <c r="C810"/>
      <c r="D810"/>
      <c r="E810"/>
      <c r="F810" s="44"/>
      <c r="G810" s="44"/>
      <c r="H810" s="44"/>
      <c r="I810" s="52"/>
      <c r="J810" s="144"/>
      <c r="K810"/>
      <c r="L810"/>
      <c r="M810"/>
      <c r="N810"/>
      <c r="O810"/>
      <c r="P810"/>
    </row>
    <row r="811" spans="1:16" ht="20.100000000000001" customHeight="1" x14ac:dyDescent="0.2">
      <c r="A811"/>
      <c r="B811" s="30"/>
      <c r="C811"/>
      <c r="D811"/>
      <c r="E811"/>
      <c r="F811" s="44"/>
      <c r="G811" s="44"/>
      <c r="H811" s="44"/>
      <c r="I811" s="52"/>
      <c r="J811" s="144"/>
      <c r="K811"/>
      <c r="L811"/>
      <c r="M811"/>
      <c r="N811"/>
      <c r="O811"/>
      <c r="P811"/>
    </row>
    <row r="812" spans="1:16" ht="20.100000000000001" customHeight="1" x14ac:dyDescent="0.2">
      <c r="A812"/>
      <c r="B812" s="30"/>
      <c r="C812"/>
      <c r="D812"/>
      <c r="E812"/>
      <c r="F812" s="44"/>
      <c r="G812" s="44"/>
      <c r="H812" s="44"/>
      <c r="I812" s="52"/>
      <c r="J812" s="144"/>
      <c r="K812"/>
      <c r="L812"/>
      <c r="M812"/>
      <c r="N812"/>
      <c r="O812"/>
      <c r="P812"/>
    </row>
    <row r="813" spans="1:16" ht="20.100000000000001" customHeight="1" x14ac:dyDescent="0.2">
      <c r="A813"/>
      <c r="B813" s="30"/>
      <c r="C813"/>
      <c r="D813"/>
      <c r="E813"/>
      <c r="F813" s="44"/>
      <c r="G813" s="44"/>
      <c r="H813" s="44"/>
      <c r="I813" s="52"/>
      <c r="J813" s="144"/>
      <c r="K813"/>
      <c r="L813"/>
      <c r="M813"/>
      <c r="N813"/>
      <c r="O813"/>
      <c r="P813"/>
    </row>
    <row r="814" spans="1:16" ht="20.100000000000001" customHeight="1" x14ac:dyDescent="0.2">
      <c r="A814"/>
      <c r="B814" s="30"/>
      <c r="C814"/>
      <c r="D814"/>
      <c r="E814"/>
      <c r="F814" s="44"/>
      <c r="G814" s="44"/>
      <c r="H814" s="44"/>
      <c r="I814" s="52"/>
      <c r="J814" s="144"/>
      <c r="K814"/>
      <c r="L814"/>
      <c r="M814"/>
      <c r="N814"/>
      <c r="O814"/>
      <c r="P814"/>
    </row>
    <row r="815" spans="1:16" ht="20.100000000000001" customHeight="1" x14ac:dyDescent="0.2">
      <c r="A815"/>
      <c r="B815" s="30"/>
      <c r="C815"/>
      <c r="D815"/>
      <c r="E815"/>
      <c r="F815" s="44"/>
      <c r="G815" s="44"/>
      <c r="H815" s="44"/>
      <c r="I815" s="52"/>
      <c r="J815" s="144"/>
      <c r="K815"/>
      <c r="L815"/>
      <c r="M815"/>
      <c r="N815"/>
      <c r="O815"/>
      <c r="P815"/>
    </row>
    <row r="816" spans="1:16" ht="20.100000000000001" customHeight="1" x14ac:dyDescent="0.2">
      <c r="A816"/>
      <c r="B816" s="30"/>
      <c r="C816"/>
      <c r="D816"/>
      <c r="E816"/>
      <c r="F816" s="44"/>
      <c r="G816" s="44"/>
      <c r="H816" s="44"/>
      <c r="I816" s="52"/>
      <c r="J816" s="144"/>
      <c r="K816"/>
      <c r="L816"/>
      <c r="M816"/>
      <c r="N816"/>
      <c r="O816"/>
      <c r="P816"/>
    </row>
    <row r="817" spans="1:16" ht="20.100000000000001" customHeight="1" x14ac:dyDescent="0.2">
      <c r="A817"/>
      <c r="B817" s="30"/>
      <c r="C817"/>
      <c r="D817"/>
      <c r="E817"/>
      <c r="F817" s="44"/>
      <c r="G817" s="44"/>
      <c r="H817" s="44"/>
      <c r="I817" s="52"/>
      <c r="J817" s="144"/>
      <c r="K817"/>
      <c r="L817"/>
      <c r="M817"/>
      <c r="N817"/>
      <c r="O817"/>
      <c r="P817"/>
    </row>
    <row r="818" spans="1:16" ht="20.100000000000001" customHeight="1" x14ac:dyDescent="0.2">
      <c r="A818"/>
      <c r="B818" s="30"/>
      <c r="C818"/>
      <c r="D818"/>
      <c r="E818"/>
      <c r="F818" s="44"/>
      <c r="G818" s="44"/>
      <c r="H818" s="44"/>
      <c r="I818" s="52"/>
      <c r="J818" s="144"/>
      <c r="K818"/>
      <c r="L818"/>
      <c r="M818"/>
      <c r="N818"/>
      <c r="O818"/>
      <c r="P818"/>
    </row>
    <row r="819" spans="1:16" ht="20.100000000000001" customHeight="1" x14ac:dyDescent="0.2">
      <c r="A819"/>
      <c r="B819" s="30"/>
      <c r="C819"/>
      <c r="D819"/>
      <c r="E819"/>
      <c r="F819" s="44"/>
      <c r="G819" s="44"/>
      <c r="H819" s="44"/>
      <c r="I819" s="52"/>
      <c r="J819" s="144"/>
      <c r="K819"/>
      <c r="L819"/>
      <c r="M819"/>
      <c r="N819"/>
      <c r="O819"/>
      <c r="P819"/>
    </row>
    <row r="820" spans="1:16" ht="20.100000000000001" customHeight="1" x14ac:dyDescent="0.2">
      <c r="A820"/>
      <c r="B820" s="30"/>
      <c r="C820"/>
      <c r="D820"/>
      <c r="E820"/>
      <c r="F820" s="44"/>
      <c r="G820" s="44"/>
      <c r="H820" s="44"/>
      <c r="I820" s="52"/>
      <c r="J820" s="144"/>
      <c r="K820"/>
      <c r="L820"/>
      <c r="M820"/>
      <c r="N820"/>
      <c r="O820"/>
      <c r="P820"/>
    </row>
    <row r="821" spans="1:16" ht="20.100000000000001" customHeight="1" x14ac:dyDescent="0.2">
      <c r="A821"/>
      <c r="B821" s="30"/>
      <c r="C821"/>
      <c r="D821"/>
      <c r="E821"/>
      <c r="F821" s="44"/>
      <c r="G821" s="44"/>
      <c r="H821" s="44"/>
      <c r="I821" s="52"/>
      <c r="J821" s="144"/>
      <c r="K821"/>
      <c r="L821"/>
      <c r="M821"/>
      <c r="N821"/>
      <c r="O821"/>
      <c r="P821"/>
    </row>
    <row r="822" spans="1:16" ht="20.100000000000001" customHeight="1" x14ac:dyDescent="0.2">
      <c r="A822"/>
      <c r="B822" s="30"/>
      <c r="C822"/>
      <c r="D822"/>
      <c r="E822"/>
      <c r="F822" s="44"/>
      <c r="G822" s="44"/>
      <c r="H822" s="44"/>
      <c r="I822" s="52"/>
      <c r="J822" s="144"/>
      <c r="K822"/>
      <c r="L822"/>
      <c r="M822"/>
      <c r="N822"/>
      <c r="O822"/>
      <c r="P822"/>
    </row>
    <row r="823" spans="1:16" ht="20.100000000000001" customHeight="1" x14ac:dyDescent="0.2">
      <c r="A823"/>
      <c r="B823" s="30"/>
      <c r="C823"/>
      <c r="D823"/>
      <c r="E823"/>
      <c r="F823" s="44"/>
      <c r="G823" s="44"/>
      <c r="H823" s="44"/>
      <c r="I823" s="52"/>
      <c r="J823" s="144"/>
      <c r="K823"/>
      <c r="L823"/>
      <c r="M823"/>
      <c r="N823"/>
      <c r="O823"/>
      <c r="P823"/>
    </row>
    <row r="824" spans="1:16" ht="20.100000000000001" customHeight="1" x14ac:dyDescent="0.2">
      <c r="A824"/>
      <c r="B824" s="30"/>
      <c r="C824"/>
      <c r="D824"/>
      <c r="E824"/>
      <c r="F824" s="44"/>
      <c r="G824" s="44"/>
      <c r="H824" s="44"/>
      <c r="I824" s="52"/>
      <c r="J824" s="144"/>
      <c r="K824"/>
      <c r="L824"/>
      <c r="M824"/>
      <c r="N824"/>
      <c r="O824"/>
      <c r="P824"/>
    </row>
    <row r="825" spans="1:16" ht="20.100000000000001" customHeight="1" x14ac:dyDescent="0.2">
      <c r="A825"/>
      <c r="B825" s="30"/>
      <c r="C825"/>
      <c r="D825"/>
      <c r="E825"/>
      <c r="F825" s="44"/>
      <c r="G825" s="44"/>
      <c r="H825" s="44"/>
      <c r="I825" s="52"/>
      <c r="J825" s="144"/>
      <c r="K825"/>
      <c r="L825"/>
      <c r="M825"/>
      <c r="N825"/>
      <c r="O825"/>
      <c r="P825"/>
    </row>
    <row r="826" spans="1:16" ht="20.100000000000001" customHeight="1" x14ac:dyDescent="0.2">
      <c r="A826"/>
      <c r="B826" s="30"/>
      <c r="C826"/>
      <c r="D826"/>
      <c r="E826"/>
      <c r="F826" s="44"/>
      <c r="G826" s="44"/>
      <c r="H826" s="44"/>
      <c r="I826" s="52"/>
      <c r="J826" s="144"/>
      <c r="K826"/>
      <c r="L826"/>
      <c r="M826"/>
      <c r="N826"/>
      <c r="O826"/>
      <c r="P826"/>
    </row>
    <row r="827" spans="1:16" ht="20.100000000000001" customHeight="1" x14ac:dyDescent="0.2">
      <c r="A827"/>
      <c r="B827" s="30"/>
      <c r="C827"/>
      <c r="D827"/>
      <c r="E827"/>
      <c r="F827" s="44"/>
      <c r="G827" s="44"/>
      <c r="H827" s="44"/>
      <c r="I827" s="52"/>
      <c r="J827" s="144"/>
      <c r="K827"/>
      <c r="L827"/>
      <c r="M827"/>
      <c r="N827"/>
      <c r="O827"/>
      <c r="P827"/>
    </row>
    <row r="828" spans="1:16" ht="20.100000000000001" customHeight="1" x14ac:dyDescent="0.2">
      <c r="A828"/>
      <c r="B828" s="30"/>
      <c r="C828"/>
      <c r="D828"/>
      <c r="E828"/>
      <c r="F828" s="44"/>
      <c r="G828" s="44"/>
      <c r="H828" s="44"/>
      <c r="I828" s="52"/>
      <c r="J828" s="144"/>
      <c r="K828"/>
      <c r="L828"/>
      <c r="M828"/>
      <c r="N828"/>
      <c r="O828"/>
      <c r="P828"/>
    </row>
    <row r="829" spans="1:16" ht="20.100000000000001" customHeight="1" x14ac:dyDescent="0.2">
      <c r="A829"/>
      <c r="B829" s="30"/>
      <c r="C829"/>
      <c r="D829"/>
      <c r="E829"/>
      <c r="F829" s="44"/>
      <c r="G829" s="44"/>
      <c r="H829" s="44"/>
      <c r="I829" s="52"/>
      <c r="J829" s="144"/>
      <c r="K829"/>
      <c r="L829"/>
      <c r="M829"/>
      <c r="N829"/>
      <c r="O829"/>
      <c r="P829"/>
    </row>
    <row r="830" spans="1:16" ht="20.100000000000001" customHeight="1" x14ac:dyDescent="0.2">
      <c r="A830"/>
      <c r="B830" s="30"/>
      <c r="C830"/>
      <c r="D830"/>
      <c r="E830"/>
      <c r="F830" s="44"/>
      <c r="G830" s="44"/>
      <c r="H830" s="44"/>
      <c r="I830" s="52"/>
      <c r="J830" s="144"/>
      <c r="K830"/>
      <c r="L830"/>
      <c r="M830"/>
      <c r="N830"/>
      <c r="O830"/>
      <c r="P830"/>
    </row>
    <row r="831" spans="1:16" ht="20.100000000000001" customHeight="1" x14ac:dyDescent="0.2">
      <c r="A831"/>
      <c r="B831" s="30"/>
      <c r="C831"/>
      <c r="D831"/>
      <c r="E831"/>
      <c r="F831" s="44"/>
      <c r="G831" s="44"/>
      <c r="H831" s="44"/>
      <c r="I831" s="52"/>
      <c r="J831" s="144"/>
      <c r="K831"/>
      <c r="L831"/>
      <c r="M831"/>
      <c r="N831"/>
      <c r="O831"/>
      <c r="P831"/>
    </row>
    <row r="832" spans="1:16" ht="20.100000000000001" customHeight="1" x14ac:dyDescent="0.2">
      <c r="A832"/>
      <c r="B832" s="30"/>
      <c r="C832"/>
      <c r="D832"/>
      <c r="E832"/>
      <c r="F832" s="44"/>
      <c r="G832" s="44"/>
      <c r="H832" s="44"/>
      <c r="I832" s="52"/>
      <c r="J832" s="144"/>
      <c r="K832"/>
      <c r="L832"/>
      <c r="M832"/>
      <c r="N832"/>
      <c r="O832"/>
      <c r="P832"/>
    </row>
    <row r="833" spans="1:16" ht="20.100000000000001" customHeight="1" x14ac:dyDescent="0.2">
      <c r="A833"/>
      <c r="B833" s="30"/>
      <c r="C833"/>
      <c r="D833"/>
      <c r="E833"/>
      <c r="F833" s="44"/>
      <c r="G833" s="44"/>
      <c r="H833" s="44"/>
      <c r="I833" s="52"/>
      <c r="J833" s="144"/>
      <c r="K833"/>
      <c r="L833"/>
      <c r="M833"/>
      <c r="N833"/>
      <c r="O833"/>
      <c r="P833"/>
    </row>
    <row r="834" spans="1:16" ht="20.100000000000001" customHeight="1" x14ac:dyDescent="0.2">
      <c r="A834"/>
      <c r="B834" s="30"/>
      <c r="C834"/>
      <c r="D834"/>
      <c r="E834"/>
      <c r="F834" s="44"/>
      <c r="G834" s="44"/>
      <c r="H834" s="44"/>
      <c r="I834" s="52"/>
      <c r="J834" s="144"/>
      <c r="K834"/>
      <c r="L834"/>
      <c r="M834"/>
      <c r="N834"/>
      <c r="O834"/>
      <c r="P834"/>
    </row>
    <row r="835" spans="1:16" ht="20.100000000000001" customHeight="1" x14ac:dyDescent="0.2">
      <c r="A835"/>
      <c r="B835" s="30"/>
      <c r="C835"/>
      <c r="D835"/>
      <c r="E835"/>
      <c r="F835" s="44"/>
      <c r="G835" s="44"/>
      <c r="H835" s="44"/>
      <c r="I835" s="52"/>
      <c r="J835" s="144"/>
      <c r="K835"/>
      <c r="L835"/>
      <c r="M835"/>
      <c r="N835"/>
      <c r="O835"/>
      <c r="P835"/>
    </row>
    <row r="836" spans="1:16" ht="20.100000000000001" customHeight="1" x14ac:dyDescent="0.2">
      <c r="A836"/>
      <c r="B836" s="30"/>
      <c r="C836"/>
      <c r="D836"/>
      <c r="E836"/>
      <c r="F836" s="44"/>
      <c r="G836" s="44"/>
      <c r="H836" s="44"/>
      <c r="I836" s="52"/>
      <c r="J836" s="144"/>
      <c r="K836"/>
      <c r="L836"/>
      <c r="M836"/>
      <c r="N836"/>
      <c r="O836"/>
      <c r="P836"/>
    </row>
    <row r="837" spans="1:16" ht="20.100000000000001" customHeight="1" x14ac:dyDescent="0.2">
      <c r="A837"/>
      <c r="B837" s="30"/>
      <c r="C837"/>
      <c r="D837"/>
      <c r="E837"/>
      <c r="F837" s="44"/>
      <c r="G837" s="44"/>
      <c r="H837" s="44"/>
      <c r="I837" s="52"/>
      <c r="J837" s="144"/>
      <c r="K837"/>
      <c r="L837"/>
      <c r="M837"/>
      <c r="N837"/>
      <c r="O837"/>
      <c r="P837"/>
    </row>
    <row r="838" spans="1:16" ht="20.100000000000001" customHeight="1" x14ac:dyDescent="0.2">
      <c r="A838"/>
      <c r="B838" s="30"/>
      <c r="C838"/>
      <c r="D838"/>
      <c r="E838"/>
      <c r="F838" s="44"/>
      <c r="G838" s="44"/>
      <c r="H838" s="44"/>
      <c r="I838" s="52"/>
      <c r="J838" s="144"/>
      <c r="K838"/>
      <c r="L838"/>
      <c r="M838"/>
      <c r="N838"/>
      <c r="O838"/>
      <c r="P838"/>
    </row>
    <row r="839" spans="1:16" ht="20.100000000000001" customHeight="1" x14ac:dyDescent="0.2">
      <c r="A839"/>
      <c r="B839" s="30"/>
      <c r="C839"/>
      <c r="D839"/>
      <c r="E839"/>
      <c r="F839" s="44"/>
      <c r="G839" s="44"/>
      <c r="H839" s="44"/>
      <c r="I839" s="52"/>
      <c r="J839" s="144"/>
      <c r="K839"/>
      <c r="L839"/>
      <c r="M839"/>
      <c r="N839"/>
      <c r="O839"/>
      <c r="P839"/>
    </row>
    <row r="840" spans="1:16" ht="20.100000000000001" customHeight="1" x14ac:dyDescent="0.2">
      <c r="A840"/>
      <c r="B840" s="30"/>
      <c r="C840"/>
      <c r="D840"/>
      <c r="E840"/>
      <c r="F840" s="44"/>
      <c r="G840" s="44"/>
      <c r="H840" s="44"/>
      <c r="I840" s="52"/>
      <c r="J840" s="144"/>
      <c r="K840"/>
      <c r="L840"/>
      <c r="M840"/>
      <c r="N840"/>
      <c r="O840"/>
      <c r="P840"/>
    </row>
    <row r="841" spans="1:16" ht="20.100000000000001" customHeight="1" x14ac:dyDescent="0.2">
      <c r="A841"/>
      <c r="B841" s="30"/>
      <c r="C841"/>
      <c r="D841"/>
      <c r="E841"/>
      <c r="F841" s="44"/>
      <c r="G841" s="44"/>
      <c r="H841" s="44"/>
      <c r="I841" s="52"/>
      <c r="J841" s="144"/>
      <c r="K841"/>
      <c r="L841"/>
      <c r="M841"/>
      <c r="N841"/>
      <c r="O841"/>
      <c r="P841"/>
    </row>
    <row r="842" spans="1:16" ht="20.100000000000001" customHeight="1" x14ac:dyDescent="0.2">
      <c r="A842"/>
      <c r="B842" s="30"/>
      <c r="C842"/>
      <c r="D842"/>
      <c r="E842"/>
      <c r="F842" s="44"/>
      <c r="G842" s="44"/>
      <c r="H842" s="44"/>
      <c r="I842" s="52"/>
      <c r="J842" s="144"/>
      <c r="K842"/>
      <c r="L842"/>
      <c r="M842"/>
      <c r="N842"/>
      <c r="O842"/>
      <c r="P842"/>
    </row>
    <row r="843" spans="1:16" ht="20.100000000000001" customHeight="1" x14ac:dyDescent="0.2">
      <c r="A843"/>
      <c r="B843" s="30"/>
      <c r="C843"/>
      <c r="D843"/>
      <c r="E843"/>
      <c r="F843" s="44"/>
      <c r="G843" s="44"/>
      <c r="H843" s="44"/>
      <c r="I843" s="52"/>
      <c r="J843" s="144"/>
      <c r="K843"/>
      <c r="L843"/>
      <c r="M843"/>
      <c r="N843"/>
      <c r="O843"/>
      <c r="P843"/>
    </row>
    <row r="844" spans="1:16" ht="20.100000000000001" customHeight="1" x14ac:dyDescent="0.2">
      <c r="A844"/>
      <c r="B844" s="30"/>
      <c r="C844"/>
      <c r="D844"/>
      <c r="E844"/>
      <c r="F844" s="44"/>
      <c r="G844" s="44"/>
      <c r="H844" s="44"/>
      <c r="I844" s="52"/>
      <c r="J844" s="144"/>
      <c r="K844"/>
      <c r="L844"/>
      <c r="M844"/>
      <c r="N844"/>
      <c r="O844"/>
      <c r="P844"/>
    </row>
    <row r="845" spans="1:16" ht="20.100000000000001" customHeight="1" x14ac:dyDescent="0.2">
      <c r="A845"/>
      <c r="C845"/>
      <c r="D845"/>
      <c r="E845"/>
      <c r="F845" s="44"/>
      <c r="G845" s="44"/>
      <c r="H845" s="44"/>
      <c r="I845" s="52"/>
      <c r="J845" s="144"/>
      <c r="K845"/>
      <c r="L845"/>
      <c r="M845"/>
      <c r="N845"/>
      <c r="O845"/>
      <c r="P845"/>
    </row>
    <row r="846" spans="1:16" ht="20.100000000000001" customHeight="1" x14ac:dyDescent="0.2">
      <c r="A846"/>
      <c r="C846"/>
      <c r="D846"/>
      <c r="E846"/>
      <c r="F846" s="44"/>
      <c r="G846" s="44"/>
      <c r="H846" s="44"/>
      <c r="I846" s="52"/>
      <c r="J846" s="144"/>
      <c r="K846"/>
      <c r="L846"/>
      <c r="M846"/>
      <c r="N846"/>
      <c r="O846"/>
      <c r="P846"/>
    </row>
    <row r="847" spans="1:16" ht="20.100000000000001" customHeight="1" x14ac:dyDescent="0.2">
      <c r="A847"/>
      <c r="C847"/>
      <c r="D847"/>
      <c r="E847"/>
      <c r="F847" s="44"/>
      <c r="G847" s="44"/>
      <c r="H847" s="44"/>
      <c r="I847" s="52"/>
      <c r="J847" s="144"/>
      <c r="K847"/>
      <c r="L847"/>
      <c r="M847"/>
      <c r="N847"/>
      <c r="O847"/>
      <c r="P847"/>
    </row>
    <row r="848" spans="1:16" ht="20.100000000000001" customHeight="1" x14ac:dyDescent="0.2">
      <c r="C848"/>
      <c r="D848"/>
      <c r="E848"/>
      <c r="F848" s="44"/>
      <c r="G848" s="44"/>
      <c r="H848" s="44"/>
      <c r="I848" s="52"/>
      <c r="J848" s="144"/>
      <c r="K848"/>
      <c r="L848"/>
      <c r="M848"/>
      <c r="N848"/>
      <c r="O848"/>
      <c r="P848"/>
    </row>
    <row r="849" spans="1:16" ht="20.100000000000001" customHeight="1" x14ac:dyDescent="0.2">
      <c r="D849"/>
      <c r="E849"/>
      <c r="F849" s="44"/>
      <c r="G849" s="44"/>
      <c r="H849" s="44"/>
      <c r="I849" s="52"/>
      <c r="J849" s="144"/>
      <c r="K849"/>
      <c r="L849"/>
      <c r="M849"/>
      <c r="N849"/>
      <c r="O849"/>
      <c r="P849"/>
    </row>
    <row r="850" spans="1:16" ht="20.100000000000001" customHeight="1" x14ac:dyDescent="0.2">
      <c r="D850"/>
      <c r="E850"/>
      <c r="F850" s="44"/>
      <c r="G850" s="44"/>
      <c r="H850" s="44"/>
      <c r="I850" s="52"/>
      <c r="J850" s="144"/>
      <c r="K850"/>
      <c r="L850"/>
      <c r="M850"/>
      <c r="N850"/>
      <c r="O850"/>
      <c r="P850"/>
    </row>
    <row r="851" spans="1:16" ht="20.100000000000001" customHeight="1" x14ac:dyDescent="0.2">
      <c r="D851"/>
      <c r="E851"/>
      <c r="F851" s="44"/>
      <c r="G851" s="44"/>
      <c r="H851" s="44"/>
      <c r="I851" s="52"/>
      <c r="J851" s="144"/>
      <c r="K851"/>
      <c r="L851"/>
      <c r="M851"/>
      <c r="N851"/>
      <c r="O851"/>
      <c r="P851"/>
    </row>
    <row r="852" spans="1:16" ht="20.100000000000001" customHeight="1" x14ac:dyDescent="0.2">
      <c r="D852"/>
      <c r="E852"/>
      <c r="F852" s="44"/>
      <c r="G852" s="44"/>
      <c r="H852" s="44"/>
      <c r="I852" s="52"/>
      <c r="J852" s="144"/>
      <c r="K852"/>
      <c r="L852"/>
      <c r="M852"/>
      <c r="N852"/>
      <c r="O852"/>
      <c r="P852"/>
    </row>
    <row r="853" spans="1:16" ht="20.100000000000001" customHeight="1" x14ac:dyDescent="0.2">
      <c r="D853"/>
      <c r="E853"/>
      <c r="F853" s="44"/>
      <c r="G853" s="44"/>
      <c r="H853" s="44"/>
      <c r="I853" s="52"/>
      <c r="J853" s="144"/>
      <c r="K853"/>
      <c r="L853"/>
      <c r="M853"/>
      <c r="N853"/>
      <c r="O853"/>
      <c r="P853"/>
    </row>
    <row r="854" spans="1:16" ht="20.100000000000001" customHeight="1" x14ac:dyDescent="0.2">
      <c r="D854"/>
      <c r="E854"/>
      <c r="F854" s="44"/>
      <c r="G854" s="44"/>
      <c r="H854" s="44"/>
      <c r="I854" s="52"/>
      <c r="J854" s="144"/>
      <c r="K854"/>
      <c r="L854"/>
      <c r="M854"/>
      <c r="N854"/>
      <c r="O854"/>
      <c r="P854"/>
    </row>
    <row r="855" spans="1:16" ht="20.100000000000001" customHeight="1" x14ac:dyDescent="0.2">
      <c r="D855"/>
      <c r="E855"/>
      <c r="F855" s="44"/>
      <c r="G855" s="44"/>
      <c r="H855" s="44"/>
      <c r="I855" s="52"/>
      <c r="J855" s="144"/>
      <c r="K855"/>
      <c r="L855"/>
      <c r="M855"/>
      <c r="N855"/>
      <c r="O855"/>
      <c r="P855"/>
    </row>
    <row r="856" spans="1:16" ht="20.100000000000001" customHeight="1" x14ac:dyDescent="0.2">
      <c r="D856"/>
      <c r="E856"/>
      <c r="F856" s="44"/>
      <c r="G856" s="44"/>
      <c r="H856" s="44"/>
      <c r="I856" s="52"/>
      <c r="J856" s="144"/>
      <c r="K856"/>
      <c r="L856"/>
      <c r="M856"/>
      <c r="N856"/>
      <c r="O856"/>
      <c r="P856"/>
    </row>
    <row r="857" spans="1:16" ht="20.100000000000001" customHeight="1" x14ac:dyDescent="0.2">
      <c r="D857"/>
      <c r="E857"/>
      <c r="F857" s="44"/>
      <c r="G857" s="44"/>
      <c r="H857" s="44"/>
      <c r="I857" s="52"/>
      <c r="J857" s="144"/>
      <c r="K857"/>
      <c r="L857"/>
      <c r="M857"/>
      <c r="N857"/>
      <c r="O857"/>
      <c r="P857"/>
    </row>
    <row r="858" spans="1:16" ht="20.100000000000001" customHeight="1" x14ac:dyDescent="0.2">
      <c r="D858"/>
      <c r="E858"/>
      <c r="F858" s="44"/>
      <c r="G858" s="44"/>
      <c r="H858" s="44"/>
      <c r="I858" s="52"/>
      <c r="J858" s="144"/>
      <c r="K858"/>
      <c r="L858"/>
      <c r="M858"/>
      <c r="N858"/>
      <c r="O858"/>
      <c r="P858"/>
    </row>
    <row r="859" spans="1:16" ht="20.100000000000001" customHeight="1" x14ac:dyDescent="0.2">
      <c r="A859" s="5"/>
      <c r="B859" s="14"/>
      <c r="D859"/>
      <c r="E859"/>
      <c r="F859" s="44"/>
      <c r="G859" s="44"/>
      <c r="H859" s="44"/>
      <c r="I859" s="52"/>
      <c r="J859" s="144"/>
      <c r="K859"/>
      <c r="L859"/>
      <c r="M859"/>
      <c r="N859"/>
      <c r="O859"/>
      <c r="P859"/>
    </row>
    <row r="860" spans="1:16" ht="20.100000000000001" customHeight="1" x14ac:dyDescent="0.2">
      <c r="A860" s="5"/>
      <c r="B860" s="14"/>
      <c r="C860" s="5"/>
      <c r="D860"/>
      <c r="E860"/>
      <c r="F860" s="44"/>
      <c r="G860" s="44"/>
      <c r="H860" s="44"/>
      <c r="I860" s="52"/>
      <c r="J860" s="144"/>
      <c r="K860"/>
      <c r="L860"/>
      <c r="M860"/>
      <c r="N860"/>
      <c r="O860"/>
      <c r="P860"/>
    </row>
    <row r="861" spans="1:16" ht="20.100000000000001" customHeight="1" x14ac:dyDescent="0.2">
      <c r="A861" s="5"/>
      <c r="B861" s="14"/>
      <c r="C861" s="5"/>
      <c r="D861"/>
      <c r="E861"/>
      <c r="F861" s="44"/>
      <c r="G861" s="44"/>
      <c r="H861" s="44"/>
      <c r="I861" s="52"/>
      <c r="J861" s="144"/>
      <c r="K861"/>
      <c r="L861"/>
      <c r="M861"/>
      <c r="N861"/>
      <c r="O861"/>
      <c r="P861"/>
    </row>
    <row r="862" spans="1:16" ht="20.100000000000001" customHeight="1" x14ac:dyDescent="0.2">
      <c r="A862" s="5"/>
      <c r="B862" s="14"/>
      <c r="C862" s="5"/>
      <c r="D862"/>
      <c r="E862"/>
      <c r="F862" s="44"/>
      <c r="G862" s="44"/>
      <c r="H862" s="44"/>
      <c r="I862" s="52"/>
      <c r="J862" s="144"/>
      <c r="K862"/>
      <c r="L862"/>
      <c r="M862"/>
      <c r="N862"/>
      <c r="O862"/>
      <c r="P862"/>
    </row>
    <row r="863" spans="1:16" ht="20.100000000000001" customHeight="1" x14ac:dyDescent="0.2">
      <c r="A863" s="5"/>
      <c r="B863" s="14"/>
      <c r="C863" s="5"/>
      <c r="D863"/>
      <c r="E863"/>
      <c r="F863" s="44"/>
      <c r="G863" s="44"/>
      <c r="H863" s="44"/>
      <c r="I863" s="52"/>
      <c r="J863" s="144"/>
      <c r="K863"/>
      <c r="L863"/>
      <c r="M863"/>
      <c r="N863"/>
      <c r="O863"/>
      <c r="P863"/>
    </row>
    <row r="864" spans="1:16" ht="20.100000000000001" customHeight="1" x14ac:dyDescent="0.2">
      <c r="A864" s="5"/>
      <c r="B864" s="14"/>
      <c r="C864" s="5"/>
      <c r="D864"/>
      <c r="E864"/>
      <c r="F864" s="44"/>
      <c r="G864" s="44"/>
      <c r="H864" s="44"/>
      <c r="I864" s="52"/>
      <c r="J864" s="144"/>
      <c r="K864"/>
      <c r="L864"/>
      <c r="M864"/>
      <c r="N864"/>
      <c r="O864"/>
      <c r="P864"/>
    </row>
    <row r="865" spans="1:16" ht="20.100000000000001" customHeight="1" x14ac:dyDescent="0.2">
      <c r="A865" s="5"/>
      <c r="B865" s="14"/>
      <c r="C865" s="5"/>
      <c r="D865"/>
      <c r="E865"/>
      <c r="F865" s="44"/>
      <c r="G865" s="44"/>
      <c r="H865" s="44"/>
      <c r="I865" s="52"/>
      <c r="J865" s="144"/>
      <c r="K865"/>
      <c r="L865"/>
      <c r="M865"/>
      <c r="N865"/>
      <c r="O865"/>
      <c r="P865"/>
    </row>
    <row r="866" spans="1:16" ht="20.100000000000001" customHeight="1" x14ac:dyDescent="0.2">
      <c r="A866" s="5"/>
      <c r="B866" s="14"/>
      <c r="C866" s="5"/>
      <c r="D866"/>
      <c r="E866"/>
      <c r="F866" s="44"/>
      <c r="G866" s="44"/>
      <c r="H866" s="44"/>
      <c r="I866" s="52"/>
      <c r="J866" s="144"/>
      <c r="K866"/>
      <c r="L866"/>
      <c r="M866"/>
      <c r="N866"/>
      <c r="O866"/>
      <c r="P866"/>
    </row>
    <row r="867" spans="1:16" ht="20.100000000000001" customHeight="1" x14ac:dyDescent="0.2">
      <c r="A867" s="5"/>
      <c r="B867" s="14"/>
      <c r="C867" s="5"/>
      <c r="D867"/>
      <c r="E867"/>
      <c r="F867" s="44"/>
      <c r="G867" s="44"/>
      <c r="H867" s="44"/>
      <c r="I867" s="52"/>
      <c r="J867" s="144"/>
      <c r="K867"/>
      <c r="L867"/>
      <c r="M867"/>
      <c r="N867"/>
      <c r="O867"/>
      <c r="P867"/>
    </row>
    <row r="868" spans="1:16" ht="20.100000000000001" customHeight="1" x14ac:dyDescent="0.2">
      <c r="A868" s="5"/>
      <c r="B868" s="14"/>
      <c r="C868" s="5"/>
      <c r="D868"/>
      <c r="E868"/>
      <c r="F868" s="44"/>
      <c r="G868" s="44"/>
      <c r="H868" s="44"/>
      <c r="I868" s="52"/>
      <c r="J868" s="144"/>
      <c r="K868"/>
      <c r="L868"/>
      <c r="M868"/>
      <c r="N868"/>
      <c r="O868"/>
      <c r="P868"/>
    </row>
    <row r="869" spans="1:16" ht="20.100000000000001" customHeight="1" x14ac:dyDescent="0.2">
      <c r="A869" s="5"/>
      <c r="B869" s="14"/>
      <c r="C869" s="5"/>
      <c r="D869"/>
      <c r="E869"/>
      <c r="F869" s="44"/>
      <c r="G869" s="44"/>
      <c r="H869" s="44"/>
      <c r="I869" s="52"/>
      <c r="J869" s="144"/>
      <c r="K869"/>
      <c r="L869"/>
      <c r="M869"/>
      <c r="N869"/>
      <c r="O869"/>
      <c r="P869"/>
    </row>
    <row r="870" spans="1:16" ht="20.100000000000001" customHeight="1" x14ac:dyDescent="0.2">
      <c r="A870" s="5"/>
      <c r="B870" s="14"/>
      <c r="C870" s="5"/>
      <c r="D870"/>
      <c r="E870"/>
      <c r="F870" s="44"/>
      <c r="G870" s="44"/>
      <c r="H870" s="44"/>
      <c r="I870" s="52"/>
      <c r="J870" s="144"/>
      <c r="K870"/>
      <c r="L870"/>
      <c r="M870"/>
      <c r="N870"/>
      <c r="O870"/>
      <c r="P870"/>
    </row>
    <row r="871" spans="1:16" ht="20.100000000000001" customHeight="1" x14ac:dyDescent="0.2">
      <c r="A871" s="5"/>
      <c r="B871" s="14"/>
      <c r="C871" s="5"/>
      <c r="D871"/>
      <c r="E871"/>
      <c r="F871" s="44"/>
      <c r="G871" s="44"/>
      <c r="H871" s="44"/>
      <c r="I871" s="52"/>
      <c r="J871" s="144"/>
      <c r="K871"/>
      <c r="L871"/>
      <c r="M871"/>
      <c r="N871"/>
      <c r="O871"/>
      <c r="P871"/>
    </row>
    <row r="872" spans="1:16" ht="20.100000000000001" customHeight="1" x14ac:dyDescent="0.2">
      <c r="A872" s="5"/>
      <c r="B872" s="14"/>
      <c r="C872" s="5"/>
      <c r="D872"/>
      <c r="E872"/>
      <c r="F872" s="44"/>
      <c r="G872" s="44"/>
      <c r="H872" s="44"/>
      <c r="I872" s="52"/>
      <c r="J872" s="144"/>
      <c r="K872"/>
      <c r="L872"/>
      <c r="M872"/>
      <c r="N872"/>
      <c r="O872"/>
      <c r="P872"/>
    </row>
    <row r="873" spans="1:16" ht="20.100000000000001" customHeight="1" x14ac:dyDescent="0.2">
      <c r="A873" s="5"/>
      <c r="B873" s="14"/>
      <c r="C873" s="5"/>
      <c r="D873"/>
      <c r="E873"/>
      <c r="F873" s="44"/>
      <c r="G873" s="44"/>
      <c r="H873" s="44"/>
      <c r="I873" s="52"/>
      <c r="J873" s="144"/>
      <c r="K873"/>
      <c r="L873"/>
      <c r="M873"/>
      <c r="N873"/>
      <c r="O873"/>
      <c r="P873"/>
    </row>
    <row r="874" spans="1:16" ht="20.100000000000001" customHeight="1" x14ac:dyDescent="0.2">
      <c r="A874" s="5"/>
      <c r="B874" s="14"/>
      <c r="C874" s="5"/>
      <c r="D874"/>
      <c r="E874"/>
      <c r="F874" s="44"/>
      <c r="G874" s="44"/>
      <c r="H874" s="44"/>
      <c r="I874" s="52"/>
      <c r="J874" s="144"/>
      <c r="K874"/>
      <c r="L874"/>
      <c r="M874"/>
      <c r="N874"/>
      <c r="O874"/>
      <c r="P874"/>
    </row>
    <row r="875" spans="1:16" ht="20.100000000000001" customHeight="1" x14ac:dyDescent="0.2">
      <c r="A875" s="5"/>
      <c r="B875" s="14"/>
      <c r="C875" s="5"/>
      <c r="D875"/>
      <c r="E875"/>
      <c r="F875" s="44"/>
      <c r="G875" s="44"/>
      <c r="H875" s="44"/>
      <c r="I875" s="52"/>
      <c r="J875" s="144"/>
      <c r="K875"/>
      <c r="L875"/>
      <c r="M875"/>
      <c r="N875"/>
      <c r="O875"/>
      <c r="P875"/>
    </row>
    <row r="876" spans="1:16" ht="20.100000000000001" customHeight="1" x14ac:dyDescent="0.2">
      <c r="A876" s="5"/>
      <c r="B876" s="14"/>
      <c r="C876" s="5"/>
      <c r="D876"/>
      <c r="E876"/>
      <c r="F876" s="44"/>
      <c r="G876" s="44"/>
      <c r="H876" s="44"/>
      <c r="I876" s="52"/>
      <c r="J876" s="144"/>
      <c r="K876"/>
      <c r="L876"/>
      <c r="M876"/>
      <c r="N876"/>
      <c r="O876"/>
      <c r="P876"/>
    </row>
    <row r="877" spans="1:16" ht="20.100000000000001" customHeight="1" x14ac:dyDescent="0.2">
      <c r="A877" s="5"/>
      <c r="B877" s="14"/>
      <c r="C877" s="5"/>
      <c r="D877"/>
      <c r="E877"/>
      <c r="F877" s="44"/>
      <c r="G877" s="44"/>
      <c r="H877" s="44"/>
      <c r="I877" s="52"/>
      <c r="J877" s="144"/>
      <c r="K877"/>
      <c r="L877"/>
      <c r="M877"/>
      <c r="N877"/>
      <c r="O877"/>
      <c r="P877"/>
    </row>
    <row r="878" spans="1:16" ht="20.100000000000001" customHeight="1" x14ac:dyDescent="0.2">
      <c r="A878" s="5"/>
      <c r="B878" s="14"/>
      <c r="C878" s="5"/>
      <c r="D878"/>
      <c r="E878"/>
      <c r="F878" s="44"/>
      <c r="G878" s="44"/>
      <c r="H878" s="44"/>
      <c r="I878" s="52"/>
      <c r="J878" s="144"/>
      <c r="K878"/>
      <c r="L878"/>
      <c r="M878"/>
      <c r="N878"/>
      <c r="O878"/>
      <c r="P878"/>
    </row>
    <row r="879" spans="1:16" ht="20.100000000000001" customHeight="1" x14ac:dyDescent="0.2">
      <c r="A879" s="5"/>
      <c r="B879" s="14"/>
      <c r="C879" s="5"/>
      <c r="D879"/>
      <c r="E879"/>
      <c r="F879" s="44"/>
      <c r="G879" s="44"/>
      <c r="H879" s="44"/>
      <c r="I879" s="52"/>
      <c r="J879" s="144"/>
      <c r="K879"/>
      <c r="L879"/>
      <c r="M879"/>
      <c r="N879"/>
      <c r="O879"/>
      <c r="P879"/>
    </row>
    <row r="880" spans="1:16" ht="20.100000000000001" customHeight="1" x14ac:dyDescent="0.2">
      <c r="A880" s="5"/>
      <c r="B880" s="14"/>
      <c r="C880" s="5"/>
      <c r="D880"/>
      <c r="E880"/>
      <c r="F880" s="44"/>
      <c r="G880" s="44"/>
      <c r="H880" s="44"/>
      <c r="I880" s="52"/>
      <c r="J880" s="144"/>
      <c r="K880"/>
      <c r="L880"/>
      <c r="M880"/>
      <c r="N880"/>
      <c r="O880"/>
      <c r="P880"/>
    </row>
    <row r="881" spans="1:16" ht="20.100000000000001" customHeight="1" x14ac:dyDescent="0.2">
      <c r="A881" s="5"/>
      <c r="B881" s="14"/>
      <c r="C881" s="5"/>
      <c r="D881"/>
      <c r="E881"/>
      <c r="F881" s="44"/>
      <c r="G881" s="44"/>
      <c r="H881" s="44"/>
      <c r="I881" s="52"/>
      <c r="J881" s="144"/>
      <c r="K881"/>
      <c r="L881"/>
      <c r="M881"/>
      <c r="N881"/>
      <c r="O881"/>
      <c r="P881"/>
    </row>
    <row r="882" spans="1:16" ht="20.100000000000001" customHeight="1" x14ac:dyDescent="0.2">
      <c r="A882" s="5"/>
      <c r="B882" s="14"/>
      <c r="C882" s="5"/>
      <c r="D882"/>
      <c r="E882"/>
      <c r="F882" s="44"/>
      <c r="G882" s="44"/>
      <c r="H882" s="44"/>
      <c r="I882" s="52"/>
      <c r="J882" s="144"/>
      <c r="K882"/>
      <c r="L882"/>
      <c r="M882"/>
      <c r="N882"/>
      <c r="O882"/>
      <c r="P882"/>
    </row>
    <row r="883" spans="1:16" ht="20.100000000000001" customHeight="1" x14ac:dyDescent="0.2">
      <c r="A883" s="5"/>
      <c r="B883" s="14"/>
      <c r="C883" s="5"/>
      <c r="D883"/>
      <c r="E883"/>
      <c r="F883" s="44"/>
      <c r="G883" s="44"/>
      <c r="H883" s="44"/>
      <c r="I883" s="52"/>
      <c r="J883" s="144"/>
      <c r="K883"/>
      <c r="L883"/>
      <c r="M883"/>
      <c r="N883"/>
      <c r="O883"/>
      <c r="P883"/>
    </row>
    <row r="884" spans="1:16" ht="20.100000000000001" customHeight="1" x14ac:dyDescent="0.2">
      <c r="A884" s="5"/>
      <c r="B884" s="14"/>
      <c r="C884" s="5"/>
      <c r="D884"/>
      <c r="E884"/>
      <c r="F884" s="44"/>
      <c r="G884" s="44"/>
      <c r="H884" s="44"/>
      <c r="I884" s="52"/>
      <c r="J884" s="144"/>
      <c r="K884"/>
      <c r="L884"/>
      <c r="M884"/>
      <c r="N884"/>
      <c r="O884"/>
      <c r="P884"/>
    </row>
    <row r="885" spans="1:16" ht="20.100000000000001" customHeight="1" x14ac:dyDescent="0.2">
      <c r="A885" s="5"/>
      <c r="B885" s="14"/>
      <c r="C885" s="5"/>
      <c r="D885"/>
      <c r="E885"/>
      <c r="F885" s="44"/>
      <c r="G885" s="44"/>
      <c r="H885" s="44"/>
      <c r="I885" s="52"/>
      <c r="J885" s="144"/>
      <c r="K885"/>
      <c r="L885"/>
      <c r="M885"/>
      <c r="N885"/>
      <c r="O885"/>
      <c r="P885"/>
    </row>
    <row r="886" spans="1:16" ht="20.100000000000001" customHeight="1" x14ac:dyDescent="0.2">
      <c r="A886" s="5"/>
      <c r="B886" s="14"/>
      <c r="C886" s="5"/>
      <c r="D886"/>
      <c r="E886"/>
      <c r="F886" s="44"/>
      <c r="G886" s="44"/>
      <c r="H886" s="44"/>
      <c r="I886" s="52"/>
      <c r="J886" s="144"/>
      <c r="K886"/>
      <c r="L886"/>
      <c r="M886"/>
      <c r="N886"/>
      <c r="O886"/>
      <c r="P886"/>
    </row>
    <row r="887" spans="1:16" ht="20.100000000000001" customHeight="1" x14ac:dyDescent="0.2">
      <c r="A887" s="5"/>
      <c r="B887" s="14"/>
      <c r="C887" s="5"/>
      <c r="D887"/>
      <c r="E887"/>
      <c r="F887" s="44"/>
      <c r="G887" s="44"/>
      <c r="H887" s="44"/>
      <c r="I887" s="52"/>
      <c r="J887" s="144"/>
      <c r="K887"/>
      <c r="L887"/>
      <c r="M887"/>
      <c r="N887"/>
      <c r="O887"/>
      <c r="P887"/>
    </row>
    <row r="888" spans="1:16" ht="20.100000000000001" customHeight="1" x14ac:dyDescent="0.2">
      <c r="A888" s="5"/>
      <c r="B888" s="14"/>
      <c r="C888" s="5"/>
      <c r="D888"/>
      <c r="E888"/>
      <c r="F888" s="44"/>
      <c r="G888" s="44"/>
      <c r="H888" s="44"/>
      <c r="I888" s="52"/>
      <c r="J888" s="144"/>
      <c r="K888"/>
      <c r="L888"/>
      <c r="M888"/>
      <c r="N888"/>
      <c r="O888"/>
      <c r="P888"/>
    </row>
    <row r="889" spans="1:16" ht="20.100000000000001" customHeight="1" x14ac:dyDescent="0.2">
      <c r="A889" s="5"/>
      <c r="B889" s="14"/>
      <c r="C889" s="5"/>
      <c r="D889"/>
      <c r="E889"/>
      <c r="F889" s="44"/>
      <c r="G889" s="44"/>
      <c r="H889" s="44"/>
      <c r="I889" s="52"/>
      <c r="J889" s="144"/>
      <c r="K889"/>
      <c r="L889"/>
      <c r="M889"/>
      <c r="N889"/>
      <c r="O889"/>
      <c r="P889"/>
    </row>
    <row r="890" spans="1:16" ht="20.100000000000001" customHeight="1" x14ac:dyDescent="0.2">
      <c r="A890" s="5"/>
      <c r="B890" s="14"/>
      <c r="C890" s="5"/>
      <c r="D890"/>
      <c r="E890"/>
      <c r="F890" s="44"/>
      <c r="G890" s="44"/>
      <c r="H890" s="44"/>
      <c r="I890" s="52"/>
      <c r="J890" s="144"/>
      <c r="K890"/>
      <c r="L890"/>
      <c r="M890"/>
      <c r="N890"/>
      <c r="O890"/>
      <c r="P890"/>
    </row>
    <row r="891" spans="1:16" ht="20.100000000000001" customHeight="1" x14ac:dyDescent="0.2">
      <c r="A891" s="5"/>
      <c r="B891" s="14"/>
      <c r="C891" s="5"/>
      <c r="D891"/>
      <c r="E891"/>
      <c r="F891" s="44"/>
      <c r="G891" s="44"/>
      <c r="H891" s="44"/>
      <c r="I891" s="52"/>
      <c r="J891" s="144"/>
      <c r="K891"/>
      <c r="L891"/>
      <c r="M891"/>
      <c r="N891"/>
      <c r="O891"/>
      <c r="P891"/>
    </row>
    <row r="892" spans="1:16" ht="20.100000000000001" customHeight="1" x14ac:dyDescent="0.2">
      <c r="A892" s="5"/>
      <c r="B892" s="14"/>
      <c r="C892" s="5"/>
      <c r="D892"/>
      <c r="E892"/>
      <c r="F892" s="44"/>
      <c r="G892" s="44"/>
      <c r="H892" s="44"/>
      <c r="I892" s="52"/>
      <c r="J892" s="144"/>
      <c r="K892"/>
      <c r="L892"/>
      <c r="M892"/>
      <c r="N892"/>
      <c r="O892"/>
      <c r="P892"/>
    </row>
    <row r="893" spans="1:16" ht="20.100000000000001" customHeight="1" x14ac:dyDescent="0.2">
      <c r="A893" s="5"/>
      <c r="B893" s="14"/>
      <c r="C893" s="5"/>
      <c r="D893"/>
      <c r="E893"/>
      <c r="F893" s="44"/>
      <c r="G893" s="44"/>
      <c r="H893" s="44"/>
      <c r="I893" s="52"/>
      <c r="J893" s="144"/>
      <c r="K893"/>
      <c r="L893"/>
      <c r="M893"/>
      <c r="N893"/>
      <c r="O893"/>
      <c r="P893"/>
    </row>
    <row r="894" spans="1:16" ht="20.100000000000001" customHeight="1" x14ac:dyDescent="0.2">
      <c r="A894" s="5"/>
      <c r="B894" s="14"/>
      <c r="C894" s="5"/>
      <c r="D894"/>
      <c r="E894"/>
      <c r="F894" s="44"/>
      <c r="G894" s="44"/>
      <c r="H894" s="44"/>
      <c r="I894" s="52"/>
      <c r="J894" s="144"/>
      <c r="K894"/>
      <c r="L894"/>
      <c r="M894"/>
      <c r="N894"/>
      <c r="O894"/>
      <c r="P894"/>
    </row>
    <row r="895" spans="1:16" ht="20.100000000000001" customHeight="1" x14ac:dyDescent="0.2">
      <c r="A895" s="5"/>
      <c r="B895" s="14"/>
      <c r="C895" s="5"/>
      <c r="D895"/>
      <c r="E895"/>
      <c r="F895" s="44"/>
      <c r="G895" s="44"/>
      <c r="H895" s="44"/>
      <c r="I895" s="52"/>
      <c r="J895" s="144"/>
      <c r="K895"/>
      <c r="L895"/>
      <c r="M895"/>
      <c r="N895"/>
      <c r="O895"/>
      <c r="P895"/>
    </row>
    <row r="896" spans="1:16" ht="20.100000000000001" customHeight="1" x14ac:dyDescent="0.2">
      <c r="A896" s="5"/>
      <c r="B896" s="14"/>
      <c r="C896" s="5"/>
      <c r="D896"/>
      <c r="E896"/>
      <c r="F896" s="44"/>
      <c r="G896" s="44"/>
      <c r="H896" s="44"/>
      <c r="I896" s="52"/>
      <c r="J896" s="144"/>
      <c r="K896"/>
      <c r="L896"/>
      <c r="M896"/>
      <c r="N896"/>
      <c r="O896"/>
      <c r="P896"/>
    </row>
    <row r="897" spans="1:16" ht="20.100000000000001" customHeight="1" x14ac:dyDescent="0.2">
      <c r="A897" s="5"/>
      <c r="B897" s="14"/>
      <c r="C897" s="5"/>
      <c r="D897"/>
      <c r="E897"/>
      <c r="F897" s="44"/>
      <c r="G897" s="44"/>
      <c r="H897" s="44"/>
      <c r="I897" s="52"/>
      <c r="J897" s="144"/>
      <c r="K897"/>
      <c r="L897"/>
      <c r="M897"/>
      <c r="N897"/>
      <c r="O897"/>
      <c r="P897"/>
    </row>
    <row r="898" spans="1:16" ht="20.100000000000001" customHeight="1" x14ac:dyDescent="0.2">
      <c r="A898" s="5"/>
      <c r="B898" s="14"/>
      <c r="C898" s="5"/>
      <c r="D898"/>
      <c r="E898"/>
      <c r="F898" s="44"/>
      <c r="G898" s="44"/>
      <c r="H898" s="44"/>
      <c r="I898" s="52"/>
      <c r="J898" s="144"/>
      <c r="K898"/>
      <c r="L898"/>
      <c r="M898"/>
      <c r="N898"/>
      <c r="O898"/>
      <c r="P898"/>
    </row>
    <row r="899" spans="1:16" ht="20.100000000000001" customHeight="1" x14ac:dyDescent="0.2">
      <c r="A899" s="5"/>
      <c r="B899" s="14"/>
      <c r="C899" s="5"/>
      <c r="D899"/>
      <c r="E899"/>
      <c r="F899" s="44"/>
      <c r="G899" s="44"/>
      <c r="H899" s="44"/>
      <c r="I899" s="52"/>
      <c r="J899" s="144"/>
      <c r="K899"/>
      <c r="L899"/>
      <c r="M899"/>
      <c r="N899"/>
      <c r="O899"/>
      <c r="P899"/>
    </row>
    <row r="900" spans="1:16" ht="20.100000000000001" customHeight="1" x14ac:dyDescent="0.2">
      <c r="A900" s="5"/>
      <c r="B900" s="14"/>
      <c r="C900" s="5"/>
      <c r="D900"/>
      <c r="E900"/>
      <c r="F900" s="44"/>
      <c r="G900" s="44"/>
      <c r="H900" s="44"/>
      <c r="I900" s="52"/>
      <c r="J900" s="144"/>
      <c r="K900"/>
      <c r="L900"/>
      <c r="M900"/>
      <c r="N900"/>
      <c r="O900"/>
      <c r="P900"/>
    </row>
    <row r="901" spans="1:16" ht="20.100000000000001" customHeight="1" x14ac:dyDescent="0.2">
      <c r="A901" s="5"/>
      <c r="B901" s="14"/>
      <c r="C901" s="5"/>
      <c r="D901"/>
      <c r="E901"/>
      <c r="F901" s="44"/>
      <c r="G901" s="44"/>
      <c r="H901" s="44"/>
      <c r="I901" s="52"/>
      <c r="J901" s="144"/>
      <c r="K901"/>
      <c r="L901"/>
      <c r="M901"/>
      <c r="N901"/>
      <c r="O901"/>
      <c r="P901"/>
    </row>
    <row r="902" spans="1:16" ht="20.100000000000001" customHeight="1" x14ac:dyDescent="0.2">
      <c r="A902" s="5"/>
      <c r="B902" s="14"/>
      <c r="C902" s="5"/>
      <c r="D902"/>
      <c r="E902"/>
      <c r="F902" s="44"/>
      <c r="G902" s="44"/>
      <c r="H902" s="44"/>
      <c r="I902" s="52"/>
      <c r="J902" s="144"/>
      <c r="K902"/>
      <c r="L902"/>
      <c r="M902"/>
      <c r="N902"/>
      <c r="O902"/>
      <c r="P902"/>
    </row>
    <row r="903" spans="1:16" ht="20.100000000000001" customHeight="1" x14ac:dyDescent="0.2">
      <c r="A903" s="5"/>
      <c r="B903" s="14"/>
      <c r="C903" s="5"/>
      <c r="D903"/>
      <c r="E903"/>
      <c r="F903" s="44"/>
      <c r="G903" s="44"/>
      <c r="H903" s="44"/>
      <c r="I903" s="52"/>
      <c r="J903" s="144"/>
      <c r="K903"/>
      <c r="L903"/>
      <c r="M903"/>
      <c r="N903"/>
      <c r="O903"/>
      <c r="P903"/>
    </row>
    <row r="904" spans="1:16" ht="20.100000000000001" customHeight="1" x14ac:dyDescent="0.2">
      <c r="A904" s="5"/>
      <c r="B904" s="14"/>
      <c r="C904" s="5"/>
      <c r="D904"/>
      <c r="E904"/>
      <c r="F904" s="44"/>
      <c r="G904" s="44"/>
      <c r="H904" s="44"/>
      <c r="I904" s="52"/>
      <c r="J904" s="144"/>
      <c r="K904"/>
      <c r="L904"/>
      <c r="M904"/>
      <c r="N904"/>
      <c r="O904"/>
      <c r="P904"/>
    </row>
    <row r="905" spans="1:16" ht="20.100000000000001" customHeight="1" x14ac:dyDescent="0.2">
      <c r="A905" s="5"/>
      <c r="B905" s="14"/>
      <c r="C905" s="5"/>
      <c r="D905"/>
      <c r="E905"/>
      <c r="F905" s="44"/>
      <c r="G905" s="44"/>
      <c r="H905" s="44"/>
      <c r="I905" s="52"/>
      <c r="J905" s="144"/>
      <c r="K905"/>
      <c r="L905"/>
      <c r="M905"/>
      <c r="N905"/>
      <c r="O905"/>
      <c r="P905"/>
    </row>
    <row r="906" spans="1:16" ht="20.100000000000001" customHeight="1" x14ac:dyDescent="0.2">
      <c r="A906" s="5"/>
      <c r="B906" s="14"/>
      <c r="C906" s="5"/>
      <c r="D906"/>
      <c r="E906"/>
      <c r="F906" s="44"/>
      <c r="G906" s="44"/>
      <c r="H906" s="44"/>
      <c r="I906" s="52"/>
      <c r="J906" s="144"/>
      <c r="K906"/>
      <c r="L906"/>
      <c r="M906"/>
      <c r="N906"/>
      <c r="O906"/>
      <c r="P906"/>
    </row>
    <row r="907" spans="1:16" ht="20.100000000000001" customHeight="1" x14ac:dyDescent="0.2">
      <c r="A907" s="5"/>
      <c r="B907" s="14"/>
      <c r="C907" s="5"/>
      <c r="D907"/>
      <c r="E907"/>
      <c r="F907" s="44"/>
      <c r="G907" s="44"/>
      <c r="H907" s="44"/>
      <c r="I907" s="52"/>
      <c r="J907" s="144"/>
      <c r="K907"/>
      <c r="L907"/>
      <c r="M907"/>
      <c r="N907"/>
      <c r="O907"/>
      <c r="P907"/>
    </row>
    <row r="908" spans="1:16" ht="20.100000000000001" customHeight="1" x14ac:dyDescent="0.25">
      <c r="C908" s="5"/>
      <c r="F908" s="44"/>
      <c r="G908" s="44"/>
      <c r="H908" s="44"/>
    </row>
    <row r="909" spans="1:16" ht="20.100000000000001" customHeight="1" x14ac:dyDescent="0.25">
      <c r="F909" s="44"/>
      <c r="G909" s="44"/>
      <c r="H909" s="44"/>
    </row>
    <row r="910" spans="1:16" ht="20.100000000000001" customHeight="1" x14ac:dyDescent="0.25">
      <c r="F910" s="44"/>
      <c r="G910" s="44"/>
      <c r="H910" s="44"/>
    </row>
    <row r="911" spans="1:16" ht="20.100000000000001" customHeight="1" x14ac:dyDescent="0.25">
      <c r="F911" s="44"/>
      <c r="G911" s="44"/>
      <c r="H911" s="44"/>
    </row>
    <row r="912" spans="1:16" ht="20.100000000000001" customHeight="1" x14ac:dyDescent="0.25">
      <c r="F912" s="44"/>
      <c r="G912" s="44"/>
      <c r="H912" s="44"/>
    </row>
    <row r="913" spans="6:8" ht="20.100000000000001" customHeight="1" x14ac:dyDescent="0.25">
      <c r="F913" s="44"/>
      <c r="G913" s="44"/>
      <c r="H913" s="44"/>
    </row>
    <row r="914" spans="6:8" ht="20.100000000000001" customHeight="1" x14ac:dyDescent="0.25">
      <c r="F914" s="44"/>
      <c r="G914" s="44"/>
      <c r="H914" s="44"/>
    </row>
    <row r="915" spans="6:8" ht="20.100000000000001" customHeight="1" x14ac:dyDescent="0.25">
      <c r="F915" s="44"/>
      <c r="G915" s="44"/>
      <c r="H915" s="44"/>
    </row>
    <row r="916" spans="6:8" ht="20.100000000000001" customHeight="1" x14ac:dyDescent="0.25">
      <c r="F916" s="44"/>
      <c r="G916" s="44"/>
      <c r="H916" s="44"/>
    </row>
    <row r="917" spans="6:8" ht="20.100000000000001" customHeight="1" x14ac:dyDescent="0.25">
      <c r="F917" s="44"/>
      <c r="G917" s="44"/>
      <c r="H917" s="44"/>
    </row>
    <row r="918" spans="6:8" ht="20.100000000000001" customHeight="1" x14ac:dyDescent="0.25">
      <c r="F918" s="44"/>
      <c r="G918" s="44"/>
      <c r="H918" s="44"/>
    </row>
    <row r="919" spans="6:8" ht="20.100000000000001" customHeight="1" x14ac:dyDescent="0.25">
      <c r="F919" s="44"/>
      <c r="G919" s="44"/>
      <c r="H919" s="44"/>
    </row>
    <row r="920" spans="6:8" ht="20.100000000000001" customHeight="1" x14ac:dyDescent="0.25">
      <c r="F920" s="44"/>
      <c r="G920" s="44"/>
      <c r="H920" s="44"/>
    </row>
    <row r="921" spans="6:8" ht="20.100000000000001" customHeight="1" x14ac:dyDescent="0.25">
      <c r="F921" s="44"/>
      <c r="G921" s="44"/>
      <c r="H921" s="44"/>
    </row>
    <row r="922" spans="6:8" ht="20.100000000000001" customHeight="1" x14ac:dyDescent="0.25">
      <c r="F922" s="44"/>
      <c r="G922" s="44"/>
      <c r="H922" s="44"/>
    </row>
    <row r="923" spans="6:8" ht="20.100000000000001" customHeight="1" x14ac:dyDescent="0.25">
      <c r="F923" s="44"/>
      <c r="G923" s="44"/>
      <c r="H923" s="44"/>
    </row>
    <row r="924" spans="6:8" ht="20.100000000000001" customHeight="1" x14ac:dyDescent="0.25">
      <c r="F924" s="44"/>
      <c r="G924" s="44"/>
      <c r="H924" s="44"/>
    </row>
    <row r="925" spans="6:8" ht="20.100000000000001" customHeight="1" x14ac:dyDescent="0.25">
      <c r="F925" s="44"/>
      <c r="G925" s="44"/>
      <c r="H925" s="44"/>
    </row>
    <row r="926" spans="6:8" ht="20.100000000000001" customHeight="1" x14ac:dyDescent="0.25">
      <c r="F926" s="44"/>
      <c r="G926" s="44"/>
      <c r="H926" s="44"/>
    </row>
    <row r="927" spans="6:8" ht="20.100000000000001" customHeight="1" x14ac:dyDescent="0.25">
      <c r="F927" s="44"/>
      <c r="G927" s="44"/>
      <c r="H927" s="44"/>
    </row>
    <row r="928" spans="6:8" ht="20.100000000000001" customHeight="1" x14ac:dyDescent="0.25">
      <c r="F928" s="44"/>
      <c r="G928" s="44"/>
      <c r="H928" s="44"/>
    </row>
    <row r="929" spans="6:8" ht="20.100000000000001" customHeight="1" x14ac:dyDescent="0.25">
      <c r="F929" s="44"/>
      <c r="G929" s="44"/>
      <c r="H929" s="44"/>
    </row>
    <row r="930" spans="6:8" ht="20.100000000000001" customHeight="1" x14ac:dyDescent="0.25">
      <c r="F930" s="44"/>
      <c r="G930" s="44"/>
      <c r="H930" s="44"/>
    </row>
    <row r="931" spans="6:8" ht="20.100000000000001" customHeight="1" x14ac:dyDescent="0.25">
      <c r="F931" s="44"/>
      <c r="G931" s="44"/>
      <c r="H931" s="44"/>
    </row>
    <row r="932" spans="6:8" ht="20.100000000000001" customHeight="1" x14ac:dyDescent="0.25">
      <c r="F932" s="44"/>
      <c r="G932" s="44"/>
      <c r="H932" s="44"/>
    </row>
    <row r="933" spans="6:8" ht="20.100000000000001" customHeight="1" x14ac:dyDescent="0.25">
      <c r="F933" s="44"/>
      <c r="G933" s="44"/>
      <c r="H933" s="44"/>
    </row>
    <row r="934" spans="6:8" ht="20.100000000000001" customHeight="1" x14ac:dyDescent="0.25">
      <c r="F934" s="44"/>
      <c r="G934" s="44"/>
      <c r="H934" s="44"/>
    </row>
    <row r="935" spans="6:8" ht="20.100000000000001" customHeight="1" x14ac:dyDescent="0.25">
      <c r="F935" s="44"/>
      <c r="G935" s="44"/>
      <c r="H935" s="44"/>
    </row>
    <row r="936" spans="6:8" ht="20.100000000000001" customHeight="1" x14ac:dyDescent="0.25">
      <c r="F936" s="44"/>
      <c r="G936" s="44"/>
      <c r="H936" s="44"/>
    </row>
    <row r="937" spans="6:8" ht="20.100000000000001" customHeight="1" x14ac:dyDescent="0.25">
      <c r="F937" s="44"/>
      <c r="G937" s="44"/>
      <c r="H937" s="44"/>
    </row>
    <row r="938" spans="6:8" ht="20.100000000000001" customHeight="1" x14ac:dyDescent="0.25">
      <c r="F938" s="44"/>
      <c r="G938" s="44"/>
      <c r="H938" s="44"/>
    </row>
    <row r="939" spans="6:8" ht="20.100000000000001" customHeight="1" x14ac:dyDescent="0.25">
      <c r="F939" s="44"/>
      <c r="G939" s="44"/>
      <c r="H939" s="44"/>
    </row>
    <row r="940" spans="6:8" ht="20.100000000000001" customHeight="1" x14ac:dyDescent="0.25">
      <c r="F940" s="44"/>
      <c r="G940" s="44"/>
      <c r="H940" s="44"/>
    </row>
    <row r="941" spans="6:8" ht="20.100000000000001" customHeight="1" x14ac:dyDescent="0.25">
      <c r="F941" s="44"/>
      <c r="G941" s="44"/>
      <c r="H941" s="44"/>
    </row>
    <row r="942" spans="6:8" ht="20.100000000000001" customHeight="1" x14ac:dyDescent="0.25">
      <c r="F942" s="44"/>
      <c r="G942" s="44"/>
      <c r="H942" s="44"/>
    </row>
    <row r="943" spans="6:8" ht="20.100000000000001" customHeight="1" x14ac:dyDescent="0.25">
      <c r="F943" s="44"/>
      <c r="G943" s="44"/>
      <c r="H943" s="44"/>
    </row>
    <row r="944" spans="6:8" ht="20.100000000000001" customHeight="1" x14ac:dyDescent="0.25">
      <c r="F944" s="44"/>
      <c r="G944" s="44"/>
      <c r="H944" s="44"/>
    </row>
    <row r="945" spans="6:8" ht="20.100000000000001" customHeight="1" x14ac:dyDescent="0.25">
      <c r="F945" s="44"/>
      <c r="G945" s="44"/>
      <c r="H945" s="44"/>
    </row>
    <row r="946" spans="6:8" ht="20.100000000000001" customHeight="1" x14ac:dyDescent="0.25">
      <c r="F946" s="44"/>
      <c r="G946" s="44"/>
      <c r="H946" s="44"/>
    </row>
    <row r="947" spans="6:8" ht="20.100000000000001" customHeight="1" x14ac:dyDescent="0.25">
      <c r="F947" s="44"/>
      <c r="G947" s="44"/>
      <c r="H947" s="44"/>
    </row>
    <row r="948" spans="6:8" ht="20.100000000000001" customHeight="1" x14ac:dyDescent="0.25">
      <c r="F948" s="44"/>
      <c r="G948" s="44"/>
      <c r="H948" s="44"/>
    </row>
    <row r="949" spans="6:8" ht="20.100000000000001" customHeight="1" x14ac:dyDescent="0.25">
      <c r="F949" s="44"/>
      <c r="G949" s="44"/>
      <c r="H949" s="44"/>
    </row>
    <row r="950" spans="6:8" ht="20.100000000000001" customHeight="1" x14ac:dyDescent="0.25">
      <c r="F950" s="44"/>
      <c r="G950" s="44"/>
      <c r="H950" s="44"/>
    </row>
    <row r="951" spans="6:8" ht="20.100000000000001" customHeight="1" x14ac:dyDescent="0.25">
      <c r="F951" s="44"/>
      <c r="G951" s="44"/>
      <c r="H951" s="44"/>
    </row>
    <row r="952" spans="6:8" ht="20.100000000000001" customHeight="1" x14ac:dyDescent="0.25">
      <c r="F952" s="44"/>
      <c r="G952" s="44"/>
      <c r="H952" s="44"/>
    </row>
    <row r="953" spans="6:8" ht="20.100000000000001" customHeight="1" x14ac:dyDescent="0.25">
      <c r="F953" s="44"/>
      <c r="G953" s="44"/>
      <c r="H953" s="44"/>
    </row>
    <row r="954" spans="6:8" ht="20.100000000000001" customHeight="1" x14ac:dyDescent="0.25">
      <c r="F954" s="44"/>
      <c r="G954" s="44"/>
      <c r="H954" s="44"/>
    </row>
    <row r="955" spans="6:8" ht="20.100000000000001" customHeight="1" x14ac:dyDescent="0.25">
      <c r="F955" s="44"/>
      <c r="G955" s="44"/>
      <c r="H955" s="44"/>
    </row>
    <row r="956" spans="6:8" ht="20.100000000000001" customHeight="1" x14ac:dyDescent="0.25">
      <c r="F956" s="44"/>
      <c r="G956" s="44"/>
      <c r="H956" s="44"/>
    </row>
    <row r="957" spans="6:8" ht="20.100000000000001" customHeight="1" x14ac:dyDescent="0.25">
      <c r="F957" s="44"/>
      <c r="G957" s="44"/>
      <c r="H957" s="44"/>
    </row>
    <row r="958" spans="6:8" ht="20.100000000000001" customHeight="1" x14ac:dyDescent="0.25">
      <c r="F958" s="44"/>
      <c r="G958" s="44"/>
      <c r="H958" s="44"/>
    </row>
    <row r="959" spans="6:8" ht="20.100000000000001" customHeight="1" x14ac:dyDescent="0.25">
      <c r="F959" s="44"/>
      <c r="G959" s="44"/>
      <c r="H959" s="44"/>
    </row>
    <row r="960" spans="6:8" ht="20.100000000000001" customHeight="1" x14ac:dyDescent="0.25">
      <c r="F960" s="44"/>
      <c r="G960" s="44"/>
      <c r="H960" s="44"/>
    </row>
    <row r="961" spans="6:8" ht="20.100000000000001" customHeight="1" x14ac:dyDescent="0.25">
      <c r="F961" s="44"/>
      <c r="G961" s="44"/>
      <c r="H961" s="44"/>
    </row>
    <row r="962" spans="6:8" ht="20.100000000000001" customHeight="1" x14ac:dyDescent="0.25">
      <c r="F962" s="44"/>
      <c r="G962" s="44"/>
      <c r="H962" s="44"/>
    </row>
    <row r="963" spans="6:8" ht="20.100000000000001" customHeight="1" x14ac:dyDescent="0.25">
      <c r="F963" s="44"/>
      <c r="G963" s="44"/>
      <c r="H963" s="44"/>
    </row>
    <row r="964" spans="6:8" ht="20.100000000000001" customHeight="1" x14ac:dyDescent="0.25">
      <c r="F964" s="44"/>
      <c r="G964" s="44"/>
      <c r="H964" s="44"/>
    </row>
    <row r="965" spans="6:8" ht="20.100000000000001" customHeight="1" x14ac:dyDescent="0.25">
      <c r="F965" s="44"/>
      <c r="G965" s="44"/>
      <c r="H965" s="44"/>
    </row>
    <row r="966" spans="6:8" ht="20.100000000000001" customHeight="1" x14ac:dyDescent="0.25">
      <c r="F966" s="44"/>
      <c r="G966" s="44"/>
      <c r="H966" s="44"/>
    </row>
    <row r="967" spans="6:8" ht="20.100000000000001" customHeight="1" x14ac:dyDescent="0.25">
      <c r="F967" s="44"/>
      <c r="G967" s="44"/>
      <c r="H967" s="44"/>
    </row>
    <row r="968" spans="6:8" ht="20.100000000000001" customHeight="1" x14ac:dyDescent="0.25">
      <c r="F968" s="44"/>
      <c r="G968" s="44"/>
      <c r="H968" s="44"/>
    </row>
    <row r="969" spans="6:8" ht="20.100000000000001" customHeight="1" x14ac:dyDescent="0.25">
      <c r="F969" s="44"/>
      <c r="G969" s="44"/>
      <c r="H969" s="44"/>
    </row>
    <row r="970" spans="6:8" ht="20.100000000000001" customHeight="1" x14ac:dyDescent="0.25">
      <c r="F970" s="44"/>
      <c r="G970" s="44"/>
      <c r="H970" s="44"/>
    </row>
    <row r="971" spans="6:8" ht="20.100000000000001" customHeight="1" x14ac:dyDescent="0.25">
      <c r="F971" s="44"/>
      <c r="G971" s="44"/>
      <c r="H971" s="44"/>
    </row>
    <row r="972" spans="6:8" ht="20.100000000000001" customHeight="1" x14ac:dyDescent="0.25">
      <c r="F972" s="44"/>
      <c r="G972" s="44"/>
      <c r="H972" s="44"/>
    </row>
    <row r="973" spans="6:8" ht="20.100000000000001" customHeight="1" x14ac:dyDescent="0.25">
      <c r="F973" s="44"/>
      <c r="G973" s="44"/>
      <c r="H973" s="44"/>
    </row>
    <row r="974" spans="6:8" ht="20.100000000000001" customHeight="1" x14ac:dyDescent="0.25">
      <c r="F974" s="44"/>
      <c r="G974" s="44"/>
      <c r="H974" s="44"/>
    </row>
    <row r="975" spans="6:8" ht="20.100000000000001" customHeight="1" x14ac:dyDescent="0.25">
      <c r="F975" s="44"/>
      <c r="G975" s="44"/>
      <c r="H975" s="44"/>
    </row>
    <row r="976" spans="6:8" ht="20.100000000000001" customHeight="1" x14ac:dyDescent="0.25">
      <c r="F976" s="44"/>
      <c r="G976" s="44"/>
      <c r="H976" s="44"/>
    </row>
    <row r="977" spans="6:8" ht="20.100000000000001" customHeight="1" x14ac:dyDescent="0.25">
      <c r="F977" s="44"/>
      <c r="G977" s="44"/>
      <c r="H977" s="44"/>
    </row>
    <row r="978" spans="6:8" ht="20.100000000000001" customHeight="1" x14ac:dyDescent="0.25">
      <c r="F978" s="44"/>
      <c r="G978" s="44"/>
      <c r="H978" s="44"/>
    </row>
    <row r="979" spans="6:8" ht="20.100000000000001" customHeight="1" x14ac:dyDescent="0.25">
      <c r="F979" s="44"/>
      <c r="G979" s="44"/>
      <c r="H979" s="44"/>
    </row>
    <row r="980" spans="6:8" ht="20.100000000000001" customHeight="1" x14ac:dyDescent="0.25">
      <c r="F980" s="44"/>
      <c r="G980" s="44"/>
      <c r="H980" s="44"/>
    </row>
    <row r="981" spans="6:8" ht="20.100000000000001" customHeight="1" x14ac:dyDescent="0.25">
      <c r="F981" s="44"/>
      <c r="G981" s="44"/>
      <c r="H981" s="44"/>
    </row>
    <row r="982" spans="6:8" ht="20.100000000000001" customHeight="1" x14ac:dyDescent="0.25">
      <c r="F982" s="44"/>
      <c r="G982" s="44"/>
      <c r="H982" s="44"/>
    </row>
    <row r="983" spans="6:8" ht="20.100000000000001" customHeight="1" x14ac:dyDescent="0.25">
      <c r="F983" s="44"/>
      <c r="G983" s="44"/>
      <c r="H983" s="44"/>
    </row>
    <row r="984" spans="6:8" ht="20.100000000000001" customHeight="1" x14ac:dyDescent="0.25">
      <c r="F984" s="44"/>
      <c r="G984" s="44"/>
      <c r="H984" s="44"/>
    </row>
    <row r="985" spans="6:8" ht="20.100000000000001" customHeight="1" x14ac:dyDescent="0.25">
      <c r="F985" s="44"/>
      <c r="G985" s="44"/>
      <c r="H985" s="44"/>
    </row>
    <row r="986" spans="6:8" ht="20.100000000000001" customHeight="1" x14ac:dyDescent="0.25">
      <c r="F986" s="44"/>
      <c r="G986" s="44"/>
      <c r="H986" s="44"/>
    </row>
    <row r="987" spans="6:8" ht="20.100000000000001" customHeight="1" x14ac:dyDescent="0.25">
      <c r="F987" s="44"/>
      <c r="G987" s="44"/>
      <c r="H987" s="44"/>
    </row>
    <row r="988" spans="6:8" ht="20.100000000000001" customHeight="1" x14ac:dyDescent="0.25">
      <c r="F988" s="44"/>
      <c r="G988" s="44"/>
      <c r="H988" s="44"/>
    </row>
    <row r="989" spans="6:8" ht="20.100000000000001" customHeight="1" x14ac:dyDescent="0.25">
      <c r="F989" s="44"/>
      <c r="G989" s="44"/>
      <c r="H989" s="44"/>
    </row>
    <row r="990" spans="6:8" ht="20.100000000000001" customHeight="1" x14ac:dyDescent="0.25">
      <c r="F990" s="44"/>
      <c r="G990" s="44"/>
      <c r="H990" s="44"/>
    </row>
    <row r="991" spans="6:8" ht="20.100000000000001" customHeight="1" x14ac:dyDescent="0.25">
      <c r="F991" s="44"/>
      <c r="G991" s="44"/>
      <c r="H991" s="44"/>
    </row>
    <row r="992" spans="6:8" ht="20.100000000000001" customHeight="1" x14ac:dyDescent="0.25">
      <c r="F992" s="44"/>
      <c r="G992" s="44"/>
      <c r="H992" s="44"/>
    </row>
    <row r="993" spans="6:8" ht="20.100000000000001" customHeight="1" x14ac:dyDescent="0.25">
      <c r="F993" s="44"/>
      <c r="G993" s="44"/>
      <c r="H993" s="44"/>
    </row>
    <row r="994" spans="6:8" ht="20.100000000000001" customHeight="1" x14ac:dyDescent="0.25">
      <c r="F994" s="44"/>
      <c r="G994" s="44"/>
      <c r="H994" s="44"/>
    </row>
    <row r="995" spans="6:8" ht="20.100000000000001" customHeight="1" x14ac:dyDescent="0.25">
      <c r="F995" s="44"/>
      <c r="G995" s="44"/>
      <c r="H995" s="44"/>
    </row>
    <row r="996" spans="6:8" ht="20.100000000000001" customHeight="1" x14ac:dyDescent="0.25">
      <c r="F996" s="44"/>
      <c r="G996" s="44"/>
      <c r="H996" s="44"/>
    </row>
    <row r="997" spans="6:8" ht="20.100000000000001" customHeight="1" x14ac:dyDescent="0.25">
      <c r="F997" s="44"/>
      <c r="G997" s="44"/>
      <c r="H997" s="44"/>
    </row>
    <row r="998" spans="6:8" ht="20.100000000000001" customHeight="1" x14ac:dyDescent="0.25">
      <c r="F998" s="44"/>
      <c r="G998" s="44"/>
      <c r="H998" s="44"/>
    </row>
    <row r="999" spans="6:8" ht="20.100000000000001" customHeight="1" x14ac:dyDescent="0.25">
      <c r="F999" s="44"/>
      <c r="G999" s="44"/>
      <c r="H999" s="44"/>
    </row>
    <row r="1000" spans="6:8" ht="20.100000000000001" customHeight="1" x14ac:dyDescent="0.25">
      <c r="F1000" s="44"/>
      <c r="G1000" s="44"/>
      <c r="H1000" s="44"/>
    </row>
    <row r="1001" spans="6:8" ht="20.100000000000001" customHeight="1" x14ac:dyDescent="0.25">
      <c r="F1001" s="44"/>
      <c r="G1001" s="44"/>
      <c r="H1001" s="44"/>
    </row>
    <row r="1002" spans="6:8" ht="20.100000000000001" customHeight="1" x14ac:dyDescent="0.25">
      <c r="F1002" s="44"/>
      <c r="G1002" s="44"/>
      <c r="H1002" s="44"/>
    </row>
    <row r="1003" spans="6:8" ht="20.100000000000001" customHeight="1" x14ac:dyDescent="0.25">
      <c r="F1003" s="44"/>
      <c r="G1003" s="44"/>
      <c r="H1003" s="44"/>
    </row>
    <row r="1004" spans="6:8" ht="20.100000000000001" customHeight="1" x14ac:dyDescent="0.25">
      <c r="F1004" s="44"/>
      <c r="G1004" s="44"/>
      <c r="H1004" s="44"/>
    </row>
    <row r="1005" spans="6:8" ht="20.100000000000001" customHeight="1" x14ac:dyDescent="0.25">
      <c r="F1005" s="44"/>
      <c r="G1005" s="44"/>
      <c r="H1005" s="44"/>
    </row>
    <row r="1006" spans="6:8" ht="20.100000000000001" customHeight="1" x14ac:dyDescent="0.25">
      <c r="F1006" s="44"/>
      <c r="G1006" s="44"/>
      <c r="H1006" s="44"/>
    </row>
    <row r="1007" spans="6:8" ht="20.100000000000001" customHeight="1" x14ac:dyDescent="0.25">
      <c r="F1007" s="44"/>
      <c r="G1007" s="44"/>
      <c r="H1007" s="44"/>
    </row>
    <row r="1008" spans="6:8" ht="20.100000000000001" customHeight="1" x14ac:dyDescent="0.25">
      <c r="F1008" s="44"/>
      <c r="G1008" s="44"/>
      <c r="H1008" s="44"/>
    </row>
    <row r="1009" spans="6:8" ht="20.100000000000001" customHeight="1" x14ac:dyDescent="0.25">
      <c r="F1009" s="44"/>
      <c r="G1009" s="44"/>
      <c r="H1009" s="44"/>
    </row>
    <row r="1010" spans="6:8" ht="20.100000000000001" customHeight="1" x14ac:dyDescent="0.25">
      <c r="F1010" s="44"/>
      <c r="G1010" s="44"/>
      <c r="H1010" s="44"/>
    </row>
    <row r="1011" spans="6:8" ht="20.100000000000001" customHeight="1" x14ac:dyDescent="0.25">
      <c r="F1011" s="44"/>
      <c r="G1011" s="44"/>
      <c r="H1011" s="44"/>
    </row>
    <row r="1012" spans="6:8" ht="20.100000000000001" customHeight="1" x14ac:dyDescent="0.25">
      <c r="F1012" s="44"/>
      <c r="G1012" s="44"/>
      <c r="H1012" s="44"/>
    </row>
    <row r="1013" spans="6:8" ht="20.100000000000001" customHeight="1" x14ac:dyDescent="0.25">
      <c r="F1013" s="44"/>
      <c r="G1013" s="44"/>
      <c r="H1013" s="44"/>
    </row>
    <row r="1014" spans="6:8" ht="20.100000000000001" customHeight="1" x14ac:dyDescent="0.25">
      <c r="F1014" s="44"/>
      <c r="G1014" s="44"/>
      <c r="H1014" s="44"/>
    </row>
    <row r="1015" spans="6:8" ht="20.100000000000001" customHeight="1" x14ac:dyDescent="0.25">
      <c r="F1015" s="44"/>
      <c r="G1015" s="44"/>
      <c r="H1015" s="44"/>
    </row>
    <row r="1016" spans="6:8" ht="20.100000000000001" customHeight="1" x14ac:dyDescent="0.25">
      <c r="F1016" s="44"/>
      <c r="G1016" s="44"/>
      <c r="H1016" s="44"/>
    </row>
    <row r="1017" spans="6:8" ht="20.100000000000001" customHeight="1" x14ac:dyDescent="0.25">
      <c r="F1017" s="44"/>
      <c r="G1017" s="44"/>
      <c r="H1017" s="44"/>
    </row>
    <row r="1018" spans="6:8" ht="20.100000000000001" customHeight="1" x14ac:dyDescent="0.25">
      <c r="F1018" s="44"/>
      <c r="G1018" s="44"/>
      <c r="H1018" s="44"/>
    </row>
    <row r="1019" spans="6:8" ht="20.100000000000001" customHeight="1" x14ac:dyDescent="0.25">
      <c r="F1019" s="44"/>
      <c r="G1019" s="44"/>
      <c r="H1019" s="44"/>
    </row>
    <row r="1020" spans="6:8" ht="20.100000000000001" customHeight="1" x14ac:dyDescent="0.25">
      <c r="F1020" s="44"/>
      <c r="G1020" s="44"/>
      <c r="H1020" s="44"/>
    </row>
    <row r="1021" spans="6:8" ht="20.100000000000001" customHeight="1" x14ac:dyDescent="0.25">
      <c r="F1021" s="44"/>
      <c r="G1021" s="44"/>
      <c r="H1021" s="44"/>
    </row>
    <row r="1022" spans="6:8" ht="20.100000000000001" customHeight="1" x14ac:dyDescent="0.25">
      <c r="F1022" s="44"/>
      <c r="G1022" s="44"/>
      <c r="H1022" s="44"/>
    </row>
    <row r="1023" spans="6:8" ht="20.100000000000001" customHeight="1" x14ac:dyDescent="0.25">
      <c r="F1023" s="44"/>
      <c r="G1023" s="44"/>
      <c r="H1023" s="44"/>
    </row>
    <row r="1024" spans="6:8" ht="20.100000000000001" customHeight="1" x14ac:dyDescent="0.25">
      <c r="F1024" s="44"/>
      <c r="G1024" s="44"/>
      <c r="H1024" s="44"/>
    </row>
    <row r="1025" spans="6:8" ht="20.100000000000001" customHeight="1" x14ac:dyDescent="0.25">
      <c r="F1025" s="44"/>
      <c r="G1025" s="44"/>
      <c r="H1025" s="44"/>
    </row>
    <row r="1026" spans="6:8" ht="20.100000000000001" customHeight="1" x14ac:dyDescent="0.25">
      <c r="F1026" s="44"/>
      <c r="G1026" s="44"/>
      <c r="H1026" s="44"/>
    </row>
    <row r="1027" spans="6:8" ht="20.100000000000001" customHeight="1" x14ac:dyDescent="0.25">
      <c r="F1027" s="44"/>
      <c r="G1027" s="44"/>
      <c r="H1027" s="44"/>
    </row>
    <row r="1028" spans="6:8" ht="20.100000000000001" customHeight="1" x14ac:dyDescent="0.25">
      <c r="F1028" s="44"/>
      <c r="G1028" s="44"/>
      <c r="H1028" s="44"/>
    </row>
    <row r="1029" spans="6:8" ht="20.100000000000001" customHeight="1" x14ac:dyDescent="0.25">
      <c r="F1029" s="44"/>
      <c r="G1029" s="44"/>
      <c r="H1029" s="44"/>
    </row>
    <row r="1030" spans="6:8" ht="20.100000000000001" customHeight="1" x14ac:dyDescent="0.25">
      <c r="F1030" s="44"/>
      <c r="G1030" s="44"/>
      <c r="H1030" s="44"/>
    </row>
    <row r="1031" spans="6:8" ht="20.100000000000001" customHeight="1" x14ac:dyDescent="0.25">
      <c r="F1031" s="44"/>
      <c r="G1031" s="44"/>
      <c r="H1031" s="44"/>
    </row>
    <row r="1032" spans="6:8" ht="20.100000000000001" customHeight="1" x14ac:dyDescent="0.25">
      <c r="F1032" s="44"/>
      <c r="G1032" s="44"/>
      <c r="H1032" s="44"/>
    </row>
    <row r="1033" spans="6:8" ht="20.100000000000001" customHeight="1" x14ac:dyDescent="0.25">
      <c r="F1033" s="44"/>
      <c r="G1033" s="44"/>
      <c r="H1033" s="44"/>
    </row>
    <row r="1034" spans="6:8" ht="20.100000000000001" customHeight="1" x14ac:dyDescent="0.25">
      <c r="F1034" s="44"/>
      <c r="G1034" s="44"/>
      <c r="H1034" s="44"/>
    </row>
    <row r="1035" spans="6:8" ht="20.100000000000001" customHeight="1" x14ac:dyDescent="0.25">
      <c r="F1035" s="44"/>
      <c r="G1035" s="44"/>
      <c r="H1035" s="44"/>
    </row>
    <row r="1036" spans="6:8" ht="20.100000000000001" customHeight="1" x14ac:dyDescent="0.25">
      <c r="F1036" s="44"/>
      <c r="G1036" s="44"/>
      <c r="H1036" s="44"/>
    </row>
    <row r="1037" spans="6:8" ht="20.100000000000001" customHeight="1" x14ac:dyDescent="0.25">
      <c r="F1037" s="44"/>
      <c r="G1037" s="44"/>
      <c r="H1037" s="44"/>
    </row>
    <row r="1038" spans="6:8" ht="20.100000000000001" customHeight="1" x14ac:dyDescent="0.25">
      <c r="F1038" s="44"/>
      <c r="G1038" s="44"/>
      <c r="H1038" s="44"/>
    </row>
    <row r="1039" spans="6:8" ht="20.100000000000001" customHeight="1" x14ac:dyDescent="0.25">
      <c r="F1039" s="44"/>
      <c r="G1039" s="44"/>
      <c r="H1039" s="44"/>
    </row>
    <row r="1040" spans="6:8" ht="20.100000000000001" customHeight="1" x14ac:dyDescent="0.25">
      <c r="F1040" s="44"/>
      <c r="G1040" s="44"/>
      <c r="H1040" s="44"/>
    </row>
    <row r="1041" spans="6:8" ht="20.100000000000001" customHeight="1" x14ac:dyDescent="0.25">
      <c r="F1041" s="44"/>
      <c r="G1041" s="44"/>
      <c r="H1041" s="44"/>
    </row>
    <row r="1042" spans="6:8" ht="20.100000000000001" customHeight="1" x14ac:dyDescent="0.25">
      <c r="F1042" s="44"/>
      <c r="G1042" s="44"/>
      <c r="H1042" s="44"/>
    </row>
    <row r="1043" spans="6:8" ht="20.100000000000001" customHeight="1" x14ac:dyDescent="0.25">
      <c r="F1043" s="44"/>
      <c r="G1043" s="44"/>
      <c r="H1043" s="44"/>
    </row>
    <row r="1044" spans="6:8" ht="20.100000000000001" customHeight="1" x14ac:dyDescent="0.25">
      <c r="F1044" s="44"/>
      <c r="G1044" s="44"/>
      <c r="H1044" s="44"/>
    </row>
    <row r="1045" spans="6:8" ht="20.100000000000001" customHeight="1" x14ac:dyDescent="0.25">
      <c r="F1045" s="44"/>
      <c r="G1045" s="44"/>
      <c r="H1045" s="44"/>
    </row>
    <row r="1046" spans="6:8" ht="20.100000000000001" customHeight="1" x14ac:dyDescent="0.25">
      <c r="F1046" s="44"/>
      <c r="G1046" s="44"/>
      <c r="H1046" s="44"/>
    </row>
    <row r="1047" spans="6:8" ht="20.100000000000001" customHeight="1" x14ac:dyDescent="0.25">
      <c r="F1047" s="44"/>
      <c r="G1047" s="44"/>
      <c r="H1047" s="44"/>
    </row>
    <row r="1048" spans="6:8" ht="20.100000000000001" customHeight="1" x14ac:dyDescent="0.25">
      <c r="F1048" s="44"/>
      <c r="G1048" s="44"/>
      <c r="H1048" s="44"/>
    </row>
    <row r="1049" spans="6:8" ht="20.100000000000001" customHeight="1" x14ac:dyDescent="0.25">
      <c r="F1049" s="44"/>
      <c r="G1049" s="44"/>
      <c r="H1049" s="44"/>
    </row>
    <row r="1050" spans="6:8" ht="20.100000000000001" customHeight="1" x14ac:dyDescent="0.25">
      <c r="F1050" s="44"/>
      <c r="G1050" s="44"/>
      <c r="H1050" s="44"/>
    </row>
    <row r="1051" spans="6:8" ht="20.100000000000001" customHeight="1" x14ac:dyDescent="0.25">
      <c r="F1051" s="44"/>
      <c r="G1051" s="44"/>
      <c r="H1051" s="44"/>
    </row>
    <row r="1052" spans="6:8" ht="20.100000000000001" customHeight="1" x14ac:dyDescent="0.25">
      <c r="F1052" s="44"/>
      <c r="G1052" s="44"/>
      <c r="H1052" s="44"/>
    </row>
    <row r="1053" spans="6:8" ht="20.100000000000001" customHeight="1" x14ac:dyDescent="0.25">
      <c r="F1053" s="44"/>
      <c r="G1053" s="44"/>
      <c r="H1053" s="44"/>
    </row>
    <row r="1054" spans="6:8" ht="20.100000000000001" customHeight="1" x14ac:dyDescent="0.25">
      <c r="F1054" s="44"/>
      <c r="G1054" s="44"/>
      <c r="H1054" s="44"/>
    </row>
    <row r="1055" spans="6:8" ht="20.100000000000001" customHeight="1" x14ac:dyDescent="0.25">
      <c r="F1055" s="44"/>
      <c r="G1055" s="44"/>
      <c r="H1055" s="44"/>
    </row>
    <row r="1056" spans="6:8" ht="20.100000000000001" customHeight="1" x14ac:dyDescent="0.25">
      <c r="F1056" s="44"/>
      <c r="G1056" s="44"/>
      <c r="H1056" s="44"/>
    </row>
    <row r="1057" spans="6:8" ht="20.100000000000001" customHeight="1" x14ac:dyDescent="0.25">
      <c r="F1057" s="44"/>
      <c r="G1057" s="44"/>
      <c r="H1057" s="44"/>
    </row>
    <row r="1058" spans="6:8" ht="20.100000000000001" customHeight="1" x14ac:dyDescent="0.25">
      <c r="F1058" s="44"/>
      <c r="G1058" s="44"/>
      <c r="H1058" s="44"/>
    </row>
    <row r="1059" spans="6:8" ht="20.100000000000001" customHeight="1" x14ac:dyDescent="0.25">
      <c r="F1059" s="44"/>
      <c r="G1059" s="44"/>
      <c r="H1059" s="44"/>
    </row>
    <row r="1060" spans="6:8" ht="20.100000000000001" customHeight="1" x14ac:dyDescent="0.25">
      <c r="F1060" s="44"/>
      <c r="G1060" s="44"/>
      <c r="H1060" s="44"/>
    </row>
    <row r="1061" spans="6:8" ht="20.100000000000001" customHeight="1" x14ac:dyDescent="0.25">
      <c r="F1061" s="44"/>
      <c r="G1061" s="44"/>
      <c r="H1061" s="44"/>
    </row>
    <row r="1062" spans="6:8" ht="20.100000000000001" customHeight="1" x14ac:dyDescent="0.25">
      <c r="F1062" s="44"/>
      <c r="G1062" s="44"/>
      <c r="H1062" s="44"/>
    </row>
    <row r="1063" spans="6:8" ht="20.100000000000001" customHeight="1" x14ac:dyDescent="0.25">
      <c r="F1063" s="44"/>
      <c r="G1063" s="44"/>
      <c r="H1063" s="44"/>
    </row>
    <row r="1064" spans="6:8" ht="20.100000000000001" customHeight="1" x14ac:dyDescent="0.25">
      <c r="F1064" s="44"/>
      <c r="G1064" s="44"/>
      <c r="H1064" s="44"/>
    </row>
    <row r="1065" spans="6:8" ht="20.100000000000001" customHeight="1" x14ac:dyDescent="0.25">
      <c r="F1065" s="44"/>
      <c r="G1065" s="44"/>
      <c r="H1065" s="44"/>
    </row>
    <row r="1066" spans="6:8" ht="20.100000000000001" customHeight="1" x14ac:dyDescent="0.25">
      <c r="F1066" s="44"/>
      <c r="G1066" s="44"/>
      <c r="H1066" s="44"/>
    </row>
    <row r="1067" spans="6:8" ht="20.100000000000001" customHeight="1" x14ac:dyDescent="0.25">
      <c r="F1067" s="44"/>
      <c r="G1067" s="44"/>
      <c r="H1067" s="44"/>
    </row>
    <row r="1068" spans="6:8" ht="20.100000000000001" customHeight="1" x14ac:dyDescent="0.25">
      <c r="F1068" s="44"/>
      <c r="G1068" s="44"/>
      <c r="H1068" s="44"/>
    </row>
  </sheetData>
  <autoFilter ref="A2:I778" xr:uid="{00000000-0001-0000-0300-000000000000}"/>
  <mergeCells count="1">
    <mergeCell ref="A778:B778"/>
  </mergeCells>
  <phoneticPr fontId="71" type="noConversion"/>
  <conditionalFormatting sqref="F2:H777">
    <cfRule type="expression" dxfId="3" priority="1" stopIfTrue="1">
      <formula>F2=0</formula>
    </cfRule>
  </conditionalFormatting>
  <dataValidations count="1">
    <dataValidation type="date" allowBlank="1" showInputMessage="1" showErrorMessage="1" errorTitle="Warning" error="This Date Less Than Yesterday,Or More Than Today" sqref="A1:A2 A777:A65193 A423:A745 A409:A417 A182:A190" xr:uid="{00000000-0002-0000-0300-000000000000}">
      <formula1>TODAY()-1</formula1>
      <formula2>TODAY()</formula2>
    </dataValidation>
  </dataValidations>
  <printOptions horizontalCentered="1"/>
  <pageMargins left="0.75" right="0.37" top="1" bottom="0.2" header="0.5" footer="0.5"/>
  <pageSetup paperSize="9" scale="80" orientation="landscape" r:id="rId1"/>
  <headerFooter alignWithMargins="0"/>
  <ignoredErrors>
    <ignoredError sqref="I766:I776 I442:I486 I3:I4 I418:I419 I420:I425 I417 I415:I416 I414 I406:I413 I405 I404 I403 I402 I401 I400 I398:I399 I393:I397 I391:I392 I388:I390 I387 I386 I382:I385 I380:I381 I376:I379 I375 I374 I373 I368:I372 I365:I367 I362:I364 I360:I361 I355:I359 I349:I354 I345:I348 I344 I331:I343 I329:I330 I326:I328 I320:I325 I316:I319 I315 I314 I310:I313 I309 I308 I307 I306 I304:I305 I303 I301:I302 I297:I300 I296 I294:I295 I293 I290:I292 I289 I287:I288 I285:I286 I284 I278:I283 I277 I275:I276 I273:I274 I272 I271 I269:I270 I266:I268 I264:I265 I263 I262 I261 I260 I258:I259 I253:I257 I251:I252 I250 I249 I248 I247 I246 I244:I245 I241:I243 I239:I240 I236:I238 I233:I235 I231:I232 I228:I230 I226:I227 I224:I225 I222:I223 I219:I221 I218 I217 I215:I216 I212:I214 I208:I211 I205:I207 I201:I204 I199:I200 I198 I197 I195:I196 I188:I194 I186:I187 I185 I183:I184 I182 I180:I181 I178:I179 I176:I177 I173:I175 I168:I172 I166:I167 I165 I155:I164 I154 I153 I151:I152 I149:I150 I147:I148 I146 I144:I145 I141:I143 I139:I140 I136:I138 I135 I134 I130:I133 I127:I129 I125:I126 I124 I120:I123 I117:I119 I115:I116 I101:I114 I100 I96:I99 I95 I91:I94 I90 I86:I89 I85 I83:I84 I79:I82 I76:I78 I75 I71:I74 I70 I69 I67:I68 I64:I66 I63 I62 I58:I61 I51:I57 I44:I50 I43 I39:I42 I34:I38 I30:I33 I28:I29 I27 I23:I26 I17:I22 I15:I16 I13:I14 I12 I11 I9:I10 I5:I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P904"/>
  <sheetViews>
    <sheetView workbookViewId="0">
      <pane ySplit="2" topLeftCell="A3" activePane="bottomLeft" state="frozen"/>
      <selection pane="bottomLeft" activeCell="N12" sqref="N12"/>
    </sheetView>
  </sheetViews>
  <sheetFormatPr defaultColWidth="9.140625" defaultRowHeight="24.95" customHeight="1" x14ac:dyDescent="0.2"/>
  <cols>
    <col min="1" max="1" width="14" style="106" customWidth="1"/>
    <col min="2" max="2" width="14.7109375" style="105" hidden="1" customWidth="1"/>
    <col min="3" max="3" width="49.7109375" style="106" hidden="1" customWidth="1"/>
    <col min="4" max="4" width="48.140625" style="108" customWidth="1"/>
    <col min="5" max="5" width="8.28515625" style="77" hidden="1" customWidth="1"/>
    <col min="6" max="9" width="9.7109375" style="110" hidden="1" customWidth="1"/>
    <col min="10" max="10" width="11" style="109" customWidth="1"/>
    <col min="11" max="11" width="38.7109375" style="61" hidden="1" customWidth="1"/>
    <col min="12" max="12" width="18.85546875" style="77" hidden="1" customWidth="1"/>
    <col min="13" max="13" width="22.42578125" style="5" customWidth="1"/>
    <col min="14" max="14" width="17.42578125" style="5" customWidth="1"/>
    <col min="15" max="16" width="9.140625" style="5"/>
    <col min="17" max="17" width="27.85546875" style="5" customWidth="1"/>
    <col min="18" max="16384" width="9.140625" style="5"/>
  </cols>
  <sheetData>
    <row r="1" spans="1:12" ht="24.95" customHeight="1" thickBot="1" x14ac:dyDescent="0.25">
      <c r="A1" s="70"/>
      <c r="B1" s="71"/>
      <c r="C1" s="72"/>
      <c r="D1" s="73"/>
      <c r="E1" s="74"/>
      <c r="F1" s="75"/>
      <c r="G1" s="75"/>
      <c r="H1" s="75"/>
      <c r="I1" s="75"/>
      <c r="J1" s="76"/>
      <c r="K1" s="60"/>
    </row>
    <row r="2" spans="1:12" ht="24.95" customHeight="1" thickBot="1" x14ac:dyDescent="0.25">
      <c r="A2" s="67" t="s">
        <v>0</v>
      </c>
      <c r="B2" s="66" t="s">
        <v>4</v>
      </c>
      <c r="C2" s="67"/>
      <c r="D2" s="68" t="s">
        <v>5</v>
      </c>
      <c r="E2" s="69" t="s">
        <v>3</v>
      </c>
      <c r="F2" s="3"/>
      <c r="G2" s="46"/>
      <c r="H2" s="47"/>
      <c r="I2" s="56"/>
      <c r="J2" s="78" t="s">
        <v>2</v>
      </c>
      <c r="K2" s="62" t="s">
        <v>9</v>
      </c>
      <c r="L2" s="111" t="s">
        <v>10</v>
      </c>
    </row>
    <row r="3" spans="1:12" s="13" customFormat="1" ht="24.95" customHeight="1" x14ac:dyDescent="0.4">
      <c r="A3" s="116">
        <v>45212</v>
      </c>
      <c r="B3" s="134"/>
      <c r="C3" s="132"/>
      <c r="D3" s="115" t="s">
        <v>36</v>
      </c>
      <c r="E3" s="117">
        <v>4</v>
      </c>
      <c r="F3" s="79">
        <v>143</v>
      </c>
      <c r="G3" s="79"/>
      <c r="H3" s="79"/>
      <c r="I3" s="136"/>
      <c r="J3" s="80">
        <f t="shared" ref="J3:J62" si="0">SUM(F3:H3)</f>
        <v>143</v>
      </c>
      <c r="K3" s="124" t="s">
        <v>13</v>
      </c>
      <c r="L3" s="112">
        <f t="shared" ref="L3:L15" si="1">J3*3%</f>
        <v>4.29</v>
      </c>
    </row>
    <row r="4" spans="1:12" s="13" customFormat="1" ht="24.95" customHeight="1" x14ac:dyDescent="0.4">
      <c r="A4" s="116">
        <v>45212</v>
      </c>
      <c r="B4" s="134"/>
      <c r="C4" s="132"/>
      <c r="D4" s="115" t="s">
        <v>32</v>
      </c>
      <c r="E4" s="117">
        <v>3</v>
      </c>
      <c r="F4" s="79">
        <v>35</v>
      </c>
      <c r="G4" s="79"/>
      <c r="H4" s="79"/>
      <c r="I4" s="136"/>
      <c r="J4" s="80">
        <f t="shared" si="0"/>
        <v>35</v>
      </c>
      <c r="K4" s="124" t="s">
        <v>13</v>
      </c>
      <c r="L4" s="112">
        <f t="shared" si="1"/>
        <v>1.05</v>
      </c>
    </row>
    <row r="5" spans="1:12" s="13" customFormat="1" ht="24.95" customHeight="1" x14ac:dyDescent="0.4">
      <c r="A5" s="119">
        <v>45214</v>
      </c>
      <c r="B5" s="134"/>
      <c r="C5" s="132"/>
      <c r="D5" s="115" t="s">
        <v>22</v>
      </c>
      <c r="E5" s="117">
        <v>2</v>
      </c>
      <c r="F5" s="79">
        <v>140</v>
      </c>
      <c r="G5" s="79"/>
      <c r="H5" s="79"/>
      <c r="I5" s="136"/>
      <c r="J5" s="80">
        <f t="shared" si="0"/>
        <v>140</v>
      </c>
      <c r="K5" s="81" t="s">
        <v>19</v>
      </c>
      <c r="L5" s="112">
        <f t="shared" si="1"/>
        <v>4.2</v>
      </c>
    </row>
    <row r="6" spans="1:12" s="13" customFormat="1" ht="24.95" customHeight="1" x14ac:dyDescent="0.4">
      <c r="A6" s="119">
        <v>45214</v>
      </c>
      <c r="B6" s="134"/>
      <c r="C6" s="132"/>
      <c r="D6" s="115" t="s">
        <v>23</v>
      </c>
      <c r="E6" s="117">
        <v>2</v>
      </c>
      <c r="F6" s="79"/>
      <c r="G6" s="79"/>
      <c r="H6" s="79"/>
      <c r="I6" s="136"/>
      <c r="J6" s="80">
        <f t="shared" si="0"/>
        <v>0</v>
      </c>
      <c r="K6" s="81" t="s">
        <v>19</v>
      </c>
      <c r="L6" s="112">
        <f t="shared" si="1"/>
        <v>0</v>
      </c>
    </row>
    <row r="7" spans="1:12" s="13" customFormat="1" ht="24.95" customHeight="1" x14ac:dyDescent="0.4">
      <c r="A7" s="119">
        <v>45214</v>
      </c>
      <c r="B7" s="134"/>
      <c r="C7" s="132"/>
      <c r="D7" s="115" t="s">
        <v>26</v>
      </c>
      <c r="E7" s="117">
        <v>3</v>
      </c>
      <c r="F7" s="79">
        <v>24</v>
      </c>
      <c r="G7" s="79"/>
      <c r="H7" s="79"/>
      <c r="I7" s="136"/>
      <c r="J7" s="80">
        <f t="shared" si="0"/>
        <v>24</v>
      </c>
      <c r="K7" s="81" t="s">
        <v>19</v>
      </c>
      <c r="L7" s="112">
        <f t="shared" si="1"/>
        <v>0.72</v>
      </c>
    </row>
    <row r="8" spans="1:12" s="13" customFormat="1" ht="24.95" customHeight="1" x14ac:dyDescent="0.4">
      <c r="A8" s="119">
        <v>45214</v>
      </c>
      <c r="B8" s="134"/>
      <c r="C8" s="132"/>
      <c r="D8" s="115" t="s">
        <v>32</v>
      </c>
      <c r="E8" s="117">
        <v>2</v>
      </c>
      <c r="F8" s="79">
        <v>101</v>
      </c>
      <c r="G8" s="79"/>
      <c r="H8" s="79"/>
      <c r="I8" s="136"/>
      <c r="J8" s="80">
        <f t="shared" si="0"/>
        <v>101</v>
      </c>
      <c r="K8" s="81" t="s">
        <v>19</v>
      </c>
      <c r="L8" s="112">
        <f t="shared" si="1"/>
        <v>3.03</v>
      </c>
    </row>
    <row r="9" spans="1:12" s="13" customFormat="1" ht="24.95" customHeight="1" x14ac:dyDescent="0.4">
      <c r="A9" s="119">
        <v>45214</v>
      </c>
      <c r="B9" s="134"/>
      <c r="C9" s="132"/>
      <c r="D9" s="115" t="s">
        <v>22</v>
      </c>
      <c r="E9" s="117">
        <v>2</v>
      </c>
      <c r="F9" s="79">
        <v>230</v>
      </c>
      <c r="G9" s="79"/>
      <c r="H9" s="79"/>
      <c r="I9" s="136"/>
      <c r="J9" s="80">
        <f t="shared" si="0"/>
        <v>230</v>
      </c>
      <c r="K9" s="81" t="s">
        <v>19</v>
      </c>
      <c r="L9" s="112">
        <f t="shared" si="1"/>
        <v>6.8999999999999995</v>
      </c>
    </row>
    <row r="10" spans="1:12" s="13" customFormat="1" ht="24.95" customHeight="1" x14ac:dyDescent="0.4">
      <c r="A10" s="119">
        <v>45216</v>
      </c>
      <c r="B10" s="134"/>
      <c r="C10" s="132"/>
      <c r="D10" s="115" t="s">
        <v>23</v>
      </c>
      <c r="E10" s="121">
        <v>1</v>
      </c>
      <c r="F10" s="79">
        <v>15</v>
      </c>
      <c r="G10" s="79"/>
      <c r="H10" s="79"/>
      <c r="I10" s="136"/>
      <c r="J10" s="80">
        <f t="shared" si="0"/>
        <v>15</v>
      </c>
      <c r="K10" s="124" t="s">
        <v>13</v>
      </c>
      <c r="L10" s="112">
        <f t="shared" si="1"/>
        <v>0.44999999999999996</v>
      </c>
    </row>
    <row r="11" spans="1:12" s="13" customFormat="1" ht="24.95" customHeight="1" x14ac:dyDescent="0.4">
      <c r="A11" s="119">
        <v>45216</v>
      </c>
      <c r="B11" s="134"/>
      <c r="C11" s="132"/>
      <c r="D11" s="115" t="s">
        <v>28</v>
      </c>
      <c r="E11" s="121">
        <v>2</v>
      </c>
      <c r="F11" s="79"/>
      <c r="G11" s="79"/>
      <c r="H11" s="79"/>
      <c r="I11" s="136"/>
      <c r="J11" s="80">
        <f t="shared" si="0"/>
        <v>0</v>
      </c>
      <c r="K11" s="124" t="s">
        <v>13</v>
      </c>
      <c r="L11" s="112">
        <f t="shared" si="1"/>
        <v>0</v>
      </c>
    </row>
    <row r="12" spans="1:12" s="13" customFormat="1" ht="24.95" customHeight="1" x14ac:dyDescent="0.4">
      <c r="A12" s="119">
        <v>45216</v>
      </c>
      <c r="B12" s="134"/>
      <c r="C12" s="132"/>
      <c r="D12" s="115" t="s">
        <v>34</v>
      </c>
      <c r="E12" s="121">
        <v>3</v>
      </c>
      <c r="F12" s="79">
        <v>45</v>
      </c>
      <c r="G12" s="79"/>
      <c r="H12" s="79"/>
      <c r="I12" s="136"/>
      <c r="J12" s="80">
        <f t="shared" si="0"/>
        <v>45</v>
      </c>
      <c r="K12" s="124" t="s">
        <v>13</v>
      </c>
      <c r="L12" s="112">
        <f t="shared" si="1"/>
        <v>1.3499999999999999</v>
      </c>
    </row>
    <row r="13" spans="1:12" s="13" customFormat="1" ht="24.95" customHeight="1" x14ac:dyDescent="0.4">
      <c r="A13" s="119">
        <v>45216</v>
      </c>
      <c r="B13" s="134"/>
      <c r="C13" s="132"/>
      <c r="D13" s="115" t="s">
        <v>22</v>
      </c>
      <c r="E13" s="121">
        <v>1</v>
      </c>
      <c r="F13" s="79"/>
      <c r="G13" s="79"/>
      <c r="H13" s="79"/>
      <c r="I13" s="136"/>
      <c r="J13" s="80">
        <f t="shared" si="0"/>
        <v>0</v>
      </c>
      <c r="K13" s="124" t="s">
        <v>13</v>
      </c>
      <c r="L13" s="112">
        <f t="shared" si="1"/>
        <v>0</v>
      </c>
    </row>
    <row r="14" spans="1:12" s="13" customFormat="1" ht="24.95" customHeight="1" x14ac:dyDescent="0.4">
      <c r="A14" s="119">
        <v>45216</v>
      </c>
      <c r="B14" s="134"/>
      <c r="C14" s="132"/>
      <c r="D14" s="115" t="s">
        <v>32</v>
      </c>
      <c r="E14" s="121">
        <v>2</v>
      </c>
      <c r="F14" s="79">
        <v>50</v>
      </c>
      <c r="G14" s="79"/>
      <c r="H14" s="79"/>
      <c r="I14" s="136"/>
      <c r="J14" s="80">
        <f t="shared" si="0"/>
        <v>50</v>
      </c>
      <c r="K14" s="124" t="s">
        <v>13</v>
      </c>
      <c r="L14" s="112">
        <f t="shared" si="1"/>
        <v>1.5</v>
      </c>
    </row>
    <row r="15" spans="1:12" s="13" customFormat="1" ht="24.95" customHeight="1" x14ac:dyDescent="0.4">
      <c r="A15" s="119">
        <v>45218</v>
      </c>
      <c r="B15" s="134"/>
      <c r="C15" s="132"/>
      <c r="D15" s="115" t="s">
        <v>26</v>
      </c>
      <c r="E15" s="121">
        <v>3</v>
      </c>
      <c r="F15" s="79">
        <v>144</v>
      </c>
      <c r="G15" s="79"/>
      <c r="H15" s="79"/>
      <c r="I15" s="136"/>
      <c r="J15" s="80">
        <f t="shared" si="0"/>
        <v>144</v>
      </c>
      <c r="K15" s="81" t="s">
        <v>14</v>
      </c>
      <c r="L15" s="112">
        <f t="shared" si="1"/>
        <v>4.32</v>
      </c>
    </row>
    <row r="16" spans="1:12" s="13" customFormat="1" ht="24.95" customHeight="1" x14ac:dyDescent="0.4">
      <c r="A16" s="119">
        <v>45218</v>
      </c>
      <c r="B16" s="134"/>
      <c r="C16" s="132"/>
      <c r="D16" s="115" t="s">
        <v>28</v>
      </c>
      <c r="E16" s="121">
        <v>1</v>
      </c>
      <c r="F16" s="79"/>
      <c r="G16" s="79"/>
      <c r="H16" s="79"/>
      <c r="I16" s="136"/>
      <c r="J16" s="80">
        <f t="shared" si="0"/>
        <v>0</v>
      </c>
      <c r="K16" s="81" t="s">
        <v>14</v>
      </c>
      <c r="L16" s="112">
        <f t="shared" ref="L16:L33" si="2">J16*3%</f>
        <v>0</v>
      </c>
    </row>
    <row r="17" spans="1:12" s="13" customFormat="1" ht="24.95" customHeight="1" x14ac:dyDescent="0.4">
      <c r="A17" s="119">
        <v>45218</v>
      </c>
      <c r="B17" s="134"/>
      <c r="C17" s="132"/>
      <c r="D17" s="115" t="s">
        <v>22</v>
      </c>
      <c r="E17" s="121">
        <v>2</v>
      </c>
      <c r="F17" s="79">
        <v>100</v>
      </c>
      <c r="G17" s="79"/>
      <c r="H17" s="79"/>
      <c r="I17" s="136"/>
      <c r="J17" s="80">
        <f t="shared" si="0"/>
        <v>100</v>
      </c>
      <c r="K17" s="81" t="s">
        <v>14</v>
      </c>
      <c r="L17" s="112">
        <f t="shared" si="2"/>
        <v>3</v>
      </c>
    </row>
    <row r="18" spans="1:12" s="13" customFormat="1" ht="24.95" customHeight="1" x14ac:dyDescent="0.4">
      <c r="A18" s="119">
        <v>45218</v>
      </c>
      <c r="B18" s="134"/>
      <c r="C18" s="132"/>
      <c r="D18" s="115" t="s">
        <v>23</v>
      </c>
      <c r="E18" s="121">
        <v>2</v>
      </c>
      <c r="F18" s="79">
        <v>38</v>
      </c>
      <c r="G18" s="79"/>
      <c r="H18" s="79"/>
      <c r="I18" s="136"/>
      <c r="J18" s="80">
        <f t="shared" si="0"/>
        <v>38</v>
      </c>
      <c r="K18" s="81" t="s">
        <v>14</v>
      </c>
      <c r="L18" s="112">
        <f t="shared" si="2"/>
        <v>1.1399999999999999</v>
      </c>
    </row>
    <row r="19" spans="1:12" s="13" customFormat="1" ht="24.95" customHeight="1" x14ac:dyDescent="0.4">
      <c r="A19" s="119">
        <v>45218</v>
      </c>
      <c r="B19" s="134"/>
      <c r="C19" s="132"/>
      <c r="D19" s="115" t="s">
        <v>26</v>
      </c>
      <c r="E19" s="121">
        <v>2</v>
      </c>
      <c r="F19" s="79">
        <v>27</v>
      </c>
      <c r="G19" s="79"/>
      <c r="H19" s="79"/>
      <c r="I19" s="136"/>
      <c r="J19" s="80">
        <f t="shared" si="0"/>
        <v>27</v>
      </c>
      <c r="K19" s="81" t="s">
        <v>16</v>
      </c>
      <c r="L19" s="112">
        <f t="shared" si="2"/>
        <v>0.80999999999999994</v>
      </c>
    </row>
    <row r="20" spans="1:12" s="13" customFormat="1" ht="24.95" customHeight="1" x14ac:dyDescent="0.4">
      <c r="A20" s="119">
        <v>45218</v>
      </c>
      <c r="B20" s="134"/>
      <c r="C20" s="132"/>
      <c r="D20" s="115" t="s">
        <v>28</v>
      </c>
      <c r="E20" s="121">
        <v>2</v>
      </c>
      <c r="F20" s="79"/>
      <c r="G20" s="79"/>
      <c r="H20" s="79"/>
      <c r="I20" s="136"/>
      <c r="J20" s="80">
        <f t="shared" si="0"/>
        <v>0</v>
      </c>
      <c r="K20" s="81" t="s">
        <v>16</v>
      </c>
      <c r="L20" s="112">
        <f t="shared" si="2"/>
        <v>0</v>
      </c>
    </row>
    <row r="21" spans="1:12" s="13" customFormat="1" ht="24.95" customHeight="1" x14ac:dyDescent="0.4">
      <c r="A21" s="119">
        <v>45218</v>
      </c>
      <c r="B21" s="134"/>
      <c r="C21" s="132"/>
      <c r="D21" s="115" t="s">
        <v>32</v>
      </c>
      <c r="E21" s="121">
        <v>4</v>
      </c>
      <c r="F21" s="79">
        <v>98</v>
      </c>
      <c r="G21" s="79"/>
      <c r="H21" s="79"/>
      <c r="I21" s="136"/>
      <c r="J21" s="80">
        <f t="shared" si="0"/>
        <v>98</v>
      </c>
      <c r="K21" s="81" t="s">
        <v>16</v>
      </c>
      <c r="L21" s="112">
        <f t="shared" si="2"/>
        <v>2.94</v>
      </c>
    </row>
    <row r="22" spans="1:12" s="13" customFormat="1" ht="24.95" customHeight="1" x14ac:dyDescent="0.4">
      <c r="A22" s="119">
        <v>45221</v>
      </c>
      <c r="B22" s="134"/>
      <c r="C22" s="132"/>
      <c r="D22" s="115" t="s">
        <v>32</v>
      </c>
      <c r="E22" s="121">
        <v>2</v>
      </c>
      <c r="F22" s="79"/>
      <c r="G22" s="79"/>
      <c r="H22" s="79"/>
      <c r="I22" s="136"/>
      <c r="J22" s="80">
        <f t="shared" si="0"/>
        <v>0</v>
      </c>
      <c r="K22" s="81" t="s">
        <v>15</v>
      </c>
      <c r="L22" s="112">
        <f t="shared" si="2"/>
        <v>0</v>
      </c>
    </row>
    <row r="23" spans="1:12" s="13" customFormat="1" ht="24.95" customHeight="1" x14ac:dyDescent="0.4">
      <c r="A23" s="119">
        <v>45221</v>
      </c>
      <c r="B23" s="134"/>
      <c r="C23" s="132"/>
      <c r="D23" s="115" t="s">
        <v>22</v>
      </c>
      <c r="E23" s="121">
        <v>2</v>
      </c>
      <c r="F23" s="79"/>
      <c r="G23" s="79"/>
      <c r="H23" s="79"/>
      <c r="I23" s="136"/>
      <c r="J23" s="80">
        <f t="shared" si="0"/>
        <v>0</v>
      </c>
      <c r="K23" s="81" t="s">
        <v>15</v>
      </c>
      <c r="L23" s="112">
        <f t="shared" si="2"/>
        <v>0</v>
      </c>
    </row>
    <row r="24" spans="1:12" s="13" customFormat="1" ht="24.95" customHeight="1" x14ac:dyDescent="0.4">
      <c r="A24" s="119">
        <v>45221</v>
      </c>
      <c r="B24" s="134"/>
      <c r="C24" s="132"/>
      <c r="D24" s="115" t="s">
        <v>32</v>
      </c>
      <c r="E24" s="121">
        <v>1</v>
      </c>
      <c r="F24" s="79"/>
      <c r="G24" s="79"/>
      <c r="H24" s="79"/>
      <c r="I24" s="136"/>
      <c r="J24" s="80">
        <f t="shared" si="0"/>
        <v>0</v>
      </c>
      <c r="K24" s="81" t="s">
        <v>15</v>
      </c>
      <c r="L24" s="112">
        <f t="shared" si="2"/>
        <v>0</v>
      </c>
    </row>
    <row r="25" spans="1:12" s="13" customFormat="1" ht="24.95" customHeight="1" x14ac:dyDescent="0.4">
      <c r="A25" s="119">
        <v>45223</v>
      </c>
      <c r="B25" s="134"/>
      <c r="C25" s="132"/>
      <c r="D25" s="115" t="s">
        <v>32</v>
      </c>
      <c r="E25" s="121">
        <v>1</v>
      </c>
      <c r="F25" s="79"/>
      <c r="G25" s="79"/>
      <c r="H25" s="79"/>
      <c r="I25" s="136"/>
      <c r="J25" s="80">
        <f t="shared" si="0"/>
        <v>0</v>
      </c>
      <c r="K25" s="81" t="s">
        <v>14</v>
      </c>
      <c r="L25" s="112">
        <f t="shared" si="2"/>
        <v>0</v>
      </c>
    </row>
    <row r="26" spans="1:12" s="13" customFormat="1" ht="24.95" customHeight="1" x14ac:dyDescent="0.4">
      <c r="A26" s="119">
        <v>45223</v>
      </c>
      <c r="B26" s="134"/>
      <c r="C26" s="132"/>
      <c r="D26" s="115" t="s">
        <v>34</v>
      </c>
      <c r="E26" s="121">
        <v>5</v>
      </c>
      <c r="F26" s="79">
        <v>130</v>
      </c>
      <c r="G26" s="79"/>
      <c r="H26" s="79"/>
      <c r="I26" s="136"/>
      <c r="J26" s="80">
        <f t="shared" si="0"/>
        <v>130</v>
      </c>
      <c r="K26" s="81" t="s">
        <v>14</v>
      </c>
      <c r="L26" s="112">
        <f t="shared" si="2"/>
        <v>3.9</v>
      </c>
    </row>
    <row r="27" spans="1:12" s="13" customFormat="1" ht="24.95" customHeight="1" x14ac:dyDescent="0.4">
      <c r="A27" s="119">
        <v>45223</v>
      </c>
      <c r="B27" s="134"/>
      <c r="C27" s="132"/>
      <c r="D27" s="115" t="s">
        <v>26</v>
      </c>
      <c r="E27" s="121">
        <v>1</v>
      </c>
      <c r="F27" s="79">
        <v>20</v>
      </c>
      <c r="G27" s="79"/>
      <c r="H27" s="79"/>
      <c r="I27" s="136"/>
      <c r="J27" s="80">
        <f t="shared" si="0"/>
        <v>20</v>
      </c>
      <c r="K27" s="81" t="s">
        <v>19</v>
      </c>
      <c r="L27" s="112">
        <f t="shared" si="2"/>
        <v>0.6</v>
      </c>
    </row>
    <row r="28" spans="1:12" s="13" customFormat="1" ht="24.95" customHeight="1" x14ac:dyDescent="0.4">
      <c r="A28" s="119">
        <v>45223</v>
      </c>
      <c r="B28" s="134"/>
      <c r="C28" s="132"/>
      <c r="D28" s="115" t="s">
        <v>32</v>
      </c>
      <c r="E28" s="121">
        <v>1</v>
      </c>
      <c r="F28" s="79">
        <v>5</v>
      </c>
      <c r="G28" s="79"/>
      <c r="H28" s="79"/>
      <c r="I28" s="136"/>
      <c r="J28" s="80">
        <f t="shared" si="0"/>
        <v>5</v>
      </c>
      <c r="K28" s="81" t="s">
        <v>19</v>
      </c>
      <c r="L28" s="112">
        <f t="shared" si="2"/>
        <v>0.15</v>
      </c>
    </row>
    <row r="29" spans="1:12" s="13" customFormat="1" ht="24.95" customHeight="1" x14ac:dyDescent="0.4">
      <c r="A29" s="119">
        <v>45223</v>
      </c>
      <c r="B29" s="134"/>
      <c r="C29" s="132"/>
      <c r="D29" s="115" t="s">
        <v>22</v>
      </c>
      <c r="E29" s="121">
        <v>2</v>
      </c>
      <c r="F29" s="79">
        <v>175</v>
      </c>
      <c r="G29" s="79"/>
      <c r="H29" s="79"/>
      <c r="I29" s="136"/>
      <c r="J29" s="80">
        <f t="shared" si="0"/>
        <v>175</v>
      </c>
      <c r="K29" s="81" t="s">
        <v>19</v>
      </c>
      <c r="L29" s="112">
        <f t="shared" si="2"/>
        <v>5.25</v>
      </c>
    </row>
    <row r="30" spans="1:12" s="13" customFormat="1" ht="24.95" customHeight="1" x14ac:dyDescent="0.4">
      <c r="A30" s="119">
        <v>45223</v>
      </c>
      <c r="B30" s="134"/>
      <c r="C30" s="132"/>
      <c r="D30" s="115" t="s">
        <v>32</v>
      </c>
      <c r="E30" s="121">
        <v>3</v>
      </c>
      <c r="F30" s="79">
        <v>386</v>
      </c>
      <c r="G30" s="79"/>
      <c r="H30" s="79"/>
      <c r="I30" s="136"/>
      <c r="J30" s="80">
        <f t="shared" si="0"/>
        <v>386</v>
      </c>
      <c r="K30" s="81" t="s">
        <v>19</v>
      </c>
      <c r="L30" s="112">
        <f t="shared" si="2"/>
        <v>11.58</v>
      </c>
    </row>
    <row r="31" spans="1:12" s="13" customFormat="1" ht="24.95" customHeight="1" x14ac:dyDescent="0.4">
      <c r="A31" s="119">
        <v>45225</v>
      </c>
      <c r="B31" s="134"/>
      <c r="C31" s="132"/>
      <c r="D31" s="115" t="s">
        <v>22</v>
      </c>
      <c r="E31" s="121">
        <v>2</v>
      </c>
      <c r="F31" s="79"/>
      <c r="G31" s="79"/>
      <c r="H31" s="79"/>
      <c r="I31" s="136"/>
      <c r="J31" s="80">
        <f t="shared" si="0"/>
        <v>0</v>
      </c>
      <c r="K31" s="81" t="s">
        <v>15</v>
      </c>
      <c r="L31" s="112">
        <f t="shared" si="2"/>
        <v>0</v>
      </c>
    </row>
    <row r="32" spans="1:12" s="13" customFormat="1" ht="24.95" customHeight="1" x14ac:dyDescent="0.4">
      <c r="A32" s="119">
        <v>45225</v>
      </c>
      <c r="B32" s="134"/>
      <c r="C32" s="132"/>
      <c r="D32" s="115" t="s">
        <v>23</v>
      </c>
      <c r="E32" s="121">
        <v>7</v>
      </c>
      <c r="F32" s="79">
        <v>148</v>
      </c>
      <c r="G32" s="79"/>
      <c r="H32" s="79"/>
      <c r="I32" s="136"/>
      <c r="J32" s="80">
        <f t="shared" si="0"/>
        <v>148</v>
      </c>
      <c r="K32" s="81" t="s">
        <v>15</v>
      </c>
      <c r="L32" s="112">
        <f t="shared" si="2"/>
        <v>4.4399999999999995</v>
      </c>
    </row>
    <row r="33" spans="1:12" s="13" customFormat="1" ht="24.95" customHeight="1" x14ac:dyDescent="0.4">
      <c r="A33" s="119">
        <v>45228</v>
      </c>
      <c r="B33" s="134"/>
      <c r="C33" s="132"/>
      <c r="D33" s="115" t="s">
        <v>32</v>
      </c>
      <c r="E33" s="121">
        <v>4</v>
      </c>
      <c r="F33" s="79">
        <v>882</v>
      </c>
      <c r="G33" s="79"/>
      <c r="H33" s="79"/>
      <c r="I33" s="136"/>
      <c r="J33" s="80">
        <f t="shared" si="0"/>
        <v>882</v>
      </c>
      <c r="K33" s="81" t="s">
        <v>19</v>
      </c>
      <c r="L33" s="112">
        <f t="shared" si="2"/>
        <v>26.459999999999997</v>
      </c>
    </row>
    <row r="34" spans="1:12" s="13" customFormat="1" ht="24.95" customHeight="1" x14ac:dyDescent="0.4">
      <c r="A34" s="119">
        <v>45228</v>
      </c>
      <c r="B34" s="134"/>
      <c r="C34" s="132"/>
      <c r="D34" s="115" t="s">
        <v>22</v>
      </c>
      <c r="E34" s="121">
        <v>3</v>
      </c>
      <c r="F34" s="79">
        <v>120</v>
      </c>
      <c r="G34" s="79"/>
      <c r="H34" s="79"/>
      <c r="I34" s="136"/>
      <c r="J34" s="80">
        <f t="shared" si="0"/>
        <v>120</v>
      </c>
      <c r="K34" s="81" t="s">
        <v>19</v>
      </c>
      <c r="L34" s="112">
        <f t="shared" ref="L34:L95" si="3">J34*3%</f>
        <v>3.5999999999999996</v>
      </c>
    </row>
    <row r="35" spans="1:12" s="13" customFormat="1" ht="24.95" customHeight="1" x14ac:dyDescent="0.4">
      <c r="A35" s="119">
        <v>45228</v>
      </c>
      <c r="B35" s="134"/>
      <c r="C35" s="132"/>
      <c r="D35" s="115" t="s">
        <v>23</v>
      </c>
      <c r="E35" s="121">
        <v>1</v>
      </c>
      <c r="F35" s="79"/>
      <c r="G35" s="79"/>
      <c r="H35" s="79"/>
      <c r="I35" s="136"/>
      <c r="J35" s="80">
        <f t="shared" si="0"/>
        <v>0</v>
      </c>
      <c r="K35" s="81" t="s">
        <v>19</v>
      </c>
      <c r="L35" s="112">
        <f t="shared" si="3"/>
        <v>0</v>
      </c>
    </row>
    <row r="36" spans="1:12" s="13" customFormat="1" ht="24.95" customHeight="1" x14ac:dyDescent="0.4">
      <c r="A36" s="119">
        <v>45228</v>
      </c>
      <c r="B36" s="134"/>
      <c r="C36" s="132"/>
      <c r="D36" s="115" t="s">
        <v>26</v>
      </c>
      <c r="E36" s="121">
        <v>2</v>
      </c>
      <c r="F36" s="79">
        <v>193</v>
      </c>
      <c r="G36" s="79"/>
      <c r="H36" s="79"/>
      <c r="I36" s="136"/>
      <c r="J36" s="80">
        <f t="shared" si="0"/>
        <v>193</v>
      </c>
      <c r="K36" s="81" t="s">
        <v>19</v>
      </c>
      <c r="L36" s="112">
        <f t="shared" si="3"/>
        <v>5.79</v>
      </c>
    </row>
    <row r="37" spans="1:12" s="13" customFormat="1" ht="24.95" customHeight="1" x14ac:dyDescent="0.4">
      <c r="A37" s="119">
        <v>45231</v>
      </c>
      <c r="B37" s="134"/>
      <c r="C37" s="132"/>
      <c r="D37" s="115" t="s">
        <v>26</v>
      </c>
      <c r="E37" s="137">
        <v>2</v>
      </c>
      <c r="F37" s="79">
        <v>3</v>
      </c>
      <c r="G37" s="79"/>
      <c r="H37" s="79"/>
      <c r="I37" s="136"/>
      <c r="J37" s="80">
        <f t="shared" si="0"/>
        <v>3</v>
      </c>
      <c r="K37" s="81" t="s">
        <v>15</v>
      </c>
      <c r="L37" s="112">
        <f t="shared" si="3"/>
        <v>0.09</v>
      </c>
    </row>
    <row r="38" spans="1:12" s="13" customFormat="1" ht="24.95" customHeight="1" x14ac:dyDescent="0.4">
      <c r="A38" s="119">
        <v>45231</v>
      </c>
      <c r="B38" s="134"/>
      <c r="C38" s="132"/>
      <c r="D38" s="115" t="s">
        <v>32</v>
      </c>
      <c r="E38" s="137">
        <v>2</v>
      </c>
      <c r="F38" s="79">
        <v>178</v>
      </c>
      <c r="G38" s="79"/>
      <c r="H38" s="79"/>
      <c r="I38" s="136"/>
      <c r="J38" s="80">
        <f t="shared" si="0"/>
        <v>178</v>
      </c>
      <c r="K38" s="81" t="s">
        <v>15</v>
      </c>
      <c r="L38" s="112">
        <f t="shared" si="3"/>
        <v>5.34</v>
      </c>
    </row>
    <row r="39" spans="1:12" s="13" customFormat="1" ht="24.95" customHeight="1" x14ac:dyDescent="0.4">
      <c r="A39" s="119">
        <v>45231</v>
      </c>
      <c r="B39" s="134"/>
      <c r="C39" s="132"/>
      <c r="D39" s="115" t="s">
        <v>22</v>
      </c>
      <c r="E39" s="137">
        <v>6</v>
      </c>
      <c r="F39" s="79">
        <v>160</v>
      </c>
      <c r="G39" s="79"/>
      <c r="H39" s="79"/>
      <c r="I39" s="136"/>
      <c r="J39" s="80">
        <f t="shared" si="0"/>
        <v>160</v>
      </c>
      <c r="K39" s="81" t="s">
        <v>15</v>
      </c>
      <c r="L39" s="112">
        <f t="shared" si="3"/>
        <v>4.8</v>
      </c>
    </row>
    <row r="40" spans="1:12" s="13" customFormat="1" ht="24.95" customHeight="1" x14ac:dyDescent="0.4">
      <c r="A40" s="119">
        <v>45231</v>
      </c>
      <c r="B40" s="134"/>
      <c r="C40" s="132"/>
      <c r="D40" s="115" t="s">
        <v>23</v>
      </c>
      <c r="E40" s="137">
        <v>3</v>
      </c>
      <c r="F40" s="79">
        <v>18</v>
      </c>
      <c r="G40" s="79"/>
      <c r="H40" s="79"/>
      <c r="I40" s="136"/>
      <c r="J40" s="80">
        <f t="shared" si="0"/>
        <v>18</v>
      </c>
      <c r="K40" s="81" t="s">
        <v>15</v>
      </c>
      <c r="L40" s="112">
        <f t="shared" si="3"/>
        <v>0.54</v>
      </c>
    </row>
    <row r="41" spans="1:12" s="13" customFormat="1" ht="24.95" customHeight="1" x14ac:dyDescent="0.4">
      <c r="A41" s="119">
        <v>45232</v>
      </c>
      <c r="B41" s="134"/>
      <c r="C41" s="132"/>
      <c r="D41" s="115" t="s">
        <v>32</v>
      </c>
      <c r="E41" s="137">
        <v>6</v>
      </c>
      <c r="F41" s="79">
        <v>217</v>
      </c>
      <c r="G41" s="79"/>
      <c r="H41" s="79"/>
      <c r="I41" s="136"/>
      <c r="J41" s="80">
        <f t="shared" si="0"/>
        <v>217</v>
      </c>
      <c r="K41" s="81" t="s">
        <v>14</v>
      </c>
      <c r="L41" s="112">
        <f t="shared" si="3"/>
        <v>6.51</v>
      </c>
    </row>
    <row r="42" spans="1:12" s="13" customFormat="1" ht="24.95" customHeight="1" x14ac:dyDescent="0.4">
      <c r="A42" s="119">
        <v>45232</v>
      </c>
      <c r="B42" s="134"/>
      <c r="C42" s="132"/>
      <c r="D42" s="115" t="s">
        <v>34</v>
      </c>
      <c r="E42" s="137">
        <v>4</v>
      </c>
      <c r="F42" s="79">
        <v>457</v>
      </c>
      <c r="G42" s="79"/>
      <c r="H42" s="79"/>
      <c r="I42" s="136"/>
      <c r="J42" s="80">
        <f t="shared" si="0"/>
        <v>457</v>
      </c>
      <c r="K42" s="81" t="s">
        <v>14</v>
      </c>
      <c r="L42" s="112">
        <f t="shared" si="3"/>
        <v>13.709999999999999</v>
      </c>
    </row>
    <row r="43" spans="1:12" s="13" customFormat="1" ht="24.95" customHeight="1" x14ac:dyDescent="0.4">
      <c r="A43" s="119">
        <v>45232</v>
      </c>
      <c r="B43" s="134"/>
      <c r="C43" s="132"/>
      <c r="D43" s="115" t="s">
        <v>26</v>
      </c>
      <c r="E43" s="137">
        <v>3</v>
      </c>
      <c r="F43" s="79">
        <v>54</v>
      </c>
      <c r="G43" s="79"/>
      <c r="H43" s="79"/>
      <c r="I43" s="136"/>
      <c r="J43" s="80">
        <f t="shared" si="0"/>
        <v>54</v>
      </c>
      <c r="K43" s="81" t="s">
        <v>14</v>
      </c>
      <c r="L43" s="112">
        <f t="shared" si="3"/>
        <v>1.6199999999999999</v>
      </c>
    </row>
    <row r="44" spans="1:12" s="13" customFormat="1" ht="24.95" customHeight="1" x14ac:dyDescent="0.4">
      <c r="A44" s="116">
        <v>45233</v>
      </c>
      <c r="B44" s="131"/>
      <c r="C44" s="132"/>
      <c r="D44" s="115" t="s">
        <v>36</v>
      </c>
      <c r="E44" s="117">
        <v>2</v>
      </c>
      <c r="F44" s="79">
        <v>175</v>
      </c>
      <c r="G44" s="79"/>
      <c r="H44" s="79"/>
      <c r="I44" s="136"/>
      <c r="J44" s="80">
        <f t="shared" si="0"/>
        <v>175</v>
      </c>
      <c r="K44" s="81" t="s">
        <v>13</v>
      </c>
      <c r="L44" s="112">
        <f t="shared" si="3"/>
        <v>5.25</v>
      </c>
    </row>
    <row r="45" spans="1:12" s="13" customFormat="1" ht="24.95" customHeight="1" x14ac:dyDescent="0.4">
      <c r="A45" s="116">
        <v>45233</v>
      </c>
      <c r="B45" s="131"/>
      <c r="C45" s="132"/>
      <c r="D45" s="115" t="s">
        <v>22</v>
      </c>
      <c r="E45" s="117">
        <v>6</v>
      </c>
      <c r="F45" s="79">
        <v>15</v>
      </c>
      <c r="G45" s="79"/>
      <c r="H45" s="79"/>
      <c r="I45" s="136"/>
      <c r="J45" s="80">
        <f t="shared" si="0"/>
        <v>15</v>
      </c>
      <c r="K45" s="81" t="s">
        <v>13</v>
      </c>
      <c r="L45" s="112">
        <f t="shared" si="3"/>
        <v>0.44999999999999996</v>
      </c>
    </row>
    <row r="46" spans="1:12" s="13" customFormat="1" ht="24.95" customHeight="1" x14ac:dyDescent="0.4">
      <c r="A46" s="116">
        <v>45233</v>
      </c>
      <c r="B46" s="131"/>
      <c r="C46" s="132"/>
      <c r="D46" s="115" t="s">
        <v>23</v>
      </c>
      <c r="E46" s="117">
        <v>3</v>
      </c>
      <c r="F46" s="79">
        <v>63</v>
      </c>
      <c r="G46" s="79"/>
      <c r="H46" s="79"/>
      <c r="I46" s="136"/>
      <c r="J46" s="80">
        <f t="shared" si="0"/>
        <v>63</v>
      </c>
      <c r="K46" s="81" t="s">
        <v>13</v>
      </c>
      <c r="L46" s="112">
        <f t="shared" si="3"/>
        <v>1.89</v>
      </c>
    </row>
    <row r="47" spans="1:12" s="13" customFormat="1" ht="24.95" customHeight="1" x14ac:dyDescent="0.4">
      <c r="A47" s="116">
        <v>45233</v>
      </c>
      <c r="B47" s="131"/>
      <c r="C47" s="132"/>
      <c r="D47" s="115" t="s">
        <v>32</v>
      </c>
      <c r="E47" s="117">
        <v>2</v>
      </c>
      <c r="F47" s="79">
        <v>115</v>
      </c>
      <c r="G47" s="79"/>
      <c r="H47" s="79"/>
      <c r="I47" s="136"/>
      <c r="J47" s="80">
        <f t="shared" si="0"/>
        <v>115</v>
      </c>
      <c r="K47" s="81" t="s">
        <v>13</v>
      </c>
      <c r="L47" s="112">
        <f t="shared" si="3"/>
        <v>3.4499999999999997</v>
      </c>
    </row>
    <row r="48" spans="1:12" s="13" customFormat="1" ht="24.95" customHeight="1" x14ac:dyDescent="0.4">
      <c r="A48" s="116">
        <v>45235</v>
      </c>
      <c r="B48" s="131"/>
      <c r="C48" s="132"/>
      <c r="D48" s="115" t="s">
        <v>28</v>
      </c>
      <c r="E48" s="117">
        <v>3</v>
      </c>
      <c r="F48" s="79">
        <v>60</v>
      </c>
      <c r="G48" s="79"/>
      <c r="H48" s="79"/>
      <c r="I48" s="136"/>
      <c r="J48" s="80">
        <f t="shared" si="0"/>
        <v>60</v>
      </c>
      <c r="K48" s="81" t="s">
        <v>16</v>
      </c>
      <c r="L48" s="112">
        <f t="shared" si="3"/>
        <v>1.7999999999999998</v>
      </c>
    </row>
    <row r="49" spans="1:12" s="13" customFormat="1" ht="24.95" customHeight="1" x14ac:dyDescent="0.4">
      <c r="A49" s="116">
        <v>45235</v>
      </c>
      <c r="B49" s="131"/>
      <c r="C49" s="132"/>
      <c r="D49" s="115" t="s">
        <v>28</v>
      </c>
      <c r="E49" s="117">
        <v>2</v>
      </c>
      <c r="F49" s="79">
        <v>60</v>
      </c>
      <c r="G49" s="79"/>
      <c r="H49" s="79"/>
      <c r="I49" s="136"/>
      <c r="J49" s="80">
        <f t="shared" si="0"/>
        <v>60</v>
      </c>
      <c r="K49" s="81" t="s">
        <v>16</v>
      </c>
      <c r="L49" s="112">
        <f t="shared" si="3"/>
        <v>1.7999999999999998</v>
      </c>
    </row>
    <row r="50" spans="1:12" s="13" customFormat="1" ht="24.95" customHeight="1" x14ac:dyDescent="0.4">
      <c r="A50" s="116">
        <v>45235</v>
      </c>
      <c r="B50" s="131"/>
      <c r="C50" s="132"/>
      <c r="D50" s="115" t="s">
        <v>36</v>
      </c>
      <c r="E50" s="117">
        <v>2</v>
      </c>
      <c r="F50" s="79"/>
      <c r="G50" s="79"/>
      <c r="H50" s="79"/>
      <c r="I50" s="136"/>
      <c r="J50" s="80">
        <f t="shared" si="0"/>
        <v>0</v>
      </c>
      <c r="K50" s="81" t="s">
        <v>16</v>
      </c>
      <c r="L50" s="112">
        <f t="shared" si="3"/>
        <v>0</v>
      </c>
    </row>
    <row r="51" spans="1:12" s="13" customFormat="1" ht="24.95" customHeight="1" x14ac:dyDescent="0.4">
      <c r="A51" s="116">
        <v>45235</v>
      </c>
      <c r="B51" s="131"/>
      <c r="C51" s="132"/>
      <c r="D51" s="115" t="s">
        <v>23</v>
      </c>
      <c r="E51" s="117">
        <v>2</v>
      </c>
      <c r="F51" s="79">
        <v>145</v>
      </c>
      <c r="G51" s="79"/>
      <c r="H51" s="79"/>
      <c r="I51" s="136"/>
      <c r="J51" s="80">
        <f t="shared" si="0"/>
        <v>145</v>
      </c>
      <c r="K51" s="81" t="s">
        <v>16</v>
      </c>
      <c r="L51" s="112">
        <f t="shared" si="3"/>
        <v>4.3499999999999996</v>
      </c>
    </row>
    <row r="52" spans="1:12" s="13" customFormat="1" ht="24.95" customHeight="1" x14ac:dyDescent="0.4">
      <c r="A52" s="116">
        <v>45235</v>
      </c>
      <c r="B52" s="131"/>
      <c r="C52" s="132"/>
      <c r="D52" s="115" t="s">
        <v>28</v>
      </c>
      <c r="E52" s="117">
        <v>1</v>
      </c>
      <c r="F52" s="79">
        <v>159</v>
      </c>
      <c r="G52" s="79"/>
      <c r="H52" s="79"/>
      <c r="I52" s="136"/>
      <c r="J52" s="80">
        <f t="shared" si="0"/>
        <v>159</v>
      </c>
      <c r="K52" s="81" t="s">
        <v>16</v>
      </c>
      <c r="L52" s="112">
        <f t="shared" si="3"/>
        <v>4.7699999999999996</v>
      </c>
    </row>
    <row r="53" spans="1:12" s="13" customFormat="1" ht="24.95" customHeight="1" x14ac:dyDescent="0.4">
      <c r="A53" s="116">
        <v>45235</v>
      </c>
      <c r="B53" s="131"/>
      <c r="C53" s="132"/>
      <c r="D53" s="115" t="s">
        <v>32</v>
      </c>
      <c r="E53" s="117">
        <v>3</v>
      </c>
      <c r="F53" s="79"/>
      <c r="G53" s="79"/>
      <c r="H53" s="79"/>
      <c r="I53" s="136"/>
      <c r="J53" s="80">
        <f t="shared" si="0"/>
        <v>0</v>
      </c>
      <c r="K53" s="81" t="s">
        <v>16</v>
      </c>
      <c r="L53" s="112">
        <f t="shared" si="3"/>
        <v>0</v>
      </c>
    </row>
    <row r="54" spans="1:12" s="13" customFormat="1" ht="24.95" customHeight="1" x14ac:dyDescent="0.4">
      <c r="A54" s="116">
        <v>45235</v>
      </c>
      <c r="B54" s="131"/>
      <c r="C54" s="132"/>
      <c r="D54" s="115" t="s">
        <v>36</v>
      </c>
      <c r="E54" s="117">
        <v>2</v>
      </c>
      <c r="F54" s="79"/>
      <c r="G54" s="79"/>
      <c r="H54" s="79"/>
      <c r="I54" s="136"/>
      <c r="J54" s="80">
        <f t="shared" si="0"/>
        <v>0</v>
      </c>
      <c r="K54" s="81" t="s">
        <v>16</v>
      </c>
      <c r="L54" s="112">
        <f t="shared" si="3"/>
        <v>0</v>
      </c>
    </row>
    <row r="55" spans="1:12" s="13" customFormat="1" ht="24.95" customHeight="1" x14ac:dyDescent="0.4">
      <c r="A55" s="116">
        <v>45235</v>
      </c>
      <c r="B55" s="131"/>
      <c r="C55" s="132"/>
      <c r="D55" s="115" t="s">
        <v>32</v>
      </c>
      <c r="E55" s="117">
        <v>18</v>
      </c>
      <c r="F55" s="79">
        <v>355</v>
      </c>
      <c r="G55" s="79"/>
      <c r="H55" s="79"/>
      <c r="I55" s="136"/>
      <c r="J55" s="80">
        <f t="shared" si="0"/>
        <v>355</v>
      </c>
      <c r="K55" s="81" t="s">
        <v>19</v>
      </c>
      <c r="L55" s="112">
        <f t="shared" si="3"/>
        <v>10.65</v>
      </c>
    </row>
    <row r="56" spans="1:12" s="13" customFormat="1" ht="24.95" customHeight="1" x14ac:dyDescent="0.4">
      <c r="A56" s="119">
        <v>45237</v>
      </c>
      <c r="B56" s="134"/>
      <c r="C56" s="133"/>
      <c r="D56" s="115" t="s">
        <v>22</v>
      </c>
      <c r="E56" s="117">
        <v>2</v>
      </c>
      <c r="F56" s="79">
        <v>5</v>
      </c>
      <c r="G56" s="79"/>
      <c r="H56" s="79"/>
      <c r="I56" s="136"/>
      <c r="J56" s="80">
        <f t="shared" si="0"/>
        <v>5</v>
      </c>
      <c r="K56" s="81" t="s">
        <v>14</v>
      </c>
      <c r="L56" s="112">
        <f t="shared" si="3"/>
        <v>0.15</v>
      </c>
    </row>
    <row r="57" spans="1:12" s="13" customFormat="1" ht="24.95" customHeight="1" x14ac:dyDescent="0.4">
      <c r="A57" s="119">
        <v>45237</v>
      </c>
      <c r="B57" s="134"/>
      <c r="C57" s="133"/>
      <c r="D57" s="115" t="s">
        <v>28</v>
      </c>
      <c r="E57" s="117">
        <v>5</v>
      </c>
      <c r="F57" s="79">
        <v>257</v>
      </c>
      <c r="G57" s="79"/>
      <c r="H57" s="79"/>
      <c r="I57" s="136"/>
      <c r="J57" s="80">
        <f t="shared" si="0"/>
        <v>257</v>
      </c>
      <c r="K57" s="81" t="s">
        <v>14</v>
      </c>
      <c r="L57" s="112">
        <f t="shared" si="3"/>
        <v>7.71</v>
      </c>
    </row>
    <row r="58" spans="1:12" s="13" customFormat="1" ht="24.95" customHeight="1" x14ac:dyDescent="0.4">
      <c r="A58" s="119">
        <v>45237</v>
      </c>
      <c r="B58" s="134"/>
      <c r="C58" s="133"/>
      <c r="D58" s="115" t="s">
        <v>28</v>
      </c>
      <c r="E58" s="117">
        <v>2</v>
      </c>
      <c r="F58" s="79"/>
      <c r="G58" s="79"/>
      <c r="H58" s="79"/>
      <c r="I58" s="136"/>
      <c r="J58" s="80">
        <f t="shared" si="0"/>
        <v>0</v>
      </c>
      <c r="K58" s="81" t="s">
        <v>14</v>
      </c>
      <c r="L58" s="112">
        <f t="shared" si="3"/>
        <v>0</v>
      </c>
    </row>
    <row r="59" spans="1:12" s="13" customFormat="1" ht="24.95" customHeight="1" x14ac:dyDescent="0.4">
      <c r="A59" s="119">
        <v>45237</v>
      </c>
      <c r="B59" s="134"/>
      <c r="C59" s="133"/>
      <c r="D59" s="115" t="s">
        <v>26</v>
      </c>
      <c r="E59" s="117">
        <v>3</v>
      </c>
      <c r="F59" s="79">
        <v>128</v>
      </c>
      <c r="G59" s="79"/>
      <c r="H59" s="79"/>
      <c r="I59" s="136"/>
      <c r="J59" s="80">
        <f t="shared" si="0"/>
        <v>128</v>
      </c>
      <c r="K59" s="81" t="s">
        <v>14</v>
      </c>
      <c r="L59" s="112">
        <f t="shared" si="3"/>
        <v>3.84</v>
      </c>
    </row>
    <row r="60" spans="1:12" s="13" customFormat="1" ht="24.95" customHeight="1" x14ac:dyDescent="0.4">
      <c r="A60" s="119">
        <v>45237</v>
      </c>
      <c r="B60" s="134"/>
      <c r="C60" s="133"/>
      <c r="D60" s="115" t="s">
        <v>22</v>
      </c>
      <c r="E60" s="117">
        <v>3</v>
      </c>
      <c r="F60" s="79">
        <v>332</v>
      </c>
      <c r="G60" s="79"/>
      <c r="H60" s="79"/>
      <c r="I60" s="136"/>
      <c r="J60" s="80">
        <f t="shared" si="0"/>
        <v>332</v>
      </c>
      <c r="K60" s="81" t="s">
        <v>14</v>
      </c>
      <c r="L60" s="112">
        <f t="shared" si="3"/>
        <v>9.9599999999999991</v>
      </c>
    </row>
    <row r="61" spans="1:12" s="13" customFormat="1" ht="24.95" customHeight="1" x14ac:dyDescent="0.4">
      <c r="A61" s="119">
        <v>45237</v>
      </c>
      <c r="B61" s="134"/>
      <c r="C61" s="133"/>
      <c r="D61" s="115" t="s">
        <v>32</v>
      </c>
      <c r="E61" s="117">
        <v>11</v>
      </c>
      <c r="F61" s="79">
        <v>646</v>
      </c>
      <c r="G61" s="79"/>
      <c r="H61" s="79"/>
      <c r="I61" s="136"/>
      <c r="J61" s="80">
        <f t="shared" si="0"/>
        <v>646</v>
      </c>
      <c r="K61" s="81" t="s">
        <v>16</v>
      </c>
      <c r="L61" s="112">
        <f t="shared" si="3"/>
        <v>19.38</v>
      </c>
    </row>
    <row r="62" spans="1:12" s="13" customFormat="1" ht="24.95" customHeight="1" x14ac:dyDescent="0.4">
      <c r="A62" s="119">
        <v>45237</v>
      </c>
      <c r="B62" s="134"/>
      <c r="C62" s="133"/>
      <c r="D62" s="115" t="s">
        <v>26</v>
      </c>
      <c r="E62" s="117">
        <v>4</v>
      </c>
      <c r="F62" s="79">
        <v>7</v>
      </c>
      <c r="G62" s="79"/>
      <c r="H62" s="79"/>
      <c r="I62" s="136"/>
      <c r="J62" s="80">
        <f t="shared" si="0"/>
        <v>7</v>
      </c>
      <c r="K62" s="81" t="s">
        <v>16</v>
      </c>
      <c r="L62" s="112">
        <f t="shared" si="3"/>
        <v>0.21</v>
      </c>
    </row>
    <row r="63" spans="1:12" s="13" customFormat="1" ht="24.95" customHeight="1" x14ac:dyDescent="0.4">
      <c r="A63" s="119">
        <v>45239</v>
      </c>
      <c r="B63" s="134"/>
      <c r="C63" s="133"/>
      <c r="D63" s="115" t="s">
        <v>28</v>
      </c>
      <c r="E63" s="117">
        <v>2</v>
      </c>
      <c r="F63" s="79"/>
      <c r="G63" s="79"/>
      <c r="H63" s="79"/>
      <c r="I63" s="136"/>
      <c r="J63" s="80">
        <f t="shared" ref="J63:J126" si="4">SUM(F63:H63)</f>
        <v>0</v>
      </c>
      <c r="K63" s="81" t="s">
        <v>19</v>
      </c>
      <c r="L63" s="112">
        <f t="shared" si="3"/>
        <v>0</v>
      </c>
    </row>
    <row r="64" spans="1:12" s="13" customFormat="1" ht="24.95" customHeight="1" x14ac:dyDescent="0.4">
      <c r="A64" s="119">
        <v>45239</v>
      </c>
      <c r="B64" s="134"/>
      <c r="C64" s="133"/>
      <c r="D64" s="115" t="s">
        <v>23</v>
      </c>
      <c r="E64" s="117">
        <v>2</v>
      </c>
      <c r="F64" s="79">
        <v>120</v>
      </c>
      <c r="G64" s="79"/>
      <c r="H64" s="79"/>
      <c r="I64" s="136"/>
      <c r="J64" s="80">
        <f t="shared" si="4"/>
        <v>120</v>
      </c>
      <c r="K64" s="81" t="s">
        <v>19</v>
      </c>
      <c r="L64" s="112">
        <f t="shared" si="3"/>
        <v>3.5999999999999996</v>
      </c>
    </row>
    <row r="65" spans="1:12" s="13" customFormat="1" ht="24.95" customHeight="1" x14ac:dyDescent="0.4">
      <c r="A65" s="119">
        <v>45239</v>
      </c>
      <c r="B65" s="134"/>
      <c r="C65" s="133"/>
      <c r="D65" s="115" t="s">
        <v>32</v>
      </c>
      <c r="E65" s="117">
        <v>2</v>
      </c>
      <c r="F65" s="79"/>
      <c r="G65" s="79"/>
      <c r="H65" s="79"/>
      <c r="I65" s="136"/>
      <c r="J65" s="80">
        <f t="shared" si="4"/>
        <v>0</v>
      </c>
      <c r="K65" s="81" t="s">
        <v>19</v>
      </c>
      <c r="L65" s="112">
        <f t="shared" si="3"/>
        <v>0</v>
      </c>
    </row>
    <row r="66" spans="1:12" s="13" customFormat="1" ht="24.95" customHeight="1" x14ac:dyDescent="0.4">
      <c r="A66" s="119">
        <v>45239</v>
      </c>
      <c r="B66" s="134"/>
      <c r="C66" s="133"/>
      <c r="D66" s="115" t="s">
        <v>28</v>
      </c>
      <c r="E66" s="117">
        <v>4</v>
      </c>
      <c r="F66" s="79">
        <v>62</v>
      </c>
      <c r="G66" s="79"/>
      <c r="H66" s="79"/>
      <c r="I66" s="136"/>
      <c r="J66" s="80">
        <f t="shared" si="4"/>
        <v>62</v>
      </c>
      <c r="K66" s="81" t="s">
        <v>15</v>
      </c>
      <c r="L66" s="112">
        <f t="shared" si="3"/>
        <v>1.8599999999999999</v>
      </c>
    </row>
    <row r="67" spans="1:12" s="13" customFormat="1" ht="24.95" customHeight="1" x14ac:dyDescent="0.4">
      <c r="A67" s="119">
        <v>45239</v>
      </c>
      <c r="B67" s="134"/>
      <c r="C67" s="133"/>
      <c r="D67" s="115" t="s">
        <v>22</v>
      </c>
      <c r="E67" s="117">
        <v>3</v>
      </c>
      <c r="F67" s="79">
        <v>10</v>
      </c>
      <c r="G67" s="79"/>
      <c r="H67" s="79"/>
      <c r="I67" s="136"/>
      <c r="J67" s="80">
        <f t="shared" si="4"/>
        <v>10</v>
      </c>
      <c r="K67" s="81" t="s">
        <v>15</v>
      </c>
      <c r="L67" s="112">
        <f t="shared" si="3"/>
        <v>0.3</v>
      </c>
    </row>
    <row r="68" spans="1:12" s="13" customFormat="1" ht="24.95" customHeight="1" x14ac:dyDescent="0.4">
      <c r="A68" s="119">
        <v>45239</v>
      </c>
      <c r="B68" s="134"/>
      <c r="C68" s="133"/>
      <c r="D68" s="115" t="s">
        <v>32</v>
      </c>
      <c r="E68" s="117">
        <v>5</v>
      </c>
      <c r="F68" s="79">
        <v>5</v>
      </c>
      <c r="G68" s="79"/>
      <c r="H68" s="79"/>
      <c r="I68" s="136"/>
      <c r="J68" s="80">
        <f t="shared" si="4"/>
        <v>5</v>
      </c>
      <c r="K68" s="81" t="s">
        <v>15</v>
      </c>
      <c r="L68" s="112">
        <f t="shared" si="3"/>
        <v>0.15</v>
      </c>
    </row>
    <row r="69" spans="1:12" s="13" customFormat="1" ht="24.95" customHeight="1" x14ac:dyDescent="0.4">
      <c r="A69" s="116">
        <v>45240</v>
      </c>
      <c r="B69" s="131"/>
      <c r="C69" s="132"/>
      <c r="D69" s="115" t="s">
        <v>22</v>
      </c>
      <c r="E69" s="117">
        <v>2</v>
      </c>
      <c r="F69" s="79">
        <v>5</v>
      </c>
      <c r="G69" s="79"/>
      <c r="H69" s="79"/>
      <c r="I69" s="136"/>
      <c r="J69" s="80">
        <f t="shared" si="4"/>
        <v>5</v>
      </c>
      <c r="K69" s="81" t="s">
        <v>14</v>
      </c>
      <c r="L69" s="112">
        <f t="shared" si="3"/>
        <v>0.15</v>
      </c>
    </row>
    <row r="70" spans="1:12" s="13" customFormat="1" ht="24.95" customHeight="1" x14ac:dyDescent="0.4">
      <c r="A70" s="116">
        <v>45240</v>
      </c>
      <c r="B70" s="131"/>
      <c r="C70" s="132"/>
      <c r="D70" s="115" t="s">
        <v>23</v>
      </c>
      <c r="E70" s="117">
        <v>2</v>
      </c>
      <c r="F70" s="79"/>
      <c r="G70" s="79"/>
      <c r="H70" s="79"/>
      <c r="I70" s="136"/>
      <c r="J70" s="80">
        <f t="shared" si="4"/>
        <v>0</v>
      </c>
      <c r="K70" s="81" t="s">
        <v>14</v>
      </c>
      <c r="L70" s="112">
        <f t="shared" si="3"/>
        <v>0</v>
      </c>
    </row>
    <row r="71" spans="1:12" s="13" customFormat="1" ht="24.95" customHeight="1" x14ac:dyDescent="0.4">
      <c r="A71" s="116">
        <v>45240</v>
      </c>
      <c r="B71" s="131"/>
      <c r="C71" s="132"/>
      <c r="D71" s="115" t="s">
        <v>22</v>
      </c>
      <c r="E71" s="117">
        <v>5</v>
      </c>
      <c r="F71" s="79">
        <v>325</v>
      </c>
      <c r="G71" s="79"/>
      <c r="H71" s="79"/>
      <c r="I71" s="136"/>
      <c r="J71" s="80">
        <f t="shared" si="4"/>
        <v>325</v>
      </c>
      <c r="K71" s="81" t="s">
        <v>15</v>
      </c>
      <c r="L71" s="112">
        <f t="shared" si="3"/>
        <v>9.75</v>
      </c>
    </row>
    <row r="72" spans="1:12" s="13" customFormat="1" ht="24.95" customHeight="1" x14ac:dyDescent="0.4">
      <c r="A72" s="116">
        <v>45240</v>
      </c>
      <c r="B72" s="131"/>
      <c r="C72" s="132"/>
      <c r="D72" s="115" t="s">
        <v>23</v>
      </c>
      <c r="E72" s="117">
        <v>4</v>
      </c>
      <c r="F72" s="79">
        <v>75</v>
      </c>
      <c r="G72" s="79"/>
      <c r="H72" s="79"/>
      <c r="I72" s="136"/>
      <c r="J72" s="80">
        <f t="shared" si="4"/>
        <v>75</v>
      </c>
      <c r="K72" s="81" t="s">
        <v>15</v>
      </c>
      <c r="L72" s="112">
        <f t="shared" si="3"/>
        <v>2.25</v>
      </c>
    </row>
    <row r="73" spans="1:12" s="13" customFormat="1" ht="24.95" customHeight="1" x14ac:dyDescent="0.4">
      <c r="A73" s="116">
        <v>45240</v>
      </c>
      <c r="B73" s="131"/>
      <c r="C73" s="132"/>
      <c r="D73" s="115" t="s">
        <v>22</v>
      </c>
      <c r="E73" s="117">
        <v>2</v>
      </c>
      <c r="F73" s="79"/>
      <c r="G73" s="79"/>
      <c r="H73" s="79"/>
      <c r="I73" s="136"/>
      <c r="J73" s="80">
        <f t="shared" si="4"/>
        <v>0</v>
      </c>
      <c r="K73" s="81" t="s">
        <v>14</v>
      </c>
      <c r="L73" s="112">
        <f t="shared" si="3"/>
        <v>0</v>
      </c>
    </row>
    <row r="74" spans="1:12" s="13" customFormat="1" ht="24.95" customHeight="1" x14ac:dyDescent="0.4">
      <c r="A74" s="116">
        <v>45240</v>
      </c>
      <c r="B74" s="131"/>
      <c r="C74" s="132"/>
      <c r="D74" s="115" t="s">
        <v>28</v>
      </c>
      <c r="E74" s="117">
        <v>2</v>
      </c>
      <c r="F74" s="79">
        <v>25</v>
      </c>
      <c r="G74" s="79"/>
      <c r="H74" s="79"/>
      <c r="I74" s="136"/>
      <c r="J74" s="80">
        <f t="shared" ref="J74:J76" si="5">SUM(F74:H74)</f>
        <v>25</v>
      </c>
      <c r="K74" s="81" t="s">
        <v>15</v>
      </c>
      <c r="L74" s="112">
        <f t="shared" ref="L74:L76" si="6">J74*3%</f>
        <v>0.75</v>
      </c>
    </row>
    <row r="75" spans="1:12" s="13" customFormat="1" ht="24.95" customHeight="1" x14ac:dyDescent="0.4">
      <c r="A75" s="116">
        <v>45240</v>
      </c>
      <c r="B75" s="131"/>
      <c r="C75" s="132"/>
      <c r="D75" s="115" t="s">
        <v>26</v>
      </c>
      <c r="E75" s="117">
        <v>7</v>
      </c>
      <c r="F75" s="79">
        <v>195</v>
      </c>
      <c r="G75" s="79"/>
      <c r="H75" s="79"/>
      <c r="I75" s="136"/>
      <c r="J75" s="80">
        <f t="shared" si="5"/>
        <v>195</v>
      </c>
      <c r="K75" s="81" t="s">
        <v>15</v>
      </c>
      <c r="L75" s="112">
        <f t="shared" si="6"/>
        <v>5.85</v>
      </c>
    </row>
    <row r="76" spans="1:12" s="13" customFormat="1" ht="24.95" customHeight="1" x14ac:dyDescent="0.4">
      <c r="A76" s="116">
        <v>45240</v>
      </c>
      <c r="B76" s="131"/>
      <c r="C76" s="132"/>
      <c r="D76" s="115" t="s">
        <v>32</v>
      </c>
      <c r="E76" s="117">
        <v>2</v>
      </c>
      <c r="F76" s="79">
        <v>120</v>
      </c>
      <c r="G76" s="79"/>
      <c r="H76" s="79"/>
      <c r="I76" s="136"/>
      <c r="J76" s="80">
        <f t="shared" si="5"/>
        <v>120</v>
      </c>
      <c r="K76" s="81" t="s">
        <v>15</v>
      </c>
      <c r="L76" s="112">
        <f t="shared" si="6"/>
        <v>3.5999999999999996</v>
      </c>
    </row>
    <row r="77" spans="1:12" s="13" customFormat="1" ht="24.95" customHeight="1" x14ac:dyDescent="0.4">
      <c r="A77" s="116">
        <v>45242</v>
      </c>
      <c r="B77" s="131"/>
      <c r="C77" s="132"/>
      <c r="D77" s="115" t="s">
        <v>36</v>
      </c>
      <c r="E77" s="117">
        <v>5</v>
      </c>
      <c r="F77" s="79">
        <v>318</v>
      </c>
      <c r="G77" s="79"/>
      <c r="H77" s="79"/>
      <c r="I77" s="136"/>
      <c r="J77" s="80">
        <f t="shared" si="4"/>
        <v>318</v>
      </c>
      <c r="K77" s="81" t="s">
        <v>15</v>
      </c>
      <c r="L77" s="112">
        <f t="shared" si="3"/>
        <v>9.5399999999999991</v>
      </c>
    </row>
    <row r="78" spans="1:12" s="13" customFormat="1" ht="24.95" customHeight="1" x14ac:dyDescent="0.4">
      <c r="A78" s="116">
        <v>45242</v>
      </c>
      <c r="B78" s="131"/>
      <c r="C78" s="132"/>
      <c r="D78" s="115" t="s">
        <v>23</v>
      </c>
      <c r="E78" s="117">
        <v>4</v>
      </c>
      <c r="F78" s="79">
        <v>253</v>
      </c>
      <c r="G78" s="79"/>
      <c r="H78" s="79"/>
      <c r="I78" s="136"/>
      <c r="J78" s="80">
        <f t="shared" si="4"/>
        <v>253</v>
      </c>
      <c r="K78" s="81" t="s">
        <v>15</v>
      </c>
      <c r="L78" s="112">
        <f t="shared" si="3"/>
        <v>7.59</v>
      </c>
    </row>
    <row r="79" spans="1:12" s="13" customFormat="1" ht="24.95" customHeight="1" x14ac:dyDescent="0.4">
      <c r="A79" s="116">
        <v>45242</v>
      </c>
      <c r="B79" s="131"/>
      <c r="C79" s="132"/>
      <c r="D79" s="115" t="s">
        <v>32</v>
      </c>
      <c r="E79" s="117">
        <v>1</v>
      </c>
      <c r="F79" s="79">
        <v>149</v>
      </c>
      <c r="G79" s="79"/>
      <c r="H79" s="79"/>
      <c r="I79" s="136"/>
      <c r="J79" s="80">
        <f t="shared" si="4"/>
        <v>149</v>
      </c>
      <c r="K79" s="81" t="s">
        <v>15</v>
      </c>
      <c r="L79" s="112">
        <f t="shared" si="3"/>
        <v>4.47</v>
      </c>
    </row>
    <row r="80" spans="1:12" s="13" customFormat="1" ht="24.95" customHeight="1" x14ac:dyDescent="0.4">
      <c r="A80" s="116">
        <v>45242</v>
      </c>
      <c r="B80" s="131"/>
      <c r="C80" s="132"/>
      <c r="D80" s="115" t="s">
        <v>28</v>
      </c>
      <c r="E80" s="117">
        <v>2</v>
      </c>
      <c r="F80" s="79"/>
      <c r="G80" s="79"/>
      <c r="H80" s="79"/>
      <c r="I80" s="136"/>
      <c r="J80" s="80">
        <f t="shared" si="4"/>
        <v>0</v>
      </c>
      <c r="K80" s="81" t="s">
        <v>15</v>
      </c>
      <c r="L80" s="112">
        <f t="shared" si="3"/>
        <v>0</v>
      </c>
    </row>
    <row r="81" spans="1:12" s="13" customFormat="1" ht="24.95" customHeight="1" x14ac:dyDescent="0.4">
      <c r="A81" s="116">
        <v>45242</v>
      </c>
      <c r="B81" s="131"/>
      <c r="C81" s="132"/>
      <c r="D81" s="115" t="s">
        <v>23</v>
      </c>
      <c r="E81" s="117">
        <v>2</v>
      </c>
      <c r="F81" s="79"/>
      <c r="G81" s="79"/>
      <c r="H81" s="79"/>
      <c r="I81" s="136"/>
      <c r="J81" s="80">
        <f t="shared" si="4"/>
        <v>0</v>
      </c>
      <c r="K81" s="81" t="s">
        <v>15</v>
      </c>
      <c r="L81" s="112">
        <f t="shared" si="3"/>
        <v>0</v>
      </c>
    </row>
    <row r="82" spans="1:12" s="13" customFormat="1" ht="24.95" customHeight="1" x14ac:dyDescent="0.4">
      <c r="A82" s="116">
        <v>45242</v>
      </c>
      <c r="B82" s="131"/>
      <c r="C82" s="132"/>
      <c r="D82" s="115" t="s">
        <v>22</v>
      </c>
      <c r="E82" s="117">
        <v>2</v>
      </c>
      <c r="F82" s="79">
        <v>419</v>
      </c>
      <c r="G82" s="79"/>
      <c r="H82" s="79"/>
      <c r="I82" s="136"/>
      <c r="J82" s="80">
        <f t="shared" si="4"/>
        <v>419</v>
      </c>
      <c r="K82" s="81" t="s">
        <v>19</v>
      </c>
      <c r="L82" s="112">
        <f t="shared" si="3"/>
        <v>12.57</v>
      </c>
    </row>
    <row r="83" spans="1:12" s="13" customFormat="1" ht="24.95" customHeight="1" x14ac:dyDescent="0.4">
      <c r="A83" s="116">
        <v>45242</v>
      </c>
      <c r="B83" s="131"/>
      <c r="C83" s="132"/>
      <c r="D83" s="115" t="s">
        <v>22</v>
      </c>
      <c r="E83" s="117">
        <v>10</v>
      </c>
      <c r="F83" s="79">
        <v>185</v>
      </c>
      <c r="G83" s="79"/>
      <c r="H83" s="79"/>
      <c r="I83" s="136"/>
      <c r="J83" s="80">
        <f t="shared" si="4"/>
        <v>185</v>
      </c>
      <c r="K83" s="81" t="s">
        <v>19</v>
      </c>
      <c r="L83" s="112">
        <f t="shared" si="3"/>
        <v>5.55</v>
      </c>
    </row>
    <row r="84" spans="1:12" s="13" customFormat="1" ht="24.95" customHeight="1" x14ac:dyDescent="0.4">
      <c r="A84" s="116">
        <v>45242</v>
      </c>
      <c r="B84" s="131"/>
      <c r="C84" s="132"/>
      <c r="D84" s="115" t="s">
        <v>27</v>
      </c>
      <c r="E84" s="117">
        <v>4</v>
      </c>
      <c r="F84" s="79">
        <v>90</v>
      </c>
      <c r="G84" s="79"/>
      <c r="H84" s="79"/>
      <c r="I84" s="136"/>
      <c r="J84" s="80">
        <f t="shared" si="4"/>
        <v>90</v>
      </c>
      <c r="K84" s="81" t="s">
        <v>19</v>
      </c>
      <c r="L84" s="112">
        <f t="shared" si="3"/>
        <v>2.6999999999999997</v>
      </c>
    </row>
    <row r="85" spans="1:12" s="13" customFormat="1" ht="24.95" customHeight="1" x14ac:dyDescent="0.4">
      <c r="A85" s="116">
        <v>45242</v>
      </c>
      <c r="B85" s="131"/>
      <c r="C85" s="132"/>
      <c r="D85" s="115" t="s">
        <v>36</v>
      </c>
      <c r="E85" s="117">
        <v>2</v>
      </c>
      <c r="F85" s="79">
        <v>152</v>
      </c>
      <c r="G85" s="79"/>
      <c r="H85" s="79"/>
      <c r="I85" s="136"/>
      <c r="J85" s="80">
        <f t="shared" si="4"/>
        <v>152</v>
      </c>
      <c r="K85" s="81" t="s">
        <v>19</v>
      </c>
      <c r="L85" s="112">
        <f t="shared" si="3"/>
        <v>4.5599999999999996</v>
      </c>
    </row>
    <row r="86" spans="1:12" s="13" customFormat="1" ht="24.95" customHeight="1" x14ac:dyDescent="0.4">
      <c r="A86" s="116">
        <v>45243</v>
      </c>
      <c r="B86" s="131"/>
      <c r="C86" s="132"/>
      <c r="D86" s="115" t="s">
        <v>27</v>
      </c>
      <c r="E86" s="117">
        <v>4</v>
      </c>
      <c r="F86" s="79"/>
      <c r="G86" s="79"/>
      <c r="H86" s="79"/>
      <c r="I86" s="136"/>
      <c r="J86" s="80">
        <f t="shared" si="4"/>
        <v>0</v>
      </c>
      <c r="K86" s="81" t="s">
        <v>14</v>
      </c>
      <c r="L86" s="112">
        <f t="shared" si="3"/>
        <v>0</v>
      </c>
    </row>
    <row r="87" spans="1:12" s="13" customFormat="1" ht="24.95" customHeight="1" x14ac:dyDescent="0.4">
      <c r="A87" s="116">
        <v>45243</v>
      </c>
      <c r="B87" s="131"/>
      <c r="C87" s="132"/>
      <c r="D87" s="115" t="s">
        <v>28</v>
      </c>
      <c r="E87" s="117">
        <v>4</v>
      </c>
      <c r="F87" s="79">
        <v>74</v>
      </c>
      <c r="G87" s="79"/>
      <c r="H87" s="79"/>
      <c r="I87" s="136"/>
      <c r="J87" s="80">
        <f t="shared" si="4"/>
        <v>74</v>
      </c>
      <c r="K87" s="81" t="s">
        <v>14</v>
      </c>
      <c r="L87" s="112">
        <f t="shared" si="3"/>
        <v>2.2199999999999998</v>
      </c>
    </row>
    <row r="88" spans="1:12" s="13" customFormat="1" ht="24.95" customHeight="1" x14ac:dyDescent="0.4">
      <c r="A88" s="116">
        <v>45243</v>
      </c>
      <c r="B88" s="131"/>
      <c r="C88" s="132"/>
      <c r="D88" s="115" t="s">
        <v>32</v>
      </c>
      <c r="E88" s="117">
        <v>1</v>
      </c>
      <c r="F88" s="79"/>
      <c r="G88" s="79"/>
      <c r="H88" s="79"/>
      <c r="I88" s="136"/>
      <c r="J88" s="80">
        <f t="shared" si="4"/>
        <v>0</v>
      </c>
      <c r="K88" s="81" t="s">
        <v>14</v>
      </c>
      <c r="L88" s="112">
        <f t="shared" si="3"/>
        <v>0</v>
      </c>
    </row>
    <row r="89" spans="1:12" s="13" customFormat="1" ht="24.95" customHeight="1" x14ac:dyDescent="0.4">
      <c r="A89" s="116">
        <v>45243</v>
      </c>
      <c r="B89" s="131"/>
      <c r="C89" s="132"/>
      <c r="D89" s="115" t="s">
        <v>23</v>
      </c>
      <c r="E89" s="117">
        <v>2</v>
      </c>
      <c r="F89" s="79"/>
      <c r="G89" s="79"/>
      <c r="H89" s="79"/>
      <c r="I89" s="136"/>
      <c r="J89" s="80">
        <f t="shared" si="4"/>
        <v>0</v>
      </c>
      <c r="K89" s="81" t="s">
        <v>14</v>
      </c>
      <c r="L89" s="112">
        <f t="shared" si="3"/>
        <v>0</v>
      </c>
    </row>
    <row r="90" spans="1:12" s="13" customFormat="1" ht="24.95" customHeight="1" x14ac:dyDescent="0.4">
      <c r="A90" s="116">
        <v>45243</v>
      </c>
      <c r="B90" s="131"/>
      <c r="C90" s="132"/>
      <c r="D90" s="115" t="s">
        <v>23</v>
      </c>
      <c r="E90" s="117">
        <v>2</v>
      </c>
      <c r="F90" s="79"/>
      <c r="G90" s="79"/>
      <c r="H90" s="79"/>
      <c r="I90" s="136"/>
      <c r="J90" s="80">
        <f t="shared" si="4"/>
        <v>0</v>
      </c>
      <c r="K90" s="81" t="s">
        <v>14</v>
      </c>
      <c r="L90" s="112">
        <f t="shared" si="3"/>
        <v>0</v>
      </c>
    </row>
    <row r="91" spans="1:12" s="13" customFormat="1" ht="24.95" customHeight="1" x14ac:dyDescent="0.4">
      <c r="A91" s="116">
        <v>45243</v>
      </c>
      <c r="B91" s="131"/>
      <c r="C91" s="132"/>
      <c r="D91" s="115" t="s">
        <v>22</v>
      </c>
      <c r="E91" s="117">
        <v>2</v>
      </c>
      <c r="F91" s="79">
        <v>117</v>
      </c>
      <c r="G91" s="79"/>
      <c r="H91" s="79"/>
      <c r="I91" s="136"/>
      <c r="J91" s="80">
        <f t="shared" si="4"/>
        <v>117</v>
      </c>
      <c r="K91" s="81" t="s">
        <v>14</v>
      </c>
      <c r="L91" s="112">
        <f t="shared" si="3"/>
        <v>3.51</v>
      </c>
    </row>
    <row r="92" spans="1:12" s="13" customFormat="1" ht="24.95" customHeight="1" x14ac:dyDescent="0.4">
      <c r="A92" s="116">
        <v>45243</v>
      </c>
      <c r="B92" s="131"/>
      <c r="C92" s="132"/>
      <c r="D92" s="115" t="s">
        <v>27</v>
      </c>
      <c r="E92" s="117">
        <v>2</v>
      </c>
      <c r="F92" s="79"/>
      <c r="G92" s="79"/>
      <c r="H92" s="79"/>
      <c r="I92" s="136"/>
      <c r="J92" s="80">
        <f t="shared" si="4"/>
        <v>0</v>
      </c>
      <c r="K92" s="81" t="s">
        <v>14</v>
      </c>
      <c r="L92" s="112">
        <f t="shared" si="3"/>
        <v>0</v>
      </c>
    </row>
    <row r="93" spans="1:12" s="13" customFormat="1" ht="24.95" customHeight="1" x14ac:dyDescent="0.4">
      <c r="A93" s="116">
        <v>45244</v>
      </c>
      <c r="B93" s="131"/>
      <c r="C93" s="132"/>
      <c r="D93" s="115" t="s">
        <v>28</v>
      </c>
      <c r="E93" s="117">
        <v>2</v>
      </c>
      <c r="F93" s="79">
        <v>110</v>
      </c>
      <c r="G93" s="79"/>
      <c r="H93" s="79"/>
      <c r="I93" s="136"/>
      <c r="J93" s="80">
        <f t="shared" si="4"/>
        <v>110</v>
      </c>
      <c r="K93" s="81" t="s">
        <v>19</v>
      </c>
      <c r="L93" s="112">
        <f t="shared" si="3"/>
        <v>3.3</v>
      </c>
    </row>
    <row r="94" spans="1:12" s="13" customFormat="1" ht="24.95" customHeight="1" x14ac:dyDescent="0.4">
      <c r="A94" s="116">
        <v>45244</v>
      </c>
      <c r="B94" s="131"/>
      <c r="C94" s="132"/>
      <c r="D94" s="115" t="s">
        <v>27</v>
      </c>
      <c r="E94" s="117">
        <v>2</v>
      </c>
      <c r="F94" s="79">
        <v>11</v>
      </c>
      <c r="G94" s="79"/>
      <c r="H94" s="79"/>
      <c r="I94" s="136"/>
      <c r="J94" s="80">
        <f t="shared" si="4"/>
        <v>11</v>
      </c>
      <c r="K94" s="81" t="s">
        <v>19</v>
      </c>
      <c r="L94" s="112">
        <f t="shared" si="3"/>
        <v>0.32999999999999996</v>
      </c>
    </row>
    <row r="95" spans="1:12" s="13" customFormat="1" ht="24.95" customHeight="1" x14ac:dyDescent="0.4">
      <c r="A95" s="116">
        <v>45244</v>
      </c>
      <c r="B95" s="131"/>
      <c r="C95" s="132"/>
      <c r="D95" s="115" t="s">
        <v>22</v>
      </c>
      <c r="E95" s="117">
        <v>1</v>
      </c>
      <c r="F95" s="79">
        <v>63</v>
      </c>
      <c r="G95" s="79"/>
      <c r="H95" s="79"/>
      <c r="I95" s="136"/>
      <c r="J95" s="80">
        <f t="shared" si="4"/>
        <v>63</v>
      </c>
      <c r="K95" s="81" t="s">
        <v>19</v>
      </c>
      <c r="L95" s="112">
        <f t="shared" si="3"/>
        <v>1.89</v>
      </c>
    </row>
    <row r="96" spans="1:12" s="13" customFormat="1" ht="24.95" customHeight="1" x14ac:dyDescent="0.4">
      <c r="A96" s="116">
        <v>45244</v>
      </c>
      <c r="B96" s="131"/>
      <c r="C96" s="132"/>
      <c r="D96" s="115" t="s">
        <v>32</v>
      </c>
      <c r="E96" s="117">
        <v>4</v>
      </c>
      <c r="F96" s="79">
        <v>100</v>
      </c>
      <c r="G96" s="79"/>
      <c r="H96" s="79"/>
      <c r="I96" s="136"/>
      <c r="J96" s="80">
        <f t="shared" si="4"/>
        <v>100</v>
      </c>
      <c r="K96" s="81" t="s">
        <v>19</v>
      </c>
      <c r="L96" s="112">
        <f t="shared" ref="L96:L115" si="7">J96*3%</f>
        <v>3</v>
      </c>
    </row>
    <row r="97" spans="1:12" s="13" customFormat="1" ht="24.95" customHeight="1" x14ac:dyDescent="0.4">
      <c r="A97" s="116">
        <v>45245</v>
      </c>
      <c r="B97" s="131"/>
      <c r="C97" s="132"/>
      <c r="D97" s="115" t="s">
        <v>28</v>
      </c>
      <c r="E97" s="117">
        <v>2</v>
      </c>
      <c r="F97" s="79">
        <v>45</v>
      </c>
      <c r="G97" s="79"/>
      <c r="H97" s="79"/>
      <c r="I97" s="136"/>
      <c r="J97" s="80">
        <f t="shared" si="4"/>
        <v>45</v>
      </c>
      <c r="K97" s="81" t="s">
        <v>13</v>
      </c>
      <c r="L97" s="112">
        <f t="shared" si="7"/>
        <v>1.3499999999999999</v>
      </c>
    </row>
    <row r="98" spans="1:12" s="13" customFormat="1" ht="24.95" customHeight="1" x14ac:dyDescent="0.4">
      <c r="A98" s="116">
        <v>45245</v>
      </c>
      <c r="B98" s="131"/>
      <c r="C98" s="132"/>
      <c r="D98" s="115" t="s">
        <v>23</v>
      </c>
      <c r="E98" s="117">
        <v>4</v>
      </c>
      <c r="F98" s="79">
        <v>26</v>
      </c>
      <c r="G98" s="79"/>
      <c r="H98" s="79"/>
      <c r="I98" s="136"/>
      <c r="J98" s="80">
        <f t="shared" si="4"/>
        <v>26</v>
      </c>
      <c r="K98" s="81" t="s">
        <v>13</v>
      </c>
      <c r="L98" s="112">
        <f t="shared" si="7"/>
        <v>0.78</v>
      </c>
    </row>
    <row r="99" spans="1:12" s="13" customFormat="1" ht="24.95" customHeight="1" x14ac:dyDescent="0.4">
      <c r="A99" s="116">
        <v>45245</v>
      </c>
      <c r="B99" s="131"/>
      <c r="C99" s="132"/>
      <c r="D99" s="115" t="s">
        <v>30</v>
      </c>
      <c r="E99" s="117">
        <v>3</v>
      </c>
      <c r="F99" s="79">
        <v>165</v>
      </c>
      <c r="G99" s="79"/>
      <c r="H99" s="79"/>
      <c r="I99" s="136"/>
      <c r="J99" s="80">
        <f t="shared" si="4"/>
        <v>165</v>
      </c>
      <c r="K99" s="81" t="s">
        <v>13</v>
      </c>
      <c r="L99" s="112">
        <f t="shared" si="7"/>
        <v>4.95</v>
      </c>
    </row>
    <row r="100" spans="1:12" s="13" customFormat="1" ht="24.95" customHeight="1" x14ac:dyDescent="0.4">
      <c r="A100" s="116">
        <v>45245</v>
      </c>
      <c r="B100" s="131"/>
      <c r="C100" s="132"/>
      <c r="D100" s="115" t="s">
        <v>32</v>
      </c>
      <c r="E100" s="117">
        <v>2</v>
      </c>
      <c r="F100" s="79"/>
      <c r="G100" s="79"/>
      <c r="H100" s="79"/>
      <c r="I100" s="136"/>
      <c r="J100" s="80">
        <f t="shared" si="4"/>
        <v>0</v>
      </c>
      <c r="K100" s="81" t="s">
        <v>13</v>
      </c>
      <c r="L100" s="112">
        <f t="shared" si="7"/>
        <v>0</v>
      </c>
    </row>
    <row r="101" spans="1:12" s="13" customFormat="1" ht="24.95" customHeight="1" x14ac:dyDescent="0.4">
      <c r="A101" s="116">
        <v>45245</v>
      </c>
      <c r="B101" s="131"/>
      <c r="C101" s="132"/>
      <c r="D101" s="115" t="s">
        <v>30</v>
      </c>
      <c r="E101" s="117">
        <v>2</v>
      </c>
      <c r="F101" s="79"/>
      <c r="G101" s="79"/>
      <c r="H101" s="79"/>
      <c r="I101" s="136"/>
      <c r="J101" s="80">
        <f t="shared" si="4"/>
        <v>0</v>
      </c>
      <c r="K101" s="81" t="s">
        <v>13</v>
      </c>
      <c r="L101" s="112">
        <f t="shared" si="7"/>
        <v>0</v>
      </c>
    </row>
    <row r="102" spans="1:12" s="13" customFormat="1" ht="24.95" customHeight="1" x14ac:dyDescent="0.4">
      <c r="A102" s="116">
        <v>45246</v>
      </c>
      <c r="B102" s="131"/>
      <c r="C102" s="132"/>
      <c r="D102" s="115" t="s">
        <v>27</v>
      </c>
      <c r="E102" s="117">
        <v>2</v>
      </c>
      <c r="F102" s="79">
        <v>57</v>
      </c>
      <c r="G102" s="79"/>
      <c r="H102" s="79"/>
      <c r="I102" s="136"/>
      <c r="J102" s="80">
        <f t="shared" si="4"/>
        <v>57</v>
      </c>
      <c r="K102" s="81" t="s">
        <v>19</v>
      </c>
      <c r="L102" s="112">
        <f t="shared" si="7"/>
        <v>1.71</v>
      </c>
    </row>
    <row r="103" spans="1:12" s="13" customFormat="1" ht="24.95" customHeight="1" x14ac:dyDescent="0.4">
      <c r="A103" s="116">
        <v>45246</v>
      </c>
      <c r="B103" s="131"/>
      <c r="C103" s="132"/>
      <c r="D103" s="115" t="s">
        <v>23</v>
      </c>
      <c r="E103" s="117">
        <v>2</v>
      </c>
      <c r="F103" s="79">
        <v>45</v>
      </c>
      <c r="G103" s="79"/>
      <c r="H103" s="79"/>
      <c r="I103" s="136"/>
      <c r="J103" s="80">
        <f t="shared" si="4"/>
        <v>45</v>
      </c>
      <c r="K103" s="81" t="s">
        <v>19</v>
      </c>
      <c r="L103" s="112">
        <f t="shared" si="7"/>
        <v>1.3499999999999999</v>
      </c>
    </row>
    <row r="104" spans="1:12" s="13" customFormat="1" ht="24.95" customHeight="1" x14ac:dyDescent="0.4">
      <c r="A104" s="116">
        <v>45246</v>
      </c>
      <c r="B104" s="131"/>
      <c r="C104" s="132"/>
      <c r="D104" s="115" t="s">
        <v>29</v>
      </c>
      <c r="E104" s="117">
        <v>4</v>
      </c>
      <c r="F104" s="79">
        <v>203</v>
      </c>
      <c r="G104" s="79"/>
      <c r="H104" s="79"/>
      <c r="I104" s="136"/>
      <c r="J104" s="80">
        <f t="shared" si="4"/>
        <v>203</v>
      </c>
      <c r="K104" s="81" t="s">
        <v>19</v>
      </c>
      <c r="L104" s="112">
        <f t="shared" si="7"/>
        <v>6.09</v>
      </c>
    </row>
    <row r="105" spans="1:12" s="13" customFormat="1" ht="24.95" customHeight="1" x14ac:dyDescent="0.4">
      <c r="A105" s="116">
        <v>45246</v>
      </c>
      <c r="B105" s="131"/>
      <c r="C105" s="132"/>
      <c r="D105" s="115" t="s">
        <v>23</v>
      </c>
      <c r="E105" s="117">
        <v>1</v>
      </c>
      <c r="F105" s="79"/>
      <c r="G105" s="79"/>
      <c r="H105" s="79"/>
      <c r="I105" s="136"/>
      <c r="J105" s="80">
        <f t="shared" si="4"/>
        <v>0</v>
      </c>
      <c r="K105" s="81" t="s">
        <v>19</v>
      </c>
      <c r="L105" s="112">
        <f t="shared" si="7"/>
        <v>0</v>
      </c>
    </row>
    <row r="106" spans="1:12" s="13" customFormat="1" ht="24.95" customHeight="1" x14ac:dyDescent="0.4">
      <c r="A106" s="116">
        <v>45247</v>
      </c>
      <c r="B106" s="131"/>
      <c r="C106" s="132"/>
      <c r="D106" s="115" t="s">
        <v>28</v>
      </c>
      <c r="E106" s="117">
        <v>5</v>
      </c>
      <c r="F106" s="79">
        <v>107</v>
      </c>
      <c r="G106" s="79"/>
      <c r="H106" s="79"/>
      <c r="I106" s="136"/>
      <c r="J106" s="80">
        <f t="shared" si="4"/>
        <v>107</v>
      </c>
      <c r="K106" s="81" t="s">
        <v>15</v>
      </c>
      <c r="L106" s="112">
        <f t="shared" si="7"/>
        <v>3.21</v>
      </c>
    </row>
    <row r="107" spans="1:12" s="13" customFormat="1" ht="24.95" customHeight="1" x14ac:dyDescent="0.4">
      <c r="A107" s="116">
        <v>45247</v>
      </c>
      <c r="B107" s="120"/>
      <c r="C107" s="132"/>
      <c r="D107" s="115" t="s">
        <v>27</v>
      </c>
      <c r="E107" s="117">
        <v>1</v>
      </c>
      <c r="F107" s="79">
        <v>2</v>
      </c>
      <c r="G107" s="79"/>
      <c r="H107" s="79"/>
      <c r="I107" s="136"/>
      <c r="J107" s="80">
        <f t="shared" si="4"/>
        <v>2</v>
      </c>
      <c r="K107" s="81" t="s">
        <v>15</v>
      </c>
      <c r="L107" s="112">
        <f t="shared" si="7"/>
        <v>0.06</v>
      </c>
    </row>
    <row r="108" spans="1:12" s="13" customFormat="1" ht="24.95" customHeight="1" x14ac:dyDescent="0.4">
      <c r="A108" s="116">
        <v>45247</v>
      </c>
      <c r="B108" s="131"/>
      <c r="C108" s="132"/>
      <c r="D108" s="115" t="s">
        <v>36</v>
      </c>
      <c r="E108" s="117">
        <v>3</v>
      </c>
      <c r="F108" s="79"/>
      <c r="G108" s="79"/>
      <c r="H108" s="79"/>
      <c r="I108" s="136"/>
      <c r="J108" s="80">
        <f t="shared" si="4"/>
        <v>0</v>
      </c>
      <c r="K108" s="81" t="s">
        <v>15</v>
      </c>
      <c r="L108" s="112">
        <f t="shared" si="7"/>
        <v>0</v>
      </c>
    </row>
    <row r="109" spans="1:12" s="13" customFormat="1" ht="24.95" customHeight="1" x14ac:dyDescent="0.4">
      <c r="A109" s="116">
        <v>45247</v>
      </c>
      <c r="B109" s="131"/>
      <c r="C109" s="132"/>
      <c r="D109" s="115" t="s">
        <v>32</v>
      </c>
      <c r="E109" s="117">
        <v>2</v>
      </c>
      <c r="F109" s="79"/>
      <c r="G109" s="79"/>
      <c r="H109" s="79"/>
      <c r="I109" s="136"/>
      <c r="J109" s="80">
        <f t="shared" si="4"/>
        <v>0</v>
      </c>
      <c r="K109" s="81" t="s">
        <v>15</v>
      </c>
      <c r="L109" s="112">
        <f t="shared" si="7"/>
        <v>0</v>
      </c>
    </row>
    <row r="110" spans="1:12" s="13" customFormat="1" ht="24.95" customHeight="1" x14ac:dyDescent="0.4">
      <c r="A110" s="116">
        <v>45249</v>
      </c>
      <c r="B110" s="131"/>
      <c r="C110" s="132"/>
      <c r="D110" s="115" t="s">
        <v>27</v>
      </c>
      <c r="E110" s="117">
        <v>1</v>
      </c>
      <c r="F110" s="79">
        <v>106</v>
      </c>
      <c r="G110" s="79"/>
      <c r="H110" s="79"/>
      <c r="I110" s="136"/>
      <c r="J110" s="80">
        <f t="shared" si="4"/>
        <v>106</v>
      </c>
      <c r="K110" s="81" t="s">
        <v>14</v>
      </c>
      <c r="L110" s="112">
        <f t="shared" si="7"/>
        <v>3.1799999999999997</v>
      </c>
    </row>
    <row r="111" spans="1:12" s="13" customFormat="1" ht="24.95" customHeight="1" x14ac:dyDescent="0.4">
      <c r="A111" s="116">
        <v>45249</v>
      </c>
      <c r="B111" s="131"/>
      <c r="C111" s="132"/>
      <c r="D111" s="115" t="s">
        <v>32</v>
      </c>
      <c r="E111" s="117">
        <v>5</v>
      </c>
      <c r="F111" s="79">
        <v>145</v>
      </c>
      <c r="G111" s="79"/>
      <c r="H111" s="79"/>
      <c r="I111" s="136"/>
      <c r="J111" s="80">
        <f t="shared" si="4"/>
        <v>145</v>
      </c>
      <c r="K111" s="81" t="s">
        <v>14</v>
      </c>
      <c r="L111" s="112">
        <f t="shared" si="7"/>
        <v>4.3499999999999996</v>
      </c>
    </row>
    <row r="112" spans="1:12" s="13" customFormat="1" ht="24.95" customHeight="1" x14ac:dyDescent="0.4">
      <c r="A112" s="116">
        <v>45249</v>
      </c>
      <c r="B112" s="131"/>
      <c r="C112" s="132"/>
      <c r="D112" s="115" t="s">
        <v>27</v>
      </c>
      <c r="E112" s="117">
        <v>2</v>
      </c>
      <c r="F112" s="79">
        <v>115</v>
      </c>
      <c r="G112" s="79"/>
      <c r="H112" s="79"/>
      <c r="I112" s="136"/>
      <c r="J112" s="80">
        <f t="shared" si="4"/>
        <v>115</v>
      </c>
      <c r="K112" s="81" t="s">
        <v>14</v>
      </c>
      <c r="L112" s="112">
        <f t="shared" si="7"/>
        <v>3.4499999999999997</v>
      </c>
    </row>
    <row r="113" spans="1:12" s="13" customFormat="1" ht="24.95" customHeight="1" x14ac:dyDescent="0.4">
      <c r="A113" s="116">
        <v>45249</v>
      </c>
      <c r="B113" s="131"/>
      <c r="C113" s="132"/>
      <c r="D113" s="115" t="s">
        <v>22</v>
      </c>
      <c r="E113" s="117">
        <v>2</v>
      </c>
      <c r="F113" s="79"/>
      <c r="G113" s="79"/>
      <c r="H113" s="79"/>
      <c r="I113" s="136"/>
      <c r="J113" s="80">
        <f t="shared" si="4"/>
        <v>0</v>
      </c>
      <c r="K113" s="81" t="s">
        <v>19</v>
      </c>
      <c r="L113" s="112">
        <f t="shared" si="7"/>
        <v>0</v>
      </c>
    </row>
    <row r="114" spans="1:12" s="13" customFormat="1" ht="24.95" customHeight="1" x14ac:dyDescent="0.4">
      <c r="A114" s="116">
        <v>45249</v>
      </c>
      <c r="B114" s="131"/>
      <c r="C114" s="132"/>
      <c r="D114" s="115" t="s">
        <v>32</v>
      </c>
      <c r="E114" s="117">
        <v>5</v>
      </c>
      <c r="F114" s="79">
        <v>172</v>
      </c>
      <c r="G114" s="79"/>
      <c r="H114" s="79"/>
      <c r="I114" s="136"/>
      <c r="J114" s="80">
        <f t="shared" si="4"/>
        <v>172</v>
      </c>
      <c r="K114" s="81" t="s">
        <v>19</v>
      </c>
      <c r="L114" s="112">
        <f t="shared" si="7"/>
        <v>5.16</v>
      </c>
    </row>
    <row r="115" spans="1:12" s="13" customFormat="1" ht="24.95" customHeight="1" x14ac:dyDescent="0.4">
      <c r="A115" s="116">
        <v>45251</v>
      </c>
      <c r="B115" s="131"/>
      <c r="C115" s="132"/>
      <c r="D115" s="115" t="s">
        <v>28</v>
      </c>
      <c r="E115" s="117">
        <v>2</v>
      </c>
      <c r="F115" s="79">
        <v>200</v>
      </c>
      <c r="G115" s="79"/>
      <c r="H115" s="79"/>
      <c r="I115" s="136"/>
      <c r="J115" s="80">
        <f t="shared" si="4"/>
        <v>200</v>
      </c>
      <c r="K115" s="81" t="s">
        <v>19</v>
      </c>
      <c r="L115" s="112">
        <f t="shared" si="7"/>
        <v>6</v>
      </c>
    </row>
    <row r="116" spans="1:12" s="13" customFormat="1" ht="24.95" customHeight="1" x14ac:dyDescent="0.4">
      <c r="A116" s="116">
        <v>45251</v>
      </c>
      <c r="B116" s="131"/>
      <c r="C116" s="132"/>
      <c r="D116" s="115" t="s">
        <v>30</v>
      </c>
      <c r="E116" s="121">
        <v>2</v>
      </c>
      <c r="F116" s="79">
        <v>120</v>
      </c>
      <c r="G116" s="79"/>
      <c r="H116" s="79"/>
      <c r="I116" s="136"/>
      <c r="J116" s="80">
        <f t="shared" si="4"/>
        <v>120</v>
      </c>
      <c r="K116" s="81" t="s">
        <v>19</v>
      </c>
      <c r="L116" s="112">
        <f t="shared" ref="L116:L155" si="8">J116*3%</f>
        <v>3.5999999999999996</v>
      </c>
    </row>
    <row r="117" spans="1:12" s="13" customFormat="1" ht="24.95" customHeight="1" x14ac:dyDescent="0.4">
      <c r="A117" s="116">
        <v>45251</v>
      </c>
      <c r="B117" s="131"/>
      <c r="C117" s="132"/>
      <c r="D117" s="115" t="s">
        <v>28</v>
      </c>
      <c r="E117" s="121">
        <v>3</v>
      </c>
      <c r="F117" s="79">
        <v>15</v>
      </c>
      <c r="G117" s="79"/>
      <c r="H117" s="79"/>
      <c r="I117" s="136"/>
      <c r="J117" s="80">
        <f t="shared" si="4"/>
        <v>15</v>
      </c>
      <c r="K117" s="81" t="s">
        <v>19</v>
      </c>
      <c r="L117" s="112">
        <f t="shared" si="8"/>
        <v>0.44999999999999996</v>
      </c>
    </row>
    <row r="118" spans="1:12" s="13" customFormat="1" ht="24.95" customHeight="1" x14ac:dyDescent="0.4">
      <c r="A118" s="116">
        <v>45251</v>
      </c>
      <c r="B118" s="131"/>
      <c r="C118" s="132"/>
      <c r="D118" s="115" t="s">
        <v>30</v>
      </c>
      <c r="E118" s="121">
        <v>2</v>
      </c>
      <c r="F118" s="79">
        <v>45</v>
      </c>
      <c r="G118" s="79"/>
      <c r="H118" s="79"/>
      <c r="I118" s="136"/>
      <c r="J118" s="80">
        <f t="shared" si="4"/>
        <v>45</v>
      </c>
      <c r="K118" s="81" t="s">
        <v>19</v>
      </c>
      <c r="L118" s="112">
        <f t="shared" si="8"/>
        <v>1.3499999999999999</v>
      </c>
    </row>
    <row r="119" spans="1:12" s="13" customFormat="1" ht="24.95" customHeight="1" x14ac:dyDescent="0.4">
      <c r="A119" s="116">
        <v>45251</v>
      </c>
      <c r="B119" s="131"/>
      <c r="C119" s="132"/>
      <c r="D119" s="115" t="s">
        <v>22</v>
      </c>
      <c r="E119" s="121">
        <v>2</v>
      </c>
      <c r="F119" s="79">
        <v>24</v>
      </c>
      <c r="G119" s="79"/>
      <c r="H119" s="79"/>
      <c r="I119" s="136"/>
      <c r="J119" s="80">
        <f t="shared" si="4"/>
        <v>24</v>
      </c>
      <c r="K119" s="81" t="s">
        <v>19</v>
      </c>
      <c r="L119" s="112">
        <f t="shared" si="8"/>
        <v>0.72</v>
      </c>
    </row>
    <row r="120" spans="1:12" s="13" customFormat="1" ht="24.95" customHeight="1" x14ac:dyDescent="0.4">
      <c r="A120" s="116">
        <v>45251</v>
      </c>
      <c r="B120" s="131"/>
      <c r="C120" s="132"/>
      <c r="D120" s="115" t="s">
        <v>27</v>
      </c>
      <c r="E120" s="121">
        <v>3</v>
      </c>
      <c r="F120" s="79"/>
      <c r="G120" s="79"/>
      <c r="H120" s="79"/>
      <c r="I120" s="136"/>
      <c r="J120" s="80">
        <f t="shared" si="4"/>
        <v>0</v>
      </c>
      <c r="K120" s="81" t="s">
        <v>19</v>
      </c>
      <c r="L120" s="112">
        <f t="shared" si="8"/>
        <v>0</v>
      </c>
    </row>
    <row r="121" spans="1:12" s="13" customFormat="1" ht="24.95" customHeight="1" x14ac:dyDescent="0.4">
      <c r="A121" s="116">
        <v>45251</v>
      </c>
      <c r="B121" s="131"/>
      <c r="C121" s="132"/>
      <c r="D121" s="115" t="s">
        <v>32</v>
      </c>
      <c r="E121" s="121">
        <v>2</v>
      </c>
      <c r="F121" s="79">
        <v>10</v>
      </c>
      <c r="G121" s="79"/>
      <c r="H121" s="79"/>
      <c r="I121" s="136"/>
      <c r="J121" s="80">
        <f t="shared" si="4"/>
        <v>10</v>
      </c>
      <c r="K121" s="81" t="s">
        <v>19</v>
      </c>
      <c r="L121" s="112">
        <f t="shared" si="8"/>
        <v>0.3</v>
      </c>
    </row>
    <row r="122" spans="1:12" s="13" customFormat="1" ht="24.95" customHeight="1" x14ac:dyDescent="0.4">
      <c r="A122" s="116">
        <v>45251</v>
      </c>
      <c r="B122" s="131"/>
      <c r="C122" s="132"/>
      <c r="D122" s="115" t="s">
        <v>23</v>
      </c>
      <c r="E122" s="121">
        <v>1</v>
      </c>
      <c r="F122" s="79">
        <v>95</v>
      </c>
      <c r="G122" s="79"/>
      <c r="H122" s="79"/>
      <c r="I122" s="136"/>
      <c r="J122" s="80">
        <f t="shared" si="4"/>
        <v>95</v>
      </c>
      <c r="K122" s="81" t="s">
        <v>15</v>
      </c>
      <c r="L122" s="112">
        <f t="shared" si="8"/>
        <v>2.85</v>
      </c>
    </row>
    <row r="123" spans="1:12" s="13" customFormat="1" ht="24.95" customHeight="1" x14ac:dyDescent="0.4">
      <c r="A123" s="116">
        <v>45253</v>
      </c>
      <c r="B123" s="131"/>
      <c r="C123" s="132"/>
      <c r="D123" s="115" t="s">
        <v>36</v>
      </c>
      <c r="E123" s="121">
        <v>2</v>
      </c>
      <c r="F123" s="79">
        <v>185</v>
      </c>
      <c r="G123" s="79"/>
      <c r="H123" s="79"/>
      <c r="I123" s="136"/>
      <c r="J123" s="80">
        <f t="shared" si="4"/>
        <v>185</v>
      </c>
      <c r="K123" s="81" t="s">
        <v>15</v>
      </c>
      <c r="L123" s="112">
        <f t="shared" si="8"/>
        <v>5.55</v>
      </c>
    </row>
    <row r="124" spans="1:12" s="13" customFormat="1" ht="24.95" customHeight="1" x14ac:dyDescent="0.4">
      <c r="A124" s="116">
        <v>45253</v>
      </c>
      <c r="B124" s="131"/>
      <c r="C124" s="132"/>
      <c r="D124" s="115" t="s">
        <v>28</v>
      </c>
      <c r="E124" s="121">
        <v>5</v>
      </c>
      <c r="F124" s="79">
        <v>194</v>
      </c>
      <c r="G124" s="79"/>
      <c r="H124" s="79"/>
      <c r="I124" s="136"/>
      <c r="J124" s="80">
        <f t="shared" si="4"/>
        <v>194</v>
      </c>
      <c r="K124" s="81" t="s">
        <v>15</v>
      </c>
      <c r="L124" s="112">
        <f t="shared" si="8"/>
        <v>5.8199999999999994</v>
      </c>
    </row>
    <row r="125" spans="1:12" s="13" customFormat="1" ht="24.95" customHeight="1" x14ac:dyDescent="0.4">
      <c r="A125" s="116">
        <v>45253</v>
      </c>
      <c r="B125" s="131"/>
      <c r="C125" s="132"/>
      <c r="D125" s="115" t="s">
        <v>27</v>
      </c>
      <c r="E125" s="121">
        <v>3</v>
      </c>
      <c r="F125" s="79">
        <v>200</v>
      </c>
      <c r="G125" s="79"/>
      <c r="H125" s="79"/>
      <c r="I125" s="136"/>
      <c r="J125" s="80">
        <f t="shared" si="4"/>
        <v>200</v>
      </c>
      <c r="K125" s="81" t="s">
        <v>15</v>
      </c>
      <c r="L125" s="112">
        <f t="shared" si="8"/>
        <v>6</v>
      </c>
    </row>
    <row r="126" spans="1:12" s="13" customFormat="1" ht="24.95" customHeight="1" x14ac:dyDescent="0.4">
      <c r="A126" s="116">
        <v>45253</v>
      </c>
      <c r="B126" s="131"/>
      <c r="C126" s="132"/>
      <c r="D126" s="115" t="s">
        <v>27</v>
      </c>
      <c r="E126" s="121">
        <v>2</v>
      </c>
      <c r="F126" s="79">
        <v>22</v>
      </c>
      <c r="G126" s="79"/>
      <c r="H126" s="79"/>
      <c r="I126" s="136"/>
      <c r="J126" s="80">
        <f t="shared" si="4"/>
        <v>22</v>
      </c>
      <c r="K126" s="81" t="s">
        <v>15</v>
      </c>
      <c r="L126" s="112">
        <f t="shared" si="8"/>
        <v>0.65999999999999992</v>
      </c>
    </row>
    <row r="127" spans="1:12" s="13" customFormat="1" ht="24.95" customHeight="1" x14ac:dyDescent="0.4">
      <c r="A127" s="116">
        <v>45253</v>
      </c>
      <c r="B127" s="131"/>
      <c r="C127" s="132"/>
      <c r="D127" s="115" t="s">
        <v>28</v>
      </c>
      <c r="E127" s="121">
        <v>10</v>
      </c>
      <c r="F127" s="79">
        <v>343</v>
      </c>
      <c r="G127" s="79"/>
      <c r="H127" s="79"/>
      <c r="I127" s="136"/>
      <c r="J127" s="80">
        <f t="shared" ref="J127:J187" si="9">SUM(F127:H127)</f>
        <v>343</v>
      </c>
      <c r="K127" s="81" t="s">
        <v>15</v>
      </c>
      <c r="L127" s="112">
        <f t="shared" si="8"/>
        <v>10.29</v>
      </c>
    </row>
    <row r="128" spans="1:12" s="13" customFormat="1" ht="24.95" customHeight="1" x14ac:dyDescent="0.25">
      <c r="A128" s="116">
        <v>45253</v>
      </c>
      <c r="B128" s="131"/>
      <c r="C128" s="132"/>
      <c r="D128" s="140" t="s">
        <v>24</v>
      </c>
      <c r="E128" s="121">
        <v>2</v>
      </c>
      <c r="F128" s="79">
        <v>371</v>
      </c>
      <c r="G128" s="79"/>
      <c r="H128" s="79"/>
      <c r="I128" s="136"/>
      <c r="J128" s="80">
        <f t="shared" si="9"/>
        <v>371</v>
      </c>
      <c r="K128" s="81" t="s">
        <v>15</v>
      </c>
      <c r="L128" s="112">
        <f t="shared" si="8"/>
        <v>11.129999999999999</v>
      </c>
    </row>
    <row r="129" spans="1:12" s="13" customFormat="1" ht="24.95" customHeight="1" x14ac:dyDescent="0.4">
      <c r="A129" s="116">
        <v>45253</v>
      </c>
      <c r="B129" s="131"/>
      <c r="C129" s="132"/>
      <c r="D129" s="115" t="s">
        <v>32</v>
      </c>
      <c r="E129" s="121">
        <v>2</v>
      </c>
      <c r="F129" s="79"/>
      <c r="G129" s="79"/>
      <c r="H129" s="79"/>
      <c r="I129" s="136"/>
      <c r="J129" s="80">
        <f t="shared" si="9"/>
        <v>0</v>
      </c>
      <c r="K129" s="81" t="s">
        <v>15</v>
      </c>
      <c r="L129" s="112">
        <f t="shared" si="8"/>
        <v>0</v>
      </c>
    </row>
    <row r="130" spans="1:12" s="13" customFormat="1" ht="24.95" customHeight="1" x14ac:dyDescent="0.4">
      <c r="A130" s="116">
        <v>45253</v>
      </c>
      <c r="B130" s="131"/>
      <c r="C130" s="132"/>
      <c r="D130" s="115" t="s">
        <v>22</v>
      </c>
      <c r="E130" s="121">
        <v>2</v>
      </c>
      <c r="F130" s="79"/>
      <c r="G130" s="79"/>
      <c r="H130" s="79"/>
      <c r="I130" s="136"/>
      <c r="J130" s="80">
        <f t="shared" si="9"/>
        <v>0</v>
      </c>
      <c r="K130" s="81" t="s">
        <v>16</v>
      </c>
      <c r="L130" s="112">
        <f t="shared" si="8"/>
        <v>0</v>
      </c>
    </row>
    <row r="131" spans="1:12" s="13" customFormat="1" ht="24.95" customHeight="1" x14ac:dyDescent="0.4">
      <c r="A131" s="116">
        <v>45253</v>
      </c>
      <c r="B131" s="131"/>
      <c r="C131" s="132"/>
      <c r="D131" s="115" t="s">
        <v>32</v>
      </c>
      <c r="E131" s="121">
        <v>2</v>
      </c>
      <c r="F131" s="79">
        <v>115</v>
      </c>
      <c r="G131" s="79"/>
      <c r="H131" s="79"/>
      <c r="I131" s="136"/>
      <c r="J131" s="80">
        <f t="shared" si="9"/>
        <v>115</v>
      </c>
      <c r="K131" s="81" t="s">
        <v>16</v>
      </c>
      <c r="L131" s="112">
        <f t="shared" si="8"/>
        <v>3.4499999999999997</v>
      </c>
    </row>
    <row r="132" spans="1:12" s="13" customFormat="1" ht="24.95" customHeight="1" x14ac:dyDescent="0.4">
      <c r="A132" s="116">
        <v>45253</v>
      </c>
      <c r="B132" s="131"/>
      <c r="C132" s="132"/>
      <c r="D132" s="115" t="s">
        <v>27</v>
      </c>
      <c r="E132" s="121">
        <v>4</v>
      </c>
      <c r="F132" s="79">
        <v>215</v>
      </c>
      <c r="G132" s="79"/>
      <c r="H132" s="79"/>
      <c r="I132" s="136"/>
      <c r="J132" s="80">
        <f t="shared" si="9"/>
        <v>215</v>
      </c>
      <c r="K132" s="81" t="s">
        <v>16</v>
      </c>
      <c r="L132" s="112">
        <f t="shared" si="8"/>
        <v>6.45</v>
      </c>
    </row>
    <row r="133" spans="1:12" s="13" customFormat="1" ht="24.95" customHeight="1" x14ac:dyDescent="0.4">
      <c r="A133" s="116">
        <v>45253</v>
      </c>
      <c r="B133" s="131"/>
      <c r="C133" s="132"/>
      <c r="D133" s="115" t="s">
        <v>32</v>
      </c>
      <c r="E133" s="121">
        <v>1</v>
      </c>
      <c r="F133" s="79"/>
      <c r="G133" s="79"/>
      <c r="H133" s="79"/>
      <c r="I133" s="136"/>
      <c r="J133" s="80">
        <f t="shared" si="9"/>
        <v>0</v>
      </c>
      <c r="K133" s="81" t="s">
        <v>16</v>
      </c>
      <c r="L133" s="112">
        <f t="shared" si="8"/>
        <v>0</v>
      </c>
    </row>
    <row r="134" spans="1:12" s="13" customFormat="1" ht="24.95" customHeight="1" x14ac:dyDescent="0.4">
      <c r="A134" s="116">
        <v>45253</v>
      </c>
      <c r="B134" s="131"/>
      <c r="C134" s="132"/>
      <c r="D134" s="115" t="s">
        <v>30</v>
      </c>
      <c r="E134" s="121">
        <v>1</v>
      </c>
      <c r="F134" s="79"/>
      <c r="G134" s="79"/>
      <c r="H134" s="79"/>
      <c r="I134" s="136"/>
      <c r="J134" s="80">
        <f t="shared" si="9"/>
        <v>0</v>
      </c>
      <c r="K134" s="81" t="s">
        <v>16</v>
      </c>
      <c r="L134" s="112">
        <f t="shared" si="8"/>
        <v>0</v>
      </c>
    </row>
    <row r="135" spans="1:12" s="13" customFormat="1" ht="24.95" customHeight="1" x14ac:dyDescent="0.4">
      <c r="A135" s="116">
        <v>45254</v>
      </c>
      <c r="B135" s="131"/>
      <c r="C135" s="132"/>
      <c r="D135" s="115" t="s">
        <v>27</v>
      </c>
      <c r="E135" s="117">
        <v>2</v>
      </c>
      <c r="F135" s="79">
        <v>14</v>
      </c>
      <c r="G135" s="79"/>
      <c r="H135" s="79"/>
      <c r="I135" s="136"/>
      <c r="J135" s="80">
        <f t="shared" si="9"/>
        <v>14</v>
      </c>
      <c r="K135" s="81" t="s">
        <v>13</v>
      </c>
      <c r="L135" s="112">
        <f t="shared" si="8"/>
        <v>0.42</v>
      </c>
    </row>
    <row r="136" spans="1:12" s="13" customFormat="1" ht="24.95" customHeight="1" x14ac:dyDescent="0.4">
      <c r="A136" s="116">
        <v>45254</v>
      </c>
      <c r="B136" s="131"/>
      <c r="C136" s="132"/>
      <c r="D136" s="115" t="s">
        <v>32</v>
      </c>
      <c r="E136" s="117">
        <v>2</v>
      </c>
      <c r="F136" s="79">
        <v>10</v>
      </c>
      <c r="G136" s="79"/>
      <c r="H136" s="79"/>
      <c r="I136" s="136"/>
      <c r="J136" s="80">
        <f t="shared" si="9"/>
        <v>10</v>
      </c>
      <c r="K136" s="81" t="s">
        <v>19</v>
      </c>
      <c r="L136" s="112">
        <f t="shared" si="8"/>
        <v>0.3</v>
      </c>
    </row>
    <row r="137" spans="1:12" s="13" customFormat="1" ht="24.95" customHeight="1" x14ac:dyDescent="0.4">
      <c r="A137" s="116">
        <v>45254</v>
      </c>
      <c r="B137" s="131"/>
      <c r="C137" s="132"/>
      <c r="D137" s="115" t="s">
        <v>27</v>
      </c>
      <c r="E137" s="117">
        <v>2</v>
      </c>
      <c r="F137" s="79">
        <v>609</v>
      </c>
      <c r="G137" s="79"/>
      <c r="H137" s="79"/>
      <c r="I137" s="136"/>
      <c r="J137" s="80">
        <f t="shared" si="9"/>
        <v>609</v>
      </c>
      <c r="K137" s="81" t="s">
        <v>19</v>
      </c>
      <c r="L137" s="112">
        <f t="shared" si="8"/>
        <v>18.27</v>
      </c>
    </row>
    <row r="138" spans="1:12" s="13" customFormat="1" ht="24.95" customHeight="1" x14ac:dyDescent="0.4">
      <c r="A138" s="116">
        <v>45254</v>
      </c>
      <c r="B138" s="131"/>
      <c r="C138" s="132"/>
      <c r="D138" s="115" t="s">
        <v>28</v>
      </c>
      <c r="E138" s="117">
        <v>1</v>
      </c>
      <c r="F138" s="79">
        <v>30</v>
      </c>
      <c r="G138" s="79"/>
      <c r="H138" s="79"/>
      <c r="I138" s="136"/>
      <c r="J138" s="80">
        <f t="shared" si="9"/>
        <v>30</v>
      </c>
      <c r="K138" s="81" t="s">
        <v>19</v>
      </c>
      <c r="L138" s="112">
        <f t="shared" si="8"/>
        <v>0.89999999999999991</v>
      </c>
    </row>
    <row r="139" spans="1:12" s="13" customFormat="1" ht="24.95" customHeight="1" x14ac:dyDescent="0.4">
      <c r="A139" s="116">
        <v>45254</v>
      </c>
      <c r="B139" s="131"/>
      <c r="C139" s="132"/>
      <c r="D139" s="115" t="s">
        <v>29</v>
      </c>
      <c r="E139" s="117">
        <v>2</v>
      </c>
      <c r="F139" s="79">
        <v>155</v>
      </c>
      <c r="G139" s="79"/>
      <c r="H139" s="79"/>
      <c r="I139" s="136"/>
      <c r="J139" s="80">
        <f t="shared" si="9"/>
        <v>155</v>
      </c>
      <c r="K139" s="81" t="s">
        <v>19</v>
      </c>
      <c r="L139" s="112">
        <f t="shared" si="8"/>
        <v>4.6499999999999995</v>
      </c>
    </row>
    <row r="140" spans="1:12" s="13" customFormat="1" ht="24.95" customHeight="1" x14ac:dyDescent="0.4">
      <c r="A140" s="116">
        <v>45254</v>
      </c>
      <c r="B140" s="131"/>
      <c r="C140" s="132"/>
      <c r="D140" s="115" t="s">
        <v>22</v>
      </c>
      <c r="E140" s="117">
        <v>5</v>
      </c>
      <c r="F140" s="79"/>
      <c r="G140" s="79"/>
      <c r="H140" s="79"/>
      <c r="I140" s="136"/>
      <c r="J140" s="80">
        <f t="shared" si="9"/>
        <v>0</v>
      </c>
      <c r="K140" s="81" t="s">
        <v>19</v>
      </c>
      <c r="L140" s="112">
        <f t="shared" si="8"/>
        <v>0</v>
      </c>
    </row>
    <row r="141" spans="1:12" s="13" customFormat="1" ht="24.95" customHeight="1" x14ac:dyDescent="0.4">
      <c r="A141" s="116">
        <v>45254</v>
      </c>
      <c r="B141" s="131"/>
      <c r="C141" s="132"/>
      <c r="D141" s="115" t="s">
        <v>28</v>
      </c>
      <c r="E141" s="117">
        <v>2</v>
      </c>
      <c r="F141" s="79"/>
      <c r="G141" s="79"/>
      <c r="H141" s="79"/>
      <c r="I141" s="136"/>
      <c r="J141" s="80">
        <f t="shared" si="9"/>
        <v>0</v>
      </c>
      <c r="K141" s="81" t="s">
        <v>19</v>
      </c>
      <c r="L141" s="112">
        <f t="shared" si="8"/>
        <v>0</v>
      </c>
    </row>
    <row r="142" spans="1:12" s="13" customFormat="1" ht="24.95" customHeight="1" x14ac:dyDescent="0.4">
      <c r="A142" s="116">
        <v>45254</v>
      </c>
      <c r="B142" s="131"/>
      <c r="C142" s="132"/>
      <c r="D142" s="115" t="s">
        <v>23</v>
      </c>
      <c r="E142" s="117">
        <v>3</v>
      </c>
      <c r="F142" s="79"/>
      <c r="G142" s="79"/>
      <c r="H142" s="79"/>
      <c r="I142" s="136"/>
      <c r="J142" s="80">
        <f t="shared" si="9"/>
        <v>0</v>
      </c>
      <c r="K142" s="81" t="s">
        <v>13</v>
      </c>
      <c r="L142" s="112">
        <f t="shared" si="8"/>
        <v>0</v>
      </c>
    </row>
    <row r="143" spans="1:12" s="13" customFormat="1" ht="24.95" customHeight="1" x14ac:dyDescent="0.4">
      <c r="A143" s="116">
        <v>45256</v>
      </c>
      <c r="B143" s="131"/>
      <c r="C143" s="132"/>
      <c r="D143" s="115" t="s">
        <v>35</v>
      </c>
      <c r="E143" s="117">
        <v>4</v>
      </c>
      <c r="F143" s="79">
        <v>212</v>
      </c>
      <c r="G143" s="79"/>
      <c r="H143" s="79"/>
      <c r="I143" s="136"/>
      <c r="J143" s="80">
        <f t="shared" si="9"/>
        <v>212</v>
      </c>
      <c r="K143" s="81" t="s">
        <v>19</v>
      </c>
      <c r="L143" s="112">
        <f t="shared" si="8"/>
        <v>6.3599999999999994</v>
      </c>
    </row>
    <row r="144" spans="1:12" s="13" customFormat="1" ht="24.95" customHeight="1" x14ac:dyDescent="0.4">
      <c r="A144" s="116">
        <v>45256</v>
      </c>
      <c r="B144" s="131"/>
      <c r="C144" s="132"/>
      <c r="D144" s="115" t="s">
        <v>23</v>
      </c>
      <c r="E144" s="117">
        <v>5</v>
      </c>
      <c r="F144" s="79">
        <v>56</v>
      </c>
      <c r="G144" s="79"/>
      <c r="H144" s="79"/>
      <c r="I144" s="136"/>
      <c r="J144" s="80">
        <f t="shared" si="9"/>
        <v>56</v>
      </c>
      <c r="K144" s="81" t="s">
        <v>19</v>
      </c>
      <c r="L144" s="112">
        <f t="shared" si="8"/>
        <v>1.68</v>
      </c>
    </row>
    <row r="145" spans="1:12" s="13" customFormat="1" ht="24.95" customHeight="1" x14ac:dyDescent="0.4">
      <c r="A145" s="116">
        <v>45256</v>
      </c>
      <c r="B145" s="131"/>
      <c r="C145" s="132"/>
      <c r="D145" s="115" t="s">
        <v>27</v>
      </c>
      <c r="E145" s="117">
        <v>2</v>
      </c>
      <c r="F145" s="79"/>
      <c r="G145" s="79"/>
      <c r="H145" s="79"/>
      <c r="I145" s="136"/>
      <c r="J145" s="80">
        <f t="shared" si="9"/>
        <v>0</v>
      </c>
      <c r="K145" s="81" t="s">
        <v>19</v>
      </c>
      <c r="L145" s="112">
        <f t="shared" si="8"/>
        <v>0</v>
      </c>
    </row>
    <row r="146" spans="1:12" s="13" customFormat="1" ht="24.95" customHeight="1" x14ac:dyDescent="0.4">
      <c r="A146" s="116">
        <v>45256</v>
      </c>
      <c r="B146" s="131"/>
      <c r="C146" s="132"/>
      <c r="D146" s="115" t="s">
        <v>22</v>
      </c>
      <c r="E146" s="117">
        <v>5</v>
      </c>
      <c r="F146" s="79">
        <v>85</v>
      </c>
      <c r="G146" s="79"/>
      <c r="H146" s="79"/>
      <c r="I146" s="136"/>
      <c r="J146" s="80">
        <f t="shared" si="9"/>
        <v>85</v>
      </c>
      <c r="K146" s="81" t="s">
        <v>19</v>
      </c>
      <c r="L146" s="112">
        <f t="shared" si="8"/>
        <v>2.5499999999999998</v>
      </c>
    </row>
    <row r="147" spans="1:12" s="13" customFormat="1" ht="24.95" customHeight="1" x14ac:dyDescent="0.4">
      <c r="A147" s="116">
        <v>45256</v>
      </c>
      <c r="B147" s="131"/>
      <c r="C147" s="132"/>
      <c r="D147" s="115" t="s">
        <v>30</v>
      </c>
      <c r="E147" s="117">
        <v>5</v>
      </c>
      <c r="F147" s="79">
        <v>112</v>
      </c>
      <c r="G147" s="79"/>
      <c r="H147" s="79"/>
      <c r="I147" s="136"/>
      <c r="J147" s="80">
        <f t="shared" si="9"/>
        <v>112</v>
      </c>
      <c r="K147" s="81" t="s">
        <v>19</v>
      </c>
      <c r="L147" s="112">
        <f t="shared" si="8"/>
        <v>3.36</v>
      </c>
    </row>
    <row r="148" spans="1:12" s="13" customFormat="1" ht="24.95" customHeight="1" x14ac:dyDescent="0.4">
      <c r="A148" s="116">
        <v>45256</v>
      </c>
      <c r="B148" s="131"/>
      <c r="C148" s="132"/>
      <c r="D148" s="115" t="s">
        <v>27</v>
      </c>
      <c r="E148" s="117">
        <v>2</v>
      </c>
      <c r="F148" s="79"/>
      <c r="G148" s="79"/>
      <c r="H148" s="79"/>
      <c r="I148" s="136"/>
      <c r="J148" s="80">
        <f t="shared" si="9"/>
        <v>0</v>
      </c>
      <c r="K148" s="81" t="s">
        <v>19</v>
      </c>
      <c r="L148" s="112">
        <f t="shared" si="8"/>
        <v>0</v>
      </c>
    </row>
    <row r="149" spans="1:12" s="13" customFormat="1" ht="24.95" customHeight="1" x14ac:dyDescent="0.4">
      <c r="A149" s="116">
        <v>45256</v>
      </c>
      <c r="B149" s="131"/>
      <c r="C149" s="132"/>
      <c r="D149" s="115" t="s">
        <v>27</v>
      </c>
      <c r="E149" s="117">
        <v>4</v>
      </c>
      <c r="F149" s="79">
        <v>93</v>
      </c>
      <c r="G149" s="79"/>
      <c r="H149" s="79"/>
      <c r="I149" s="136"/>
      <c r="J149" s="80">
        <f t="shared" si="9"/>
        <v>93</v>
      </c>
      <c r="K149" s="81" t="s">
        <v>15</v>
      </c>
      <c r="L149" s="112">
        <f t="shared" si="8"/>
        <v>2.79</v>
      </c>
    </row>
    <row r="150" spans="1:12" s="13" customFormat="1" ht="24.95" customHeight="1" x14ac:dyDescent="0.4">
      <c r="A150" s="116">
        <v>45258</v>
      </c>
      <c r="B150" s="131"/>
      <c r="C150" s="132"/>
      <c r="D150" s="115" t="s">
        <v>23</v>
      </c>
      <c r="E150" s="117">
        <v>3</v>
      </c>
      <c r="F150" s="79"/>
      <c r="G150" s="79"/>
      <c r="H150" s="79"/>
      <c r="I150" s="136"/>
      <c r="J150" s="80">
        <f t="shared" si="9"/>
        <v>0</v>
      </c>
      <c r="K150" s="81" t="s">
        <v>19</v>
      </c>
      <c r="L150" s="112">
        <f t="shared" si="8"/>
        <v>0</v>
      </c>
    </row>
    <row r="151" spans="1:12" s="13" customFormat="1" ht="24.95" customHeight="1" x14ac:dyDescent="0.4">
      <c r="A151" s="116">
        <v>45258</v>
      </c>
      <c r="B151" s="131"/>
      <c r="C151" s="132"/>
      <c r="D151" s="115" t="s">
        <v>32</v>
      </c>
      <c r="E151" s="117">
        <v>4</v>
      </c>
      <c r="F151" s="79">
        <v>15</v>
      </c>
      <c r="G151" s="79"/>
      <c r="H151" s="79"/>
      <c r="I151" s="136"/>
      <c r="J151" s="80">
        <f t="shared" si="9"/>
        <v>15</v>
      </c>
      <c r="K151" s="81" t="s">
        <v>19</v>
      </c>
      <c r="L151" s="112">
        <f t="shared" si="8"/>
        <v>0.44999999999999996</v>
      </c>
    </row>
    <row r="152" spans="1:12" s="13" customFormat="1" ht="24.95" customHeight="1" x14ac:dyDescent="0.4">
      <c r="A152" s="116">
        <v>45258</v>
      </c>
      <c r="B152" s="131"/>
      <c r="C152" s="132"/>
      <c r="D152" s="115" t="s">
        <v>29</v>
      </c>
      <c r="E152" s="117">
        <v>2</v>
      </c>
      <c r="F152" s="79"/>
      <c r="G152" s="79"/>
      <c r="H152" s="79"/>
      <c r="I152" s="136"/>
      <c r="J152" s="80">
        <f t="shared" si="9"/>
        <v>0</v>
      </c>
      <c r="K152" s="81" t="s">
        <v>19</v>
      </c>
      <c r="L152" s="112">
        <f t="shared" si="8"/>
        <v>0</v>
      </c>
    </row>
    <row r="153" spans="1:12" s="13" customFormat="1" ht="24.95" customHeight="1" x14ac:dyDescent="0.4">
      <c r="A153" s="116">
        <v>45258</v>
      </c>
      <c r="B153" s="131"/>
      <c r="C153" s="132"/>
      <c r="D153" s="115" t="s">
        <v>27</v>
      </c>
      <c r="E153" s="117">
        <v>1</v>
      </c>
      <c r="F153" s="79"/>
      <c r="G153" s="79"/>
      <c r="H153" s="79"/>
      <c r="I153" s="136"/>
      <c r="J153" s="80">
        <f t="shared" si="9"/>
        <v>0</v>
      </c>
      <c r="K153" s="81" t="s">
        <v>15</v>
      </c>
      <c r="L153" s="112">
        <f t="shared" si="8"/>
        <v>0</v>
      </c>
    </row>
    <row r="154" spans="1:12" s="13" customFormat="1" ht="24.95" customHeight="1" x14ac:dyDescent="0.4">
      <c r="A154" s="116">
        <v>45258</v>
      </c>
      <c r="B154" s="131"/>
      <c r="C154" s="132"/>
      <c r="D154" s="115" t="s">
        <v>27</v>
      </c>
      <c r="E154" s="117">
        <v>1</v>
      </c>
      <c r="F154" s="79">
        <v>235</v>
      </c>
      <c r="G154" s="79"/>
      <c r="H154" s="79"/>
      <c r="I154" s="136"/>
      <c r="J154" s="80">
        <f t="shared" si="9"/>
        <v>235</v>
      </c>
      <c r="K154" s="81" t="s">
        <v>15</v>
      </c>
      <c r="L154" s="112">
        <f t="shared" si="8"/>
        <v>7.05</v>
      </c>
    </row>
    <row r="155" spans="1:12" s="13" customFormat="1" ht="24.95" customHeight="1" x14ac:dyDescent="0.4">
      <c r="A155" s="116">
        <v>45258</v>
      </c>
      <c r="B155" s="131"/>
      <c r="C155" s="132"/>
      <c r="D155" s="115" t="s">
        <v>28</v>
      </c>
      <c r="E155" s="117">
        <v>2</v>
      </c>
      <c r="F155" s="79">
        <v>25</v>
      </c>
      <c r="G155" s="79"/>
      <c r="H155" s="79"/>
      <c r="I155" s="136"/>
      <c r="J155" s="80">
        <f t="shared" si="9"/>
        <v>25</v>
      </c>
      <c r="K155" s="81" t="s">
        <v>15</v>
      </c>
      <c r="L155" s="112">
        <f t="shared" si="8"/>
        <v>0.75</v>
      </c>
    </row>
    <row r="156" spans="1:12" s="13" customFormat="1" ht="24.95" customHeight="1" x14ac:dyDescent="0.4">
      <c r="A156" s="116">
        <v>45258</v>
      </c>
      <c r="B156" s="131"/>
      <c r="C156" s="132"/>
      <c r="D156" s="115" t="s">
        <v>32</v>
      </c>
      <c r="E156" s="117">
        <v>3</v>
      </c>
      <c r="F156" s="79">
        <v>45</v>
      </c>
      <c r="G156" s="79"/>
      <c r="H156" s="79"/>
      <c r="I156" s="136"/>
      <c r="J156" s="80">
        <f t="shared" si="9"/>
        <v>45</v>
      </c>
      <c r="K156" s="81" t="s">
        <v>15</v>
      </c>
      <c r="L156" s="112">
        <v>8.64</v>
      </c>
    </row>
    <row r="157" spans="1:12" s="13" customFormat="1" ht="24.95" customHeight="1" x14ac:dyDescent="0.4">
      <c r="A157" s="116">
        <v>45260</v>
      </c>
      <c r="B157" s="131"/>
      <c r="C157" s="132"/>
      <c r="D157" s="115" t="s">
        <v>27</v>
      </c>
      <c r="E157" s="117">
        <v>4</v>
      </c>
      <c r="F157" s="79">
        <v>25</v>
      </c>
      <c r="G157" s="79"/>
      <c r="H157" s="79"/>
      <c r="I157" s="136"/>
      <c r="J157" s="80">
        <f t="shared" si="9"/>
        <v>25</v>
      </c>
      <c r="K157" s="81" t="s">
        <v>15</v>
      </c>
      <c r="L157" s="112">
        <v>1.8599999999999999</v>
      </c>
    </row>
    <row r="158" spans="1:12" s="13" customFormat="1" ht="24.95" customHeight="1" x14ac:dyDescent="0.4">
      <c r="A158" s="116">
        <v>45260</v>
      </c>
      <c r="B158" s="131"/>
      <c r="C158" s="132"/>
      <c r="D158" s="115" t="s">
        <v>22</v>
      </c>
      <c r="E158" s="117">
        <v>2</v>
      </c>
      <c r="F158" s="79"/>
      <c r="G158" s="79"/>
      <c r="H158" s="79"/>
      <c r="I158" s="136"/>
      <c r="J158" s="80">
        <f t="shared" si="9"/>
        <v>0</v>
      </c>
      <c r="K158" s="81" t="s">
        <v>15</v>
      </c>
      <c r="L158" s="112">
        <v>0.6</v>
      </c>
    </row>
    <row r="159" spans="1:12" s="13" customFormat="1" ht="24.95" customHeight="1" x14ac:dyDescent="0.4">
      <c r="A159" s="116">
        <v>45260</v>
      </c>
      <c r="B159" s="131"/>
      <c r="C159" s="132"/>
      <c r="D159" s="115" t="s">
        <v>32</v>
      </c>
      <c r="E159" s="121">
        <v>5</v>
      </c>
      <c r="F159" s="79">
        <v>140</v>
      </c>
      <c r="G159" s="79"/>
      <c r="H159" s="79"/>
      <c r="I159" s="136"/>
      <c r="J159" s="80">
        <f t="shared" si="9"/>
        <v>140</v>
      </c>
      <c r="K159" s="81" t="s">
        <v>19</v>
      </c>
      <c r="L159" s="112">
        <v>7.5</v>
      </c>
    </row>
    <row r="160" spans="1:12" s="13" customFormat="1" ht="24.95" customHeight="1" x14ac:dyDescent="0.4">
      <c r="A160" s="116">
        <v>45260</v>
      </c>
      <c r="B160" s="131"/>
      <c r="C160" s="132"/>
      <c r="D160" s="115" t="s">
        <v>25</v>
      </c>
      <c r="E160" s="121">
        <v>8</v>
      </c>
      <c r="F160" s="79">
        <v>50</v>
      </c>
      <c r="G160" s="79"/>
      <c r="H160" s="79"/>
      <c r="I160" s="136"/>
      <c r="J160" s="80">
        <f t="shared" si="9"/>
        <v>50</v>
      </c>
      <c r="K160" s="81" t="s">
        <v>19</v>
      </c>
      <c r="L160" s="112">
        <v>8.85</v>
      </c>
    </row>
    <row r="161" spans="1:12" s="13" customFormat="1" ht="24.95" customHeight="1" x14ac:dyDescent="0.4">
      <c r="A161" s="116">
        <v>45260</v>
      </c>
      <c r="B161" s="131"/>
      <c r="C161" s="132"/>
      <c r="D161" s="115" t="s">
        <v>29</v>
      </c>
      <c r="E161" s="121">
        <v>4</v>
      </c>
      <c r="F161" s="79">
        <v>23</v>
      </c>
      <c r="G161" s="79"/>
      <c r="H161" s="79"/>
      <c r="I161" s="136"/>
      <c r="J161" s="80">
        <f t="shared" si="9"/>
        <v>23</v>
      </c>
      <c r="K161" s="81" t="s">
        <v>19</v>
      </c>
      <c r="L161" s="112">
        <v>0</v>
      </c>
    </row>
    <row r="162" spans="1:12" s="13" customFormat="1" ht="24.95" customHeight="1" x14ac:dyDescent="0.4">
      <c r="A162" s="116">
        <v>45261</v>
      </c>
      <c r="B162" s="131"/>
      <c r="C162" s="132"/>
      <c r="D162" s="115" t="s">
        <v>23</v>
      </c>
      <c r="E162" s="117">
        <v>2</v>
      </c>
      <c r="F162" s="79"/>
      <c r="G162" s="79"/>
      <c r="H162" s="79"/>
      <c r="I162" s="136"/>
      <c r="J162" s="80">
        <f t="shared" si="9"/>
        <v>0</v>
      </c>
      <c r="K162" s="81" t="s">
        <v>14</v>
      </c>
      <c r="L162" s="112">
        <f t="shared" ref="L162:L216" si="10">J162*3%</f>
        <v>0</v>
      </c>
    </row>
    <row r="163" spans="1:12" s="13" customFormat="1" ht="24.95" customHeight="1" x14ac:dyDescent="0.4">
      <c r="A163" s="116">
        <v>45261</v>
      </c>
      <c r="B163" s="131"/>
      <c r="C163" s="132"/>
      <c r="D163" s="115" t="s">
        <v>30</v>
      </c>
      <c r="E163" s="117">
        <v>2</v>
      </c>
      <c r="F163" s="79"/>
      <c r="G163" s="79"/>
      <c r="H163" s="79"/>
      <c r="I163" s="136"/>
      <c r="J163" s="80">
        <f t="shared" si="9"/>
        <v>0</v>
      </c>
      <c r="K163" s="81" t="s">
        <v>14</v>
      </c>
      <c r="L163" s="112">
        <f t="shared" si="10"/>
        <v>0</v>
      </c>
    </row>
    <row r="164" spans="1:12" s="13" customFormat="1" ht="24.95" customHeight="1" x14ac:dyDescent="0.4">
      <c r="A164" s="116">
        <v>45261</v>
      </c>
      <c r="B164" s="131"/>
      <c r="C164" s="132"/>
      <c r="D164" s="115" t="s">
        <v>27</v>
      </c>
      <c r="E164" s="117">
        <v>2</v>
      </c>
      <c r="F164" s="79">
        <v>245</v>
      </c>
      <c r="G164" s="79"/>
      <c r="H164" s="79"/>
      <c r="I164" s="136"/>
      <c r="J164" s="80">
        <f t="shared" si="9"/>
        <v>245</v>
      </c>
      <c r="K164" s="81" t="s">
        <v>14</v>
      </c>
      <c r="L164" s="112">
        <f t="shared" si="10"/>
        <v>7.35</v>
      </c>
    </row>
    <row r="165" spans="1:12" s="13" customFormat="1" ht="24.95" customHeight="1" x14ac:dyDescent="0.4">
      <c r="A165" s="116">
        <v>45261</v>
      </c>
      <c r="B165" s="131"/>
      <c r="C165" s="132"/>
      <c r="D165" s="115" t="s">
        <v>32</v>
      </c>
      <c r="E165" s="117">
        <v>2</v>
      </c>
      <c r="F165" s="79"/>
      <c r="G165" s="79"/>
      <c r="H165" s="79"/>
      <c r="I165" s="136"/>
      <c r="J165" s="80">
        <f t="shared" si="9"/>
        <v>0</v>
      </c>
      <c r="K165" s="81" t="s">
        <v>14</v>
      </c>
      <c r="L165" s="112">
        <f t="shared" si="10"/>
        <v>0</v>
      </c>
    </row>
    <row r="166" spans="1:12" s="13" customFormat="1" ht="24.95" customHeight="1" x14ac:dyDescent="0.4">
      <c r="A166" s="116">
        <v>45261</v>
      </c>
      <c r="B166" s="131"/>
      <c r="C166" s="132"/>
      <c r="D166" s="115" t="s">
        <v>23</v>
      </c>
      <c r="E166" s="117">
        <v>2</v>
      </c>
      <c r="F166" s="79">
        <v>30</v>
      </c>
      <c r="G166" s="79"/>
      <c r="H166" s="79"/>
      <c r="I166" s="136"/>
      <c r="J166" s="80">
        <f t="shared" si="9"/>
        <v>30</v>
      </c>
      <c r="K166" s="81" t="s">
        <v>14</v>
      </c>
      <c r="L166" s="112">
        <f t="shared" si="10"/>
        <v>0.89999999999999991</v>
      </c>
    </row>
    <row r="167" spans="1:12" s="13" customFormat="1" ht="24.95" customHeight="1" x14ac:dyDescent="0.4">
      <c r="A167" s="116">
        <v>45261</v>
      </c>
      <c r="B167" s="131"/>
      <c r="C167" s="132"/>
      <c r="D167" s="115" t="s">
        <v>25</v>
      </c>
      <c r="E167" s="117">
        <v>7</v>
      </c>
      <c r="F167" s="79">
        <v>60</v>
      </c>
      <c r="G167" s="79"/>
      <c r="H167" s="79"/>
      <c r="I167" s="136"/>
      <c r="J167" s="80">
        <f t="shared" si="9"/>
        <v>60</v>
      </c>
      <c r="K167" s="81" t="s">
        <v>14</v>
      </c>
      <c r="L167" s="112">
        <f t="shared" si="10"/>
        <v>1.7999999999999998</v>
      </c>
    </row>
    <row r="168" spans="1:12" s="13" customFormat="1" ht="24.95" customHeight="1" x14ac:dyDescent="0.4">
      <c r="A168" s="116">
        <v>45263</v>
      </c>
      <c r="B168" s="131"/>
      <c r="C168" s="132"/>
      <c r="D168" s="115" t="s">
        <v>32</v>
      </c>
      <c r="E168" s="117">
        <v>4</v>
      </c>
      <c r="F168" s="79">
        <v>5</v>
      </c>
      <c r="G168" s="79"/>
      <c r="H168" s="79"/>
      <c r="I168" s="136"/>
      <c r="J168" s="80">
        <f t="shared" si="9"/>
        <v>5</v>
      </c>
      <c r="K168" s="81" t="s">
        <v>15</v>
      </c>
      <c r="L168" s="112">
        <f t="shared" si="10"/>
        <v>0.15</v>
      </c>
    </row>
    <row r="169" spans="1:12" s="13" customFormat="1" ht="24.95" customHeight="1" x14ac:dyDescent="0.4">
      <c r="A169" s="116">
        <v>45263</v>
      </c>
      <c r="B169" s="131"/>
      <c r="C169" s="132"/>
      <c r="D169" s="115" t="s">
        <v>27</v>
      </c>
      <c r="E169" s="117">
        <v>2</v>
      </c>
      <c r="F169" s="79"/>
      <c r="G169" s="79"/>
      <c r="H169" s="79"/>
      <c r="I169" s="136"/>
      <c r="J169" s="80">
        <f t="shared" si="9"/>
        <v>0</v>
      </c>
      <c r="K169" s="81" t="s">
        <v>15</v>
      </c>
      <c r="L169" s="112">
        <f t="shared" si="10"/>
        <v>0</v>
      </c>
    </row>
    <row r="170" spans="1:12" s="13" customFormat="1" ht="24.95" customHeight="1" x14ac:dyDescent="0.4">
      <c r="A170" s="116">
        <v>45263</v>
      </c>
      <c r="B170" s="131"/>
      <c r="C170" s="132"/>
      <c r="D170" s="115" t="s">
        <v>30</v>
      </c>
      <c r="E170" s="117">
        <v>3</v>
      </c>
      <c r="F170" s="79">
        <v>79</v>
      </c>
      <c r="G170" s="79"/>
      <c r="H170" s="79"/>
      <c r="I170" s="136"/>
      <c r="J170" s="80">
        <f t="shared" si="9"/>
        <v>79</v>
      </c>
      <c r="K170" s="81" t="s">
        <v>15</v>
      </c>
      <c r="L170" s="112">
        <f t="shared" si="10"/>
        <v>2.37</v>
      </c>
    </row>
    <row r="171" spans="1:12" s="13" customFormat="1" ht="24.95" customHeight="1" x14ac:dyDescent="0.4">
      <c r="A171" s="116">
        <v>45263</v>
      </c>
      <c r="B171" s="131"/>
      <c r="C171" s="132"/>
      <c r="D171" s="115" t="s">
        <v>27</v>
      </c>
      <c r="E171" s="117">
        <v>2</v>
      </c>
      <c r="F171" s="79">
        <v>5</v>
      </c>
      <c r="G171" s="79"/>
      <c r="H171" s="79"/>
      <c r="I171" s="136"/>
      <c r="J171" s="80">
        <f t="shared" si="9"/>
        <v>5</v>
      </c>
      <c r="K171" s="81" t="s">
        <v>15</v>
      </c>
      <c r="L171" s="112">
        <f t="shared" si="10"/>
        <v>0.15</v>
      </c>
    </row>
    <row r="172" spans="1:12" s="13" customFormat="1" ht="24.95" customHeight="1" x14ac:dyDescent="0.4">
      <c r="A172" s="116">
        <v>45265</v>
      </c>
      <c r="B172" s="131"/>
      <c r="C172" s="132"/>
      <c r="D172" s="115" t="s">
        <v>28</v>
      </c>
      <c r="E172" s="117">
        <v>5</v>
      </c>
      <c r="F172" s="79">
        <v>43</v>
      </c>
      <c r="G172" s="79"/>
      <c r="H172" s="79"/>
      <c r="I172" s="136"/>
      <c r="J172" s="80">
        <f t="shared" si="9"/>
        <v>43</v>
      </c>
      <c r="K172" s="81" t="s">
        <v>19</v>
      </c>
      <c r="L172" s="112">
        <f t="shared" si="10"/>
        <v>1.29</v>
      </c>
    </row>
    <row r="173" spans="1:12" s="13" customFormat="1" ht="24.95" customHeight="1" x14ac:dyDescent="0.4">
      <c r="A173" s="116">
        <v>45265</v>
      </c>
      <c r="B173" s="131"/>
      <c r="C173" s="132"/>
      <c r="D173" s="115" t="s">
        <v>28</v>
      </c>
      <c r="E173" s="117">
        <v>2</v>
      </c>
      <c r="F173" s="79">
        <v>96</v>
      </c>
      <c r="G173" s="79"/>
      <c r="H173" s="79"/>
      <c r="I173" s="136"/>
      <c r="J173" s="80">
        <f t="shared" si="9"/>
        <v>96</v>
      </c>
      <c r="K173" s="81" t="s">
        <v>19</v>
      </c>
      <c r="L173" s="112">
        <f t="shared" si="10"/>
        <v>2.88</v>
      </c>
    </row>
    <row r="174" spans="1:12" s="13" customFormat="1" ht="24.95" customHeight="1" x14ac:dyDescent="0.4">
      <c r="A174" s="116">
        <v>45265</v>
      </c>
      <c r="B174" s="131"/>
      <c r="C174" s="132"/>
      <c r="D174" s="115" t="s">
        <v>23</v>
      </c>
      <c r="E174" s="117">
        <v>2</v>
      </c>
      <c r="F174" s="79">
        <v>15</v>
      </c>
      <c r="G174" s="79"/>
      <c r="H174" s="79"/>
      <c r="I174" s="136"/>
      <c r="J174" s="80">
        <f t="shared" si="9"/>
        <v>15</v>
      </c>
      <c r="K174" s="81" t="s">
        <v>19</v>
      </c>
      <c r="L174" s="112">
        <f t="shared" si="10"/>
        <v>0.44999999999999996</v>
      </c>
    </row>
    <row r="175" spans="1:12" s="13" customFormat="1" ht="24.95" customHeight="1" x14ac:dyDescent="0.4">
      <c r="A175" s="116">
        <v>45265</v>
      </c>
      <c r="B175" s="131"/>
      <c r="C175" s="132"/>
      <c r="D175" s="115" t="s">
        <v>22</v>
      </c>
      <c r="E175" s="117">
        <v>3</v>
      </c>
      <c r="F175" s="79">
        <v>354</v>
      </c>
      <c r="G175" s="79"/>
      <c r="H175" s="79"/>
      <c r="I175" s="136"/>
      <c r="J175" s="80">
        <f t="shared" si="9"/>
        <v>354</v>
      </c>
      <c r="K175" s="81" t="s">
        <v>13</v>
      </c>
      <c r="L175" s="112">
        <f t="shared" si="10"/>
        <v>10.62</v>
      </c>
    </row>
    <row r="176" spans="1:12" s="13" customFormat="1" ht="24.95" customHeight="1" x14ac:dyDescent="0.4">
      <c r="A176" s="116">
        <v>45265</v>
      </c>
      <c r="B176" s="131"/>
      <c r="C176" s="132"/>
      <c r="D176" s="115" t="s">
        <v>27</v>
      </c>
      <c r="E176" s="117">
        <v>2</v>
      </c>
      <c r="F176" s="79">
        <v>114</v>
      </c>
      <c r="G176" s="79"/>
      <c r="H176" s="79"/>
      <c r="I176" s="136"/>
      <c r="J176" s="80">
        <f t="shared" si="9"/>
        <v>114</v>
      </c>
      <c r="K176" s="81" t="s">
        <v>13</v>
      </c>
      <c r="L176" s="112">
        <f t="shared" si="10"/>
        <v>3.42</v>
      </c>
    </row>
    <row r="177" spans="1:12" s="13" customFormat="1" ht="24.95" customHeight="1" x14ac:dyDescent="0.4">
      <c r="A177" s="116">
        <v>45267</v>
      </c>
      <c r="B177" s="131"/>
      <c r="C177" s="132"/>
      <c r="D177" s="115" t="s">
        <v>32</v>
      </c>
      <c r="E177" s="117">
        <v>8</v>
      </c>
      <c r="F177" s="79">
        <v>309</v>
      </c>
      <c r="G177" s="79"/>
      <c r="H177" s="79"/>
      <c r="I177" s="136"/>
      <c r="J177" s="80">
        <f t="shared" si="9"/>
        <v>309</v>
      </c>
      <c r="K177" s="141" t="s">
        <v>14</v>
      </c>
      <c r="L177" s="112">
        <f t="shared" si="10"/>
        <v>9.27</v>
      </c>
    </row>
    <row r="178" spans="1:12" s="13" customFormat="1" ht="24.95" customHeight="1" x14ac:dyDescent="0.4">
      <c r="A178" s="116">
        <v>45267</v>
      </c>
      <c r="B178" s="131"/>
      <c r="C178" s="132"/>
      <c r="D178" s="115" t="s">
        <v>28</v>
      </c>
      <c r="E178" s="117">
        <v>1</v>
      </c>
      <c r="F178" s="79"/>
      <c r="G178" s="79"/>
      <c r="H178" s="79"/>
      <c r="I178" s="136"/>
      <c r="J178" s="80">
        <f t="shared" si="9"/>
        <v>0</v>
      </c>
      <c r="K178" s="141" t="s">
        <v>14</v>
      </c>
      <c r="L178" s="112">
        <f t="shared" si="10"/>
        <v>0</v>
      </c>
    </row>
    <row r="179" spans="1:12" s="13" customFormat="1" ht="24.95" customHeight="1" x14ac:dyDescent="0.4">
      <c r="A179" s="116">
        <v>45267</v>
      </c>
      <c r="B179" s="131"/>
      <c r="C179" s="132"/>
      <c r="D179" s="115" t="s">
        <v>29</v>
      </c>
      <c r="E179" s="117">
        <v>2</v>
      </c>
      <c r="F179" s="79">
        <v>35</v>
      </c>
      <c r="G179" s="79"/>
      <c r="H179" s="79"/>
      <c r="I179" s="136"/>
      <c r="J179" s="80">
        <f t="shared" si="9"/>
        <v>35</v>
      </c>
      <c r="K179" s="141" t="s">
        <v>14</v>
      </c>
      <c r="L179" s="112">
        <f t="shared" si="10"/>
        <v>1.05</v>
      </c>
    </row>
    <row r="180" spans="1:12" s="13" customFormat="1" ht="24.95" customHeight="1" x14ac:dyDescent="0.4">
      <c r="A180" s="116">
        <v>45267</v>
      </c>
      <c r="B180" s="131"/>
      <c r="C180" s="132"/>
      <c r="D180" s="115" t="s">
        <v>27</v>
      </c>
      <c r="E180" s="117">
        <v>2</v>
      </c>
      <c r="F180" s="79"/>
      <c r="G180" s="79"/>
      <c r="H180" s="79"/>
      <c r="I180" s="136"/>
      <c r="J180" s="80">
        <f t="shared" si="9"/>
        <v>0</v>
      </c>
      <c r="K180" s="141" t="s">
        <v>14</v>
      </c>
      <c r="L180" s="112">
        <f t="shared" si="10"/>
        <v>0</v>
      </c>
    </row>
    <row r="181" spans="1:12" s="13" customFormat="1" ht="24.95" customHeight="1" x14ac:dyDescent="0.4">
      <c r="A181" s="116">
        <v>45267</v>
      </c>
      <c r="B181" s="131"/>
      <c r="C181" s="132"/>
      <c r="D181" s="115" t="s">
        <v>30</v>
      </c>
      <c r="E181" s="117">
        <v>11</v>
      </c>
      <c r="F181" s="79">
        <v>321</v>
      </c>
      <c r="G181" s="79"/>
      <c r="H181" s="79"/>
      <c r="I181" s="136"/>
      <c r="J181" s="80">
        <f t="shared" si="9"/>
        <v>321</v>
      </c>
      <c r="K181" s="141" t="s">
        <v>14</v>
      </c>
      <c r="L181" s="112">
        <f t="shared" si="10"/>
        <v>9.629999999999999</v>
      </c>
    </row>
    <row r="182" spans="1:12" s="13" customFormat="1" ht="24.95" customHeight="1" x14ac:dyDescent="0.4">
      <c r="A182" s="116">
        <v>45267</v>
      </c>
      <c r="B182" s="131"/>
      <c r="C182" s="132"/>
      <c r="D182" s="115" t="s">
        <v>27</v>
      </c>
      <c r="E182" s="117">
        <v>5</v>
      </c>
      <c r="F182" s="79">
        <v>135</v>
      </c>
      <c r="G182" s="79"/>
      <c r="H182" s="79"/>
      <c r="I182" s="136"/>
      <c r="J182" s="80">
        <f t="shared" si="9"/>
        <v>135</v>
      </c>
      <c r="K182" s="141" t="s">
        <v>14</v>
      </c>
      <c r="L182" s="112">
        <f t="shared" si="10"/>
        <v>4.05</v>
      </c>
    </row>
    <row r="183" spans="1:12" s="13" customFormat="1" ht="24.95" customHeight="1" x14ac:dyDescent="0.4">
      <c r="A183" s="116">
        <v>45267</v>
      </c>
      <c r="B183" s="131"/>
      <c r="C183" s="132"/>
      <c r="D183" s="115" t="s">
        <v>22</v>
      </c>
      <c r="E183" s="117">
        <v>4</v>
      </c>
      <c r="F183" s="79"/>
      <c r="G183" s="79"/>
      <c r="H183" s="79"/>
      <c r="I183" s="136"/>
      <c r="J183" s="80">
        <f t="shared" si="9"/>
        <v>0</v>
      </c>
      <c r="K183" s="141" t="s">
        <v>14</v>
      </c>
      <c r="L183" s="112">
        <f t="shared" si="10"/>
        <v>0</v>
      </c>
    </row>
    <row r="184" spans="1:12" s="13" customFormat="1" ht="24.95" customHeight="1" x14ac:dyDescent="0.4">
      <c r="A184" s="116">
        <v>45267</v>
      </c>
      <c r="B184" s="131"/>
      <c r="C184" s="132"/>
      <c r="D184" s="115" t="s">
        <v>32</v>
      </c>
      <c r="E184" s="117">
        <v>3</v>
      </c>
      <c r="F184" s="79">
        <v>220</v>
      </c>
      <c r="G184" s="79"/>
      <c r="H184" s="79"/>
      <c r="I184" s="136"/>
      <c r="J184" s="80">
        <f t="shared" si="9"/>
        <v>220</v>
      </c>
      <c r="K184" s="141" t="s">
        <v>16</v>
      </c>
      <c r="L184" s="112">
        <f t="shared" si="10"/>
        <v>6.6</v>
      </c>
    </row>
    <row r="185" spans="1:12" s="13" customFormat="1" ht="24.95" customHeight="1" x14ac:dyDescent="0.4">
      <c r="A185" s="116">
        <v>45267</v>
      </c>
      <c r="B185" s="131"/>
      <c r="C185" s="132"/>
      <c r="D185" s="115" t="s">
        <v>32</v>
      </c>
      <c r="E185" s="117">
        <v>2</v>
      </c>
      <c r="F185" s="79"/>
      <c r="G185" s="79"/>
      <c r="H185" s="79"/>
      <c r="I185" s="136"/>
      <c r="J185" s="80">
        <f t="shared" si="9"/>
        <v>0</v>
      </c>
      <c r="K185" s="141" t="s">
        <v>16</v>
      </c>
      <c r="L185" s="112">
        <f t="shared" si="10"/>
        <v>0</v>
      </c>
    </row>
    <row r="186" spans="1:12" s="13" customFormat="1" ht="24.95" customHeight="1" x14ac:dyDescent="0.4">
      <c r="A186" s="116">
        <v>45268</v>
      </c>
      <c r="B186" s="131"/>
      <c r="C186" s="132"/>
      <c r="D186" s="115" t="s">
        <v>30</v>
      </c>
      <c r="E186" s="117">
        <v>6</v>
      </c>
      <c r="F186" s="79">
        <v>60</v>
      </c>
      <c r="G186" s="79"/>
      <c r="H186" s="79"/>
      <c r="I186" s="136"/>
      <c r="J186" s="80">
        <f t="shared" si="9"/>
        <v>60</v>
      </c>
      <c r="K186" s="81" t="s">
        <v>19</v>
      </c>
      <c r="L186" s="112">
        <f t="shared" si="10"/>
        <v>1.7999999999999998</v>
      </c>
    </row>
    <row r="187" spans="1:12" s="13" customFormat="1" ht="24.95" customHeight="1" x14ac:dyDescent="0.4">
      <c r="A187" s="116">
        <v>45268</v>
      </c>
      <c r="B187" s="131"/>
      <c r="C187" s="132"/>
      <c r="D187" s="115" t="s">
        <v>23</v>
      </c>
      <c r="E187" s="117">
        <v>2</v>
      </c>
      <c r="F187" s="79"/>
      <c r="G187" s="79"/>
      <c r="H187" s="79"/>
      <c r="I187" s="136"/>
      <c r="J187" s="80">
        <f t="shared" si="9"/>
        <v>0</v>
      </c>
      <c r="K187" s="81" t="s">
        <v>19</v>
      </c>
      <c r="L187" s="112">
        <f t="shared" si="10"/>
        <v>0</v>
      </c>
    </row>
    <row r="188" spans="1:12" s="13" customFormat="1" ht="24.95" customHeight="1" x14ac:dyDescent="0.4">
      <c r="A188" s="116">
        <v>45268</v>
      </c>
      <c r="B188" s="131"/>
      <c r="C188" s="132"/>
      <c r="D188" s="115" t="s">
        <v>25</v>
      </c>
      <c r="E188" s="117">
        <v>2</v>
      </c>
      <c r="F188" s="79"/>
      <c r="G188" s="79"/>
      <c r="H188" s="79"/>
      <c r="I188" s="136"/>
      <c r="J188" s="80">
        <f t="shared" ref="J188:J245" si="11">SUM(F188:H188)</f>
        <v>0</v>
      </c>
      <c r="K188" s="81" t="s">
        <v>19</v>
      </c>
      <c r="L188" s="112">
        <f t="shared" si="10"/>
        <v>0</v>
      </c>
    </row>
    <row r="189" spans="1:12" s="13" customFormat="1" ht="24.95" customHeight="1" x14ac:dyDescent="0.4">
      <c r="A189" s="116">
        <v>45268</v>
      </c>
      <c r="B189" s="131"/>
      <c r="C189" s="132"/>
      <c r="D189" s="115" t="s">
        <v>36</v>
      </c>
      <c r="E189" s="117">
        <v>5</v>
      </c>
      <c r="F189" s="79">
        <v>63</v>
      </c>
      <c r="G189" s="79"/>
      <c r="H189" s="79"/>
      <c r="I189" s="136"/>
      <c r="J189" s="80">
        <f t="shared" si="11"/>
        <v>63</v>
      </c>
      <c r="K189" s="81" t="s">
        <v>19</v>
      </c>
      <c r="L189" s="112">
        <f t="shared" si="10"/>
        <v>1.89</v>
      </c>
    </row>
    <row r="190" spans="1:12" s="13" customFormat="1" ht="24.95" customHeight="1" x14ac:dyDescent="0.4">
      <c r="A190" s="116">
        <v>45268</v>
      </c>
      <c r="B190" s="131"/>
      <c r="C190" s="132"/>
      <c r="D190" s="115" t="s">
        <v>29</v>
      </c>
      <c r="E190" s="117">
        <v>1</v>
      </c>
      <c r="F190" s="79"/>
      <c r="G190" s="79"/>
      <c r="H190" s="79"/>
      <c r="I190" s="136"/>
      <c r="J190" s="80">
        <f t="shared" si="11"/>
        <v>0</v>
      </c>
      <c r="K190" s="81" t="s">
        <v>19</v>
      </c>
      <c r="L190" s="112">
        <f t="shared" si="10"/>
        <v>0</v>
      </c>
    </row>
    <row r="191" spans="1:12" s="13" customFormat="1" ht="24.95" customHeight="1" x14ac:dyDescent="0.4">
      <c r="A191" s="116">
        <v>45268</v>
      </c>
      <c r="B191" s="131"/>
      <c r="C191" s="132"/>
      <c r="D191" s="115" t="s">
        <v>27</v>
      </c>
      <c r="E191" s="117">
        <v>3</v>
      </c>
      <c r="F191" s="79">
        <v>22</v>
      </c>
      <c r="G191" s="79"/>
      <c r="H191" s="79"/>
      <c r="I191" s="136"/>
      <c r="J191" s="80">
        <f t="shared" si="11"/>
        <v>22</v>
      </c>
      <c r="K191" s="81" t="s">
        <v>19</v>
      </c>
      <c r="L191" s="112">
        <f t="shared" si="10"/>
        <v>0.65999999999999992</v>
      </c>
    </row>
    <row r="192" spans="1:12" s="13" customFormat="1" ht="24.95" customHeight="1" x14ac:dyDescent="0.4">
      <c r="A192" s="116">
        <v>45269</v>
      </c>
      <c r="B192" s="131"/>
      <c r="C192" s="132"/>
      <c r="D192" s="115" t="s">
        <v>23</v>
      </c>
      <c r="E192" s="117">
        <v>2</v>
      </c>
      <c r="F192" s="79">
        <v>123</v>
      </c>
      <c r="G192" s="79"/>
      <c r="H192" s="79"/>
      <c r="I192" s="136"/>
      <c r="J192" s="80">
        <f t="shared" si="11"/>
        <v>123</v>
      </c>
      <c r="K192" s="81" t="s">
        <v>14</v>
      </c>
      <c r="L192" s="112">
        <f t="shared" si="10"/>
        <v>3.69</v>
      </c>
    </row>
    <row r="193" spans="1:12" s="13" customFormat="1" ht="24.95" customHeight="1" x14ac:dyDescent="0.4">
      <c r="A193" s="116">
        <v>45269</v>
      </c>
      <c r="B193" s="131"/>
      <c r="C193" s="132"/>
      <c r="D193" s="115" t="s">
        <v>28</v>
      </c>
      <c r="E193" s="117">
        <v>2</v>
      </c>
      <c r="F193" s="79">
        <v>28</v>
      </c>
      <c r="G193" s="79"/>
      <c r="H193" s="79"/>
      <c r="I193" s="136"/>
      <c r="J193" s="80">
        <f t="shared" si="11"/>
        <v>28</v>
      </c>
      <c r="K193" s="81" t="s">
        <v>14</v>
      </c>
      <c r="L193" s="112">
        <f t="shared" si="10"/>
        <v>0.84</v>
      </c>
    </row>
    <row r="194" spans="1:12" s="13" customFormat="1" ht="24.95" customHeight="1" x14ac:dyDescent="0.4">
      <c r="A194" s="116">
        <v>45269</v>
      </c>
      <c r="B194" s="131"/>
      <c r="C194" s="132"/>
      <c r="D194" s="115" t="s">
        <v>22</v>
      </c>
      <c r="E194" s="117">
        <v>2</v>
      </c>
      <c r="F194" s="79">
        <v>138</v>
      </c>
      <c r="G194" s="79"/>
      <c r="H194" s="79"/>
      <c r="I194" s="136"/>
      <c r="J194" s="80">
        <f t="shared" si="11"/>
        <v>138</v>
      </c>
      <c r="K194" s="81" t="s">
        <v>14</v>
      </c>
      <c r="L194" s="112">
        <f t="shared" si="10"/>
        <v>4.1399999999999997</v>
      </c>
    </row>
    <row r="195" spans="1:12" s="13" customFormat="1" ht="24.95" customHeight="1" x14ac:dyDescent="0.4">
      <c r="A195" s="116">
        <v>45269</v>
      </c>
      <c r="B195" s="131"/>
      <c r="C195" s="132"/>
      <c r="D195" s="115" t="s">
        <v>22</v>
      </c>
      <c r="E195" s="117">
        <v>1</v>
      </c>
      <c r="F195" s="79"/>
      <c r="G195" s="79"/>
      <c r="H195" s="79"/>
      <c r="I195" s="136"/>
      <c r="J195" s="80">
        <f t="shared" si="11"/>
        <v>0</v>
      </c>
      <c r="K195" s="81" t="s">
        <v>14</v>
      </c>
      <c r="L195" s="112">
        <f t="shared" si="10"/>
        <v>0</v>
      </c>
    </row>
    <row r="196" spans="1:12" s="13" customFormat="1" ht="24.95" customHeight="1" x14ac:dyDescent="0.4">
      <c r="A196" s="116">
        <v>45270</v>
      </c>
      <c r="B196" s="131"/>
      <c r="C196" s="132"/>
      <c r="D196" s="115" t="s">
        <v>23</v>
      </c>
      <c r="E196" s="117">
        <v>1</v>
      </c>
      <c r="F196" s="79">
        <v>15</v>
      </c>
      <c r="G196" s="79"/>
      <c r="H196" s="79"/>
      <c r="I196" s="136"/>
      <c r="J196" s="80">
        <f t="shared" si="11"/>
        <v>15</v>
      </c>
      <c r="K196" s="81" t="s">
        <v>15</v>
      </c>
      <c r="L196" s="112">
        <f t="shared" si="10"/>
        <v>0.44999999999999996</v>
      </c>
    </row>
    <row r="197" spans="1:12" s="13" customFormat="1" ht="24.95" customHeight="1" x14ac:dyDescent="0.4">
      <c r="A197" s="116">
        <v>45270</v>
      </c>
      <c r="B197" s="131"/>
      <c r="C197" s="132"/>
      <c r="D197" s="115" t="s">
        <v>28</v>
      </c>
      <c r="E197" s="117">
        <v>2</v>
      </c>
      <c r="F197" s="79">
        <v>100</v>
      </c>
      <c r="G197" s="79"/>
      <c r="H197" s="79"/>
      <c r="I197" s="136"/>
      <c r="J197" s="80">
        <f t="shared" si="11"/>
        <v>100</v>
      </c>
      <c r="K197" s="81" t="s">
        <v>15</v>
      </c>
      <c r="L197" s="112">
        <f t="shared" si="10"/>
        <v>3</v>
      </c>
    </row>
    <row r="198" spans="1:12" s="13" customFormat="1" ht="24.95" customHeight="1" x14ac:dyDescent="0.4">
      <c r="A198" s="116">
        <v>45270</v>
      </c>
      <c r="B198" s="131"/>
      <c r="C198" s="132"/>
      <c r="D198" s="115" t="s">
        <v>36</v>
      </c>
      <c r="E198" s="117">
        <v>2</v>
      </c>
      <c r="F198" s="79">
        <v>157</v>
      </c>
      <c r="G198" s="79"/>
      <c r="H198" s="79"/>
      <c r="I198" s="136"/>
      <c r="J198" s="80">
        <f t="shared" si="11"/>
        <v>157</v>
      </c>
      <c r="K198" s="81" t="s">
        <v>15</v>
      </c>
      <c r="L198" s="112">
        <f t="shared" si="10"/>
        <v>4.71</v>
      </c>
    </row>
    <row r="199" spans="1:12" s="13" customFormat="1" ht="24.95" customHeight="1" x14ac:dyDescent="0.4">
      <c r="A199" s="116">
        <v>45270</v>
      </c>
      <c r="B199" s="131"/>
      <c r="C199" s="132"/>
      <c r="D199" s="115" t="s">
        <v>28</v>
      </c>
      <c r="E199" s="117">
        <v>1</v>
      </c>
      <c r="F199" s="79">
        <v>50</v>
      </c>
      <c r="G199" s="79"/>
      <c r="H199" s="79"/>
      <c r="I199" s="136"/>
      <c r="J199" s="80">
        <f t="shared" si="11"/>
        <v>50</v>
      </c>
      <c r="K199" s="81" t="s">
        <v>15</v>
      </c>
      <c r="L199" s="112">
        <f t="shared" si="10"/>
        <v>1.5</v>
      </c>
    </row>
    <row r="200" spans="1:12" s="13" customFormat="1" ht="24.95" customHeight="1" x14ac:dyDescent="0.4">
      <c r="A200" s="116">
        <v>45270</v>
      </c>
      <c r="B200" s="131"/>
      <c r="C200" s="132"/>
      <c r="D200" s="115" t="s">
        <v>32</v>
      </c>
      <c r="E200" s="117">
        <v>2</v>
      </c>
      <c r="F200" s="79">
        <v>153</v>
      </c>
      <c r="G200" s="79"/>
      <c r="H200" s="79"/>
      <c r="I200" s="136"/>
      <c r="J200" s="80">
        <f t="shared" si="11"/>
        <v>153</v>
      </c>
      <c r="K200" s="81" t="s">
        <v>15</v>
      </c>
      <c r="L200" s="112">
        <f t="shared" si="10"/>
        <v>4.59</v>
      </c>
    </row>
    <row r="201" spans="1:12" s="13" customFormat="1" ht="24.95" customHeight="1" x14ac:dyDescent="0.4">
      <c r="A201" s="116">
        <v>45270</v>
      </c>
      <c r="B201" s="131"/>
      <c r="C201" s="132"/>
      <c r="D201" s="115" t="s">
        <v>29</v>
      </c>
      <c r="E201" s="117">
        <v>1</v>
      </c>
      <c r="F201" s="79">
        <v>325</v>
      </c>
      <c r="G201" s="79"/>
      <c r="H201" s="79"/>
      <c r="I201" s="136"/>
      <c r="J201" s="80">
        <f t="shared" si="11"/>
        <v>325</v>
      </c>
      <c r="K201" s="81" t="s">
        <v>19</v>
      </c>
      <c r="L201" s="112">
        <f t="shared" si="10"/>
        <v>9.75</v>
      </c>
    </row>
    <row r="202" spans="1:12" s="13" customFormat="1" ht="24.95" customHeight="1" x14ac:dyDescent="0.4">
      <c r="A202" s="116">
        <v>45270</v>
      </c>
      <c r="B202" s="131"/>
      <c r="C202" s="132"/>
      <c r="D202" s="115" t="s">
        <v>22</v>
      </c>
      <c r="E202" s="117">
        <v>2</v>
      </c>
      <c r="F202" s="79">
        <v>5</v>
      </c>
      <c r="G202" s="79"/>
      <c r="H202" s="79"/>
      <c r="I202" s="136"/>
      <c r="J202" s="80">
        <f t="shared" si="11"/>
        <v>5</v>
      </c>
      <c r="K202" s="81" t="s">
        <v>19</v>
      </c>
      <c r="L202" s="112">
        <f t="shared" si="10"/>
        <v>0.15</v>
      </c>
    </row>
    <row r="203" spans="1:12" s="13" customFormat="1" ht="24.95" customHeight="1" x14ac:dyDescent="0.4">
      <c r="A203" s="116">
        <v>45272</v>
      </c>
      <c r="B203" s="131"/>
      <c r="C203" s="132"/>
      <c r="D203" s="115" t="s">
        <v>28</v>
      </c>
      <c r="E203" s="121">
        <v>4</v>
      </c>
      <c r="F203" s="79">
        <v>19</v>
      </c>
      <c r="G203" s="79"/>
      <c r="H203" s="79"/>
      <c r="I203" s="136"/>
      <c r="J203" s="80">
        <f t="shared" si="11"/>
        <v>19</v>
      </c>
      <c r="K203" s="81" t="s">
        <v>14</v>
      </c>
      <c r="L203" s="112">
        <f t="shared" si="10"/>
        <v>0.56999999999999995</v>
      </c>
    </row>
    <row r="204" spans="1:12" s="13" customFormat="1" ht="24.95" customHeight="1" x14ac:dyDescent="0.4">
      <c r="A204" s="116">
        <v>45272</v>
      </c>
      <c r="B204" s="131"/>
      <c r="C204" s="132"/>
      <c r="D204" s="115" t="s">
        <v>35</v>
      </c>
      <c r="E204" s="121">
        <v>13</v>
      </c>
      <c r="F204" s="79">
        <v>234</v>
      </c>
      <c r="G204" s="79"/>
      <c r="H204" s="79"/>
      <c r="I204" s="136"/>
      <c r="J204" s="80">
        <f t="shared" si="11"/>
        <v>234</v>
      </c>
      <c r="K204" s="81" t="s">
        <v>14</v>
      </c>
      <c r="L204" s="112">
        <f t="shared" si="10"/>
        <v>7.02</v>
      </c>
    </row>
    <row r="205" spans="1:12" s="13" customFormat="1" ht="24.95" customHeight="1" x14ac:dyDescent="0.4">
      <c r="A205" s="116">
        <v>45272</v>
      </c>
      <c r="B205" s="131"/>
      <c r="C205" s="132"/>
      <c r="D205" s="115" t="s">
        <v>27</v>
      </c>
      <c r="E205" s="121">
        <v>2</v>
      </c>
      <c r="F205" s="79">
        <v>94</v>
      </c>
      <c r="G205" s="79"/>
      <c r="H205" s="79"/>
      <c r="I205" s="136"/>
      <c r="J205" s="80">
        <f t="shared" si="11"/>
        <v>94</v>
      </c>
      <c r="K205" s="81" t="s">
        <v>15</v>
      </c>
      <c r="L205" s="112">
        <f t="shared" si="10"/>
        <v>2.82</v>
      </c>
    </row>
    <row r="206" spans="1:12" s="13" customFormat="1" ht="24.95" customHeight="1" x14ac:dyDescent="0.4">
      <c r="A206" s="116">
        <v>45272</v>
      </c>
      <c r="B206" s="131"/>
      <c r="C206" s="132"/>
      <c r="D206" s="115" t="s">
        <v>28</v>
      </c>
      <c r="E206" s="121">
        <v>3</v>
      </c>
      <c r="F206" s="79">
        <v>55</v>
      </c>
      <c r="G206" s="79"/>
      <c r="H206" s="79"/>
      <c r="I206" s="136"/>
      <c r="J206" s="80">
        <f t="shared" si="11"/>
        <v>55</v>
      </c>
      <c r="K206" s="81" t="s">
        <v>15</v>
      </c>
      <c r="L206" s="112">
        <f t="shared" si="10"/>
        <v>1.65</v>
      </c>
    </row>
    <row r="207" spans="1:12" s="13" customFormat="1" ht="24.95" customHeight="1" x14ac:dyDescent="0.4">
      <c r="A207" s="116">
        <v>45272</v>
      </c>
      <c r="B207" s="131"/>
      <c r="C207" s="132"/>
      <c r="D207" s="115" t="s">
        <v>29</v>
      </c>
      <c r="E207" s="121">
        <v>2</v>
      </c>
      <c r="F207" s="79">
        <v>48</v>
      </c>
      <c r="G207" s="79"/>
      <c r="H207" s="79"/>
      <c r="I207" s="136"/>
      <c r="J207" s="80">
        <f t="shared" si="11"/>
        <v>48</v>
      </c>
      <c r="K207" s="81" t="s">
        <v>15</v>
      </c>
      <c r="L207" s="112">
        <f t="shared" si="10"/>
        <v>1.44</v>
      </c>
    </row>
    <row r="208" spans="1:12" s="13" customFormat="1" ht="24.95" customHeight="1" x14ac:dyDescent="0.4">
      <c r="A208" s="116">
        <v>45274</v>
      </c>
      <c r="B208" s="131"/>
      <c r="C208" s="132"/>
      <c r="D208" s="115" t="s">
        <v>27</v>
      </c>
      <c r="E208" s="121">
        <v>1</v>
      </c>
      <c r="F208" s="79"/>
      <c r="G208" s="79"/>
      <c r="H208" s="79"/>
      <c r="I208" s="136"/>
      <c r="J208" s="80">
        <f t="shared" si="11"/>
        <v>0</v>
      </c>
      <c r="K208" s="81" t="s">
        <v>16</v>
      </c>
      <c r="L208" s="112">
        <f t="shared" si="10"/>
        <v>0</v>
      </c>
    </row>
    <row r="209" spans="1:12" s="13" customFormat="1" ht="24.95" customHeight="1" x14ac:dyDescent="0.4">
      <c r="A209" s="116">
        <v>45274</v>
      </c>
      <c r="B209" s="131"/>
      <c r="C209" s="132"/>
      <c r="D209" s="115" t="s">
        <v>22</v>
      </c>
      <c r="E209" s="121">
        <v>5</v>
      </c>
      <c r="F209" s="79">
        <v>33</v>
      </c>
      <c r="G209" s="79"/>
      <c r="H209" s="79"/>
      <c r="I209" s="136"/>
      <c r="J209" s="80">
        <f t="shared" si="11"/>
        <v>33</v>
      </c>
      <c r="K209" s="81" t="s">
        <v>16</v>
      </c>
      <c r="L209" s="112">
        <f t="shared" si="10"/>
        <v>0.99</v>
      </c>
    </row>
    <row r="210" spans="1:12" s="13" customFormat="1" ht="24.95" customHeight="1" x14ac:dyDescent="0.4">
      <c r="A210" s="116">
        <v>45274</v>
      </c>
      <c r="B210" s="131"/>
      <c r="C210" s="132"/>
      <c r="D210" s="115" t="s">
        <v>27</v>
      </c>
      <c r="E210" s="121">
        <v>1</v>
      </c>
      <c r="F210" s="79">
        <v>5</v>
      </c>
      <c r="G210" s="79"/>
      <c r="H210" s="79"/>
      <c r="I210" s="136"/>
      <c r="J210" s="80">
        <f t="shared" si="11"/>
        <v>5</v>
      </c>
      <c r="K210" s="81" t="s">
        <v>16</v>
      </c>
      <c r="L210" s="112">
        <f t="shared" si="10"/>
        <v>0.15</v>
      </c>
    </row>
    <row r="211" spans="1:12" s="13" customFormat="1" ht="24.95" customHeight="1" x14ac:dyDescent="0.25">
      <c r="A211" s="116">
        <v>45274</v>
      </c>
      <c r="B211" s="131"/>
      <c r="C211" s="132"/>
      <c r="D211" s="140" t="s">
        <v>24</v>
      </c>
      <c r="E211" s="121">
        <v>2</v>
      </c>
      <c r="F211" s="79"/>
      <c r="G211" s="79"/>
      <c r="H211" s="79"/>
      <c r="I211" s="136"/>
      <c r="J211" s="80">
        <f t="shared" si="11"/>
        <v>0</v>
      </c>
      <c r="K211" s="29" t="s">
        <v>19</v>
      </c>
      <c r="L211" s="128">
        <f t="shared" si="10"/>
        <v>0</v>
      </c>
    </row>
    <row r="212" spans="1:12" s="13" customFormat="1" ht="24.95" customHeight="1" x14ac:dyDescent="0.4">
      <c r="A212" s="116">
        <v>45274</v>
      </c>
      <c r="B212" s="131"/>
      <c r="C212" s="132"/>
      <c r="D212" s="115" t="s">
        <v>29</v>
      </c>
      <c r="E212" s="29">
        <v>3</v>
      </c>
      <c r="F212" s="79">
        <v>300</v>
      </c>
      <c r="G212" s="79"/>
      <c r="H212" s="79"/>
      <c r="I212" s="136"/>
      <c r="J212" s="80">
        <f t="shared" si="11"/>
        <v>300</v>
      </c>
      <c r="K212" s="29" t="s">
        <v>19</v>
      </c>
      <c r="L212" s="128">
        <f t="shared" si="10"/>
        <v>9</v>
      </c>
    </row>
    <row r="213" spans="1:12" s="13" customFormat="1" ht="24.95" customHeight="1" x14ac:dyDescent="0.4">
      <c r="A213" s="116">
        <v>45274</v>
      </c>
      <c r="B213" s="131"/>
      <c r="C213" s="132"/>
      <c r="D213" s="115" t="s">
        <v>32</v>
      </c>
      <c r="E213" s="29">
        <v>6</v>
      </c>
      <c r="F213" s="79">
        <v>466</v>
      </c>
      <c r="G213" s="79"/>
      <c r="H213" s="79"/>
      <c r="I213" s="136"/>
      <c r="J213" s="80">
        <f t="shared" si="11"/>
        <v>466</v>
      </c>
      <c r="K213" s="81" t="s">
        <v>19</v>
      </c>
      <c r="L213" s="112">
        <f t="shared" si="10"/>
        <v>13.979999999999999</v>
      </c>
    </row>
    <row r="214" spans="1:12" s="13" customFormat="1" ht="24.95" customHeight="1" x14ac:dyDescent="0.4">
      <c r="A214" s="116">
        <v>45275</v>
      </c>
      <c r="B214" s="131"/>
      <c r="C214" s="132"/>
      <c r="D214" s="115" t="s">
        <v>29</v>
      </c>
      <c r="E214" s="117">
        <v>2</v>
      </c>
      <c r="F214" s="79">
        <v>15</v>
      </c>
      <c r="G214" s="79"/>
      <c r="H214" s="79"/>
      <c r="I214" s="136"/>
      <c r="J214" s="80">
        <f t="shared" si="11"/>
        <v>15</v>
      </c>
      <c r="K214" s="81" t="s">
        <v>15</v>
      </c>
      <c r="L214" s="112">
        <f t="shared" si="10"/>
        <v>0.44999999999999996</v>
      </c>
    </row>
    <row r="215" spans="1:12" s="13" customFormat="1" ht="24.95" customHeight="1" x14ac:dyDescent="0.4">
      <c r="A215" s="116">
        <v>45275</v>
      </c>
      <c r="B215" s="131"/>
      <c r="C215" s="132"/>
      <c r="D215" s="115" t="s">
        <v>28</v>
      </c>
      <c r="E215" s="117">
        <v>2</v>
      </c>
      <c r="F215" s="79"/>
      <c r="G215" s="79"/>
      <c r="H215" s="79"/>
      <c r="I215" s="136"/>
      <c r="J215" s="80">
        <f t="shared" si="11"/>
        <v>0</v>
      </c>
      <c r="K215" s="81" t="s">
        <v>19</v>
      </c>
      <c r="L215" s="112">
        <f t="shared" si="10"/>
        <v>0</v>
      </c>
    </row>
    <row r="216" spans="1:12" s="13" customFormat="1" ht="24.95" customHeight="1" x14ac:dyDescent="0.4">
      <c r="A216" s="116">
        <v>45275</v>
      </c>
      <c r="B216" s="131"/>
      <c r="C216" s="132"/>
      <c r="D216" s="115" t="s">
        <v>22</v>
      </c>
      <c r="E216" s="117">
        <v>2</v>
      </c>
      <c r="F216" s="79"/>
      <c r="G216" s="79"/>
      <c r="H216" s="79"/>
      <c r="I216" s="136"/>
      <c r="J216" s="80">
        <f t="shared" si="11"/>
        <v>0</v>
      </c>
      <c r="K216" s="81" t="s">
        <v>19</v>
      </c>
      <c r="L216" s="112">
        <f t="shared" si="10"/>
        <v>0</v>
      </c>
    </row>
    <row r="217" spans="1:12" s="13" customFormat="1" ht="24.95" customHeight="1" x14ac:dyDescent="0.4">
      <c r="A217" s="116">
        <v>45275</v>
      </c>
      <c r="B217" s="131"/>
      <c r="C217" s="132"/>
      <c r="D217" s="115" t="s">
        <v>27</v>
      </c>
      <c r="E217" s="117">
        <v>3</v>
      </c>
      <c r="F217" s="79">
        <v>119</v>
      </c>
      <c r="G217" s="79"/>
      <c r="H217" s="79"/>
      <c r="I217" s="136"/>
      <c r="J217" s="80">
        <f t="shared" si="11"/>
        <v>119</v>
      </c>
      <c r="K217" s="81" t="s">
        <v>19</v>
      </c>
      <c r="L217" s="112">
        <f t="shared" ref="L217:L263" si="12">J217*3%</f>
        <v>3.57</v>
      </c>
    </row>
    <row r="218" spans="1:12" s="13" customFormat="1" ht="24.95" customHeight="1" x14ac:dyDescent="0.4">
      <c r="A218" s="116">
        <v>45275</v>
      </c>
      <c r="B218" s="131"/>
      <c r="C218" s="132"/>
      <c r="D218" s="115" t="s">
        <v>22</v>
      </c>
      <c r="E218" s="117">
        <v>3</v>
      </c>
      <c r="F218" s="79">
        <v>336</v>
      </c>
      <c r="G218" s="79"/>
      <c r="H218" s="79"/>
      <c r="I218" s="136"/>
      <c r="J218" s="80">
        <f t="shared" si="11"/>
        <v>336</v>
      </c>
      <c r="K218" s="81" t="s">
        <v>19</v>
      </c>
      <c r="L218" s="112">
        <f t="shared" si="12"/>
        <v>10.08</v>
      </c>
    </row>
    <row r="219" spans="1:12" s="13" customFormat="1" ht="24.95" customHeight="1" x14ac:dyDescent="0.25">
      <c r="A219" s="116">
        <v>45275</v>
      </c>
      <c r="B219" s="131"/>
      <c r="C219" s="132"/>
      <c r="D219" s="140" t="s">
        <v>24</v>
      </c>
      <c r="E219" s="117">
        <v>2</v>
      </c>
      <c r="F219" s="79">
        <v>75</v>
      </c>
      <c r="G219" s="79"/>
      <c r="H219" s="79"/>
      <c r="I219" s="136"/>
      <c r="J219" s="80">
        <f t="shared" si="11"/>
        <v>75</v>
      </c>
      <c r="K219" s="81" t="s">
        <v>19</v>
      </c>
      <c r="L219" s="112">
        <f t="shared" si="12"/>
        <v>2.25</v>
      </c>
    </row>
    <row r="220" spans="1:12" s="13" customFormat="1" ht="24.95" customHeight="1" x14ac:dyDescent="0.4">
      <c r="A220" s="116">
        <v>45277</v>
      </c>
      <c r="B220" s="131"/>
      <c r="C220" s="132"/>
      <c r="D220" s="115" t="s">
        <v>27</v>
      </c>
      <c r="E220" s="29">
        <v>6</v>
      </c>
      <c r="F220" s="79">
        <v>2</v>
      </c>
      <c r="G220" s="79"/>
      <c r="H220" s="79"/>
      <c r="I220" s="136"/>
      <c r="J220" s="80">
        <f t="shared" si="11"/>
        <v>2</v>
      </c>
      <c r="K220" s="81" t="s">
        <v>15</v>
      </c>
      <c r="L220" s="112">
        <f t="shared" si="12"/>
        <v>0.06</v>
      </c>
    </row>
    <row r="221" spans="1:12" s="13" customFormat="1" ht="24.95" customHeight="1" x14ac:dyDescent="0.4">
      <c r="A221" s="116">
        <v>45277</v>
      </c>
      <c r="B221" s="131"/>
      <c r="C221" s="132"/>
      <c r="D221" s="115" t="s">
        <v>32</v>
      </c>
      <c r="E221" s="29">
        <v>5</v>
      </c>
      <c r="F221" s="79">
        <v>245</v>
      </c>
      <c r="G221" s="79"/>
      <c r="H221" s="79"/>
      <c r="I221" s="136"/>
      <c r="J221" s="80">
        <f t="shared" si="11"/>
        <v>245</v>
      </c>
      <c r="K221" s="81" t="s">
        <v>15</v>
      </c>
      <c r="L221" s="112">
        <f t="shared" si="12"/>
        <v>7.35</v>
      </c>
    </row>
    <row r="222" spans="1:12" s="13" customFormat="1" ht="24.95" customHeight="1" x14ac:dyDescent="0.4">
      <c r="A222" s="116">
        <v>45277</v>
      </c>
      <c r="B222" s="131"/>
      <c r="C222" s="132"/>
      <c r="D222" s="115" t="s">
        <v>30</v>
      </c>
      <c r="E222" s="29">
        <v>1</v>
      </c>
      <c r="F222" s="79"/>
      <c r="G222" s="79"/>
      <c r="H222" s="79"/>
      <c r="I222" s="136"/>
      <c r="J222" s="80">
        <f t="shared" si="11"/>
        <v>0</v>
      </c>
      <c r="K222" s="81" t="s">
        <v>15</v>
      </c>
      <c r="L222" s="112">
        <f t="shared" si="12"/>
        <v>0</v>
      </c>
    </row>
    <row r="223" spans="1:12" s="13" customFormat="1" ht="24.95" customHeight="1" x14ac:dyDescent="0.4">
      <c r="A223" s="116">
        <v>45277</v>
      </c>
      <c r="B223" s="131"/>
      <c r="C223" s="132"/>
      <c r="D223" s="115" t="s">
        <v>29</v>
      </c>
      <c r="E223" s="29">
        <v>4</v>
      </c>
      <c r="F223" s="79">
        <v>152</v>
      </c>
      <c r="G223" s="79"/>
      <c r="H223" s="79"/>
      <c r="I223" s="136"/>
      <c r="J223" s="80">
        <f t="shared" si="11"/>
        <v>152</v>
      </c>
      <c r="K223" s="81" t="s">
        <v>15</v>
      </c>
      <c r="L223" s="112">
        <f t="shared" si="12"/>
        <v>4.5599999999999996</v>
      </c>
    </row>
    <row r="224" spans="1:12" s="13" customFormat="1" ht="24.95" customHeight="1" x14ac:dyDescent="0.4">
      <c r="A224" s="116">
        <v>45277</v>
      </c>
      <c r="B224" s="131"/>
      <c r="C224" s="132"/>
      <c r="D224" s="115" t="s">
        <v>26</v>
      </c>
      <c r="E224" s="29">
        <v>1</v>
      </c>
      <c r="F224" s="79"/>
      <c r="G224" s="79"/>
      <c r="H224" s="79"/>
      <c r="I224" s="136"/>
      <c r="J224" s="80">
        <f t="shared" si="11"/>
        <v>0</v>
      </c>
      <c r="K224" s="81" t="s">
        <v>16</v>
      </c>
      <c r="L224" s="112">
        <f t="shared" si="12"/>
        <v>0</v>
      </c>
    </row>
    <row r="225" spans="1:12" s="13" customFormat="1" ht="24.95" customHeight="1" x14ac:dyDescent="0.4">
      <c r="A225" s="116">
        <v>45277</v>
      </c>
      <c r="B225" s="131"/>
      <c r="C225" s="132"/>
      <c r="D225" s="115" t="s">
        <v>22</v>
      </c>
      <c r="E225" s="29">
        <v>5</v>
      </c>
      <c r="F225" s="79">
        <v>270</v>
      </c>
      <c r="G225" s="79"/>
      <c r="H225" s="79"/>
      <c r="I225" s="136"/>
      <c r="J225" s="80">
        <f t="shared" si="11"/>
        <v>270</v>
      </c>
      <c r="K225" s="81" t="s">
        <v>16</v>
      </c>
      <c r="L225" s="112">
        <f t="shared" si="12"/>
        <v>8.1</v>
      </c>
    </row>
    <row r="226" spans="1:12" s="13" customFormat="1" ht="24.95" customHeight="1" x14ac:dyDescent="0.4">
      <c r="A226" s="116">
        <v>45277</v>
      </c>
      <c r="B226" s="131"/>
      <c r="C226" s="132"/>
      <c r="D226" s="115" t="s">
        <v>27</v>
      </c>
      <c r="E226" s="29">
        <v>2</v>
      </c>
      <c r="F226" s="79"/>
      <c r="G226" s="79"/>
      <c r="H226" s="79"/>
      <c r="I226" s="136"/>
      <c r="J226" s="80">
        <f t="shared" si="11"/>
        <v>0</v>
      </c>
      <c r="K226" s="81" t="s">
        <v>16</v>
      </c>
      <c r="L226" s="112">
        <f t="shared" si="12"/>
        <v>0</v>
      </c>
    </row>
    <row r="227" spans="1:12" s="13" customFormat="1" ht="24.95" customHeight="1" x14ac:dyDescent="0.4">
      <c r="A227" s="116">
        <v>45279</v>
      </c>
      <c r="B227" s="131"/>
      <c r="C227" s="132"/>
      <c r="D227" s="115" t="s">
        <v>30</v>
      </c>
      <c r="E227" s="29">
        <v>8</v>
      </c>
      <c r="F227" s="79">
        <v>122</v>
      </c>
      <c r="G227" s="79"/>
      <c r="H227" s="79"/>
      <c r="I227" s="136"/>
      <c r="J227" s="80">
        <f t="shared" si="11"/>
        <v>122</v>
      </c>
      <c r="K227" s="81" t="s">
        <v>16</v>
      </c>
      <c r="L227" s="112">
        <f t="shared" si="12"/>
        <v>3.6599999999999997</v>
      </c>
    </row>
    <row r="228" spans="1:12" s="13" customFormat="1" ht="24.95" customHeight="1" x14ac:dyDescent="0.4">
      <c r="A228" s="116">
        <v>45279</v>
      </c>
      <c r="B228" s="131"/>
      <c r="C228" s="132"/>
      <c r="D228" s="115" t="s">
        <v>22</v>
      </c>
      <c r="E228" s="29">
        <v>2</v>
      </c>
      <c r="F228" s="79">
        <v>185</v>
      </c>
      <c r="G228" s="79"/>
      <c r="H228" s="79"/>
      <c r="I228" s="136"/>
      <c r="J228" s="80">
        <f t="shared" si="11"/>
        <v>185</v>
      </c>
      <c r="K228" s="81" t="s">
        <v>16</v>
      </c>
      <c r="L228" s="112">
        <f t="shared" si="12"/>
        <v>5.55</v>
      </c>
    </row>
    <row r="229" spans="1:12" s="13" customFormat="1" ht="24.95" customHeight="1" x14ac:dyDescent="0.4">
      <c r="A229" s="116">
        <v>45279</v>
      </c>
      <c r="B229" s="131"/>
      <c r="C229" s="132"/>
      <c r="D229" s="115" t="s">
        <v>27</v>
      </c>
      <c r="E229" s="29">
        <v>2</v>
      </c>
      <c r="F229" s="79">
        <v>145</v>
      </c>
      <c r="G229" s="79"/>
      <c r="H229" s="79"/>
      <c r="I229" s="136"/>
      <c r="J229" s="80">
        <f t="shared" si="11"/>
        <v>145</v>
      </c>
      <c r="K229" s="81" t="s">
        <v>16</v>
      </c>
      <c r="L229" s="112">
        <f t="shared" si="12"/>
        <v>4.3499999999999996</v>
      </c>
    </row>
    <row r="230" spans="1:12" s="13" customFormat="1" ht="24.95" customHeight="1" x14ac:dyDescent="0.4">
      <c r="A230" s="116">
        <v>45279</v>
      </c>
      <c r="B230" s="131"/>
      <c r="C230" s="132"/>
      <c r="D230" s="115" t="s">
        <v>29</v>
      </c>
      <c r="E230" s="29">
        <v>2</v>
      </c>
      <c r="F230" s="79">
        <v>140</v>
      </c>
      <c r="G230" s="79"/>
      <c r="H230" s="79"/>
      <c r="I230" s="136"/>
      <c r="J230" s="80">
        <f t="shared" si="11"/>
        <v>140</v>
      </c>
      <c r="K230" s="81" t="s">
        <v>13</v>
      </c>
      <c r="L230" s="112">
        <f t="shared" si="12"/>
        <v>4.2</v>
      </c>
    </row>
    <row r="231" spans="1:12" s="13" customFormat="1" ht="24.95" customHeight="1" x14ac:dyDescent="0.4">
      <c r="A231" s="116">
        <v>45279</v>
      </c>
      <c r="B231" s="131"/>
      <c r="C231" s="132"/>
      <c r="D231" s="115" t="s">
        <v>27</v>
      </c>
      <c r="E231" s="29">
        <v>1</v>
      </c>
      <c r="F231" s="79">
        <v>56</v>
      </c>
      <c r="G231" s="79"/>
      <c r="H231" s="79"/>
      <c r="I231" s="136"/>
      <c r="J231" s="80">
        <f t="shared" si="11"/>
        <v>56</v>
      </c>
      <c r="K231" s="81" t="s">
        <v>13</v>
      </c>
      <c r="L231" s="112">
        <f t="shared" si="12"/>
        <v>1.68</v>
      </c>
    </row>
    <row r="232" spans="1:12" s="13" customFormat="1" ht="24.95" customHeight="1" x14ac:dyDescent="0.4">
      <c r="A232" s="116">
        <v>45279</v>
      </c>
      <c r="B232" s="131"/>
      <c r="C232" s="132"/>
      <c r="D232" s="115" t="s">
        <v>27</v>
      </c>
      <c r="E232" s="29">
        <v>1</v>
      </c>
      <c r="F232" s="79"/>
      <c r="G232" s="79"/>
      <c r="H232" s="79"/>
      <c r="I232" s="136"/>
      <c r="J232" s="80">
        <f t="shared" si="11"/>
        <v>0</v>
      </c>
      <c r="K232" s="81" t="s">
        <v>13</v>
      </c>
      <c r="L232" s="112">
        <f t="shared" si="12"/>
        <v>0</v>
      </c>
    </row>
    <row r="233" spans="1:12" s="13" customFormat="1" ht="24.95" customHeight="1" x14ac:dyDescent="0.4">
      <c r="A233" s="116">
        <v>45279</v>
      </c>
      <c r="B233" s="131"/>
      <c r="C233" s="132"/>
      <c r="D233" s="115" t="s">
        <v>35</v>
      </c>
      <c r="E233" s="29">
        <v>2</v>
      </c>
      <c r="F233" s="79"/>
      <c r="G233" s="79"/>
      <c r="H233" s="79"/>
      <c r="I233" s="136"/>
      <c r="J233" s="80">
        <f t="shared" si="11"/>
        <v>0</v>
      </c>
      <c r="K233" s="81" t="s">
        <v>13</v>
      </c>
      <c r="L233" s="112">
        <f t="shared" si="12"/>
        <v>0</v>
      </c>
    </row>
    <row r="234" spans="1:12" s="13" customFormat="1" ht="24.95" customHeight="1" x14ac:dyDescent="0.4">
      <c r="A234" s="116">
        <v>45281</v>
      </c>
      <c r="B234" s="131"/>
      <c r="C234" s="132"/>
      <c r="D234" s="115" t="s">
        <v>28</v>
      </c>
      <c r="E234" s="29">
        <v>8</v>
      </c>
      <c r="F234" s="79">
        <v>222</v>
      </c>
      <c r="G234" s="79"/>
      <c r="H234" s="79"/>
      <c r="I234" s="136"/>
      <c r="J234" s="80">
        <f t="shared" si="11"/>
        <v>222</v>
      </c>
      <c r="K234" s="81" t="s">
        <v>15</v>
      </c>
      <c r="L234" s="112">
        <f t="shared" si="12"/>
        <v>6.66</v>
      </c>
    </row>
    <row r="235" spans="1:12" s="13" customFormat="1" ht="24.95" customHeight="1" x14ac:dyDescent="0.25">
      <c r="A235" s="116">
        <v>45281</v>
      </c>
      <c r="B235" s="131"/>
      <c r="C235" s="132"/>
      <c r="D235" s="140" t="s">
        <v>24</v>
      </c>
      <c r="E235" s="29">
        <v>1</v>
      </c>
      <c r="F235" s="79">
        <v>35</v>
      </c>
      <c r="G235" s="79"/>
      <c r="H235" s="79"/>
      <c r="I235" s="136"/>
      <c r="J235" s="80">
        <f t="shared" si="11"/>
        <v>35</v>
      </c>
      <c r="K235" s="81" t="s">
        <v>15</v>
      </c>
      <c r="L235" s="112">
        <f t="shared" si="12"/>
        <v>1.05</v>
      </c>
    </row>
    <row r="236" spans="1:12" s="13" customFormat="1" ht="24.95" customHeight="1" x14ac:dyDescent="0.4">
      <c r="A236" s="116">
        <v>45281</v>
      </c>
      <c r="B236" s="131"/>
      <c r="C236" s="132"/>
      <c r="D236" s="115" t="s">
        <v>30</v>
      </c>
      <c r="E236" s="29">
        <v>5</v>
      </c>
      <c r="F236" s="79">
        <v>115</v>
      </c>
      <c r="G236" s="79"/>
      <c r="H236" s="79"/>
      <c r="I236" s="136"/>
      <c r="J236" s="80">
        <f t="shared" si="11"/>
        <v>115</v>
      </c>
      <c r="K236" s="81" t="s">
        <v>16</v>
      </c>
      <c r="L236" s="112">
        <f t="shared" si="12"/>
        <v>3.4499999999999997</v>
      </c>
    </row>
    <row r="237" spans="1:12" s="13" customFormat="1" ht="24.95" customHeight="1" x14ac:dyDescent="0.4">
      <c r="A237" s="116">
        <v>45281</v>
      </c>
      <c r="B237" s="131"/>
      <c r="C237" s="132"/>
      <c r="D237" s="115" t="s">
        <v>28</v>
      </c>
      <c r="E237" s="29">
        <v>1</v>
      </c>
      <c r="F237" s="79"/>
      <c r="G237" s="79"/>
      <c r="H237" s="79"/>
      <c r="I237" s="136"/>
      <c r="J237" s="80">
        <f t="shared" si="11"/>
        <v>0</v>
      </c>
      <c r="K237" s="81" t="s">
        <v>16</v>
      </c>
      <c r="L237" s="112">
        <f t="shared" si="12"/>
        <v>0</v>
      </c>
    </row>
    <row r="238" spans="1:12" s="13" customFormat="1" ht="24.95" customHeight="1" x14ac:dyDescent="0.4">
      <c r="A238" s="116">
        <v>45281</v>
      </c>
      <c r="B238" s="131"/>
      <c r="C238" s="132"/>
      <c r="D238" s="115" t="s">
        <v>29</v>
      </c>
      <c r="E238" s="29">
        <v>2</v>
      </c>
      <c r="F238" s="79"/>
      <c r="G238" s="79"/>
      <c r="H238" s="79"/>
      <c r="I238" s="136"/>
      <c r="J238" s="80">
        <f t="shared" si="11"/>
        <v>0</v>
      </c>
      <c r="K238" s="81" t="s">
        <v>16</v>
      </c>
      <c r="L238" s="112">
        <f t="shared" si="12"/>
        <v>0</v>
      </c>
    </row>
    <row r="239" spans="1:12" s="13" customFormat="1" ht="24.95" customHeight="1" x14ac:dyDescent="0.4">
      <c r="A239" s="116">
        <v>45281</v>
      </c>
      <c r="B239" s="131"/>
      <c r="C239" s="132"/>
      <c r="D239" s="115" t="s">
        <v>32</v>
      </c>
      <c r="E239" s="29">
        <v>2</v>
      </c>
      <c r="F239" s="79"/>
      <c r="G239" s="79"/>
      <c r="H239" s="79"/>
      <c r="I239" s="136"/>
      <c r="J239" s="80">
        <f t="shared" si="11"/>
        <v>0</v>
      </c>
      <c r="K239" s="81" t="s">
        <v>16</v>
      </c>
      <c r="L239" s="112">
        <f t="shared" si="12"/>
        <v>0</v>
      </c>
    </row>
    <row r="240" spans="1:12" s="13" customFormat="1" ht="24.95" customHeight="1" x14ac:dyDescent="0.4">
      <c r="A240" s="116">
        <v>45281</v>
      </c>
      <c r="B240" s="131"/>
      <c r="C240" s="132"/>
      <c r="D240" s="115" t="s">
        <v>32</v>
      </c>
      <c r="E240" s="29">
        <v>3</v>
      </c>
      <c r="F240" s="79">
        <v>47</v>
      </c>
      <c r="G240" s="79"/>
      <c r="H240" s="79"/>
      <c r="I240" s="136"/>
      <c r="J240" s="80">
        <f t="shared" si="11"/>
        <v>47</v>
      </c>
      <c r="K240" s="81" t="s">
        <v>16</v>
      </c>
      <c r="L240" s="112">
        <f t="shared" si="12"/>
        <v>1.41</v>
      </c>
    </row>
    <row r="241" spans="1:12" s="13" customFormat="1" ht="24.95" customHeight="1" x14ac:dyDescent="0.4">
      <c r="A241" s="116">
        <v>45281</v>
      </c>
      <c r="B241" s="131"/>
      <c r="C241" s="132"/>
      <c r="D241" s="115" t="s">
        <v>29</v>
      </c>
      <c r="E241" s="29">
        <v>5</v>
      </c>
      <c r="F241" s="79">
        <v>95</v>
      </c>
      <c r="G241" s="79"/>
      <c r="H241" s="79"/>
      <c r="I241" s="136"/>
      <c r="J241" s="80">
        <f t="shared" si="11"/>
        <v>95</v>
      </c>
      <c r="K241" s="81" t="s">
        <v>16</v>
      </c>
      <c r="L241" s="112">
        <f t="shared" si="12"/>
        <v>2.85</v>
      </c>
    </row>
    <row r="242" spans="1:12" s="13" customFormat="1" ht="24.95" customHeight="1" x14ac:dyDescent="0.4">
      <c r="A242" s="116">
        <v>45282</v>
      </c>
      <c r="B242" s="131"/>
      <c r="C242" s="132"/>
      <c r="D242" s="115" t="s">
        <v>36</v>
      </c>
      <c r="E242" s="117">
        <v>1</v>
      </c>
      <c r="F242" s="79"/>
      <c r="G242" s="79"/>
      <c r="H242" s="79"/>
      <c r="I242" s="136"/>
      <c r="J242" s="80">
        <f t="shared" si="11"/>
        <v>0</v>
      </c>
      <c r="K242" s="81" t="s">
        <v>19</v>
      </c>
      <c r="L242" s="112">
        <f t="shared" si="12"/>
        <v>0</v>
      </c>
    </row>
    <row r="243" spans="1:12" s="13" customFormat="1" ht="24.95" customHeight="1" x14ac:dyDescent="0.4">
      <c r="A243" s="116">
        <v>45282</v>
      </c>
      <c r="B243" s="131"/>
      <c r="C243" s="132"/>
      <c r="D243" s="115" t="s">
        <v>22</v>
      </c>
      <c r="E243" s="117">
        <v>1</v>
      </c>
      <c r="F243" s="79"/>
      <c r="G243" s="79"/>
      <c r="H243" s="79"/>
      <c r="I243" s="136"/>
      <c r="J243" s="80">
        <f t="shared" si="11"/>
        <v>0</v>
      </c>
      <c r="K243" s="81" t="s">
        <v>14</v>
      </c>
      <c r="L243" s="112">
        <f t="shared" si="12"/>
        <v>0</v>
      </c>
    </row>
    <row r="244" spans="1:12" s="13" customFormat="1" ht="24.95" customHeight="1" x14ac:dyDescent="0.4">
      <c r="A244" s="116">
        <v>45282</v>
      </c>
      <c r="B244" s="131"/>
      <c r="C244" s="132"/>
      <c r="D244" s="115" t="s">
        <v>22</v>
      </c>
      <c r="E244" s="117">
        <v>9</v>
      </c>
      <c r="F244" s="79">
        <v>56</v>
      </c>
      <c r="G244" s="79"/>
      <c r="H244" s="79"/>
      <c r="I244" s="136"/>
      <c r="J244" s="80">
        <f t="shared" si="11"/>
        <v>56</v>
      </c>
      <c r="K244" s="81" t="s">
        <v>14</v>
      </c>
      <c r="L244" s="112">
        <f t="shared" si="12"/>
        <v>1.68</v>
      </c>
    </row>
    <row r="245" spans="1:12" s="13" customFormat="1" ht="24.95" customHeight="1" x14ac:dyDescent="0.4">
      <c r="A245" s="116">
        <v>45282</v>
      </c>
      <c r="B245" s="131"/>
      <c r="C245" s="132"/>
      <c r="D245" s="115" t="s">
        <v>22</v>
      </c>
      <c r="E245" s="117">
        <v>2</v>
      </c>
      <c r="F245" s="79">
        <v>5</v>
      </c>
      <c r="G245" s="79"/>
      <c r="H245" s="79"/>
      <c r="I245" s="136"/>
      <c r="J245" s="80">
        <f t="shared" si="11"/>
        <v>5</v>
      </c>
      <c r="K245" s="81" t="s">
        <v>19</v>
      </c>
      <c r="L245" s="112">
        <f t="shared" si="12"/>
        <v>0.15</v>
      </c>
    </row>
    <row r="246" spans="1:12" s="13" customFormat="1" ht="24.95" customHeight="1" x14ac:dyDescent="0.4">
      <c r="A246" s="116">
        <v>45282</v>
      </c>
      <c r="B246" s="131"/>
      <c r="C246" s="132"/>
      <c r="D246" s="115" t="s">
        <v>30</v>
      </c>
      <c r="E246" s="117">
        <v>2</v>
      </c>
      <c r="F246" s="79">
        <v>68</v>
      </c>
      <c r="G246" s="79"/>
      <c r="H246" s="79"/>
      <c r="I246" s="136"/>
      <c r="J246" s="80">
        <f t="shared" ref="J246:J309" si="13">SUM(F246:H246)</f>
        <v>68</v>
      </c>
      <c r="K246" s="81" t="s">
        <v>14</v>
      </c>
      <c r="L246" s="112">
        <f t="shared" si="12"/>
        <v>2.04</v>
      </c>
    </row>
    <row r="247" spans="1:12" s="13" customFormat="1" ht="24.95" customHeight="1" x14ac:dyDescent="0.4">
      <c r="A247" s="85"/>
      <c r="B247" s="84"/>
      <c r="C247" s="82"/>
      <c r="D247" s="115"/>
      <c r="E247" s="29"/>
      <c r="F247" s="79"/>
      <c r="G247" s="79"/>
      <c r="H247" s="79"/>
      <c r="I247" s="136"/>
      <c r="J247" s="80">
        <f t="shared" si="13"/>
        <v>0</v>
      </c>
      <c r="K247" s="81"/>
      <c r="L247" s="112">
        <f t="shared" si="12"/>
        <v>0</v>
      </c>
    </row>
    <row r="248" spans="1:12" s="13" customFormat="1" ht="24.95" customHeight="1" x14ac:dyDescent="0.4">
      <c r="A248" s="85"/>
      <c r="B248" s="86"/>
      <c r="C248" s="82"/>
      <c r="D248" s="115"/>
      <c r="E248" s="29"/>
      <c r="F248" s="79"/>
      <c r="G248" s="79"/>
      <c r="H248" s="79"/>
      <c r="I248" s="136"/>
      <c r="J248" s="80">
        <f t="shared" si="13"/>
        <v>0</v>
      </c>
      <c r="K248" s="81"/>
      <c r="L248" s="112">
        <f t="shared" si="12"/>
        <v>0</v>
      </c>
    </row>
    <row r="249" spans="1:12" s="13" customFormat="1" ht="24.95" customHeight="1" x14ac:dyDescent="0.4">
      <c r="A249" s="85"/>
      <c r="B249" s="84"/>
      <c r="C249" s="82"/>
      <c r="D249" s="115"/>
      <c r="E249" s="29"/>
      <c r="F249" s="79"/>
      <c r="G249" s="79"/>
      <c r="H249" s="79"/>
      <c r="I249" s="136"/>
      <c r="J249" s="80">
        <f t="shared" si="13"/>
        <v>0</v>
      </c>
      <c r="K249" s="81"/>
      <c r="L249" s="112">
        <f t="shared" si="12"/>
        <v>0</v>
      </c>
    </row>
    <row r="250" spans="1:12" s="13" customFormat="1" ht="24.95" customHeight="1" x14ac:dyDescent="0.4">
      <c r="A250" s="85"/>
      <c r="B250" s="84"/>
      <c r="C250" s="82"/>
      <c r="D250" s="115"/>
      <c r="E250" s="29"/>
      <c r="F250" s="79"/>
      <c r="G250" s="79"/>
      <c r="H250" s="79"/>
      <c r="I250" s="136"/>
      <c r="J250" s="80">
        <f t="shared" si="13"/>
        <v>0</v>
      </c>
      <c r="K250" s="81"/>
      <c r="L250" s="112">
        <f t="shared" si="12"/>
        <v>0</v>
      </c>
    </row>
    <row r="251" spans="1:12" s="13" customFormat="1" ht="24.95" customHeight="1" x14ac:dyDescent="0.4">
      <c r="A251" s="85"/>
      <c r="B251" s="84"/>
      <c r="C251" s="85"/>
      <c r="D251" s="115"/>
      <c r="E251" s="29"/>
      <c r="F251" s="79"/>
      <c r="G251" s="79"/>
      <c r="H251" s="79"/>
      <c r="I251" s="136"/>
      <c r="J251" s="80">
        <f t="shared" si="13"/>
        <v>0</v>
      </c>
      <c r="K251" s="81"/>
      <c r="L251" s="112">
        <f t="shared" si="12"/>
        <v>0</v>
      </c>
    </row>
    <row r="252" spans="1:12" s="13" customFormat="1" ht="24.95" customHeight="1" x14ac:dyDescent="0.4">
      <c r="A252" s="85"/>
      <c r="B252" s="84"/>
      <c r="C252" s="82"/>
      <c r="D252" s="115"/>
      <c r="E252" s="29"/>
      <c r="F252" s="79"/>
      <c r="G252" s="79"/>
      <c r="H252" s="79"/>
      <c r="I252" s="136"/>
      <c r="J252" s="80">
        <f t="shared" si="13"/>
        <v>0</v>
      </c>
      <c r="K252" s="81"/>
      <c r="L252" s="112">
        <f t="shared" si="12"/>
        <v>0</v>
      </c>
    </row>
    <row r="253" spans="1:12" s="13" customFormat="1" ht="24.95" customHeight="1" x14ac:dyDescent="0.4">
      <c r="A253" s="85"/>
      <c r="B253" s="86"/>
      <c r="C253" s="82"/>
      <c r="D253" s="115"/>
      <c r="E253" s="29"/>
      <c r="F253" s="79"/>
      <c r="G253" s="79"/>
      <c r="H253" s="79"/>
      <c r="I253" s="136"/>
      <c r="J253" s="80">
        <f t="shared" si="13"/>
        <v>0</v>
      </c>
      <c r="K253" s="81"/>
      <c r="L253" s="112">
        <f t="shared" si="12"/>
        <v>0</v>
      </c>
    </row>
    <row r="254" spans="1:12" s="13" customFormat="1" ht="24.95" customHeight="1" x14ac:dyDescent="0.4">
      <c r="A254" s="85"/>
      <c r="B254" s="86"/>
      <c r="C254" s="82"/>
      <c r="D254" s="115"/>
      <c r="E254" s="29"/>
      <c r="F254" s="79"/>
      <c r="G254" s="79"/>
      <c r="H254" s="79"/>
      <c r="I254" s="136"/>
      <c r="J254" s="80">
        <f t="shared" si="13"/>
        <v>0</v>
      </c>
      <c r="K254" s="81"/>
      <c r="L254" s="112">
        <f t="shared" si="12"/>
        <v>0</v>
      </c>
    </row>
    <row r="255" spans="1:12" s="13" customFormat="1" ht="24.95" customHeight="1" x14ac:dyDescent="0.4">
      <c r="A255" s="85"/>
      <c r="B255" s="84"/>
      <c r="C255" s="82"/>
      <c r="D255" s="115"/>
      <c r="E255" s="29"/>
      <c r="F255" s="79"/>
      <c r="G255" s="79"/>
      <c r="H255" s="79"/>
      <c r="I255" s="136"/>
      <c r="J255" s="80">
        <f t="shared" si="13"/>
        <v>0</v>
      </c>
      <c r="K255" s="81"/>
      <c r="L255" s="112">
        <f t="shared" si="12"/>
        <v>0</v>
      </c>
    </row>
    <row r="256" spans="1:12" s="13" customFormat="1" ht="24.95" customHeight="1" x14ac:dyDescent="0.4">
      <c r="A256" s="85"/>
      <c r="B256" s="84"/>
      <c r="C256" s="82"/>
      <c r="D256" s="115"/>
      <c r="E256" s="29"/>
      <c r="F256" s="79"/>
      <c r="G256" s="79"/>
      <c r="H256" s="79"/>
      <c r="I256" s="136"/>
      <c r="J256" s="80">
        <f t="shared" si="13"/>
        <v>0</v>
      </c>
      <c r="K256" s="81"/>
      <c r="L256" s="112">
        <f t="shared" si="12"/>
        <v>0</v>
      </c>
    </row>
    <row r="257" spans="1:12" s="13" customFormat="1" ht="24.95" customHeight="1" x14ac:dyDescent="0.4">
      <c r="A257" s="85"/>
      <c r="B257" s="84"/>
      <c r="C257" s="82"/>
      <c r="D257" s="115"/>
      <c r="E257" s="29"/>
      <c r="F257" s="79"/>
      <c r="G257" s="79"/>
      <c r="H257" s="79"/>
      <c r="I257" s="136"/>
      <c r="J257" s="80">
        <f t="shared" si="13"/>
        <v>0</v>
      </c>
      <c r="K257" s="81"/>
      <c r="L257" s="112">
        <f t="shared" si="12"/>
        <v>0</v>
      </c>
    </row>
    <row r="258" spans="1:12" s="13" customFormat="1" ht="24.95" customHeight="1" x14ac:dyDescent="0.4">
      <c r="A258" s="85"/>
      <c r="B258" s="84"/>
      <c r="C258" s="82"/>
      <c r="D258" s="115"/>
      <c r="E258" s="29"/>
      <c r="F258" s="79"/>
      <c r="G258" s="79"/>
      <c r="H258" s="79"/>
      <c r="I258" s="136"/>
      <c r="J258" s="80">
        <f t="shared" si="13"/>
        <v>0</v>
      </c>
      <c r="K258" s="81"/>
      <c r="L258" s="112">
        <f t="shared" si="12"/>
        <v>0</v>
      </c>
    </row>
    <row r="259" spans="1:12" s="13" customFormat="1" ht="24.95" customHeight="1" x14ac:dyDescent="0.4">
      <c r="A259" s="85"/>
      <c r="B259" s="84"/>
      <c r="C259" s="82"/>
      <c r="D259" s="115"/>
      <c r="E259" s="29"/>
      <c r="F259" s="79"/>
      <c r="G259" s="90"/>
      <c r="H259" s="79"/>
      <c r="I259" s="136"/>
      <c r="J259" s="80">
        <f t="shared" si="13"/>
        <v>0</v>
      </c>
      <c r="K259" s="81"/>
      <c r="L259" s="112">
        <f t="shared" si="12"/>
        <v>0</v>
      </c>
    </row>
    <row r="260" spans="1:12" s="13" customFormat="1" ht="24.95" customHeight="1" x14ac:dyDescent="0.4">
      <c r="A260" s="85"/>
      <c r="B260" s="84"/>
      <c r="C260" s="85"/>
      <c r="D260" s="115"/>
      <c r="E260" s="29"/>
      <c r="F260" s="79"/>
      <c r="G260" s="79"/>
      <c r="H260" s="79"/>
      <c r="I260" s="136"/>
      <c r="J260" s="80">
        <f t="shared" si="13"/>
        <v>0</v>
      </c>
      <c r="K260" s="81"/>
      <c r="L260" s="112">
        <f t="shared" si="12"/>
        <v>0</v>
      </c>
    </row>
    <row r="261" spans="1:12" s="13" customFormat="1" ht="24.95" customHeight="1" x14ac:dyDescent="0.4">
      <c r="A261" s="85"/>
      <c r="B261" s="86"/>
      <c r="C261" s="82"/>
      <c r="D261" s="115"/>
      <c r="E261" s="29"/>
      <c r="F261" s="79"/>
      <c r="G261" s="79"/>
      <c r="H261" s="79"/>
      <c r="I261" s="136"/>
      <c r="J261" s="80">
        <f t="shared" si="13"/>
        <v>0</v>
      </c>
      <c r="K261" s="81"/>
      <c r="L261" s="112">
        <f t="shared" si="12"/>
        <v>0</v>
      </c>
    </row>
    <row r="262" spans="1:12" s="13" customFormat="1" ht="24.95" customHeight="1" x14ac:dyDescent="0.4">
      <c r="A262" s="85"/>
      <c r="B262" s="86"/>
      <c r="C262" s="82"/>
      <c r="D262" s="115"/>
      <c r="E262" s="29"/>
      <c r="F262" s="79"/>
      <c r="G262" s="79"/>
      <c r="H262" s="79"/>
      <c r="I262" s="136"/>
      <c r="J262" s="80">
        <f t="shared" si="13"/>
        <v>0</v>
      </c>
      <c r="K262" s="81"/>
      <c r="L262" s="112">
        <f t="shared" si="12"/>
        <v>0</v>
      </c>
    </row>
    <row r="263" spans="1:12" s="13" customFormat="1" ht="24.95" customHeight="1" x14ac:dyDescent="0.4">
      <c r="A263" s="85"/>
      <c r="B263" s="84"/>
      <c r="C263" s="82"/>
      <c r="D263" s="115"/>
      <c r="E263" s="29"/>
      <c r="F263" s="79"/>
      <c r="G263" s="79"/>
      <c r="H263" s="79"/>
      <c r="I263" s="136"/>
      <c r="J263" s="80">
        <f t="shared" si="13"/>
        <v>0</v>
      </c>
      <c r="K263" s="81"/>
      <c r="L263" s="112">
        <f t="shared" si="12"/>
        <v>0</v>
      </c>
    </row>
    <row r="264" spans="1:12" s="13" customFormat="1" ht="24.95" customHeight="1" x14ac:dyDescent="0.25">
      <c r="A264" s="85"/>
      <c r="B264" s="84"/>
      <c r="C264" s="85"/>
      <c r="D264" s="140"/>
      <c r="E264" s="29"/>
      <c r="F264" s="79"/>
      <c r="G264" s="79"/>
      <c r="H264" s="79"/>
      <c r="I264" s="136"/>
      <c r="J264" s="80">
        <f t="shared" si="13"/>
        <v>0</v>
      </c>
      <c r="K264" s="81"/>
      <c r="L264" s="112">
        <f t="shared" ref="L264:L327" si="14">J264*3%</f>
        <v>0</v>
      </c>
    </row>
    <row r="265" spans="1:12" s="13" customFormat="1" ht="24.95" customHeight="1" x14ac:dyDescent="0.4">
      <c r="A265" s="85"/>
      <c r="B265" s="84"/>
      <c r="C265" s="82"/>
      <c r="D265" s="115"/>
      <c r="E265" s="29"/>
      <c r="F265" s="79"/>
      <c r="G265" s="79"/>
      <c r="H265" s="79"/>
      <c r="I265" s="136"/>
      <c r="J265" s="80">
        <f t="shared" si="13"/>
        <v>0</v>
      </c>
      <c r="K265" s="81"/>
      <c r="L265" s="112">
        <f t="shared" si="14"/>
        <v>0</v>
      </c>
    </row>
    <row r="266" spans="1:12" s="13" customFormat="1" ht="24.95" customHeight="1" x14ac:dyDescent="0.4">
      <c r="A266" s="85"/>
      <c r="B266" s="86"/>
      <c r="C266" s="82"/>
      <c r="D266" s="115"/>
      <c r="E266" s="29"/>
      <c r="F266" s="79"/>
      <c r="G266" s="79"/>
      <c r="H266" s="79"/>
      <c r="I266" s="136"/>
      <c r="J266" s="80">
        <f t="shared" si="13"/>
        <v>0</v>
      </c>
      <c r="K266" s="81"/>
      <c r="L266" s="112">
        <f t="shared" si="14"/>
        <v>0</v>
      </c>
    </row>
    <row r="267" spans="1:12" s="13" customFormat="1" ht="24.95" customHeight="1" x14ac:dyDescent="0.4">
      <c r="A267" s="85"/>
      <c r="B267" s="87"/>
      <c r="C267" s="82"/>
      <c r="D267" s="115"/>
      <c r="E267" s="29"/>
      <c r="F267" s="79"/>
      <c r="G267" s="79"/>
      <c r="H267" s="79"/>
      <c r="I267" s="136"/>
      <c r="J267" s="80">
        <f t="shared" si="13"/>
        <v>0</v>
      </c>
      <c r="K267" s="81"/>
      <c r="L267" s="112">
        <f t="shared" si="14"/>
        <v>0</v>
      </c>
    </row>
    <row r="268" spans="1:12" s="13" customFormat="1" ht="24.95" customHeight="1" x14ac:dyDescent="0.4">
      <c r="A268" s="85"/>
      <c r="B268" s="84"/>
      <c r="C268" s="82"/>
      <c r="D268" s="115"/>
      <c r="E268" s="29"/>
      <c r="F268" s="79"/>
      <c r="G268" s="79"/>
      <c r="H268" s="79"/>
      <c r="I268" s="136"/>
      <c r="J268" s="80">
        <f t="shared" si="13"/>
        <v>0</v>
      </c>
      <c r="K268" s="81"/>
      <c r="L268" s="112">
        <f t="shared" si="14"/>
        <v>0</v>
      </c>
    </row>
    <row r="269" spans="1:12" s="13" customFormat="1" ht="24.95" customHeight="1" x14ac:dyDescent="0.4">
      <c r="A269" s="85"/>
      <c r="B269" s="84"/>
      <c r="C269" s="82"/>
      <c r="D269" s="115"/>
      <c r="E269" s="29"/>
      <c r="F269" s="79"/>
      <c r="G269" s="79"/>
      <c r="H269" s="79"/>
      <c r="I269" s="136"/>
      <c r="J269" s="80">
        <f t="shared" si="13"/>
        <v>0</v>
      </c>
      <c r="K269" s="81"/>
      <c r="L269" s="112">
        <f t="shared" si="14"/>
        <v>0</v>
      </c>
    </row>
    <row r="270" spans="1:12" s="13" customFormat="1" ht="24.95" customHeight="1" x14ac:dyDescent="0.4">
      <c r="A270" s="85"/>
      <c r="B270" s="84"/>
      <c r="C270" s="82"/>
      <c r="D270" s="115"/>
      <c r="E270" s="29"/>
      <c r="F270" s="79"/>
      <c r="G270" s="79"/>
      <c r="H270" s="79"/>
      <c r="I270" s="136"/>
      <c r="J270" s="80">
        <f t="shared" si="13"/>
        <v>0</v>
      </c>
      <c r="K270" s="81"/>
      <c r="L270" s="112">
        <f t="shared" si="14"/>
        <v>0</v>
      </c>
    </row>
    <row r="271" spans="1:12" s="13" customFormat="1" ht="24.95" customHeight="1" x14ac:dyDescent="0.4">
      <c r="A271" s="85"/>
      <c r="B271" s="84"/>
      <c r="C271" s="82"/>
      <c r="D271" s="115"/>
      <c r="E271" s="29"/>
      <c r="F271" s="79"/>
      <c r="G271" s="79"/>
      <c r="H271" s="79"/>
      <c r="I271" s="136"/>
      <c r="J271" s="80">
        <f t="shared" si="13"/>
        <v>0</v>
      </c>
      <c r="K271" s="81"/>
      <c r="L271" s="112">
        <f t="shared" si="14"/>
        <v>0</v>
      </c>
    </row>
    <row r="272" spans="1:12" s="13" customFormat="1" ht="24.95" customHeight="1" x14ac:dyDescent="0.4">
      <c r="A272" s="85"/>
      <c r="B272" s="84"/>
      <c r="C272" s="85"/>
      <c r="D272" s="115"/>
      <c r="E272" s="29"/>
      <c r="F272" s="79"/>
      <c r="G272" s="79"/>
      <c r="H272" s="79"/>
      <c r="I272" s="136"/>
      <c r="J272" s="80">
        <f t="shared" si="13"/>
        <v>0</v>
      </c>
      <c r="K272" s="81"/>
      <c r="L272" s="112">
        <f t="shared" si="14"/>
        <v>0</v>
      </c>
    </row>
    <row r="273" spans="1:12" s="13" customFormat="1" ht="24.95" customHeight="1" x14ac:dyDescent="0.4">
      <c r="A273" s="85"/>
      <c r="B273" s="84"/>
      <c r="C273" s="82"/>
      <c r="D273" s="115"/>
      <c r="E273" s="29"/>
      <c r="F273" s="79"/>
      <c r="G273" s="79"/>
      <c r="H273" s="79"/>
      <c r="I273" s="136"/>
      <c r="J273" s="80">
        <f t="shared" si="13"/>
        <v>0</v>
      </c>
      <c r="K273" s="81"/>
      <c r="L273" s="112">
        <f t="shared" si="14"/>
        <v>0</v>
      </c>
    </row>
    <row r="274" spans="1:12" s="13" customFormat="1" ht="24.95" customHeight="1" x14ac:dyDescent="0.4">
      <c r="A274" s="85"/>
      <c r="B274" s="87"/>
      <c r="C274" s="82"/>
      <c r="D274" s="115"/>
      <c r="E274" s="29"/>
      <c r="F274" s="79"/>
      <c r="G274" s="79"/>
      <c r="H274" s="79"/>
      <c r="I274" s="136"/>
      <c r="J274" s="80">
        <f t="shared" si="13"/>
        <v>0</v>
      </c>
      <c r="K274" s="81"/>
      <c r="L274" s="112">
        <f t="shared" si="14"/>
        <v>0</v>
      </c>
    </row>
    <row r="275" spans="1:12" s="13" customFormat="1" ht="24.95" customHeight="1" x14ac:dyDescent="0.4">
      <c r="A275" s="85"/>
      <c r="B275" s="86"/>
      <c r="C275" s="82"/>
      <c r="D275" s="115"/>
      <c r="E275" s="29"/>
      <c r="F275" s="79"/>
      <c r="G275" s="79"/>
      <c r="H275" s="79"/>
      <c r="I275" s="136"/>
      <c r="J275" s="80">
        <f t="shared" si="13"/>
        <v>0</v>
      </c>
      <c r="K275" s="81"/>
      <c r="L275" s="112">
        <f t="shared" si="14"/>
        <v>0</v>
      </c>
    </row>
    <row r="276" spans="1:12" s="13" customFormat="1" ht="24.95" customHeight="1" x14ac:dyDescent="0.4">
      <c r="A276" s="85"/>
      <c r="B276" s="84"/>
      <c r="C276" s="82"/>
      <c r="D276" s="115"/>
      <c r="E276" s="29"/>
      <c r="F276" s="79"/>
      <c r="G276" s="79"/>
      <c r="H276" s="79"/>
      <c r="I276" s="136"/>
      <c r="J276" s="80">
        <f t="shared" si="13"/>
        <v>0</v>
      </c>
      <c r="K276" s="81"/>
      <c r="L276" s="112">
        <f t="shared" si="14"/>
        <v>0</v>
      </c>
    </row>
    <row r="277" spans="1:12" s="13" customFormat="1" ht="24.95" customHeight="1" x14ac:dyDescent="0.4">
      <c r="A277" s="85"/>
      <c r="B277" s="86"/>
      <c r="C277" s="82"/>
      <c r="D277" s="115"/>
      <c r="E277" s="29"/>
      <c r="F277" s="79"/>
      <c r="G277" s="79"/>
      <c r="H277" s="79"/>
      <c r="I277" s="136"/>
      <c r="J277" s="80">
        <f t="shared" si="13"/>
        <v>0</v>
      </c>
      <c r="K277" s="81"/>
      <c r="L277" s="112">
        <f t="shared" si="14"/>
        <v>0</v>
      </c>
    </row>
    <row r="278" spans="1:12" s="13" customFormat="1" ht="24.95" customHeight="1" x14ac:dyDescent="0.4">
      <c r="A278" s="85"/>
      <c r="B278" s="84"/>
      <c r="C278" s="82"/>
      <c r="D278" s="115"/>
      <c r="E278" s="29"/>
      <c r="F278" s="79"/>
      <c r="G278" s="79"/>
      <c r="H278" s="79"/>
      <c r="I278" s="136"/>
      <c r="J278" s="80">
        <f t="shared" si="13"/>
        <v>0</v>
      </c>
      <c r="K278" s="81"/>
      <c r="L278" s="112">
        <f t="shared" si="14"/>
        <v>0</v>
      </c>
    </row>
    <row r="279" spans="1:12" s="13" customFormat="1" ht="24.95" customHeight="1" x14ac:dyDescent="0.4">
      <c r="A279" s="85"/>
      <c r="B279" s="84"/>
      <c r="C279" s="82"/>
      <c r="D279" s="115"/>
      <c r="E279" s="29"/>
      <c r="F279" s="79"/>
      <c r="G279" s="79"/>
      <c r="H279" s="79"/>
      <c r="I279" s="136"/>
      <c r="J279" s="80">
        <f t="shared" si="13"/>
        <v>0</v>
      </c>
      <c r="K279" s="81"/>
      <c r="L279" s="112">
        <f t="shared" si="14"/>
        <v>0</v>
      </c>
    </row>
    <row r="280" spans="1:12" s="13" customFormat="1" ht="24.95" customHeight="1" x14ac:dyDescent="0.4">
      <c r="A280" s="85"/>
      <c r="B280" s="84"/>
      <c r="C280" s="82"/>
      <c r="D280" s="115"/>
      <c r="E280" s="29"/>
      <c r="F280" s="79"/>
      <c r="G280" s="79"/>
      <c r="H280" s="79"/>
      <c r="I280" s="136"/>
      <c r="J280" s="80">
        <f t="shared" si="13"/>
        <v>0</v>
      </c>
      <c r="K280" s="81"/>
      <c r="L280" s="112">
        <f t="shared" si="14"/>
        <v>0</v>
      </c>
    </row>
    <row r="281" spans="1:12" s="13" customFormat="1" ht="24.95" customHeight="1" x14ac:dyDescent="0.4">
      <c r="A281" s="85"/>
      <c r="B281" s="86"/>
      <c r="C281" s="82"/>
      <c r="D281" s="115"/>
      <c r="E281" s="29"/>
      <c r="F281" s="79"/>
      <c r="G281" s="79"/>
      <c r="H281" s="79"/>
      <c r="I281" s="136"/>
      <c r="J281" s="80">
        <f t="shared" si="13"/>
        <v>0</v>
      </c>
      <c r="K281" s="81"/>
      <c r="L281" s="112">
        <f t="shared" si="14"/>
        <v>0</v>
      </c>
    </row>
    <row r="282" spans="1:12" s="13" customFormat="1" ht="24.95" customHeight="1" x14ac:dyDescent="0.4">
      <c r="A282" s="85"/>
      <c r="B282" s="84"/>
      <c r="C282" s="82"/>
      <c r="D282" s="115"/>
      <c r="E282" s="29"/>
      <c r="F282" s="79"/>
      <c r="G282" s="79"/>
      <c r="H282" s="79"/>
      <c r="I282" s="136"/>
      <c r="J282" s="80">
        <f t="shared" si="13"/>
        <v>0</v>
      </c>
      <c r="K282" s="81"/>
      <c r="L282" s="112">
        <f t="shared" si="14"/>
        <v>0</v>
      </c>
    </row>
    <row r="283" spans="1:12" s="13" customFormat="1" ht="24.95" customHeight="1" x14ac:dyDescent="0.4">
      <c r="A283" s="85"/>
      <c r="B283" s="84"/>
      <c r="C283" s="82"/>
      <c r="D283" s="115"/>
      <c r="E283" s="29"/>
      <c r="F283" s="79"/>
      <c r="G283" s="79"/>
      <c r="H283" s="79"/>
      <c r="I283" s="136"/>
      <c r="J283" s="80">
        <f t="shared" si="13"/>
        <v>0</v>
      </c>
      <c r="K283" s="81"/>
      <c r="L283" s="112">
        <f t="shared" si="14"/>
        <v>0</v>
      </c>
    </row>
    <row r="284" spans="1:12" s="13" customFormat="1" ht="24.95" customHeight="1" x14ac:dyDescent="0.4">
      <c r="A284" s="85"/>
      <c r="B284" s="86"/>
      <c r="C284" s="82"/>
      <c r="D284" s="115"/>
      <c r="E284" s="29"/>
      <c r="F284" s="79"/>
      <c r="G284" s="79"/>
      <c r="H284" s="79"/>
      <c r="I284" s="136"/>
      <c r="J284" s="80">
        <f t="shared" si="13"/>
        <v>0</v>
      </c>
      <c r="K284" s="81"/>
      <c r="L284" s="112">
        <f t="shared" si="14"/>
        <v>0</v>
      </c>
    </row>
    <row r="285" spans="1:12" s="13" customFormat="1" ht="24.95" customHeight="1" x14ac:dyDescent="0.4">
      <c r="A285" s="85"/>
      <c r="B285" s="84"/>
      <c r="C285" s="82"/>
      <c r="D285" s="115"/>
      <c r="E285" s="29"/>
      <c r="F285" s="79"/>
      <c r="G285" s="79"/>
      <c r="H285" s="79"/>
      <c r="I285" s="136"/>
      <c r="J285" s="80">
        <f t="shared" si="13"/>
        <v>0</v>
      </c>
      <c r="K285" s="81"/>
      <c r="L285" s="112">
        <f t="shared" si="14"/>
        <v>0</v>
      </c>
    </row>
    <row r="286" spans="1:12" s="13" customFormat="1" ht="24.95" customHeight="1" x14ac:dyDescent="0.4">
      <c r="A286" s="85"/>
      <c r="B286" s="84"/>
      <c r="C286" s="82"/>
      <c r="D286" s="115"/>
      <c r="E286" s="29"/>
      <c r="F286" s="79"/>
      <c r="G286" s="79"/>
      <c r="H286" s="79"/>
      <c r="I286" s="136"/>
      <c r="J286" s="80">
        <f t="shared" si="13"/>
        <v>0</v>
      </c>
      <c r="K286" s="81"/>
      <c r="L286" s="112">
        <f t="shared" si="14"/>
        <v>0</v>
      </c>
    </row>
    <row r="287" spans="1:12" s="13" customFormat="1" ht="24.95" customHeight="1" x14ac:dyDescent="0.4">
      <c r="A287" s="85"/>
      <c r="B287" s="84"/>
      <c r="C287" s="82"/>
      <c r="D287" s="115"/>
      <c r="E287" s="29"/>
      <c r="F287" s="79"/>
      <c r="G287" s="79"/>
      <c r="H287" s="79"/>
      <c r="I287" s="136"/>
      <c r="J287" s="80">
        <f t="shared" si="13"/>
        <v>0</v>
      </c>
      <c r="K287" s="81"/>
      <c r="L287" s="112">
        <f t="shared" si="14"/>
        <v>0</v>
      </c>
    </row>
    <row r="288" spans="1:12" s="13" customFormat="1" ht="24.95" customHeight="1" x14ac:dyDescent="0.4">
      <c r="A288" s="85"/>
      <c r="B288" s="84"/>
      <c r="C288" s="82"/>
      <c r="D288" s="115"/>
      <c r="E288" s="29"/>
      <c r="F288" s="79"/>
      <c r="G288" s="79"/>
      <c r="H288" s="79"/>
      <c r="I288" s="136"/>
      <c r="J288" s="80">
        <f t="shared" si="13"/>
        <v>0</v>
      </c>
      <c r="K288" s="81"/>
      <c r="L288" s="112">
        <f t="shared" si="14"/>
        <v>0</v>
      </c>
    </row>
    <row r="289" spans="1:12" s="13" customFormat="1" ht="24.95" customHeight="1" x14ac:dyDescent="0.4">
      <c r="A289" s="85"/>
      <c r="B289" s="84"/>
      <c r="C289" s="82"/>
      <c r="D289" s="115"/>
      <c r="E289" s="29"/>
      <c r="F289" s="79"/>
      <c r="G289" s="79"/>
      <c r="H289" s="79"/>
      <c r="I289" s="136"/>
      <c r="J289" s="80">
        <f t="shared" si="13"/>
        <v>0</v>
      </c>
      <c r="K289" s="81"/>
      <c r="L289" s="112">
        <f t="shared" si="14"/>
        <v>0</v>
      </c>
    </row>
    <row r="290" spans="1:12" s="13" customFormat="1" ht="24.95" customHeight="1" x14ac:dyDescent="0.4">
      <c r="A290" s="85"/>
      <c r="B290" s="84"/>
      <c r="C290" s="85"/>
      <c r="D290" s="115"/>
      <c r="E290" s="29"/>
      <c r="F290" s="79"/>
      <c r="G290" s="79"/>
      <c r="H290" s="79"/>
      <c r="I290" s="136"/>
      <c r="J290" s="80">
        <f t="shared" si="13"/>
        <v>0</v>
      </c>
      <c r="K290" s="81"/>
      <c r="L290" s="112">
        <f t="shared" si="14"/>
        <v>0</v>
      </c>
    </row>
    <row r="291" spans="1:12" s="13" customFormat="1" ht="24.95" customHeight="1" x14ac:dyDescent="0.4">
      <c r="A291" s="85"/>
      <c r="B291" s="84"/>
      <c r="C291" s="82"/>
      <c r="D291" s="115"/>
      <c r="E291" s="29"/>
      <c r="F291" s="79"/>
      <c r="G291" s="79"/>
      <c r="H291" s="79"/>
      <c r="I291" s="136"/>
      <c r="J291" s="80">
        <f t="shared" si="13"/>
        <v>0</v>
      </c>
      <c r="K291" s="81"/>
      <c r="L291" s="112">
        <f t="shared" si="14"/>
        <v>0</v>
      </c>
    </row>
    <row r="292" spans="1:12" s="13" customFormat="1" ht="24.95" customHeight="1" x14ac:dyDescent="0.4">
      <c r="A292" s="85"/>
      <c r="B292" s="87"/>
      <c r="C292" s="82"/>
      <c r="D292" s="115"/>
      <c r="E292" s="29"/>
      <c r="F292" s="79"/>
      <c r="G292" s="79"/>
      <c r="H292" s="79"/>
      <c r="I292" s="136"/>
      <c r="J292" s="80">
        <f t="shared" si="13"/>
        <v>0</v>
      </c>
      <c r="K292" s="81"/>
      <c r="L292" s="112">
        <f t="shared" si="14"/>
        <v>0</v>
      </c>
    </row>
    <row r="293" spans="1:12" s="13" customFormat="1" ht="24.95" customHeight="1" x14ac:dyDescent="0.4">
      <c r="A293" s="85"/>
      <c r="B293" s="84"/>
      <c r="C293" s="82"/>
      <c r="D293" s="115"/>
      <c r="E293" s="29"/>
      <c r="F293" s="79"/>
      <c r="G293" s="79"/>
      <c r="H293" s="79"/>
      <c r="I293" s="136"/>
      <c r="J293" s="80">
        <f t="shared" si="13"/>
        <v>0</v>
      </c>
      <c r="K293" s="81"/>
      <c r="L293" s="112">
        <f t="shared" si="14"/>
        <v>0</v>
      </c>
    </row>
    <row r="294" spans="1:12" s="13" customFormat="1" ht="24.95" customHeight="1" x14ac:dyDescent="0.4">
      <c r="A294" s="85"/>
      <c r="B294" s="86"/>
      <c r="C294" s="82"/>
      <c r="D294" s="115"/>
      <c r="E294" s="29"/>
      <c r="F294" s="79"/>
      <c r="G294" s="79"/>
      <c r="H294" s="79"/>
      <c r="I294" s="136"/>
      <c r="J294" s="80">
        <f t="shared" si="13"/>
        <v>0</v>
      </c>
      <c r="K294" s="81"/>
      <c r="L294" s="112">
        <f t="shared" si="14"/>
        <v>0</v>
      </c>
    </row>
    <row r="295" spans="1:12" s="13" customFormat="1" ht="24.95" customHeight="1" x14ac:dyDescent="0.4">
      <c r="A295" s="85"/>
      <c r="B295" s="84"/>
      <c r="C295" s="82"/>
      <c r="D295" s="115"/>
      <c r="E295" s="29"/>
      <c r="F295" s="79"/>
      <c r="G295" s="79"/>
      <c r="H295" s="79"/>
      <c r="I295" s="136"/>
      <c r="J295" s="80">
        <f t="shared" si="13"/>
        <v>0</v>
      </c>
      <c r="K295" s="81"/>
      <c r="L295" s="112">
        <f t="shared" si="14"/>
        <v>0</v>
      </c>
    </row>
    <row r="296" spans="1:12" s="13" customFormat="1" ht="24.95" customHeight="1" x14ac:dyDescent="0.4">
      <c r="A296" s="85"/>
      <c r="B296" s="86"/>
      <c r="C296" s="82"/>
      <c r="D296" s="115"/>
      <c r="E296" s="29"/>
      <c r="F296" s="79"/>
      <c r="G296" s="79"/>
      <c r="H296" s="79"/>
      <c r="I296" s="136"/>
      <c r="J296" s="80">
        <f t="shared" si="13"/>
        <v>0</v>
      </c>
      <c r="K296" s="81"/>
      <c r="L296" s="112">
        <f t="shared" si="14"/>
        <v>0</v>
      </c>
    </row>
    <row r="297" spans="1:12" s="13" customFormat="1" ht="24.95" customHeight="1" x14ac:dyDescent="0.4">
      <c r="A297" s="85"/>
      <c r="B297" s="84"/>
      <c r="C297" s="85"/>
      <c r="D297" s="115"/>
      <c r="E297" s="29"/>
      <c r="F297" s="79"/>
      <c r="G297" s="79"/>
      <c r="H297" s="79"/>
      <c r="I297" s="136"/>
      <c r="J297" s="80">
        <f t="shared" si="13"/>
        <v>0</v>
      </c>
      <c r="K297" s="81"/>
      <c r="L297" s="112">
        <f t="shared" si="14"/>
        <v>0</v>
      </c>
    </row>
    <row r="298" spans="1:12" s="13" customFormat="1" ht="24.95" customHeight="1" x14ac:dyDescent="0.4">
      <c r="A298" s="85"/>
      <c r="B298" s="86"/>
      <c r="C298" s="82"/>
      <c r="D298" s="115"/>
      <c r="E298" s="29"/>
      <c r="F298" s="79"/>
      <c r="G298" s="79"/>
      <c r="H298" s="79"/>
      <c r="I298" s="136"/>
      <c r="J298" s="80">
        <f t="shared" si="13"/>
        <v>0</v>
      </c>
      <c r="K298" s="81"/>
      <c r="L298" s="112">
        <f t="shared" si="14"/>
        <v>0</v>
      </c>
    </row>
    <row r="299" spans="1:12" s="13" customFormat="1" ht="24.95" customHeight="1" x14ac:dyDescent="0.4">
      <c r="A299" s="85"/>
      <c r="B299" s="84"/>
      <c r="C299" s="82"/>
      <c r="D299" s="115"/>
      <c r="E299" s="29"/>
      <c r="F299" s="79"/>
      <c r="G299" s="79"/>
      <c r="H299" s="79"/>
      <c r="I299" s="136"/>
      <c r="J299" s="80">
        <f t="shared" si="13"/>
        <v>0</v>
      </c>
      <c r="K299" s="81"/>
      <c r="L299" s="112">
        <f t="shared" si="14"/>
        <v>0</v>
      </c>
    </row>
    <row r="300" spans="1:12" s="13" customFormat="1" ht="24.95" customHeight="1" x14ac:dyDescent="0.4">
      <c r="A300" s="85"/>
      <c r="B300" s="84"/>
      <c r="C300" s="82"/>
      <c r="D300" s="115"/>
      <c r="E300" s="29"/>
      <c r="F300" s="79"/>
      <c r="G300" s="79"/>
      <c r="H300" s="79"/>
      <c r="I300" s="136"/>
      <c r="J300" s="80">
        <f t="shared" si="13"/>
        <v>0</v>
      </c>
      <c r="K300" s="81"/>
      <c r="L300" s="112">
        <f t="shared" si="14"/>
        <v>0</v>
      </c>
    </row>
    <row r="301" spans="1:12" s="13" customFormat="1" ht="24.95" customHeight="1" x14ac:dyDescent="0.4">
      <c r="A301" s="85"/>
      <c r="B301" s="84"/>
      <c r="C301" s="82"/>
      <c r="D301" s="115"/>
      <c r="E301" s="29"/>
      <c r="F301" s="79"/>
      <c r="G301" s="79"/>
      <c r="H301" s="79"/>
      <c r="I301" s="136"/>
      <c r="J301" s="80">
        <f t="shared" si="13"/>
        <v>0</v>
      </c>
      <c r="K301" s="81"/>
      <c r="L301" s="112">
        <f t="shared" si="14"/>
        <v>0</v>
      </c>
    </row>
    <row r="302" spans="1:12" s="13" customFormat="1" ht="24.95" customHeight="1" x14ac:dyDescent="0.4">
      <c r="A302" s="85"/>
      <c r="B302" s="84"/>
      <c r="C302" s="82"/>
      <c r="D302" s="115"/>
      <c r="E302" s="29"/>
      <c r="F302" s="79"/>
      <c r="G302" s="79"/>
      <c r="H302" s="79"/>
      <c r="I302" s="136"/>
      <c r="J302" s="80">
        <f t="shared" si="13"/>
        <v>0</v>
      </c>
      <c r="K302" s="81"/>
      <c r="L302" s="112">
        <f t="shared" si="14"/>
        <v>0</v>
      </c>
    </row>
    <row r="303" spans="1:12" s="13" customFormat="1" ht="24.95" customHeight="1" x14ac:dyDescent="0.4">
      <c r="A303" s="85"/>
      <c r="B303" s="86"/>
      <c r="C303" s="82"/>
      <c r="D303" s="115"/>
      <c r="E303" s="29"/>
      <c r="F303" s="79"/>
      <c r="G303" s="79"/>
      <c r="H303" s="79"/>
      <c r="I303" s="136"/>
      <c r="J303" s="80">
        <f t="shared" si="13"/>
        <v>0</v>
      </c>
      <c r="K303" s="81"/>
      <c r="L303" s="112">
        <f t="shared" si="14"/>
        <v>0</v>
      </c>
    </row>
    <row r="304" spans="1:12" s="13" customFormat="1" ht="24.95" customHeight="1" x14ac:dyDescent="0.4">
      <c r="A304" s="85"/>
      <c r="B304" s="84"/>
      <c r="C304" s="82"/>
      <c r="D304" s="115"/>
      <c r="E304" s="29"/>
      <c r="F304" s="79"/>
      <c r="G304" s="79"/>
      <c r="H304" s="79"/>
      <c r="I304" s="136"/>
      <c r="J304" s="80">
        <f t="shared" si="13"/>
        <v>0</v>
      </c>
      <c r="K304" s="81"/>
      <c r="L304" s="112">
        <f t="shared" si="14"/>
        <v>0</v>
      </c>
    </row>
    <row r="305" spans="1:12" s="13" customFormat="1" ht="24.95" customHeight="1" x14ac:dyDescent="0.4">
      <c r="A305" s="85"/>
      <c r="B305" s="86"/>
      <c r="C305" s="82"/>
      <c r="D305" s="115"/>
      <c r="E305" s="29"/>
      <c r="F305" s="79"/>
      <c r="G305" s="79"/>
      <c r="H305" s="79"/>
      <c r="I305" s="136"/>
      <c r="J305" s="80">
        <f t="shared" si="13"/>
        <v>0</v>
      </c>
      <c r="K305" s="81"/>
      <c r="L305" s="112">
        <f t="shared" si="14"/>
        <v>0</v>
      </c>
    </row>
    <row r="306" spans="1:12" s="13" customFormat="1" ht="24.95" customHeight="1" x14ac:dyDescent="0.4">
      <c r="A306" s="85"/>
      <c r="B306" s="84"/>
      <c r="C306" s="82"/>
      <c r="D306" s="115"/>
      <c r="E306" s="29"/>
      <c r="F306" s="79"/>
      <c r="G306" s="79"/>
      <c r="H306" s="79"/>
      <c r="I306" s="136"/>
      <c r="J306" s="80">
        <f t="shared" si="13"/>
        <v>0</v>
      </c>
      <c r="K306" s="81"/>
      <c r="L306" s="112">
        <f t="shared" si="14"/>
        <v>0</v>
      </c>
    </row>
    <row r="307" spans="1:12" s="13" customFormat="1" ht="24.95" customHeight="1" x14ac:dyDescent="0.4">
      <c r="A307" s="85"/>
      <c r="B307" s="84"/>
      <c r="C307" s="82"/>
      <c r="D307" s="115"/>
      <c r="E307" s="29"/>
      <c r="F307" s="79"/>
      <c r="G307" s="79"/>
      <c r="H307" s="79"/>
      <c r="I307" s="136"/>
      <c r="J307" s="80">
        <f t="shared" si="13"/>
        <v>0</v>
      </c>
      <c r="K307" s="81"/>
      <c r="L307" s="112">
        <f t="shared" si="14"/>
        <v>0</v>
      </c>
    </row>
    <row r="308" spans="1:12" s="13" customFormat="1" ht="24.95" customHeight="1" x14ac:dyDescent="0.4">
      <c r="A308" s="85"/>
      <c r="B308" s="86"/>
      <c r="C308" s="82"/>
      <c r="D308" s="115"/>
      <c r="E308" s="29"/>
      <c r="F308" s="79"/>
      <c r="G308" s="79"/>
      <c r="H308" s="79"/>
      <c r="I308" s="136"/>
      <c r="J308" s="80">
        <f t="shared" si="13"/>
        <v>0</v>
      </c>
      <c r="K308" s="81"/>
      <c r="L308" s="112">
        <f t="shared" si="14"/>
        <v>0</v>
      </c>
    </row>
    <row r="309" spans="1:12" s="13" customFormat="1" ht="24.95" customHeight="1" x14ac:dyDescent="0.4">
      <c r="A309" s="85"/>
      <c r="B309" s="84"/>
      <c r="C309" s="82"/>
      <c r="D309" s="115"/>
      <c r="E309" s="29"/>
      <c r="F309" s="79"/>
      <c r="G309" s="79"/>
      <c r="H309" s="79"/>
      <c r="I309" s="136"/>
      <c r="J309" s="80">
        <f t="shared" si="13"/>
        <v>0</v>
      </c>
      <c r="K309" s="81"/>
      <c r="L309" s="112">
        <f t="shared" si="14"/>
        <v>0</v>
      </c>
    </row>
    <row r="310" spans="1:12" s="13" customFormat="1" ht="24.95" customHeight="1" x14ac:dyDescent="0.4">
      <c r="A310" s="85"/>
      <c r="B310" s="84"/>
      <c r="C310" s="82"/>
      <c r="D310" s="115"/>
      <c r="E310" s="29"/>
      <c r="F310" s="79"/>
      <c r="G310" s="79"/>
      <c r="H310" s="79"/>
      <c r="I310" s="136"/>
      <c r="J310" s="80">
        <f t="shared" ref="J310:J373" si="15">SUM(F310:H310)</f>
        <v>0</v>
      </c>
      <c r="K310" s="81"/>
      <c r="L310" s="112">
        <f t="shared" si="14"/>
        <v>0</v>
      </c>
    </row>
    <row r="311" spans="1:12" s="13" customFormat="1" ht="24.95" customHeight="1" x14ac:dyDescent="0.4">
      <c r="A311" s="85"/>
      <c r="B311" s="84"/>
      <c r="C311" s="82"/>
      <c r="D311" s="115"/>
      <c r="E311" s="29"/>
      <c r="F311" s="79"/>
      <c r="G311" s="79"/>
      <c r="H311" s="79"/>
      <c r="I311" s="136"/>
      <c r="J311" s="80">
        <f t="shared" si="15"/>
        <v>0</v>
      </c>
      <c r="K311" s="81"/>
      <c r="L311" s="112">
        <f t="shared" si="14"/>
        <v>0</v>
      </c>
    </row>
    <row r="312" spans="1:12" s="13" customFormat="1" ht="24.95" customHeight="1" x14ac:dyDescent="0.4">
      <c r="A312" s="85"/>
      <c r="B312" s="84"/>
      <c r="C312" s="82"/>
      <c r="D312" s="115"/>
      <c r="E312" s="29"/>
      <c r="F312" s="79"/>
      <c r="G312" s="79"/>
      <c r="H312" s="79"/>
      <c r="I312" s="136"/>
      <c r="J312" s="80">
        <f t="shared" si="15"/>
        <v>0</v>
      </c>
      <c r="K312" s="81"/>
      <c r="L312" s="112">
        <f t="shared" si="14"/>
        <v>0</v>
      </c>
    </row>
    <row r="313" spans="1:12" s="13" customFormat="1" ht="24.95" customHeight="1" x14ac:dyDescent="0.4">
      <c r="A313" s="85"/>
      <c r="B313" s="84"/>
      <c r="C313" s="82"/>
      <c r="D313" s="115"/>
      <c r="E313" s="29"/>
      <c r="F313" s="79"/>
      <c r="G313" s="79"/>
      <c r="H313" s="79"/>
      <c r="I313" s="136"/>
      <c r="J313" s="80">
        <f t="shared" si="15"/>
        <v>0</v>
      </c>
      <c r="K313" s="81"/>
      <c r="L313" s="112">
        <f t="shared" si="14"/>
        <v>0</v>
      </c>
    </row>
    <row r="314" spans="1:12" s="13" customFormat="1" ht="24.95" customHeight="1" x14ac:dyDescent="0.4">
      <c r="A314" s="85"/>
      <c r="B314" s="84"/>
      <c r="C314" s="85"/>
      <c r="D314" s="115"/>
      <c r="E314" s="29"/>
      <c r="F314" s="79"/>
      <c r="G314" s="79"/>
      <c r="H314" s="79"/>
      <c r="I314" s="136"/>
      <c r="J314" s="80">
        <f t="shared" si="15"/>
        <v>0</v>
      </c>
      <c r="K314" s="81"/>
      <c r="L314" s="112">
        <f t="shared" si="14"/>
        <v>0</v>
      </c>
    </row>
    <row r="315" spans="1:12" s="13" customFormat="1" ht="24.95" customHeight="1" x14ac:dyDescent="0.4">
      <c r="A315" s="85"/>
      <c r="B315" s="86"/>
      <c r="C315" s="82"/>
      <c r="D315" s="115"/>
      <c r="E315" s="29"/>
      <c r="F315" s="79"/>
      <c r="G315" s="79"/>
      <c r="H315" s="79"/>
      <c r="I315" s="136"/>
      <c r="J315" s="80">
        <f t="shared" si="15"/>
        <v>0</v>
      </c>
      <c r="K315" s="81"/>
      <c r="L315" s="112">
        <f t="shared" si="14"/>
        <v>0</v>
      </c>
    </row>
    <row r="316" spans="1:12" s="13" customFormat="1" ht="24.95" customHeight="1" x14ac:dyDescent="0.4">
      <c r="A316" s="85"/>
      <c r="B316" s="86"/>
      <c r="C316" s="82"/>
      <c r="D316" s="115"/>
      <c r="E316" s="29"/>
      <c r="F316" s="79"/>
      <c r="G316" s="79"/>
      <c r="H316" s="79"/>
      <c r="I316" s="136"/>
      <c r="J316" s="80">
        <f t="shared" si="15"/>
        <v>0</v>
      </c>
      <c r="K316" s="81"/>
      <c r="L316" s="112">
        <f t="shared" si="14"/>
        <v>0</v>
      </c>
    </row>
    <row r="317" spans="1:12" s="13" customFormat="1" ht="24.95" customHeight="1" x14ac:dyDescent="0.4">
      <c r="A317" s="85"/>
      <c r="B317" s="84"/>
      <c r="C317" s="82"/>
      <c r="D317" s="115"/>
      <c r="E317" s="29"/>
      <c r="F317" s="79"/>
      <c r="G317" s="79"/>
      <c r="H317" s="79"/>
      <c r="I317" s="136"/>
      <c r="J317" s="80">
        <f t="shared" si="15"/>
        <v>0</v>
      </c>
      <c r="K317" s="81"/>
      <c r="L317" s="112">
        <f t="shared" si="14"/>
        <v>0</v>
      </c>
    </row>
    <row r="318" spans="1:12" s="13" customFormat="1" ht="24.95" customHeight="1" x14ac:dyDescent="0.4">
      <c r="A318" s="85"/>
      <c r="B318" s="86"/>
      <c r="C318" s="82"/>
      <c r="D318" s="115"/>
      <c r="E318" s="29"/>
      <c r="F318" s="79"/>
      <c r="G318" s="79"/>
      <c r="H318" s="79"/>
      <c r="I318" s="136"/>
      <c r="J318" s="80">
        <f t="shared" si="15"/>
        <v>0</v>
      </c>
      <c r="K318" s="81"/>
      <c r="L318" s="112">
        <f t="shared" si="14"/>
        <v>0</v>
      </c>
    </row>
    <row r="319" spans="1:12" s="13" customFormat="1" ht="24.95" customHeight="1" x14ac:dyDescent="0.4">
      <c r="A319" s="85"/>
      <c r="B319" s="87"/>
      <c r="C319" s="82"/>
      <c r="D319" s="115"/>
      <c r="E319" s="29"/>
      <c r="F319" s="79"/>
      <c r="G319" s="79"/>
      <c r="H319" s="79"/>
      <c r="I319" s="136"/>
      <c r="J319" s="80">
        <f t="shared" si="15"/>
        <v>0</v>
      </c>
      <c r="K319" s="81"/>
      <c r="L319" s="112">
        <f t="shared" si="14"/>
        <v>0</v>
      </c>
    </row>
    <row r="320" spans="1:12" s="13" customFormat="1" ht="24.95" customHeight="1" x14ac:dyDescent="0.4">
      <c r="A320" s="85"/>
      <c r="B320" s="84"/>
      <c r="C320" s="82"/>
      <c r="D320" s="115"/>
      <c r="E320" s="29"/>
      <c r="F320" s="79"/>
      <c r="G320" s="79"/>
      <c r="H320" s="79"/>
      <c r="I320" s="136"/>
      <c r="J320" s="80">
        <f t="shared" si="15"/>
        <v>0</v>
      </c>
      <c r="K320" s="81"/>
      <c r="L320" s="112">
        <f t="shared" si="14"/>
        <v>0</v>
      </c>
    </row>
    <row r="321" spans="1:12" s="13" customFormat="1" ht="24.95" customHeight="1" x14ac:dyDescent="0.4">
      <c r="A321" s="85"/>
      <c r="B321" s="84"/>
      <c r="C321" s="82"/>
      <c r="D321" s="115"/>
      <c r="E321" s="29"/>
      <c r="F321" s="79"/>
      <c r="G321" s="79"/>
      <c r="H321" s="79"/>
      <c r="I321" s="136"/>
      <c r="J321" s="80">
        <f t="shared" si="15"/>
        <v>0</v>
      </c>
      <c r="K321" s="81"/>
      <c r="L321" s="112">
        <f t="shared" si="14"/>
        <v>0</v>
      </c>
    </row>
    <row r="322" spans="1:12" s="13" customFormat="1" ht="24.95" customHeight="1" x14ac:dyDescent="0.4">
      <c r="A322" s="85"/>
      <c r="B322" s="84"/>
      <c r="C322" s="82"/>
      <c r="D322" s="115"/>
      <c r="E322" s="29"/>
      <c r="F322" s="79"/>
      <c r="G322" s="79"/>
      <c r="H322" s="79"/>
      <c r="I322" s="136"/>
      <c r="J322" s="80">
        <f t="shared" si="15"/>
        <v>0</v>
      </c>
      <c r="K322" s="91"/>
      <c r="L322" s="112">
        <f t="shared" si="14"/>
        <v>0</v>
      </c>
    </row>
    <row r="323" spans="1:12" s="13" customFormat="1" ht="24.95" customHeight="1" x14ac:dyDescent="0.4">
      <c r="A323" s="85"/>
      <c r="B323" s="84"/>
      <c r="C323" s="82"/>
      <c r="D323" s="115"/>
      <c r="E323" s="29"/>
      <c r="F323" s="79"/>
      <c r="G323" s="79"/>
      <c r="H323" s="79"/>
      <c r="I323" s="136"/>
      <c r="J323" s="80">
        <f t="shared" si="15"/>
        <v>0</v>
      </c>
      <c r="K323" s="29"/>
      <c r="L323" s="112">
        <f t="shared" si="14"/>
        <v>0</v>
      </c>
    </row>
    <row r="324" spans="1:12" s="13" customFormat="1" ht="24.95" customHeight="1" x14ac:dyDescent="0.4">
      <c r="A324" s="85"/>
      <c r="B324" s="84"/>
      <c r="C324" s="82"/>
      <c r="D324" s="115"/>
      <c r="E324" s="29"/>
      <c r="F324" s="79"/>
      <c r="G324" s="79"/>
      <c r="H324" s="79"/>
      <c r="I324" s="136"/>
      <c r="J324" s="80">
        <f t="shared" si="15"/>
        <v>0</v>
      </c>
      <c r="K324" s="29"/>
      <c r="L324" s="112">
        <f t="shared" si="14"/>
        <v>0</v>
      </c>
    </row>
    <row r="325" spans="1:12" s="13" customFormat="1" ht="24.95" customHeight="1" x14ac:dyDescent="0.4">
      <c r="A325" s="85"/>
      <c r="B325" s="84"/>
      <c r="C325" s="82"/>
      <c r="D325" s="115"/>
      <c r="E325" s="29"/>
      <c r="F325" s="79"/>
      <c r="G325" s="79"/>
      <c r="H325" s="79"/>
      <c r="I325" s="136"/>
      <c r="J325" s="80">
        <f t="shared" si="15"/>
        <v>0</v>
      </c>
      <c r="K325" s="29"/>
      <c r="L325" s="112">
        <f t="shared" si="14"/>
        <v>0</v>
      </c>
    </row>
    <row r="326" spans="1:12" s="13" customFormat="1" ht="24.95" customHeight="1" x14ac:dyDescent="0.4">
      <c r="A326" s="85"/>
      <c r="B326" s="84"/>
      <c r="C326" s="82"/>
      <c r="D326" s="115"/>
      <c r="E326" s="29"/>
      <c r="F326" s="79"/>
      <c r="G326" s="79"/>
      <c r="H326" s="79"/>
      <c r="I326" s="136"/>
      <c r="J326" s="80">
        <f t="shared" si="15"/>
        <v>0</v>
      </c>
      <c r="K326" s="29"/>
      <c r="L326" s="112">
        <f t="shared" si="14"/>
        <v>0</v>
      </c>
    </row>
    <row r="327" spans="1:12" s="13" customFormat="1" ht="24.95" customHeight="1" x14ac:dyDescent="0.4">
      <c r="A327" s="85"/>
      <c r="B327" s="84"/>
      <c r="C327" s="82"/>
      <c r="D327" s="115"/>
      <c r="E327" s="29"/>
      <c r="F327" s="79"/>
      <c r="G327" s="79"/>
      <c r="H327" s="79"/>
      <c r="I327" s="136"/>
      <c r="J327" s="80">
        <f t="shared" si="15"/>
        <v>0</v>
      </c>
      <c r="K327" s="29"/>
      <c r="L327" s="112">
        <f t="shared" si="14"/>
        <v>0</v>
      </c>
    </row>
    <row r="328" spans="1:12" s="13" customFormat="1" ht="24.95" customHeight="1" x14ac:dyDescent="0.4">
      <c r="A328" s="85"/>
      <c r="B328" s="84"/>
      <c r="C328" s="82"/>
      <c r="D328" s="115"/>
      <c r="E328" s="29"/>
      <c r="F328" s="79"/>
      <c r="G328" s="79"/>
      <c r="H328" s="79"/>
      <c r="I328" s="136"/>
      <c r="J328" s="80">
        <f t="shared" si="15"/>
        <v>0</v>
      </c>
      <c r="K328" s="29"/>
      <c r="L328" s="112">
        <f t="shared" ref="L328:L335" si="16">J328*3%</f>
        <v>0</v>
      </c>
    </row>
    <row r="329" spans="1:12" s="13" customFormat="1" ht="24.95" customHeight="1" x14ac:dyDescent="0.4">
      <c r="A329" s="85"/>
      <c r="B329" s="84"/>
      <c r="C329" s="82"/>
      <c r="D329" s="115"/>
      <c r="E329" s="29"/>
      <c r="F329" s="79"/>
      <c r="G329" s="79"/>
      <c r="H329" s="79"/>
      <c r="I329" s="136"/>
      <c r="J329" s="80">
        <f t="shared" si="15"/>
        <v>0</v>
      </c>
      <c r="K329" s="29"/>
      <c r="L329" s="112">
        <f t="shared" si="16"/>
        <v>0</v>
      </c>
    </row>
    <row r="330" spans="1:12" s="13" customFormat="1" ht="24.95" customHeight="1" x14ac:dyDescent="0.4">
      <c r="A330" s="85"/>
      <c r="B330" s="84"/>
      <c r="C330" s="82"/>
      <c r="D330" s="115"/>
      <c r="E330" s="29"/>
      <c r="F330" s="79"/>
      <c r="G330" s="79"/>
      <c r="H330" s="79"/>
      <c r="I330" s="136"/>
      <c r="J330" s="80">
        <f t="shared" si="15"/>
        <v>0</v>
      </c>
      <c r="K330" s="29"/>
      <c r="L330" s="112">
        <f t="shared" si="16"/>
        <v>0</v>
      </c>
    </row>
    <row r="331" spans="1:12" s="13" customFormat="1" ht="24.95" customHeight="1" x14ac:dyDescent="0.4">
      <c r="A331" s="85"/>
      <c r="B331" s="84"/>
      <c r="C331" s="82"/>
      <c r="D331" s="115"/>
      <c r="E331" s="29"/>
      <c r="F331" s="79"/>
      <c r="G331" s="79"/>
      <c r="H331" s="79"/>
      <c r="I331" s="136"/>
      <c r="J331" s="80">
        <f t="shared" si="15"/>
        <v>0</v>
      </c>
      <c r="K331" s="29"/>
      <c r="L331" s="112">
        <f t="shared" si="16"/>
        <v>0</v>
      </c>
    </row>
    <row r="332" spans="1:12" s="13" customFormat="1" ht="24.95" customHeight="1" x14ac:dyDescent="0.4">
      <c r="A332" s="85"/>
      <c r="B332" s="84"/>
      <c r="C332" s="82"/>
      <c r="D332" s="115"/>
      <c r="E332" s="29"/>
      <c r="F332" s="79"/>
      <c r="G332" s="79"/>
      <c r="H332" s="79"/>
      <c r="I332" s="136"/>
      <c r="J332" s="80">
        <f t="shared" si="15"/>
        <v>0</v>
      </c>
      <c r="K332" s="29"/>
      <c r="L332" s="112">
        <f t="shared" si="16"/>
        <v>0</v>
      </c>
    </row>
    <row r="333" spans="1:12" s="13" customFormat="1" ht="24.95" customHeight="1" x14ac:dyDescent="0.4">
      <c r="A333" s="85"/>
      <c r="B333" s="84"/>
      <c r="C333" s="82"/>
      <c r="D333" s="115"/>
      <c r="E333" s="29"/>
      <c r="F333" s="79"/>
      <c r="G333" s="79"/>
      <c r="H333" s="79"/>
      <c r="I333" s="136"/>
      <c r="J333" s="80">
        <f t="shared" si="15"/>
        <v>0</v>
      </c>
      <c r="K333" s="29"/>
      <c r="L333" s="112">
        <f t="shared" si="16"/>
        <v>0</v>
      </c>
    </row>
    <row r="334" spans="1:12" s="13" customFormat="1" ht="24.95" customHeight="1" x14ac:dyDescent="0.4">
      <c r="A334" s="85"/>
      <c r="B334" s="84"/>
      <c r="C334" s="82"/>
      <c r="D334" s="115"/>
      <c r="E334" s="29"/>
      <c r="F334" s="79"/>
      <c r="G334" s="79"/>
      <c r="H334" s="79"/>
      <c r="I334" s="136"/>
      <c r="J334" s="80">
        <f t="shared" si="15"/>
        <v>0</v>
      </c>
      <c r="K334" s="29"/>
      <c r="L334" s="112">
        <f t="shared" si="16"/>
        <v>0</v>
      </c>
    </row>
    <row r="335" spans="1:12" s="13" customFormat="1" ht="24.95" customHeight="1" x14ac:dyDescent="0.4">
      <c r="A335" s="85"/>
      <c r="B335" s="84"/>
      <c r="C335" s="82"/>
      <c r="D335" s="115"/>
      <c r="E335" s="29"/>
      <c r="F335" s="79"/>
      <c r="G335" s="79"/>
      <c r="H335" s="79"/>
      <c r="I335" s="136"/>
      <c r="J335" s="80">
        <f t="shared" si="15"/>
        <v>0</v>
      </c>
      <c r="K335" s="29"/>
      <c r="L335" s="112">
        <f t="shared" si="16"/>
        <v>0</v>
      </c>
    </row>
    <row r="336" spans="1:12" s="13" customFormat="1" ht="24.95" customHeight="1" x14ac:dyDescent="0.4">
      <c r="A336" s="85"/>
      <c r="B336" s="84"/>
      <c r="C336" s="82"/>
      <c r="D336" s="115"/>
      <c r="E336" s="29"/>
      <c r="F336" s="79"/>
      <c r="G336" s="79"/>
      <c r="H336" s="79"/>
      <c r="I336" s="136"/>
      <c r="J336" s="80">
        <f t="shared" si="15"/>
        <v>0</v>
      </c>
      <c r="K336" s="29"/>
      <c r="L336" s="113"/>
    </row>
    <row r="337" spans="1:12" s="13" customFormat="1" ht="24.95" customHeight="1" x14ac:dyDescent="0.4">
      <c r="A337" s="85"/>
      <c r="B337" s="84"/>
      <c r="C337" s="82"/>
      <c r="D337" s="115"/>
      <c r="E337" s="29"/>
      <c r="F337" s="79"/>
      <c r="G337" s="79"/>
      <c r="H337" s="79"/>
      <c r="I337" s="136"/>
      <c r="J337" s="80">
        <f t="shared" si="15"/>
        <v>0</v>
      </c>
      <c r="K337" s="29"/>
      <c r="L337" s="113"/>
    </row>
    <row r="338" spans="1:12" s="13" customFormat="1" ht="24.95" customHeight="1" x14ac:dyDescent="0.4">
      <c r="A338" s="85"/>
      <c r="B338" s="84"/>
      <c r="C338" s="85"/>
      <c r="D338" s="115"/>
      <c r="E338" s="29"/>
      <c r="F338" s="79"/>
      <c r="G338" s="79"/>
      <c r="H338" s="79"/>
      <c r="I338" s="136"/>
      <c r="J338" s="80">
        <f t="shared" si="15"/>
        <v>0</v>
      </c>
      <c r="K338" s="29"/>
      <c r="L338" s="113"/>
    </row>
    <row r="339" spans="1:12" s="13" customFormat="1" ht="24.95" customHeight="1" x14ac:dyDescent="0.4">
      <c r="A339" s="85"/>
      <c r="B339" s="84"/>
      <c r="C339" s="82"/>
      <c r="D339" s="115"/>
      <c r="E339" s="29"/>
      <c r="F339" s="79"/>
      <c r="G339" s="79"/>
      <c r="H339" s="79"/>
      <c r="I339" s="136"/>
      <c r="J339" s="80">
        <f t="shared" si="15"/>
        <v>0</v>
      </c>
      <c r="K339" s="29"/>
      <c r="L339" s="113"/>
    </row>
    <row r="340" spans="1:12" s="13" customFormat="1" ht="24.95" customHeight="1" x14ac:dyDescent="0.4">
      <c r="A340" s="85"/>
      <c r="B340" s="84"/>
      <c r="C340" s="82"/>
      <c r="D340" s="115"/>
      <c r="E340" s="29"/>
      <c r="F340" s="79"/>
      <c r="G340" s="79"/>
      <c r="H340" s="79"/>
      <c r="I340" s="136"/>
      <c r="J340" s="80">
        <f t="shared" si="15"/>
        <v>0</v>
      </c>
      <c r="K340" s="29"/>
      <c r="L340" s="113"/>
    </row>
    <row r="341" spans="1:12" s="13" customFormat="1" ht="24.95" customHeight="1" x14ac:dyDescent="0.4">
      <c r="A341" s="85"/>
      <c r="B341" s="84"/>
      <c r="C341" s="82"/>
      <c r="D341" s="115"/>
      <c r="E341" s="29"/>
      <c r="F341" s="79"/>
      <c r="G341" s="79"/>
      <c r="H341" s="79"/>
      <c r="I341" s="136"/>
      <c r="J341" s="80">
        <f t="shared" si="15"/>
        <v>0</v>
      </c>
      <c r="K341" s="29"/>
      <c r="L341" s="113"/>
    </row>
    <row r="342" spans="1:12" s="13" customFormat="1" ht="24.95" customHeight="1" x14ac:dyDescent="0.4">
      <c r="A342" s="85"/>
      <c r="B342" s="86"/>
      <c r="C342" s="82"/>
      <c r="D342" s="115"/>
      <c r="E342" s="29"/>
      <c r="F342" s="79"/>
      <c r="G342" s="79"/>
      <c r="H342" s="79"/>
      <c r="I342" s="136"/>
      <c r="J342" s="80">
        <f t="shared" si="15"/>
        <v>0</v>
      </c>
      <c r="K342" s="29"/>
      <c r="L342" s="113"/>
    </row>
    <row r="343" spans="1:12" s="13" customFormat="1" ht="24.95" customHeight="1" x14ac:dyDescent="0.4">
      <c r="A343" s="85"/>
      <c r="B343" s="86"/>
      <c r="C343" s="82"/>
      <c r="D343" s="115"/>
      <c r="E343" s="29"/>
      <c r="F343" s="79"/>
      <c r="G343" s="79"/>
      <c r="H343" s="79"/>
      <c r="I343" s="136"/>
      <c r="J343" s="80">
        <f t="shared" si="15"/>
        <v>0</v>
      </c>
      <c r="K343" s="29"/>
      <c r="L343" s="113"/>
    </row>
    <row r="344" spans="1:12" s="13" customFormat="1" ht="24.95" customHeight="1" x14ac:dyDescent="0.4">
      <c r="A344" s="85"/>
      <c r="B344" s="84"/>
      <c r="C344" s="82"/>
      <c r="D344" s="115"/>
      <c r="E344" s="29"/>
      <c r="F344" s="79"/>
      <c r="G344" s="79"/>
      <c r="H344" s="79"/>
      <c r="I344" s="136"/>
      <c r="J344" s="80">
        <f t="shared" si="15"/>
        <v>0</v>
      </c>
      <c r="K344" s="29"/>
      <c r="L344" s="113"/>
    </row>
    <row r="345" spans="1:12" s="13" customFormat="1" ht="24.95" customHeight="1" x14ac:dyDescent="0.4">
      <c r="A345" s="85"/>
      <c r="B345" s="87"/>
      <c r="C345" s="82"/>
      <c r="D345" s="115"/>
      <c r="E345" s="29"/>
      <c r="F345" s="79"/>
      <c r="G345" s="79"/>
      <c r="H345" s="79"/>
      <c r="I345" s="136"/>
      <c r="J345" s="80">
        <f t="shared" si="15"/>
        <v>0</v>
      </c>
      <c r="K345" s="29"/>
      <c r="L345" s="113"/>
    </row>
    <row r="346" spans="1:12" s="13" customFormat="1" ht="24.95" customHeight="1" x14ac:dyDescent="0.4">
      <c r="A346" s="85"/>
      <c r="B346" s="84"/>
      <c r="C346" s="82"/>
      <c r="D346" s="115"/>
      <c r="E346" s="29"/>
      <c r="F346" s="79"/>
      <c r="G346" s="79"/>
      <c r="H346" s="79"/>
      <c r="I346" s="136"/>
      <c r="J346" s="80">
        <f t="shared" si="15"/>
        <v>0</v>
      </c>
      <c r="K346" s="29"/>
      <c r="L346" s="113"/>
    </row>
    <row r="347" spans="1:12" s="13" customFormat="1" ht="24.95" customHeight="1" x14ac:dyDescent="0.4">
      <c r="A347" s="85"/>
      <c r="B347" s="84"/>
      <c r="C347" s="85"/>
      <c r="D347" s="115"/>
      <c r="E347" s="29"/>
      <c r="F347" s="79"/>
      <c r="G347" s="79"/>
      <c r="H347" s="79"/>
      <c r="I347" s="136"/>
      <c r="J347" s="80">
        <f t="shared" si="15"/>
        <v>0</v>
      </c>
      <c r="K347" s="29"/>
      <c r="L347" s="113"/>
    </row>
    <row r="348" spans="1:12" s="13" customFormat="1" ht="24.95" customHeight="1" x14ac:dyDescent="0.4">
      <c r="A348" s="85"/>
      <c r="B348" s="84"/>
      <c r="C348" s="82"/>
      <c r="D348" s="115"/>
      <c r="E348" s="29"/>
      <c r="F348" s="79"/>
      <c r="G348" s="79"/>
      <c r="H348" s="79"/>
      <c r="I348" s="136"/>
      <c r="J348" s="80">
        <f t="shared" si="15"/>
        <v>0</v>
      </c>
      <c r="K348" s="29"/>
      <c r="L348" s="113"/>
    </row>
    <row r="349" spans="1:12" s="13" customFormat="1" ht="24.95" customHeight="1" x14ac:dyDescent="0.4">
      <c r="A349" s="85"/>
      <c r="B349" s="87"/>
      <c r="C349" s="82"/>
      <c r="D349" s="115"/>
      <c r="E349" s="29"/>
      <c r="F349" s="79"/>
      <c r="G349" s="79"/>
      <c r="H349" s="79"/>
      <c r="I349" s="136"/>
      <c r="J349" s="80">
        <f t="shared" si="15"/>
        <v>0</v>
      </c>
      <c r="K349" s="29"/>
      <c r="L349" s="113"/>
    </row>
    <row r="350" spans="1:12" s="13" customFormat="1" ht="24.95" customHeight="1" x14ac:dyDescent="0.4">
      <c r="A350" s="85"/>
      <c r="B350" s="84"/>
      <c r="C350" s="82"/>
      <c r="D350" s="115"/>
      <c r="E350" s="29"/>
      <c r="F350" s="79"/>
      <c r="G350" s="79"/>
      <c r="H350" s="79"/>
      <c r="I350" s="136"/>
      <c r="J350" s="80">
        <f t="shared" si="15"/>
        <v>0</v>
      </c>
      <c r="K350" s="29"/>
      <c r="L350" s="113"/>
    </row>
    <row r="351" spans="1:12" s="13" customFormat="1" ht="24.95" customHeight="1" x14ac:dyDescent="0.4">
      <c r="A351" s="85"/>
      <c r="B351" s="84"/>
      <c r="C351" s="82"/>
      <c r="D351" s="115"/>
      <c r="E351" s="29"/>
      <c r="F351" s="79"/>
      <c r="G351" s="79"/>
      <c r="H351" s="79"/>
      <c r="I351" s="136"/>
      <c r="J351" s="80">
        <f t="shared" si="15"/>
        <v>0</v>
      </c>
      <c r="K351" s="29"/>
      <c r="L351" s="113"/>
    </row>
    <row r="352" spans="1:12" s="13" customFormat="1" ht="24.95" customHeight="1" x14ac:dyDescent="0.4">
      <c r="A352" s="85"/>
      <c r="B352" s="84"/>
      <c r="C352" s="82"/>
      <c r="D352" s="115"/>
      <c r="E352" s="29"/>
      <c r="F352" s="79"/>
      <c r="G352" s="79"/>
      <c r="H352" s="79"/>
      <c r="I352" s="136"/>
      <c r="J352" s="80">
        <f t="shared" si="15"/>
        <v>0</v>
      </c>
      <c r="K352" s="29"/>
      <c r="L352" s="113"/>
    </row>
    <row r="353" spans="1:12" s="13" customFormat="1" ht="24.95" customHeight="1" x14ac:dyDescent="0.4">
      <c r="A353" s="85"/>
      <c r="B353" s="84"/>
      <c r="C353" s="85"/>
      <c r="D353" s="115"/>
      <c r="E353" s="29"/>
      <c r="F353" s="79"/>
      <c r="G353" s="79"/>
      <c r="H353" s="79"/>
      <c r="I353" s="136"/>
      <c r="J353" s="80">
        <f t="shared" si="15"/>
        <v>0</v>
      </c>
      <c r="K353" s="29"/>
      <c r="L353" s="113"/>
    </row>
    <row r="354" spans="1:12" s="13" customFormat="1" ht="24.95" customHeight="1" x14ac:dyDescent="0.4">
      <c r="A354" s="85"/>
      <c r="B354" s="84"/>
      <c r="C354" s="85"/>
      <c r="D354" s="115"/>
      <c r="E354" s="29"/>
      <c r="F354" s="79"/>
      <c r="G354" s="79"/>
      <c r="H354" s="79"/>
      <c r="I354" s="136"/>
      <c r="J354" s="80">
        <f t="shared" si="15"/>
        <v>0</v>
      </c>
      <c r="K354" s="29"/>
      <c r="L354" s="113"/>
    </row>
    <row r="355" spans="1:12" s="13" customFormat="1" ht="24.95" customHeight="1" x14ac:dyDescent="0.4">
      <c r="A355" s="85"/>
      <c r="B355" s="86"/>
      <c r="C355" s="85"/>
      <c r="D355" s="115"/>
      <c r="E355" s="29"/>
      <c r="F355" s="79"/>
      <c r="G355" s="79"/>
      <c r="H355" s="79"/>
      <c r="I355" s="136"/>
      <c r="J355" s="80">
        <f t="shared" si="15"/>
        <v>0</v>
      </c>
      <c r="K355" s="29"/>
      <c r="L355" s="113"/>
    </row>
    <row r="356" spans="1:12" s="13" customFormat="1" ht="24.95" customHeight="1" x14ac:dyDescent="0.4">
      <c r="A356" s="85"/>
      <c r="B356" s="84"/>
      <c r="C356" s="85"/>
      <c r="D356" s="115"/>
      <c r="E356" s="29"/>
      <c r="F356" s="79"/>
      <c r="G356" s="79"/>
      <c r="H356" s="79"/>
      <c r="I356" s="136"/>
      <c r="J356" s="80">
        <f t="shared" si="15"/>
        <v>0</v>
      </c>
      <c r="K356" s="29"/>
      <c r="L356" s="113"/>
    </row>
    <row r="357" spans="1:12" s="13" customFormat="1" ht="24.95" customHeight="1" x14ac:dyDescent="0.4">
      <c r="A357" s="85"/>
      <c r="B357" s="86"/>
      <c r="C357" s="85"/>
      <c r="D357" s="115"/>
      <c r="E357" s="29"/>
      <c r="F357" s="79"/>
      <c r="G357" s="79"/>
      <c r="H357" s="79"/>
      <c r="I357" s="136"/>
      <c r="J357" s="80">
        <f t="shared" si="15"/>
        <v>0</v>
      </c>
      <c r="K357" s="29"/>
      <c r="L357" s="113"/>
    </row>
    <row r="358" spans="1:12" s="13" customFormat="1" ht="24.95" customHeight="1" x14ac:dyDescent="0.4">
      <c r="A358" s="85"/>
      <c r="B358" s="84"/>
      <c r="C358" s="85"/>
      <c r="D358" s="115"/>
      <c r="E358" s="29"/>
      <c r="F358" s="79"/>
      <c r="G358" s="79"/>
      <c r="H358" s="79"/>
      <c r="I358" s="136"/>
      <c r="J358" s="80">
        <f t="shared" si="15"/>
        <v>0</v>
      </c>
      <c r="K358" s="29"/>
      <c r="L358" s="113"/>
    </row>
    <row r="359" spans="1:12" s="13" customFormat="1" ht="24.95" customHeight="1" x14ac:dyDescent="0.4">
      <c r="A359" s="85"/>
      <c r="B359" s="86"/>
      <c r="C359" s="85"/>
      <c r="D359" s="115"/>
      <c r="E359" s="29"/>
      <c r="F359" s="79"/>
      <c r="G359" s="79"/>
      <c r="H359" s="79"/>
      <c r="I359" s="136"/>
      <c r="J359" s="80">
        <f t="shared" si="15"/>
        <v>0</v>
      </c>
      <c r="K359" s="29"/>
      <c r="L359" s="113"/>
    </row>
    <row r="360" spans="1:12" s="13" customFormat="1" ht="24.95" customHeight="1" x14ac:dyDescent="0.4">
      <c r="A360" s="85"/>
      <c r="B360" s="84"/>
      <c r="C360" s="85"/>
      <c r="D360" s="115"/>
      <c r="E360" s="29"/>
      <c r="F360" s="79"/>
      <c r="G360" s="79"/>
      <c r="H360" s="79"/>
      <c r="I360" s="136"/>
      <c r="J360" s="80">
        <f t="shared" si="15"/>
        <v>0</v>
      </c>
      <c r="K360" s="29"/>
      <c r="L360" s="113"/>
    </row>
    <row r="361" spans="1:12" s="13" customFormat="1" ht="24.95" customHeight="1" x14ac:dyDescent="0.4">
      <c r="A361" s="85"/>
      <c r="B361" s="86"/>
      <c r="C361" s="85"/>
      <c r="D361" s="115"/>
      <c r="E361" s="29"/>
      <c r="F361" s="79"/>
      <c r="G361" s="79"/>
      <c r="H361" s="79"/>
      <c r="I361" s="136"/>
      <c r="J361" s="80">
        <f t="shared" si="15"/>
        <v>0</v>
      </c>
      <c r="K361" s="29"/>
      <c r="L361" s="113"/>
    </row>
    <row r="362" spans="1:12" s="13" customFormat="1" ht="24.95" customHeight="1" x14ac:dyDescent="0.4">
      <c r="A362" s="85"/>
      <c r="B362" s="84"/>
      <c r="C362" s="85"/>
      <c r="D362" s="115"/>
      <c r="E362" s="29"/>
      <c r="F362" s="79"/>
      <c r="G362" s="79"/>
      <c r="H362" s="79"/>
      <c r="I362" s="136"/>
      <c r="J362" s="80">
        <f t="shared" si="15"/>
        <v>0</v>
      </c>
      <c r="K362" s="29"/>
      <c r="L362" s="113"/>
    </row>
    <row r="363" spans="1:12" s="13" customFormat="1" ht="24.95" customHeight="1" x14ac:dyDescent="0.4">
      <c r="A363" s="85"/>
      <c r="B363" s="84"/>
      <c r="C363" s="85"/>
      <c r="D363" s="115"/>
      <c r="E363" s="29"/>
      <c r="F363" s="79"/>
      <c r="G363" s="79"/>
      <c r="H363" s="79"/>
      <c r="I363" s="136"/>
      <c r="J363" s="80">
        <f t="shared" si="15"/>
        <v>0</v>
      </c>
      <c r="K363" s="29"/>
      <c r="L363" s="113"/>
    </row>
    <row r="364" spans="1:12" s="13" customFormat="1" ht="24.95" customHeight="1" x14ac:dyDescent="0.4">
      <c r="A364" s="85"/>
      <c r="B364" s="84"/>
      <c r="C364" s="85"/>
      <c r="D364" s="115"/>
      <c r="E364" s="29"/>
      <c r="F364" s="79"/>
      <c r="G364" s="79"/>
      <c r="H364" s="79"/>
      <c r="I364" s="136"/>
      <c r="J364" s="80">
        <f t="shared" si="15"/>
        <v>0</v>
      </c>
      <c r="K364" s="29"/>
      <c r="L364" s="113"/>
    </row>
    <row r="365" spans="1:12" s="13" customFormat="1" ht="24.95" customHeight="1" x14ac:dyDescent="0.4">
      <c r="A365" s="85"/>
      <c r="B365" s="84"/>
      <c r="C365" s="85"/>
      <c r="D365" s="115"/>
      <c r="E365" s="29"/>
      <c r="F365" s="79"/>
      <c r="G365" s="79"/>
      <c r="H365" s="79"/>
      <c r="I365" s="136"/>
      <c r="J365" s="80">
        <f t="shared" si="15"/>
        <v>0</v>
      </c>
      <c r="K365" s="29"/>
      <c r="L365" s="113"/>
    </row>
    <row r="366" spans="1:12" s="13" customFormat="1" ht="24.95" customHeight="1" x14ac:dyDescent="0.4">
      <c r="A366" s="85"/>
      <c r="B366" s="84"/>
      <c r="C366" s="85"/>
      <c r="D366" s="115"/>
      <c r="E366" s="29"/>
      <c r="F366" s="79"/>
      <c r="G366" s="79"/>
      <c r="H366" s="79"/>
      <c r="I366" s="136"/>
      <c r="J366" s="80">
        <f t="shared" si="15"/>
        <v>0</v>
      </c>
      <c r="K366" s="29"/>
      <c r="L366" s="113"/>
    </row>
    <row r="367" spans="1:12" s="13" customFormat="1" ht="24.95" customHeight="1" x14ac:dyDescent="0.4">
      <c r="A367" s="85"/>
      <c r="B367" s="84"/>
      <c r="C367" s="85"/>
      <c r="D367" s="115"/>
      <c r="E367" s="29"/>
      <c r="F367" s="79"/>
      <c r="G367" s="79"/>
      <c r="H367" s="79"/>
      <c r="I367" s="136"/>
      <c r="J367" s="80">
        <f t="shared" si="15"/>
        <v>0</v>
      </c>
      <c r="K367" s="29"/>
      <c r="L367" s="113"/>
    </row>
    <row r="368" spans="1:12" s="13" customFormat="1" ht="24.95" customHeight="1" x14ac:dyDescent="0.4">
      <c r="A368" s="85"/>
      <c r="B368" s="84"/>
      <c r="C368" s="85"/>
      <c r="D368" s="115"/>
      <c r="E368" s="29"/>
      <c r="F368" s="79"/>
      <c r="G368" s="79"/>
      <c r="H368" s="79"/>
      <c r="I368" s="136"/>
      <c r="J368" s="80">
        <f t="shared" si="15"/>
        <v>0</v>
      </c>
      <c r="K368" s="29"/>
      <c r="L368" s="113"/>
    </row>
    <row r="369" spans="1:12" s="13" customFormat="1" ht="24.95" customHeight="1" x14ac:dyDescent="0.4">
      <c r="A369" s="85"/>
      <c r="B369" s="86"/>
      <c r="C369" s="85"/>
      <c r="D369" s="115"/>
      <c r="E369" s="29"/>
      <c r="F369" s="79"/>
      <c r="G369" s="79"/>
      <c r="H369" s="79"/>
      <c r="I369" s="136"/>
      <c r="J369" s="80">
        <f t="shared" si="15"/>
        <v>0</v>
      </c>
      <c r="K369" s="29"/>
      <c r="L369" s="113"/>
    </row>
    <row r="370" spans="1:12" s="13" customFormat="1" ht="24.95" customHeight="1" x14ac:dyDescent="0.4">
      <c r="A370" s="85"/>
      <c r="B370" s="84"/>
      <c r="C370" s="85"/>
      <c r="D370" s="115"/>
      <c r="E370" s="29"/>
      <c r="F370" s="79"/>
      <c r="G370" s="79"/>
      <c r="H370" s="79"/>
      <c r="I370" s="136"/>
      <c r="J370" s="80">
        <f t="shared" si="15"/>
        <v>0</v>
      </c>
      <c r="K370" s="29"/>
      <c r="L370" s="113"/>
    </row>
    <row r="371" spans="1:12" s="13" customFormat="1" ht="24.95" customHeight="1" x14ac:dyDescent="0.4">
      <c r="A371" s="85"/>
      <c r="B371" s="84"/>
      <c r="C371" s="85"/>
      <c r="D371" s="115"/>
      <c r="E371" s="29"/>
      <c r="F371" s="79"/>
      <c r="G371" s="79"/>
      <c r="H371" s="79"/>
      <c r="I371" s="136"/>
      <c r="J371" s="80">
        <f t="shared" si="15"/>
        <v>0</v>
      </c>
      <c r="K371" s="29"/>
      <c r="L371" s="113"/>
    </row>
    <row r="372" spans="1:12" s="13" customFormat="1" ht="24.95" customHeight="1" x14ac:dyDescent="0.4">
      <c r="A372" s="85"/>
      <c r="B372" s="84"/>
      <c r="C372" s="85"/>
      <c r="D372" s="115"/>
      <c r="E372" s="29"/>
      <c r="F372" s="79"/>
      <c r="G372" s="79"/>
      <c r="H372" s="79"/>
      <c r="I372" s="136"/>
      <c r="J372" s="80">
        <f t="shared" si="15"/>
        <v>0</v>
      </c>
      <c r="K372" s="29"/>
      <c r="L372" s="113"/>
    </row>
    <row r="373" spans="1:12" s="13" customFormat="1" ht="24.95" customHeight="1" x14ac:dyDescent="0.4">
      <c r="A373" s="85"/>
      <c r="B373" s="84"/>
      <c r="C373" s="85"/>
      <c r="D373" s="138"/>
      <c r="E373" s="29"/>
      <c r="F373" s="79"/>
      <c r="G373" s="79"/>
      <c r="H373" s="79"/>
      <c r="I373" s="136"/>
      <c r="J373" s="80">
        <f t="shared" si="15"/>
        <v>0</v>
      </c>
      <c r="K373" s="29"/>
      <c r="L373" s="113"/>
    </row>
    <row r="374" spans="1:12" s="13" customFormat="1" ht="24.95" customHeight="1" x14ac:dyDescent="0.4">
      <c r="A374" s="85"/>
      <c r="B374" s="84"/>
      <c r="C374" s="85"/>
      <c r="D374" s="115"/>
      <c r="E374" s="29"/>
      <c r="F374" s="79"/>
      <c r="G374" s="79"/>
      <c r="H374" s="79"/>
      <c r="I374" s="136"/>
      <c r="J374" s="80">
        <f t="shared" ref="J374:J437" si="17">SUM(F374:H374)</f>
        <v>0</v>
      </c>
      <c r="K374" s="29"/>
      <c r="L374" s="113"/>
    </row>
    <row r="375" spans="1:12" s="13" customFormat="1" ht="24.95" customHeight="1" x14ac:dyDescent="0.4">
      <c r="A375" s="85"/>
      <c r="B375" s="84"/>
      <c r="C375" s="85"/>
      <c r="D375" s="115"/>
      <c r="E375" s="29"/>
      <c r="F375" s="79"/>
      <c r="G375" s="79"/>
      <c r="H375" s="79"/>
      <c r="I375" s="136"/>
      <c r="J375" s="80">
        <f t="shared" si="17"/>
        <v>0</v>
      </c>
      <c r="K375" s="29"/>
      <c r="L375" s="113"/>
    </row>
    <row r="376" spans="1:12" s="13" customFormat="1" ht="24.95" customHeight="1" x14ac:dyDescent="0.4">
      <c r="A376" s="85"/>
      <c r="B376" s="84"/>
      <c r="C376" s="85"/>
      <c r="D376" s="115"/>
      <c r="E376" s="29"/>
      <c r="F376" s="79"/>
      <c r="G376" s="79"/>
      <c r="H376" s="79"/>
      <c r="I376" s="136"/>
      <c r="J376" s="80">
        <f t="shared" si="17"/>
        <v>0</v>
      </c>
      <c r="K376" s="29"/>
      <c r="L376" s="113"/>
    </row>
    <row r="377" spans="1:12" s="13" customFormat="1" ht="24.95" customHeight="1" x14ac:dyDescent="0.4">
      <c r="A377" s="85"/>
      <c r="B377" s="84"/>
      <c r="C377" s="85"/>
      <c r="D377" s="115"/>
      <c r="E377" s="29"/>
      <c r="F377" s="79"/>
      <c r="G377" s="79"/>
      <c r="H377" s="79"/>
      <c r="I377" s="136"/>
      <c r="J377" s="80">
        <f t="shared" si="17"/>
        <v>0</v>
      </c>
      <c r="K377" s="29"/>
      <c r="L377" s="113"/>
    </row>
    <row r="378" spans="1:12" s="13" customFormat="1" ht="24.95" customHeight="1" x14ac:dyDescent="0.4">
      <c r="A378" s="85"/>
      <c r="B378" s="84"/>
      <c r="C378" s="85"/>
      <c r="D378" s="115"/>
      <c r="E378" s="29"/>
      <c r="F378" s="79"/>
      <c r="G378" s="79"/>
      <c r="H378" s="79"/>
      <c r="I378" s="136"/>
      <c r="J378" s="80">
        <f t="shared" si="17"/>
        <v>0</v>
      </c>
      <c r="K378" s="29"/>
      <c r="L378" s="113"/>
    </row>
    <row r="379" spans="1:12" s="13" customFormat="1" ht="24.95" customHeight="1" x14ac:dyDescent="0.4">
      <c r="A379" s="85"/>
      <c r="B379" s="86"/>
      <c r="C379" s="85"/>
      <c r="D379" s="115"/>
      <c r="E379" s="29"/>
      <c r="F379" s="79"/>
      <c r="G379" s="79"/>
      <c r="H379" s="79"/>
      <c r="I379" s="136"/>
      <c r="J379" s="80">
        <f t="shared" si="17"/>
        <v>0</v>
      </c>
      <c r="K379" s="29"/>
      <c r="L379" s="113"/>
    </row>
    <row r="380" spans="1:12" s="13" customFormat="1" ht="24.95" customHeight="1" x14ac:dyDescent="0.4">
      <c r="A380" s="85"/>
      <c r="B380" s="86"/>
      <c r="C380" s="85"/>
      <c r="D380" s="115"/>
      <c r="E380" s="29"/>
      <c r="F380" s="79"/>
      <c r="G380" s="79"/>
      <c r="H380" s="79"/>
      <c r="I380" s="136"/>
      <c r="J380" s="80">
        <f t="shared" si="17"/>
        <v>0</v>
      </c>
      <c r="K380" s="29"/>
      <c r="L380" s="113"/>
    </row>
    <row r="381" spans="1:12" s="13" customFormat="1" ht="24.95" customHeight="1" x14ac:dyDescent="0.4">
      <c r="A381" s="85"/>
      <c r="B381" s="86"/>
      <c r="C381" s="85"/>
      <c r="D381" s="115"/>
      <c r="E381" s="29"/>
      <c r="F381" s="79"/>
      <c r="G381" s="79"/>
      <c r="H381" s="79"/>
      <c r="I381" s="136"/>
      <c r="J381" s="80">
        <f t="shared" si="17"/>
        <v>0</v>
      </c>
      <c r="K381" s="29"/>
      <c r="L381" s="113"/>
    </row>
    <row r="382" spans="1:12" s="13" customFormat="1" ht="24.95" customHeight="1" x14ac:dyDescent="0.4">
      <c r="A382" s="85"/>
      <c r="B382" s="84"/>
      <c r="C382" s="85"/>
      <c r="D382" s="115"/>
      <c r="E382" s="29"/>
      <c r="F382" s="79"/>
      <c r="G382" s="79"/>
      <c r="H382" s="79"/>
      <c r="I382" s="136"/>
      <c r="J382" s="80">
        <f t="shared" si="17"/>
        <v>0</v>
      </c>
      <c r="K382" s="29"/>
      <c r="L382" s="113"/>
    </row>
    <row r="383" spans="1:12" s="13" customFormat="1" ht="24.95" customHeight="1" x14ac:dyDescent="0.4">
      <c r="A383" s="85"/>
      <c r="B383" s="84"/>
      <c r="C383" s="85"/>
      <c r="D383" s="115"/>
      <c r="E383" s="29"/>
      <c r="F383" s="79"/>
      <c r="G383" s="79"/>
      <c r="H383" s="79"/>
      <c r="I383" s="136"/>
      <c r="J383" s="80">
        <f t="shared" si="17"/>
        <v>0</v>
      </c>
      <c r="K383" s="29"/>
      <c r="L383" s="113"/>
    </row>
    <row r="384" spans="1:12" s="13" customFormat="1" ht="24.95" customHeight="1" x14ac:dyDescent="0.4">
      <c r="A384" s="85"/>
      <c r="B384" s="84"/>
      <c r="C384" s="85"/>
      <c r="D384" s="115"/>
      <c r="E384" s="29"/>
      <c r="F384" s="79"/>
      <c r="G384" s="79"/>
      <c r="H384" s="79"/>
      <c r="I384" s="136"/>
      <c r="J384" s="80">
        <f t="shared" si="17"/>
        <v>0</v>
      </c>
      <c r="K384" s="29"/>
      <c r="L384" s="113"/>
    </row>
    <row r="385" spans="1:12" s="13" customFormat="1" ht="24.95" customHeight="1" x14ac:dyDescent="0.4">
      <c r="A385" s="85"/>
      <c r="B385" s="86"/>
      <c r="C385" s="85"/>
      <c r="D385" s="115"/>
      <c r="E385" s="29"/>
      <c r="F385" s="79"/>
      <c r="G385" s="79"/>
      <c r="H385" s="79"/>
      <c r="I385" s="136"/>
      <c r="J385" s="80">
        <f t="shared" si="17"/>
        <v>0</v>
      </c>
      <c r="K385" s="29"/>
      <c r="L385" s="113"/>
    </row>
    <row r="386" spans="1:12" s="13" customFormat="1" ht="24.95" customHeight="1" x14ac:dyDescent="0.4">
      <c r="A386" s="85"/>
      <c r="B386" s="87"/>
      <c r="C386" s="85"/>
      <c r="D386" s="115"/>
      <c r="E386" s="29"/>
      <c r="F386" s="79"/>
      <c r="G386" s="79"/>
      <c r="H386" s="79"/>
      <c r="I386" s="136"/>
      <c r="J386" s="80">
        <f t="shared" si="17"/>
        <v>0</v>
      </c>
      <c r="K386" s="29"/>
      <c r="L386" s="113"/>
    </row>
    <row r="387" spans="1:12" s="13" customFormat="1" ht="24.95" customHeight="1" x14ac:dyDescent="0.4">
      <c r="A387" s="85"/>
      <c r="B387" s="84"/>
      <c r="C387" s="85"/>
      <c r="D387" s="115"/>
      <c r="E387" s="29"/>
      <c r="F387" s="79"/>
      <c r="G387" s="79"/>
      <c r="H387" s="79"/>
      <c r="I387" s="136"/>
      <c r="J387" s="80">
        <f t="shared" si="17"/>
        <v>0</v>
      </c>
      <c r="K387" s="29"/>
      <c r="L387" s="113"/>
    </row>
    <row r="388" spans="1:12" s="13" customFormat="1" ht="24.95" customHeight="1" x14ac:dyDescent="0.4">
      <c r="A388" s="85"/>
      <c r="B388" s="84"/>
      <c r="C388" s="85"/>
      <c r="D388" s="115"/>
      <c r="E388" s="29"/>
      <c r="F388" s="79"/>
      <c r="G388" s="79"/>
      <c r="H388" s="79"/>
      <c r="I388" s="136"/>
      <c r="J388" s="80">
        <f t="shared" si="17"/>
        <v>0</v>
      </c>
      <c r="K388" s="29"/>
      <c r="L388" s="113"/>
    </row>
    <row r="389" spans="1:12" s="13" customFormat="1" ht="24.95" customHeight="1" x14ac:dyDescent="0.4">
      <c r="A389" s="85"/>
      <c r="B389" s="84"/>
      <c r="C389" s="85"/>
      <c r="D389" s="115"/>
      <c r="E389" s="29"/>
      <c r="F389" s="79"/>
      <c r="G389" s="79"/>
      <c r="H389" s="79"/>
      <c r="I389" s="136"/>
      <c r="J389" s="80">
        <f t="shared" si="17"/>
        <v>0</v>
      </c>
      <c r="K389" s="29"/>
      <c r="L389" s="113"/>
    </row>
    <row r="390" spans="1:12" s="13" customFormat="1" ht="24.95" customHeight="1" x14ac:dyDescent="0.4">
      <c r="A390" s="85"/>
      <c r="B390" s="84"/>
      <c r="C390" s="85"/>
      <c r="D390" s="115"/>
      <c r="E390" s="29"/>
      <c r="F390" s="79"/>
      <c r="G390" s="79"/>
      <c r="H390" s="79"/>
      <c r="I390" s="136"/>
      <c r="J390" s="80">
        <f t="shared" si="17"/>
        <v>0</v>
      </c>
      <c r="K390" s="29"/>
      <c r="L390" s="113"/>
    </row>
    <row r="391" spans="1:12" s="13" customFormat="1" ht="24.95" customHeight="1" x14ac:dyDescent="0.4">
      <c r="A391" s="85"/>
      <c r="B391" s="84"/>
      <c r="C391" s="85"/>
      <c r="D391" s="115"/>
      <c r="E391" s="29"/>
      <c r="F391" s="79"/>
      <c r="G391" s="79"/>
      <c r="H391" s="79"/>
      <c r="I391" s="136"/>
      <c r="J391" s="80">
        <f t="shared" si="17"/>
        <v>0</v>
      </c>
      <c r="K391" s="29"/>
      <c r="L391" s="113"/>
    </row>
    <row r="392" spans="1:12" s="13" customFormat="1" ht="24.95" customHeight="1" x14ac:dyDescent="0.4">
      <c r="A392" s="85"/>
      <c r="B392" s="84"/>
      <c r="C392" s="85"/>
      <c r="D392" s="115"/>
      <c r="E392" s="29"/>
      <c r="F392" s="79"/>
      <c r="G392" s="79"/>
      <c r="H392" s="79"/>
      <c r="I392" s="136"/>
      <c r="J392" s="80">
        <f t="shared" si="17"/>
        <v>0</v>
      </c>
      <c r="K392" s="29"/>
      <c r="L392" s="113"/>
    </row>
    <row r="393" spans="1:12" s="13" customFormat="1" ht="24.95" customHeight="1" x14ac:dyDescent="0.4">
      <c r="A393" s="85"/>
      <c r="B393" s="84"/>
      <c r="C393" s="85"/>
      <c r="D393" s="115"/>
      <c r="E393" s="29"/>
      <c r="F393" s="79"/>
      <c r="G393" s="79"/>
      <c r="H393" s="79"/>
      <c r="I393" s="136"/>
      <c r="J393" s="80">
        <f t="shared" si="17"/>
        <v>0</v>
      </c>
      <c r="K393" s="29"/>
      <c r="L393" s="113"/>
    </row>
    <row r="394" spans="1:12" s="13" customFormat="1" ht="24.95" customHeight="1" x14ac:dyDescent="0.4">
      <c r="A394" s="85"/>
      <c r="B394" s="84"/>
      <c r="C394" s="85"/>
      <c r="D394" s="115"/>
      <c r="E394" s="29"/>
      <c r="F394" s="79"/>
      <c r="G394" s="79"/>
      <c r="H394" s="79"/>
      <c r="I394" s="136"/>
      <c r="J394" s="80">
        <f t="shared" si="17"/>
        <v>0</v>
      </c>
      <c r="K394" s="29"/>
      <c r="L394" s="113"/>
    </row>
    <row r="395" spans="1:12" s="13" customFormat="1" ht="24.95" customHeight="1" x14ac:dyDescent="0.4">
      <c r="A395" s="85"/>
      <c r="B395" s="84"/>
      <c r="C395" s="85"/>
      <c r="D395" s="115"/>
      <c r="E395" s="29"/>
      <c r="F395" s="79"/>
      <c r="G395" s="79"/>
      <c r="H395" s="79"/>
      <c r="I395" s="136"/>
      <c r="J395" s="80">
        <f t="shared" si="17"/>
        <v>0</v>
      </c>
      <c r="K395" s="29"/>
      <c r="L395" s="113"/>
    </row>
    <row r="396" spans="1:12" s="13" customFormat="1" ht="24.95" customHeight="1" x14ac:dyDescent="0.4">
      <c r="A396" s="85"/>
      <c r="B396" s="84"/>
      <c r="C396" s="85"/>
      <c r="D396" s="115"/>
      <c r="E396" s="29"/>
      <c r="F396" s="79"/>
      <c r="G396" s="79"/>
      <c r="H396" s="79"/>
      <c r="I396" s="136"/>
      <c r="J396" s="80">
        <f t="shared" si="17"/>
        <v>0</v>
      </c>
      <c r="K396" s="29"/>
      <c r="L396" s="113"/>
    </row>
    <row r="397" spans="1:12" s="13" customFormat="1" ht="24.95" customHeight="1" x14ac:dyDescent="0.4">
      <c r="A397" s="85"/>
      <c r="B397" s="86"/>
      <c r="C397" s="85"/>
      <c r="D397" s="115"/>
      <c r="E397" s="29"/>
      <c r="F397" s="79"/>
      <c r="G397" s="79"/>
      <c r="H397" s="79"/>
      <c r="I397" s="136"/>
      <c r="J397" s="80">
        <f t="shared" si="17"/>
        <v>0</v>
      </c>
      <c r="K397" s="29"/>
      <c r="L397" s="113"/>
    </row>
    <row r="398" spans="1:12" s="13" customFormat="1" ht="24.95" customHeight="1" x14ac:dyDescent="0.4">
      <c r="A398" s="85"/>
      <c r="B398" s="84"/>
      <c r="C398" s="85"/>
      <c r="D398" s="115"/>
      <c r="E398" s="29"/>
      <c r="F398" s="79"/>
      <c r="G398" s="79"/>
      <c r="H398" s="79"/>
      <c r="I398" s="136"/>
      <c r="J398" s="80">
        <f t="shared" si="17"/>
        <v>0</v>
      </c>
      <c r="K398" s="29"/>
      <c r="L398" s="113"/>
    </row>
    <row r="399" spans="1:12" s="13" customFormat="1" ht="24.95" customHeight="1" x14ac:dyDescent="0.4">
      <c r="A399" s="85"/>
      <c r="B399" s="84"/>
      <c r="C399" s="85"/>
      <c r="D399" s="115"/>
      <c r="E399" s="29"/>
      <c r="F399" s="79"/>
      <c r="G399" s="79"/>
      <c r="H399" s="79"/>
      <c r="I399" s="136"/>
      <c r="J399" s="80">
        <f t="shared" si="17"/>
        <v>0</v>
      </c>
      <c r="K399" s="29"/>
      <c r="L399" s="113"/>
    </row>
    <row r="400" spans="1:12" s="13" customFormat="1" ht="24.95" customHeight="1" x14ac:dyDescent="0.4">
      <c r="A400" s="85"/>
      <c r="B400" s="84"/>
      <c r="C400" s="85"/>
      <c r="D400" s="115"/>
      <c r="E400" s="29"/>
      <c r="F400" s="79"/>
      <c r="G400" s="79"/>
      <c r="H400" s="79"/>
      <c r="I400" s="136"/>
      <c r="J400" s="80">
        <f t="shared" si="17"/>
        <v>0</v>
      </c>
      <c r="K400" s="29"/>
      <c r="L400" s="113"/>
    </row>
    <row r="401" spans="1:12" s="13" customFormat="1" ht="24.95" customHeight="1" x14ac:dyDescent="0.4">
      <c r="A401" s="85"/>
      <c r="B401" s="84"/>
      <c r="C401" s="85"/>
      <c r="D401" s="115"/>
      <c r="E401" s="29"/>
      <c r="F401" s="79"/>
      <c r="G401" s="79"/>
      <c r="H401" s="79"/>
      <c r="I401" s="136"/>
      <c r="J401" s="80">
        <f t="shared" si="17"/>
        <v>0</v>
      </c>
      <c r="K401" s="29"/>
      <c r="L401" s="113"/>
    </row>
    <row r="402" spans="1:12" s="13" customFormat="1" ht="24.95" customHeight="1" x14ac:dyDescent="0.4">
      <c r="A402" s="85"/>
      <c r="B402" s="84"/>
      <c r="C402" s="85"/>
      <c r="D402" s="115"/>
      <c r="E402" s="29"/>
      <c r="F402" s="79"/>
      <c r="G402" s="79"/>
      <c r="H402" s="79"/>
      <c r="I402" s="136"/>
      <c r="J402" s="80">
        <f t="shared" si="17"/>
        <v>0</v>
      </c>
      <c r="K402" s="29"/>
      <c r="L402" s="113"/>
    </row>
    <row r="403" spans="1:12" s="13" customFormat="1" ht="24.95" customHeight="1" x14ac:dyDescent="0.4">
      <c r="A403" s="85"/>
      <c r="B403" s="84"/>
      <c r="C403" s="85"/>
      <c r="D403" s="115"/>
      <c r="E403" s="29"/>
      <c r="F403" s="79"/>
      <c r="G403" s="79"/>
      <c r="H403" s="79"/>
      <c r="I403" s="136"/>
      <c r="J403" s="80">
        <f t="shared" si="17"/>
        <v>0</v>
      </c>
      <c r="K403" s="29"/>
      <c r="L403" s="113"/>
    </row>
    <row r="404" spans="1:12" s="13" customFormat="1" ht="24.95" customHeight="1" x14ac:dyDescent="0.4">
      <c r="A404" s="85"/>
      <c r="B404" s="84"/>
      <c r="C404" s="85"/>
      <c r="D404" s="115"/>
      <c r="E404" s="29"/>
      <c r="F404" s="79"/>
      <c r="G404" s="79"/>
      <c r="H404" s="79"/>
      <c r="I404" s="136"/>
      <c r="J404" s="80">
        <f t="shared" si="17"/>
        <v>0</v>
      </c>
      <c r="K404" s="29"/>
      <c r="L404" s="113"/>
    </row>
    <row r="405" spans="1:12" s="13" customFormat="1" ht="24.95" customHeight="1" x14ac:dyDescent="0.4">
      <c r="A405" s="85"/>
      <c r="B405" s="84"/>
      <c r="C405" s="85"/>
      <c r="D405" s="115"/>
      <c r="E405" s="29"/>
      <c r="F405" s="79"/>
      <c r="G405" s="79"/>
      <c r="H405" s="79"/>
      <c r="I405" s="136"/>
      <c r="J405" s="80">
        <f t="shared" si="17"/>
        <v>0</v>
      </c>
      <c r="K405" s="29"/>
      <c r="L405" s="113"/>
    </row>
    <row r="406" spans="1:12" s="13" customFormat="1" ht="24.95" customHeight="1" x14ac:dyDescent="0.4">
      <c r="A406" s="85"/>
      <c r="B406" s="84"/>
      <c r="C406" s="85"/>
      <c r="D406" s="115"/>
      <c r="E406" s="29"/>
      <c r="F406" s="79"/>
      <c r="G406" s="79"/>
      <c r="H406" s="79"/>
      <c r="I406" s="136"/>
      <c r="J406" s="80">
        <f t="shared" si="17"/>
        <v>0</v>
      </c>
      <c r="K406" s="29"/>
      <c r="L406" s="113"/>
    </row>
    <row r="407" spans="1:12" s="13" customFormat="1" ht="24.95" customHeight="1" x14ac:dyDescent="0.4">
      <c r="A407" s="85"/>
      <c r="B407" s="84"/>
      <c r="C407" s="85"/>
      <c r="D407" s="115"/>
      <c r="E407" s="29"/>
      <c r="F407" s="79"/>
      <c r="G407" s="79"/>
      <c r="H407" s="79"/>
      <c r="I407" s="136"/>
      <c r="J407" s="80">
        <f t="shared" si="17"/>
        <v>0</v>
      </c>
      <c r="K407" s="29"/>
      <c r="L407" s="113"/>
    </row>
    <row r="408" spans="1:12" s="13" customFormat="1" ht="24.95" customHeight="1" x14ac:dyDescent="0.4">
      <c r="A408" s="85"/>
      <c r="B408" s="87"/>
      <c r="C408" s="85"/>
      <c r="D408" s="115"/>
      <c r="E408" s="29"/>
      <c r="F408" s="79"/>
      <c r="G408" s="79"/>
      <c r="H408" s="79"/>
      <c r="I408" s="136"/>
      <c r="J408" s="80">
        <f t="shared" si="17"/>
        <v>0</v>
      </c>
      <c r="K408" s="29"/>
      <c r="L408" s="113"/>
    </row>
    <row r="409" spans="1:12" s="13" customFormat="1" ht="24.95" customHeight="1" x14ac:dyDescent="0.4">
      <c r="A409" s="85"/>
      <c r="B409" s="84"/>
      <c r="C409" s="85"/>
      <c r="D409" s="115"/>
      <c r="E409" s="29"/>
      <c r="F409" s="79"/>
      <c r="G409" s="79"/>
      <c r="H409" s="79"/>
      <c r="I409" s="136"/>
      <c r="J409" s="80">
        <f t="shared" si="17"/>
        <v>0</v>
      </c>
      <c r="K409" s="29"/>
      <c r="L409" s="113"/>
    </row>
    <row r="410" spans="1:12" s="13" customFormat="1" ht="24.95" customHeight="1" x14ac:dyDescent="0.4">
      <c r="A410" s="85"/>
      <c r="B410" s="84"/>
      <c r="C410" s="85"/>
      <c r="D410" s="115"/>
      <c r="E410" s="29"/>
      <c r="F410" s="79"/>
      <c r="G410" s="79"/>
      <c r="H410" s="79"/>
      <c r="I410" s="136"/>
      <c r="J410" s="80">
        <f t="shared" si="17"/>
        <v>0</v>
      </c>
      <c r="K410" s="29"/>
      <c r="L410" s="113"/>
    </row>
    <row r="411" spans="1:12" s="13" customFormat="1" ht="24.95" customHeight="1" x14ac:dyDescent="0.4">
      <c r="A411" s="85"/>
      <c r="B411" s="84"/>
      <c r="C411" s="85"/>
      <c r="D411" s="115"/>
      <c r="E411" s="29"/>
      <c r="F411" s="79"/>
      <c r="G411" s="79"/>
      <c r="H411" s="79"/>
      <c r="I411" s="136"/>
      <c r="J411" s="80">
        <f t="shared" si="17"/>
        <v>0</v>
      </c>
      <c r="K411" s="29"/>
      <c r="L411" s="113"/>
    </row>
    <row r="412" spans="1:12" s="13" customFormat="1" ht="24.95" customHeight="1" x14ac:dyDescent="0.4">
      <c r="A412" s="85"/>
      <c r="B412" s="84"/>
      <c r="C412" s="85"/>
      <c r="D412" s="115"/>
      <c r="E412" s="29"/>
      <c r="F412" s="79"/>
      <c r="G412" s="79"/>
      <c r="H412" s="79"/>
      <c r="I412" s="136"/>
      <c r="J412" s="80">
        <f t="shared" si="17"/>
        <v>0</v>
      </c>
      <c r="K412" s="29"/>
      <c r="L412" s="113"/>
    </row>
    <row r="413" spans="1:12" s="13" customFormat="1" ht="24.95" customHeight="1" x14ac:dyDescent="0.4">
      <c r="A413" s="85"/>
      <c r="B413" s="84"/>
      <c r="C413" s="85"/>
      <c r="D413" s="115"/>
      <c r="E413" s="29"/>
      <c r="F413" s="79"/>
      <c r="G413" s="79"/>
      <c r="H413" s="79"/>
      <c r="I413" s="136"/>
      <c r="J413" s="80">
        <f t="shared" si="17"/>
        <v>0</v>
      </c>
      <c r="K413" s="29"/>
      <c r="L413" s="113"/>
    </row>
    <row r="414" spans="1:12" s="13" customFormat="1" ht="24.95" customHeight="1" x14ac:dyDescent="0.4">
      <c r="A414" s="85"/>
      <c r="B414" s="84"/>
      <c r="C414" s="85"/>
      <c r="D414" s="115"/>
      <c r="E414" s="29"/>
      <c r="F414" s="79"/>
      <c r="G414" s="79"/>
      <c r="H414" s="79"/>
      <c r="I414" s="136"/>
      <c r="J414" s="80">
        <f t="shared" si="17"/>
        <v>0</v>
      </c>
      <c r="K414" s="29"/>
      <c r="L414" s="113"/>
    </row>
    <row r="415" spans="1:12" s="13" customFormat="1" ht="24.95" customHeight="1" x14ac:dyDescent="0.4">
      <c r="A415" s="85"/>
      <c r="B415" s="84"/>
      <c r="C415" s="85"/>
      <c r="D415" s="115"/>
      <c r="E415" s="29"/>
      <c r="F415" s="79"/>
      <c r="G415" s="79"/>
      <c r="H415" s="79"/>
      <c r="I415" s="136"/>
      <c r="J415" s="80">
        <f t="shared" si="17"/>
        <v>0</v>
      </c>
      <c r="K415" s="29"/>
      <c r="L415" s="113"/>
    </row>
    <row r="416" spans="1:12" s="13" customFormat="1" ht="24.95" customHeight="1" x14ac:dyDescent="0.4">
      <c r="A416" s="85"/>
      <c r="B416" s="84"/>
      <c r="C416" s="85"/>
      <c r="D416" s="115"/>
      <c r="E416" s="29"/>
      <c r="F416" s="79"/>
      <c r="G416" s="79"/>
      <c r="H416" s="79"/>
      <c r="I416" s="136"/>
      <c r="J416" s="80">
        <f t="shared" si="17"/>
        <v>0</v>
      </c>
      <c r="K416" s="29"/>
      <c r="L416" s="113"/>
    </row>
    <row r="417" spans="1:12" s="13" customFormat="1" ht="24.95" customHeight="1" x14ac:dyDescent="0.4">
      <c r="A417" s="85"/>
      <c r="B417" s="86"/>
      <c r="C417" s="85"/>
      <c r="D417" s="115"/>
      <c r="E417" s="29"/>
      <c r="F417" s="79"/>
      <c r="G417" s="79"/>
      <c r="H417" s="79"/>
      <c r="I417" s="136"/>
      <c r="J417" s="80">
        <f t="shared" si="17"/>
        <v>0</v>
      </c>
      <c r="K417" s="29"/>
      <c r="L417" s="113"/>
    </row>
    <row r="418" spans="1:12" s="13" customFormat="1" ht="24.95" customHeight="1" x14ac:dyDescent="0.4">
      <c r="A418" s="85"/>
      <c r="B418" s="84"/>
      <c r="C418" s="85"/>
      <c r="D418" s="115"/>
      <c r="E418" s="29"/>
      <c r="F418" s="79"/>
      <c r="G418" s="79"/>
      <c r="H418" s="79"/>
      <c r="I418" s="136"/>
      <c r="J418" s="80">
        <f t="shared" si="17"/>
        <v>0</v>
      </c>
      <c r="K418" s="29"/>
      <c r="L418" s="113"/>
    </row>
    <row r="419" spans="1:12" s="13" customFormat="1" ht="24.95" customHeight="1" x14ac:dyDescent="0.2">
      <c r="A419" s="85"/>
      <c r="B419" s="84"/>
      <c r="C419" s="85"/>
      <c r="D419" s="83"/>
      <c r="E419" s="29"/>
      <c r="F419" s="79"/>
      <c r="G419" s="79"/>
      <c r="H419" s="79"/>
      <c r="I419" s="136"/>
      <c r="J419" s="80">
        <f t="shared" si="17"/>
        <v>0</v>
      </c>
      <c r="K419" s="29"/>
      <c r="L419" s="113"/>
    </row>
    <row r="420" spans="1:12" s="13" customFormat="1" ht="24.95" customHeight="1" x14ac:dyDescent="0.2">
      <c r="A420" s="85"/>
      <c r="B420" s="84"/>
      <c r="C420" s="85"/>
      <c r="D420" s="83"/>
      <c r="E420" s="29"/>
      <c r="F420" s="79"/>
      <c r="G420" s="79"/>
      <c r="H420" s="79"/>
      <c r="I420" s="136"/>
      <c r="J420" s="80">
        <f t="shared" si="17"/>
        <v>0</v>
      </c>
      <c r="K420" s="29"/>
      <c r="L420" s="113"/>
    </row>
    <row r="421" spans="1:12" s="13" customFormat="1" ht="24.95" customHeight="1" x14ac:dyDescent="0.2">
      <c r="A421" s="85"/>
      <c r="B421" s="84"/>
      <c r="C421" s="85"/>
      <c r="D421" s="83"/>
      <c r="E421" s="29"/>
      <c r="F421" s="79"/>
      <c r="G421" s="79"/>
      <c r="H421" s="79"/>
      <c r="I421" s="136"/>
      <c r="J421" s="80">
        <f t="shared" si="17"/>
        <v>0</v>
      </c>
      <c r="K421" s="29"/>
      <c r="L421" s="113"/>
    </row>
    <row r="422" spans="1:12" s="13" customFormat="1" ht="24.95" customHeight="1" x14ac:dyDescent="0.2">
      <c r="A422" s="85"/>
      <c r="B422" s="84"/>
      <c r="C422" s="85"/>
      <c r="D422" s="83"/>
      <c r="E422" s="29"/>
      <c r="F422" s="79"/>
      <c r="G422" s="79"/>
      <c r="H422" s="79"/>
      <c r="I422" s="136"/>
      <c r="J422" s="80">
        <f t="shared" si="17"/>
        <v>0</v>
      </c>
      <c r="K422" s="29"/>
      <c r="L422" s="113"/>
    </row>
    <row r="423" spans="1:12" s="13" customFormat="1" ht="24.95" customHeight="1" x14ac:dyDescent="0.2">
      <c r="A423" s="85"/>
      <c r="B423" s="84"/>
      <c r="C423" s="85"/>
      <c r="D423" s="83"/>
      <c r="E423" s="29"/>
      <c r="F423" s="79"/>
      <c r="G423" s="79"/>
      <c r="H423" s="79"/>
      <c r="I423" s="136"/>
      <c r="J423" s="80">
        <f t="shared" si="17"/>
        <v>0</v>
      </c>
      <c r="K423" s="29"/>
      <c r="L423" s="113"/>
    </row>
    <row r="424" spans="1:12" s="13" customFormat="1" ht="24.95" customHeight="1" x14ac:dyDescent="0.2">
      <c r="A424" s="85"/>
      <c r="B424" s="84"/>
      <c r="C424" s="85"/>
      <c r="D424" s="88"/>
      <c r="E424" s="29"/>
      <c r="F424" s="79"/>
      <c r="G424" s="79"/>
      <c r="H424" s="79"/>
      <c r="I424" s="136"/>
      <c r="J424" s="80">
        <f t="shared" si="17"/>
        <v>0</v>
      </c>
      <c r="K424" s="29"/>
      <c r="L424" s="113"/>
    </row>
    <row r="425" spans="1:12" s="13" customFormat="1" ht="24.95" customHeight="1" x14ac:dyDescent="0.2">
      <c r="A425" s="85"/>
      <c r="B425" s="84"/>
      <c r="C425" s="85"/>
      <c r="D425" s="88"/>
      <c r="E425" s="29"/>
      <c r="F425" s="79"/>
      <c r="G425" s="79"/>
      <c r="H425" s="79"/>
      <c r="I425" s="136"/>
      <c r="J425" s="80">
        <f t="shared" si="17"/>
        <v>0</v>
      </c>
      <c r="K425" s="29"/>
      <c r="L425" s="113"/>
    </row>
    <row r="426" spans="1:12" s="13" customFormat="1" ht="24.95" customHeight="1" x14ac:dyDescent="0.2">
      <c r="A426" s="85"/>
      <c r="B426" s="84"/>
      <c r="C426" s="85"/>
      <c r="D426" s="83"/>
      <c r="E426" s="29"/>
      <c r="F426" s="79"/>
      <c r="G426" s="79"/>
      <c r="H426" s="79"/>
      <c r="I426" s="136"/>
      <c r="J426" s="80">
        <f t="shared" si="17"/>
        <v>0</v>
      </c>
      <c r="K426" s="29"/>
      <c r="L426" s="113"/>
    </row>
    <row r="427" spans="1:12" s="13" customFormat="1" ht="24.95" customHeight="1" x14ac:dyDescent="0.2">
      <c r="A427" s="85"/>
      <c r="B427" s="84"/>
      <c r="C427" s="85"/>
      <c r="D427" s="83"/>
      <c r="E427" s="29"/>
      <c r="F427" s="79"/>
      <c r="G427" s="79"/>
      <c r="H427" s="79"/>
      <c r="I427" s="136"/>
      <c r="J427" s="80">
        <f t="shared" si="17"/>
        <v>0</v>
      </c>
      <c r="K427" s="29"/>
      <c r="L427" s="113"/>
    </row>
    <row r="428" spans="1:12" s="13" customFormat="1" ht="24.95" customHeight="1" x14ac:dyDescent="0.2">
      <c r="A428" s="85"/>
      <c r="B428" s="86"/>
      <c r="C428" s="85"/>
      <c r="D428" s="83"/>
      <c r="E428" s="29"/>
      <c r="F428" s="79"/>
      <c r="G428" s="79"/>
      <c r="H428" s="79"/>
      <c r="I428" s="136"/>
      <c r="J428" s="80">
        <f t="shared" si="17"/>
        <v>0</v>
      </c>
      <c r="K428" s="29"/>
      <c r="L428" s="113"/>
    </row>
    <row r="429" spans="1:12" s="13" customFormat="1" ht="24.95" customHeight="1" x14ac:dyDescent="0.2">
      <c r="A429" s="85"/>
      <c r="B429" s="84"/>
      <c r="C429" s="85"/>
      <c r="D429" s="83"/>
      <c r="E429" s="29"/>
      <c r="F429" s="79"/>
      <c r="G429" s="79"/>
      <c r="H429" s="79"/>
      <c r="I429" s="136"/>
      <c r="J429" s="80">
        <f t="shared" si="17"/>
        <v>0</v>
      </c>
      <c r="K429" s="29"/>
      <c r="L429" s="113"/>
    </row>
    <row r="430" spans="1:12" s="13" customFormat="1" ht="24.95" customHeight="1" x14ac:dyDescent="0.2">
      <c r="A430" s="85"/>
      <c r="B430" s="84"/>
      <c r="C430" s="85"/>
      <c r="D430" s="83"/>
      <c r="E430" s="29"/>
      <c r="F430" s="79"/>
      <c r="G430" s="79"/>
      <c r="H430" s="79"/>
      <c r="I430" s="136"/>
      <c r="J430" s="80">
        <f t="shared" si="17"/>
        <v>0</v>
      </c>
      <c r="K430" s="29"/>
      <c r="L430" s="113"/>
    </row>
    <row r="431" spans="1:12" s="13" customFormat="1" ht="24.95" customHeight="1" x14ac:dyDescent="0.2">
      <c r="A431" s="85"/>
      <c r="B431" s="84"/>
      <c r="C431" s="85"/>
      <c r="D431" s="83"/>
      <c r="E431" s="29"/>
      <c r="F431" s="79"/>
      <c r="G431" s="79"/>
      <c r="H431" s="79"/>
      <c r="I431" s="136"/>
      <c r="J431" s="80">
        <f t="shared" si="17"/>
        <v>0</v>
      </c>
      <c r="K431" s="29"/>
      <c r="L431" s="113"/>
    </row>
    <row r="432" spans="1:12" s="13" customFormat="1" ht="24.95" customHeight="1" x14ac:dyDescent="0.2">
      <c r="A432" s="85"/>
      <c r="B432" s="84"/>
      <c r="C432" s="85"/>
      <c r="D432" s="83"/>
      <c r="E432" s="29"/>
      <c r="F432" s="79"/>
      <c r="G432" s="79"/>
      <c r="H432" s="79"/>
      <c r="I432" s="136"/>
      <c r="J432" s="80">
        <f t="shared" si="17"/>
        <v>0</v>
      </c>
      <c r="K432" s="29"/>
      <c r="L432" s="113"/>
    </row>
    <row r="433" spans="1:12" s="13" customFormat="1" ht="24.95" customHeight="1" x14ac:dyDescent="0.2">
      <c r="A433" s="85"/>
      <c r="B433" s="84"/>
      <c r="C433" s="85"/>
      <c r="D433" s="83"/>
      <c r="E433" s="29"/>
      <c r="F433" s="79"/>
      <c r="G433" s="79"/>
      <c r="H433" s="79"/>
      <c r="I433" s="136"/>
      <c r="J433" s="80">
        <f t="shared" si="17"/>
        <v>0</v>
      </c>
      <c r="K433" s="29"/>
      <c r="L433" s="113"/>
    </row>
    <row r="434" spans="1:12" s="13" customFormat="1" ht="24.95" customHeight="1" x14ac:dyDescent="0.2">
      <c r="A434" s="85"/>
      <c r="B434" s="84"/>
      <c r="C434" s="85"/>
      <c r="D434" s="83"/>
      <c r="E434" s="29"/>
      <c r="F434" s="79"/>
      <c r="G434" s="79"/>
      <c r="H434" s="79"/>
      <c r="I434" s="136"/>
      <c r="J434" s="80">
        <f t="shared" si="17"/>
        <v>0</v>
      </c>
      <c r="K434" s="29"/>
      <c r="L434" s="113"/>
    </row>
    <row r="435" spans="1:12" s="13" customFormat="1" ht="24.95" customHeight="1" x14ac:dyDescent="0.2">
      <c r="A435" s="85"/>
      <c r="B435" s="84"/>
      <c r="C435" s="85"/>
      <c r="D435" s="88"/>
      <c r="E435" s="29"/>
      <c r="F435" s="79"/>
      <c r="G435" s="79"/>
      <c r="H435" s="79"/>
      <c r="I435" s="136"/>
      <c r="J435" s="80">
        <f t="shared" si="17"/>
        <v>0</v>
      </c>
      <c r="K435" s="29"/>
      <c r="L435" s="113"/>
    </row>
    <row r="436" spans="1:12" s="13" customFormat="1" ht="24.95" customHeight="1" x14ac:dyDescent="0.2">
      <c r="A436" s="85"/>
      <c r="B436" s="84"/>
      <c r="C436" s="85"/>
      <c r="D436" s="83"/>
      <c r="E436" s="29"/>
      <c r="F436" s="79"/>
      <c r="G436" s="79"/>
      <c r="H436" s="79"/>
      <c r="I436" s="136"/>
      <c r="J436" s="80">
        <f t="shared" si="17"/>
        <v>0</v>
      </c>
      <c r="K436" s="29"/>
      <c r="L436" s="113"/>
    </row>
    <row r="437" spans="1:12" s="13" customFormat="1" ht="24.95" customHeight="1" x14ac:dyDescent="0.2">
      <c r="A437" s="85"/>
      <c r="B437" s="84"/>
      <c r="C437" s="85"/>
      <c r="D437" s="83"/>
      <c r="E437" s="29"/>
      <c r="F437" s="79"/>
      <c r="G437" s="79"/>
      <c r="H437" s="79"/>
      <c r="I437" s="136"/>
      <c r="J437" s="80">
        <f t="shared" si="17"/>
        <v>0</v>
      </c>
      <c r="K437" s="29"/>
      <c r="L437" s="113"/>
    </row>
    <row r="438" spans="1:12" s="13" customFormat="1" ht="24.95" customHeight="1" x14ac:dyDescent="0.2">
      <c r="A438" s="85"/>
      <c r="B438" s="84"/>
      <c r="C438" s="85"/>
      <c r="D438" s="83"/>
      <c r="E438" s="29"/>
      <c r="F438" s="79"/>
      <c r="G438" s="79"/>
      <c r="H438" s="79"/>
      <c r="I438" s="136"/>
      <c r="J438" s="80">
        <f t="shared" ref="J438:J501" si="18">SUM(F438:H438)</f>
        <v>0</v>
      </c>
      <c r="K438" s="29"/>
      <c r="L438" s="113"/>
    </row>
    <row r="439" spans="1:12" s="13" customFormat="1" ht="24.95" customHeight="1" x14ac:dyDescent="0.2">
      <c r="A439" s="85"/>
      <c r="B439" s="84"/>
      <c r="C439" s="85"/>
      <c r="D439" s="83"/>
      <c r="E439" s="29"/>
      <c r="F439" s="79"/>
      <c r="G439" s="79"/>
      <c r="H439" s="79"/>
      <c r="I439" s="136"/>
      <c r="J439" s="80">
        <f t="shared" si="18"/>
        <v>0</v>
      </c>
      <c r="K439" s="29"/>
      <c r="L439" s="113"/>
    </row>
    <row r="440" spans="1:12" s="13" customFormat="1" ht="24.95" customHeight="1" x14ac:dyDescent="0.2">
      <c r="A440" s="85"/>
      <c r="B440" s="84"/>
      <c r="C440" s="85"/>
      <c r="D440" s="83"/>
      <c r="E440" s="29"/>
      <c r="F440" s="79"/>
      <c r="G440" s="79"/>
      <c r="H440" s="79"/>
      <c r="I440" s="136"/>
      <c r="J440" s="80">
        <f t="shared" si="18"/>
        <v>0</v>
      </c>
      <c r="K440" s="29"/>
      <c r="L440" s="113"/>
    </row>
    <row r="441" spans="1:12" s="13" customFormat="1" ht="24.95" customHeight="1" x14ac:dyDescent="0.2">
      <c r="A441" s="85"/>
      <c r="B441" s="86"/>
      <c r="C441" s="85"/>
      <c r="D441" s="83"/>
      <c r="E441" s="29"/>
      <c r="F441" s="79"/>
      <c r="G441" s="79"/>
      <c r="H441" s="79"/>
      <c r="I441" s="136"/>
      <c r="J441" s="80">
        <f t="shared" si="18"/>
        <v>0</v>
      </c>
      <c r="K441" s="29"/>
      <c r="L441" s="113"/>
    </row>
    <row r="442" spans="1:12" s="13" customFormat="1" ht="24.95" customHeight="1" x14ac:dyDescent="0.2">
      <c r="A442" s="85"/>
      <c r="B442" s="84"/>
      <c r="C442" s="85"/>
      <c r="D442" s="88"/>
      <c r="E442" s="29"/>
      <c r="F442" s="79"/>
      <c r="G442" s="79"/>
      <c r="H442" s="79"/>
      <c r="I442" s="136"/>
      <c r="J442" s="80">
        <f t="shared" si="18"/>
        <v>0</v>
      </c>
      <c r="K442" s="29"/>
      <c r="L442" s="113"/>
    </row>
    <row r="443" spans="1:12" s="13" customFormat="1" ht="24.95" customHeight="1" x14ac:dyDescent="0.2">
      <c r="A443" s="85"/>
      <c r="B443" s="86"/>
      <c r="C443" s="85"/>
      <c r="D443" s="88"/>
      <c r="E443" s="29"/>
      <c r="F443" s="79"/>
      <c r="G443" s="79"/>
      <c r="H443" s="79"/>
      <c r="I443" s="136"/>
      <c r="J443" s="80">
        <f t="shared" si="18"/>
        <v>0</v>
      </c>
      <c r="K443" s="29"/>
      <c r="L443" s="113"/>
    </row>
    <row r="444" spans="1:12" s="13" customFormat="1" ht="24.95" customHeight="1" x14ac:dyDescent="0.2">
      <c r="A444" s="85"/>
      <c r="B444" s="84"/>
      <c r="C444" s="85"/>
      <c r="D444" s="83"/>
      <c r="E444" s="29"/>
      <c r="F444" s="79"/>
      <c r="G444" s="79"/>
      <c r="H444" s="79"/>
      <c r="I444" s="136"/>
      <c r="J444" s="80">
        <f t="shared" si="18"/>
        <v>0</v>
      </c>
      <c r="K444" s="29"/>
      <c r="L444" s="113"/>
    </row>
    <row r="445" spans="1:12" s="13" customFormat="1" ht="24.95" customHeight="1" x14ac:dyDescent="0.2">
      <c r="A445" s="85"/>
      <c r="B445" s="84"/>
      <c r="C445" s="85"/>
      <c r="D445" s="83"/>
      <c r="E445" s="29"/>
      <c r="F445" s="79"/>
      <c r="G445" s="79"/>
      <c r="H445" s="79"/>
      <c r="I445" s="136"/>
      <c r="J445" s="80">
        <f t="shared" si="18"/>
        <v>0</v>
      </c>
      <c r="K445" s="29"/>
      <c r="L445" s="113"/>
    </row>
    <row r="446" spans="1:12" s="13" customFormat="1" ht="24.95" customHeight="1" x14ac:dyDescent="0.2">
      <c r="A446" s="85"/>
      <c r="B446" s="84"/>
      <c r="C446" s="85"/>
      <c r="D446" s="83"/>
      <c r="E446" s="29"/>
      <c r="F446" s="79"/>
      <c r="G446" s="79"/>
      <c r="H446" s="79"/>
      <c r="I446" s="136"/>
      <c r="J446" s="80">
        <f t="shared" si="18"/>
        <v>0</v>
      </c>
      <c r="K446" s="29"/>
      <c r="L446" s="113"/>
    </row>
    <row r="447" spans="1:12" s="13" customFormat="1" ht="24.95" customHeight="1" x14ac:dyDescent="0.2">
      <c r="A447" s="85"/>
      <c r="B447" s="84"/>
      <c r="C447" s="85"/>
      <c r="D447" s="83"/>
      <c r="E447" s="29"/>
      <c r="F447" s="79"/>
      <c r="G447" s="79"/>
      <c r="H447" s="79"/>
      <c r="I447" s="136"/>
      <c r="J447" s="80">
        <f t="shared" si="18"/>
        <v>0</v>
      </c>
      <c r="K447" s="29"/>
      <c r="L447" s="113"/>
    </row>
    <row r="448" spans="1:12" s="13" customFormat="1" ht="24.95" customHeight="1" x14ac:dyDescent="0.2">
      <c r="A448" s="85"/>
      <c r="B448" s="84"/>
      <c r="C448" s="85"/>
      <c r="D448" s="83"/>
      <c r="E448" s="29"/>
      <c r="F448" s="79"/>
      <c r="G448" s="79"/>
      <c r="H448" s="79"/>
      <c r="I448" s="136"/>
      <c r="J448" s="80">
        <f t="shared" si="18"/>
        <v>0</v>
      </c>
      <c r="K448" s="29"/>
      <c r="L448" s="113"/>
    </row>
    <row r="449" spans="1:12" s="13" customFormat="1" ht="24.95" customHeight="1" x14ac:dyDescent="0.2">
      <c r="A449" s="85"/>
      <c r="B449" s="84"/>
      <c r="C449" s="85"/>
      <c r="D449" s="83"/>
      <c r="E449" s="29"/>
      <c r="F449" s="79"/>
      <c r="G449" s="79"/>
      <c r="H449" s="79"/>
      <c r="I449" s="136"/>
      <c r="J449" s="80">
        <f t="shared" si="18"/>
        <v>0</v>
      </c>
      <c r="K449" s="29"/>
      <c r="L449" s="113"/>
    </row>
    <row r="450" spans="1:12" s="13" customFormat="1" ht="24.95" customHeight="1" x14ac:dyDescent="0.2">
      <c r="A450" s="85"/>
      <c r="B450" s="84"/>
      <c r="C450" s="85"/>
      <c r="D450" s="88"/>
      <c r="E450" s="29"/>
      <c r="F450" s="79"/>
      <c r="G450" s="79"/>
      <c r="H450" s="79"/>
      <c r="I450" s="136"/>
      <c r="J450" s="80">
        <f t="shared" si="18"/>
        <v>0</v>
      </c>
      <c r="K450" s="29"/>
      <c r="L450" s="113"/>
    </row>
    <row r="451" spans="1:12" s="13" customFormat="1" ht="24.95" customHeight="1" x14ac:dyDescent="0.2">
      <c r="A451" s="85"/>
      <c r="B451" s="84"/>
      <c r="C451" s="85"/>
      <c r="D451" s="88"/>
      <c r="E451" s="29"/>
      <c r="F451" s="79"/>
      <c r="G451" s="79"/>
      <c r="H451" s="79"/>
      <c r="I451" s="136"/>
      <c r="J451" s="80">
        <f t="shared" si="18"/>
        <v>0</v>
      </c>
      <c r="K451" s="29"/>
      <c r="L451" s="113"/>
    </row>
    <row r="452" spans="1:12" s="13" customFormat="1" ht="24.95" customHeight="1" x14ac:dyDescent="0.2">
      <c r="A452" s="85"/>
      <c r="B452" s="84"/>
      <c r="C452" s="85"/>
      <c r="D452" s="89"/>
      <c r="E452" s="29"/>
      <c r="F452" s="79"/>
      <c r="G452" s="79"/>
      <c r="H452" s="79"/>
      <c r="I452" s="136"/>
      <c r="J452" s="80">
        <f t="shared" si="18"/>
        <v>0</v>
      </c>
      <c r="K452" s="29"/>
      <c r="L452" s="113"/>
    </row>
    <row r="453" spans="1:12" s="13" customFormat="1" ht="24.95" customHeight="1" x14ac:dyDescent="0.2">
      <c r="A453" s="85"/>
      <c r="B453" s="84"/>
      <c r="C453" s="85"/>
      <c r="D453" s="89"/>
      <c r="E453" s="29"/>
      <c r="F453" s="79"/>
      <c r="G453" s="79"/>
      <c r="H453" s="79"/>
      <c r="I453" s="136"/>
      <c r="J453" s="80">
        <f t="shared" si="18"/>
        <v>0</v>
      </c>
      <c r="K453" s="29"/>
      <c r="L453" s="113"/>
    </row>
    <row r="454" spans="1:12" s="13" customFormat="1" ht="24.95" customHeight="1" x14ac:dyDescent="0.2">
      <c r="A454" s="85"/>
      <c r="B454" s="84"/>
      <c r="C454" s="85"/>
      <c r="D454" s="83"/>
      <c r="E454" s="29"/>
      <c r="F454" s="79"/>
      <c r="G454" s="79"/>
      <c r="H454" s="79"/>
      <c r="I454" s="136"/>
      <c r="J454" s="80">
        <f t="shared" si="18"/>
        <v>0</v>
      </c>
      <c r="K454" s="29"/>
      <c r="L454" s="113"/>
    </row>
    <row r="455" spans="1:12" s="13" customFormat="1" ht="24.95" customHeight="1" x14ac:dyDescent="0.2">
      <c r="A455" s="85"/>
      <c r="B455" s="84"/>
      <c r="C455" s="85"/>
      <c r="D455" s="83"/>
      <c r="E455" s="29"/>
      <c r="F455" s="79"/>
      <c r="G455" s="79"/>
      <c r="H455" s="79"/>
      <c r="I455" s="136"/>
      <c r="J455" s="80">
        <f t="shared" si="18"/>
        <v>0</v>
      </c>
      <c r="K455" s="29"/>
      <c r="L455" s="113"/>
    </row>
    <row r="456" spans="1:12" s="13" customFormat="1" ht="24.95" customHeight="1" x14ac:dyDescent="0.2">
      <c r="A456" s="85"/>
      <c r="B456" s="84"/>
      <c r="C456" s="85"/>
      <c r="D456" s="83"/>
      <c r="E456" s="29"/>
      <c r="F456" s="79"/>
      <c r="G456" s="79"/>
      <c r="H456" s="79"/>
      <c r="I456" s="136"/>
      <c r="J456" s="80">
        <f t="shared" si="18"/>
        <v>0</v>
      </c>
      <c r="K456" s="29"/>
      <c r="L456" s="113"/>
    </row>
    <row r="457" spans="1:12" s="13" customFormat="1" ht="24.95" customHeight="1" x14ac:dyDescent="0.2">
      <c r="A457" s="85"/>
      <c r="B457" s="86"/>
      <c r="C457" s="85"/>
      <c r="D457" s="83"/>
      <c r="E457" s="29"/>
      <c r="F457" s="79"/>
      <c r="G457" s="79"/>
      <c r="H457" s="79"/>
      <c r="I457" s="136"/>
      <c r="J457" s="80">
        <f t="shared" si="18"/>
        <v>0</v>
      </c>
      <c r="K457" s="29"/>
      <c r="L457" s="113"/>
    </row>
    <row r="458" spans="1:12" s="13" customFormat="1" ht="24.95" customHeight="1" x14ac:dyDescent="0.2">
      <c r="A458" s="85"/>
      <c r="B458" s="84"/>
      <c r="C458" s="85"/>
      <c r="D458" s="83"/>
      <c r="E458" s="29"/>
      <c r="F458" s="79"/>
      <c r="G458" s="79"/>
      <c r="H458" s="79"/>
      <c r="I458" s="136"/>
      <c r="J458" s="80">
        <f t="shared" si="18"/>
        <v>0</v>
      </c>
      <c r="K458" s="29"/>
      <c r="L458" s="113"/>
    </row>
    <row r="459" spans="1:12" s="13" customFormat="1" ht="24.95" customHeight="1" x14ac:dyDescent="0.2">
      <c r="A459" s="85"/>
      <c r="B459" s="84"/>
      <c r="C459" s="85"/>
      <c r="D459" s="88"/>
      <c r="E459" s="29"/>
      <c r="F459" s="79"/>
      <c r="G459" s="79"/>
      <c r="H459" s="79"/>
      <c r="I459" s="136"/>
      <c r="J459" s="80">
        <f t="shared" si="18"/>
        <v>0</v>
      </c>
      <c r="K459" s="29"/>
      <c r="L459" s="113"/>
    </row>
    <row r="460" spans="1:12" s="13" customFormat="1" ht="24.95" customHeight="1" x14ac:dyDescent="0.2">
      <c r="A460" s="85"/>
      <c r="B460" s="84"/>
      <c r="C460" s="85"/>
      <c r="D460" s="83"/>
      <c r="E460" s="29"/>
      <c r="F460" s="79"/>
      <c r="G460" s="79"/>
      <c r="H460" s="79"/>
      <c r="I460" s="136"/>
      <c r="J460" s="80">
        <f t="shared" si="18"/>
        <v>0</v>
      </c>
      <c r="K460" s="29"/>
      <c r="L460" s="113"/>
    </row>
    <row r="461" spans="1:12" s="13" customFormat="1" ht="24.95" customHeight="1" x14ac:dyDescent="0.2">
      <c r="A461" s="85"/>
      <c r="B461" s="87"/>
      <c r="C461" s="85"/>
      <c r="D461" s="83"/>
      <c r="E461" s="29"/>
      <c r="F461" s="79"/>
      <c r="G461" s="79"/>
      <c r="H461" s="79"/>
      <c r="I461" s="136"/>
      <c r="J461" s="80">
        <f t="shared" si="18"/>
        <v>0</v>
      </c>
      <c r="K461" s="29"/>
      <c r="L461" s="113"/>
    </row>
    <row r="462" spans="1:12" s="13" customFormat="1" ht="24.95" customHeight="1" x14ac:dyDescent="0.2">
      <c r="A462" s="85"/>
      <c r="B462" s="84"/>
      <c r="C462" s="85"/>
      <c r="D462" s="83"/>
      <c r="E462" s="29"/>
      <c r="F462" s="79"/>
      <c r="G462" s="79"/>
      <c r="H462" s="79"/>
      <c r="I462" s="136"/>
      <c r="J462" s="80">
        <f t="shared" si="18"/>
        <v>0</v>
      </c>
      <c r="K462" s="29"/>
      <c r="L462" s="113"/>
    </row>
    <row r="463" spans="1:12" s="13" customFormat="1" ht="24.95" customHeight="1" x14ac:dyDescent="0.2">
      <c r="A463" s="85"/>
      <c r="B463" s="84"/>
      <c r="C463" s="85"/>
      <c r="D463" s="88"/>
      <c r="E463" s="29"/>
      <c r="F463" s="79"/>
      <c r="G463" s="79"/>
      <c r="H463" s="79"/>
      <c r="I463" s="136"/>
      <c r="J463" s="80">
        <f t="shared" si="18"/>
        <v>0</v>
      </c>
      <c r="K463" s="29"/>
      <c r="L463" s="113"/>
    </row>
    <row r="464" spans="1:12" s="13" customFormat="1" ht="24.95" customHeight="1" x14ac:dyDescent="0.2">
      <c r="A464" s="85"/>
      <c r="B464" s="84"/>
      <c r="C464" s="85"/>
      <c r="D464" s="83"/>
      <c r="E464" s="29"/>
      <c r="F464" s="79"/>
      <c r="G464" s="79"/>
      <c r="H464" s="79"/>
      <c r="I464" s="136"/>
      <c r="J464" s="80">
        <f t="shared" si="18"/>
        <v>0</v>
      </c>
      <c r="K464" s="29"/>
      <c r="L464" s="113"/>
    </row>
    <row r="465" spans="1:12" s="13" customFormat="1" ht="24.95" customHeight="1" x14ac:dyDescent="0.2">
      <c r="A465" s="85"/>
      <c r="B465" s="84"/>
      <c r="C465" s="85"/>
      <c r="D465" s="83"/>
      <c r="E465" s="29"/>
      <c r="F465" s="79"/>
      <c r="G465" s="79"/>
      <c r="H465" s="79"/>
      <c r="I465" s="136"/>
      <c r="J465" s="80">
        <f t="shared" si="18"/>
        <v>0</v>
      </c>
      <c r="K465" s="29"/>
      <c r="L465" s="113"/>
    </row>
    <row r="466" spans="1:12" s="13" customFormat="1" ht="24.95" customHeight="1" x14ac:dyDescent="0.2">
      <c r="A466" s="85"/>
      <c r="B466" s="84"/>
      <c r="C466" s="85"/>
      <c r="D466" s="83"/>
      <c r="E466" s="29"/>
      <c r="F466" s="79"/>
      <c r="G466" s="79"/>
      <c r="H466" s="79"/>
      <c r="I466" s="136"/>
      <c r="J466" s="80">
        <f t="shared" si="18"/>
        <v>0</v>
      </c>
      <c r="K466" s="29"/>
      <c r="L466" s="113"/>
    </row>
    <row r="467" spans="1:12" s="13" customFormat="1" ht="24.95" customHeight="1" x14ac:dyDescent="0.2">
      <c r="A467" s="85"/>
      <c r="B467" s="86"/>
      <c r="C467" s="85"/>
      <c r="D467" s="83"/>
      <c r="E467" s="29"/>
      <c r="F467" s="79"/>
      <c r="G467" s="79"/>
      <c r="H467" s="79"/>
      <c r="I467" s="136"/>
      <c r="J467" s="80">
        <f t="shared" si="18"/>
        <v>0</v>
      </c>
      <c r="K467" s="29"/>
      <c r="L467" s="113"/>
    </row>
    <row r="468" spans="1:12" s="13" customFormat="1" ht="24.95" customHeight="1" x14ac:dyDescent="0.2">
      <c r="A468" s="85"/>
      <c r="B468" s="84"/>
      <c r="C468" s="85"/>
      <c r="D468" s="88"/>
      <c r="E468" s="29"/>
      <c r="F468" s="79"/>
      <c r="G468" s="79"/>
      <c r="H468" s="79"/>
      <c r="I468" s="136"/>
      <c r="J468" s="80">
        <f t="shared" si="18"/>
        <v>0</v>
      </c>
      <c r="K468" s="29"/>
      <c r="L468" s="113"/>
    </row>
    <row r="469" spans="1:12" s="13" customFormat="1" ht="24.95" customHeight="1" x14ac:dyDescent="0.2">
      <c r="A469" s="85"/>
      <c r="B469" s="84"/>
      <c r="C469" s="85"/>
      <c r="D469" s="83"/>
      <c r="E469" s="29"/>
      <c r="F469" s="79"/>
      <c r="G469" s="79"/>
      <c r="H469" s="79"/>
      <c r="I469" s="136"/>
      <c r="J469" s="80">
        <f t="shared" si="18"/>
        <v>0</v>
      </c>
      <c r="K469" s="29"/>
      <c r="L469" s="113"/>
    </row>
    <row r="470" spans="1:12" s="13" customFormat="1" ht="24.95" customHeight="1" x14ac:dyDescent="0.2">
      <c r="A470" s="85"/>
      <c r="B470" s="84"/>
      <c r="C470" s="85"/>
      <c r="D470" s="83"/>
      <c r="E470" s="29"/>
      <c r="F470" s="79"/>
      <c r="G470" s="79"/>
      <c r="H470" s="79"/>
      <c r="I470" s="136"/>
      <c r="J470" s="80">
        <f t="shared" si="18"/>
        <v>0</v>
      </c>
      <c r="K470" s="29"/>
      <c r="L470" s="113"/>
    </row>
    <row r="471" spans="1:12" s="13" customFormat="1" ht="24.95" customHeight="1" x14ac:dyDescent="0.2">
      <c r="A471" s="85"/>
      <c r="B471" s="84"/>
      <c r="C471" s="85"/>
      <c r="D471" s="83"/>
      <c r="E471" s="29"/>
      <c r="F471" s="79"/>
      <c r="G471" s="79"/>
      <c r="H471" s="79"/>
      <c r="I471" s="136"/>
      <c r="J471" s="80">
        <f t="shared" si="18"/>
        <v>0</v>
      </c>
      <c r="K471" s="29"/>
      <c r="L471" s="113"/>
    </row>
    <row r="472" spans="1:12" s="13" customFormat="1" ht="24.95" customHeight="1" x14ac:dyDescent="0.2">
      <c r="A472" s="85"/>
      <c r="B472" s="84"/>
      <c r="C472" s="85"/>
      <c r="D472" s="83"/>
      <c r="E472" s="29"/>
      <c r="F472" s="79"/>
      <c r="G472" s="79"/>
      <c r="H472" s="79"/>
      <c r="I472" s="136"/>
      <c r="J472" s="80">
        <f t="shared" si="18"/>
        <v>0</v>
      </c>
      <c r="K472" s="29"/>
      <c r="L472" s="113"/>
    </row>
    <row r="473" spans="1:12" s="13" customFormat="1" ht="24.95" customHeight="1" x14ac:dyDescent="0.2">
      <c r="A473" s="85"/>
      <c r="B473" s="84"/>
      <c r="C473" s="85"/>
      <c r="D473" s="83"/>
      <c r="E473" s="29"/>
      <c r="F473" s="79"/>
      <c r="G473" s="79"/>
      <c r="H473" s="79"/>
      <c r="I473" s="136"/>
      <c r="J473" s="80">
        <f t="shared" si="18"/>
        <v>0</v>
      </c>
      <c r="K473" s="29"/>
      <c r="L473" s="113"/>
    </row>
    <row r="474" spans="1:12" s="13" customFormat="1" ht="24.95" customHeight="1" x14ac:dyDescent="0.2">
      <c r="A474" s="85"/>
      <c r="B474" s="84"/>
      <c r="C474" s="85"/>
      <c r="D474" s="83"/>
      <c r="E474" s="29"/>
      <c r="F474" s="79"/>
      <c r="G474" s="79"/>
      <c r="H474" s="79"/>
      <c r="I474" s="136"/>
      <c r="J474" s="80">
        <f t="shared" si="18"/>
        <v>0</v>
      </c>
      <c r="K474" s="29"/>
      <c r="L474" s="113"/>
    </row>
    <row r="475" spans="1:12" s="13" customFormat="1" ht="24.95" customHeight="1" x14ac:dyDescent="0.2">
      <c r="A475" s="85"/>
      <c r="B475" s="87"/>
      <c r="C475" s="85"/>
      <c r="D475" s="83"/>
      <c r="E475" s="29"/>
      <c r="F475" s="79"/>
      <c r="G475" s="79"/>
      <c r="H475" s="79"/>
      <c r="I475" s="136"/>
      <c r="J475" s="80">
        <f t="shared" si="18"/>
        <v>0</v>
      </c>
      <c r="K475" s="29"/>
      <c r="L475" s="113"/>
    </row>
    <row r="476" spans="1:12" s="13" customFormat="1" ht="24.95" customHeight="1" x14ac:dyDescent="0.2">
      <c r="A476" s="85"/>
      <c r="B476" s="87"/>
      <c r="C476" s="82"/>
      <c r="D476" s="83"/>
      <c r="E476" s="29"/>
      <c r="F476" s="79"/>
      <c r="G476" s="79"/>
      <c r="H476" s="79"/>
      <c r="I476" s="136"/>
      <c r="J476" s="80">
        <f t="shared" si="18"/>
        <v>0</v>
      </c>
      <c r="K476" s="29"/>
      <c r="L476" s="113"/>
    </row>
    <row r="477" spans="1:12" s="13" customFormat="1" ht="24.95" customHeight="1" x14ac:dyDescent="0.2">
      <c r="A477" s="85"/>
      <c r="B477" s="84"/>
      <c r="C477" s="82"/>
      <c r="D477" s="83"/>
      <c r="E477" s="29"/>
      <c r="F477" s="79"/>
      <c r="G477" s="79"/>
      <c r="H477" s="79"/>
      <c r="I477" s="136"/>
      <c r="J477" s="80">
        <f t="shared" si="18"/>
        <v>0</v>
      </c>
      <c r="K477" s="29"/>
      <c r="L477" s="113"/>
    </row>
    <row r="478" spans="1:12" s="13" customFormat="1" ht="24.95" customHeight="1" x14ac:dyDescent="0.2">
      <c r="A478" s="85"/>
      <c r="B478" s="84"/>
      <c r="C478" s="82"/>
      <c r="D478" s="83"/>
      <c r="E478" s="29"/>
      <c r="F478" s="79"/>
      <c r="G478" s="79"/>
      <c r="H478" s="79"/>
      <c r="I478" s="136"/>
      <c r="J478" s="80">
        <f t="shared" si="18"/>
        <v>0</v>
      </c>
      <c r="K478" s="29"/>
      <c r="L478" s="113"/>
    </row>
    <row r="479" spans="1:12" s="13" customFormat="1" ht="24.95" customHeight="1" x14ac:dyDescent="0.2">
      <c r="A479" s="85"/>
      <c r="B479" s="86"/>
      <c r="C479" s="82"/>
      <c r="D479" s="83"/>
      <c r="E479" s="29"/>
      <c r="F479" s="79"/>
      <c r="G479" s="79"/>
      <c r="H479" s="79"/>
      <c r="I479" s="136"/>
      <c r="J479" s="80">
        <f t="shared" si="18"/>
        <v>0</v>
      </c>
      <c r="K479" s="29"/>
      <c r="L479" s="113"/>
    </row>
    <row r="480" spans="1:12" s="13" customFormat="1" ht="24.95" customHeight="1" x14ac:dyDescent="0.2">
      <c r="A480" s="85"/>
      <c r="B480" s="84"/>
      <c r="C480" s="82"/>
      <c r="D480" s="83"/>
      <c r="E480" s="29"/>
      <c r="F480" s="79"/>
      <c r="G480" s="79"/>
      <c r="H480" s="79"/>
      <c r="I480" s="136"/>
      <c r="J480" s="80">
        <f t="shared" si="18"/>
        <v>0</v>
      </c>
      <c r="K480" s="29"/>
      <c r="L480" s="113"/>
    </row>
    <row r="481" spans="1:12" s="13" customFormat="1" ht="24.95" customHeight="1" x14ac:dyDescent="0.2">
      <c r="A481" s="85"/>
      <c r="B481" s="84"/>
      <c r="C481" s="82"/>
      <c r="D481" s="83"/>
      <c r="E481" s="29"/>
      <c r="F481" s="79"/>
      <c r="G481" s="79"/>
      <c r="H481" s="79"/>
      <c r="I481" s="136"/>
      <c r="J481" s="80">
        <f t="shared" si="18"/>
        <v>0</v>
      </c>
      <c r="K481" s="29"/>
      <c r="L481" s="113"/>
    </row>
    <row r="482" spans="1:12" s="13" customFormat="1" ht="24.95" customHeight="1" x14ac:dyDescent="0.2">
      <c r="A482" s="85"/>
      <c r="B482" s="84"/>
      <c r="C482" s="82"/>
      <c r="D482" s="83"/>
      <c r="E482" s="29"/>
      <c r="F482" s="79"/>
      <c r="G482" s="79"/>
      <c r="H482" s="79"/>
      <c r="I482" s="136"/>
      <c r="J482" s="80">
        <f t="shared" si="18"/>
        <v>0</v>
      </c>
      <c r="K482" s="29"/>
      <c r="L482" s="113"/>
    </row>
    <row r="483" spans="1:12" s="13" customFormat="1" ht="24.95" customHeight="1" x14ac:dyDescent="0.2">
      <c r="A483" s="85"/>
      <c r="B483" s="84"/>
      <c r="C483" s="82"/>
      <c r="D483" s="83"/>
      <c r="E483" s="29"/>
      <c r="F483" s="79"/>
      <c r="G483" s="79"/>
      <c r="H483" s="79"/>
      <c r="I483" s="136"/>
      <c r="J483" s="80">
        <f t="shared" si="18"/>
        <v>0</v>
      </c>
      <c r="K483" s="29"/>
      <c r="L483" s="113"/>
    </row>
    <row r="484" spans="1:12" s="13" customFormat="1" ht="24.95" customHeight="1" x14ac:dyDescent="0.2">
      <c r="A484" s="85"/>
      <c r="B484" s="84"/>
      <c r="C484" s="82"/>
      <c r="D484" s="83"/>
      <c r="E484" s="29"/>
      <c r="F484" s="79"/>
      <c r="G484" s="79"/>
      <c r="H484" s="79"/>
      <c r="I484" s="136"/>
      <c r="J484" s="80">
        <f t="shared" si="18"/>
        <v>0</v>
      </c>
      <c r="K484" s="29"/>
      <c r="L484" s="113"/>
    </row>
    <row r="485" spans="1:12" s="13" customFormat="1" ht="24.95" customHeight="1" x14ac:dyDescent="0.2">
      <c r="A485" s="85"/>
      <c r="B485" s="84"/>
      <c r="C485" s="82"/>
      <c r="D485" s="83"/>
      <c r="E485" s="29"/>
      <c r="F485" s="79"/>
      <c r="G485" s="79"/>
      <c r="H485" s="79"/>
      <c r="I485" s="136"/>
      <c r="J485" s="80">
        <f t="shared" si="18"/>
        <v>0</v>
      </c>
      <c r="K485" s="29"/>
      <c r="L485" s="113"/>
    </row>
    <row r="486" spans="1:12" s="13" customFormat="1" ht="24.95" customHeight="1" x14ac:dyDescent="0.2">
      <c r="A486" s="85"/>
      <c r="B486" s="84"/>
      <c r="C486" s="82"/>
      <c r="D486" s="83"/>
      <c r="E486" s="29"/>
      <c r="F486" s="79"/>
      <c r="G486" s="79"/>
      <c r="H486" s="79"/>
      <c r="I486" s="136"/>
      <c r="J486" s="80">
        <f t="shared" si="18"/>
        <v>0</v>
      </c>
      <c r="K486" s="29"/>
      <c r="L486" s="113"/>
    </row>
    <row r="487" spans="1:12" s="13" customFormat="1" ht="24.95" customHeight="1" x14ac:dyDescent="0.2">
      <c r="A487" s="85"/>
      <c r="B487" s="84"/>
      <c r="C487" s="82"/>
      <c r="D487" s="83"/>
      <c r="E487" s="29"/>
      <c r="F487" s="79"/>
      <c r="G487" s="79"/>
      <c r="H487" s="79"/>
      <c r="I487" s="136"/>
      <c r="J487" s="80">
        <f t="shared" si="18"/>
        <v>0</v>
      </c>
      <c r="K487" s="29"/>
      <c r="L487" s="113"/>
    </row>
    <row r="488" spans="1:12" s="13" customFormat="1" ht="24.95" customHeight="1" x14ac:dyDescent="0.2">
      <c r="A488" s="85"/>
      <c r="B488" s="84"/>
      <c r="C488" s="82"/>
      <c r="D488" s="83"/>
      <c r="E488" s="29"/>
      <c r="F488" s="79"/>
      <c r="G488" s="79"/>
      <c r="H488" s="79"/>
      <c r="I488" s="136"/>
      <c r="J488" s="80">
        <f t="shared" si="18"/>
        <v>0</v>
      </c>
      <c r="K488" s="29"/>
      <c r="L488" s="113"/>
    </row>
    <row r="489" spans="1:12" s="13" customFormat="1" ht="24.95" customHeight="1" x14ac:dyDescent="0.2">
      <c r="A489" s="85"/>
      <c r="B489" s="84"/>
      <c r="C489" s="82"/>
      <c r="D489" s="83"/>
      <c r="E489" s="29"/>
      <c r="F489" s="79"/>
      <c r="G489" s="79"/>
      <c r="H489" s="79"/>
      <c r="I489" s="136"/>
      <c r="J489" s="80">
        <f t="shared" si="18"/>
        <v>0</v>
      </c>
      <c r="K489" s="29"/>
      <c r="L489" s="113"/>
    </row>
    <row r="490" spans="1:12" s="13" customFormat="1" ht="24.95" customHeight="1" x14ac:dyDescent="0.2">
      <c r="A490" s="85"/>
      <c r="B490" s="84"/>
      <c r="C490" s="82"/>
      <c r="D490" s="83"/>
      <c r="E490" s="29"/>
      <c r="F490" s="79"/>
      <c r="G490" s="79"/>
      <c r="H490" s="79"/>
      <c r="I490" s="136"/>
      <c r="J490" s="80">
        <f t="shared" si="18"/>
        <v>0</v>
      </c>
      <c r="K490" s="29"/>
      <c r="L490" s="113"/>
    </row>
    <row r="491" spans="1:12" s="13" customFormat="1" ht="24.95" customHeight="1" x14ac:dyDescent="0.2">
      <c r="A491" s="85"/>
      <c r="B491" s="86"/>
      <c r="C491" s="82"/>
      <c r="D491" s="83"/>
      <c r="E491" s="29"/>
      <c r="F491" s="79"/>
      <c r="G491" s="79"/>
      <c r="H491" s="79"/>
      <c r="I491" s="136"/>
      <c r="J491" s="80">
        <f t="shared" si="18"/>
        <v>0</v>
      </c>
      <c r="K491" s="29"/>
      <c r="L491" s="113"/>
    </row>
    <row r="492" spans="1:12" s="13" customFormat="1" ht="24.95" customHeight="1" x14ac:dyDescent="0.2">
      <c r="A492" s="85"/>
      <c r="B492" s="84"/>
      <c r="C492" s="82"/>
      <c r="D492" s="89"/>
      <c r="E492" s="29"/>
      <c r="F492" s="79"/>
      <c r="G492" s="79"/>
      <c r="H492" s="79"/>
      <c r="I492" s="136"/>
      <c r="J492" s="80">
        <f t="shared" si="18"/>
        <v>0</v>
      </c>
      <c r="K492" s="29"/>
      <c r="L492" s="113"/>
    </row>
    <row r="493" spans="1:12" s="13" customFormat="1" ht="24.95" customHeight="1" x14ac:dyDescent="0.2">
      <c r="A493" s="85"/>
      <c r="B493" s="84"/>
      <c r="C493" s="82"/>
      <c r="D493" s="83"/>
      <c r="E493" s="29"/>
      <c r="F493" s="79"/>
      <c r="G493" s="79"/>
      <c r="H493" s="79"/>
      <c r="I493" s="136"/>
      <c r="J493" s="80">
        <f t="shared" si="18"/>
        <v>0</v>
      </c>
      <c r="K493" s="29"/>
      <c r="L493" s="113"/>
    </row>
    <row r="494" spans="1:12" s="13" customFormat="1" ht="24.95" customHeight="1" x14ac:dyDescent="0.2">
      <c r="A494" s="85"/>
      <c r="B494" s="84"/>
      <c r="C494" s="82"/>
      <c r="D494" s="83"/>
      <c r="E494" s="29"/>
      <c r="F494" s="79"/>
      <c r="G494" s="79"/>
      <c r="H494" s="79"/>
      <c r="I494" s="136"/>
      <c r="J494" s="80">
        <f t="shared" si="18"/>
        <v>0</v>
      </c>
      <c r="K494" s="29"/>
      <c r="L494" s="113"/>
    </row>
    <row r="495" spans="1:12" s="13" customFormat="1" ht="24.95" customHeight="1" x14ac:dyDescent="0.2">
      <c r="A495" s="85"/>
      <c r="B495" s="84"/>
      <c r="C495" s="82"/>
      <c r="D495" s="83"/>
      <c r="E495" s="29"/>
      <c r="F495" s="79"/>
      <c r="G495" s="79"/>
      <c r="H495" s="79"/>
      <c r="I495" s="136"/>
      <c r="J495" s="80">
        <f t="shared" si="18"/>
        <v>0</v>
      </c>
      <c r="K495" s="29"/>
      <c r="L495" s="113"/>
    </row>
    <row r="496" spans="1:12" s="13" customFormat="1" ht="24.95" customHeight="1" x14ac:dyDescent="0.2">
      <c r="A496" s="85"/>
      <c r="B496" s="84"/>
      <c r="C496" s="82"/>
      <c r="D496" s="83"/>
      <c r="E496" s="29"/>
      <c r="F496" s="79"/>
      <c r="G496" s="79"/>
      <c r="H496" s="79"/>
      <c r="I496" s="136"/>
      <c r="J496" s="80">
        <f t="shared" si="18"/>
        <v>0</v>
      </c>
      <c r="K496" s="29"/>
      <c r="L496" s="113"/>
    </row>
    <row r="497" spans="1:12" s="13" customFormat="1" ht="24.95" customHeight="1" x14ac:dyDescent="0.2">
      <c r="A497" s="85"/>
      <c r="B497" s="84"/>
      <c r="C497" s="82"/>
      <c r="D497" s="89"/>
      <c r="E497" s="29"/>
      <c r="F497" s="79"/>
      <c r="G497" s="79"/>
      <c r="H497" s="79"/>
      <c r="I497" s="136"/>
      <c r="J497" s="80">
        <f t="shared" si="18"/>
        <v>0</v>
      </c>
      <c r="K497" s="29"/>
      <c r="L497" s="113"/>
    </row>
    <row r="498" spans="1:12" s="13" customFormat="1" ht="24.95" customHeight="1" x14ac:dyDescent="0.2">
      <c r="A498" s="85"/>
      <c r="B498" s="84"/>
      <c r="C498" s="82"/>
      <c r="D498" s="83"/>
      <c r="E498" s="29"/>
      <c r="F498" s="79"/>
      <c r="G498" s="79"/>
      <c r="H498" s="79"/>
      <c r="I498" s="136"/>
      <c r="J498" s="80">
        <f t="shared" si="18"/>
        <v>0</v>
      </c>
      <c r="K498" s="29"/>
      <c r="L498" s="113"/>
    </row>
    <row r="499" spans="1:12" s="13" customFormat="1" ht="24.95" customHeight="1" x14ac:dyDescent="0.2">
      <c r="A499" s="85"/>
      <c r="B499" s="84"/>
      <c r="C499" s="82"/>
      <c r="D499" s="83"/>
      <c r="E499" s="29"/>
      <c r="F499" s="79"/>
      <c r="G499" s="79"/>
      <c r="H499" s="79"/>
      <c r="I499" s="136"/>
      <c r="J499" s="80">
        <f t="shared" si="18"/>
        <v>0</v>
      </c>
      <c r="K499" s="29"/>
      <c r="L499" s="113"/>
    </row>
    <row r="500" spans="1:12" s="13" customFormat="1" ht="24.95" customHeight="1" x14ac:dyDescent="0.2">
      <c r="A500" s="85"/>
      <c r="B500" s="84"/>
      <c r="C500" s="82"/>
      <c r="D500" s="83"/>
      <c r="E500" s="29"/>
      <c r="F500" s="79"/>
      <c r="G500" s="79"/>
      <c r="H500" s="79"/>
      <c r="I500" s="136"/>
      <c r="J500" s="80">
        <f t="shared" si="18"/>
        <v>0</v>
      </c>
      <c r="K500" s="29"/>
      <c r="L500" s="113"/>
    </row>
    <row r="501" spans="1:12" s="13" customFormat="1" ht="24.95" customHeight="1" x14ac:dyDescent="0.2">
      <c r="A501" s="85"/>
      <c r="B501" s="84"/>
      <c r="C501" s="82"/>
      <c r="D501" s="83"/>
      <c r="E501" s="29"/>
      <c r="F501" s="79"/>
      <c r="G501" s="79"/>
      <c r="H501" s="79"/>
      <c r="I501" s="136"/>
      <c r="J501" s="80">
        <f t="shared" si="18"/>
        <v>0</v>
      </c>
      <c r="K501" s="29"/>
      <c r="L501" s="113"/>
    </row>
    <row r="502" spans="1:12" s="13" customFormat="1" ht="24.95" customHeight="1" x14ac:dyDescent="0.2">
      <c r="A502" s="85"/>
      <c r="B502" s="84"/>
      <c r="C502" s="82"/>
      <c r="D502" s="83"/>
      <c r="E502" s="29"/>
      <c r="F502" s="79"/>
      <c r="G502" s="79"/>
      <c r="H502" s="79"/>
      <c r="I502" s="136"/>
      <c r="J502" s="80">
        <f t="shared" ref="J502:J565" si="19">SUM(F502:H502)</f>
        <v>0</v>
      </c>
      <c r="K502" s="29"/>
      <c r="L502" s="113"/>
    </row>
    <row r="503" spans="1:12" s="13" customFormat="1" ht="24.95" customHeight="1" x14ac:dyDescent="0.2">
      <c r="A503" s="85"/>
      <c r="B503" s="84"/>
      <c r="C503" s="82"/>
      <c r="D503" s="83"/>
      <c r="E503" s="29"/>
      <c r="F503" s="79"/>
      <c r="G503" s="79"/>
      <c r="H503" s="79"/>
      <c r="I503" s="136"/>
      <c r="J503" s="80">
        <f t="shared" si="19"/>
        <v>0</v>
      </c>
      <c r="K503" s="29"/>
      <c r="L503" s="113"/>
    </row>
    <row r="504" spans="1:12" s="13" customFormat="1" ht="24.95" customHeight="1" x14ac:dyDescent="0.2">
      <c r="A504" s="85"/>
      <c r="B504" s="84"/>
      <c r="C504" s="82"/>
      <c r="D504" s="83"/>
      <c r="E504" s="29"/>
      <c r="F504" s="79"/>
      <c r="G504" s="79"/>
      <c r="H504" s="79"/>
      <c r="I504" s="136"/>
      <c r="J504" s="80">
        <f t="shared" si="19"/>
        <v>0</v>
      </c>
      <c r="K504" s="29"/>
      <c r="L504" s="113"/>
    </row>
    <row r="505" spans="1:12" s="13" customFormat="1" ht="24.95" customHeight="1" x14ac:dyDescent="0.2">
      <c r="A505" s="85"/>
      <c r="B505" s="84"/>
      <c r="C505" s="82"/>
      <c r="D505" s="83"/>
      <c r="E505" s="29"/>
      <c r="F505" s="79"/>
      <c r="G505" s="79"/>
      <c r="H505" s="79"/>
      <c r="I505" s="136"/>
      <c r="J505" s="80">
        <f t="shared" si="19"/>
        <v>0</v>
      </c>
      <c r="K505" s="29"/>
      <c r="L505" s="113"/>
    </row>
    <row r="506" spans="1:12" s="13" customFormat="1" ht="24.95" customHeight="1" x14ac:dyDescent="0.2">
      <c r="A506" s="85"/>
      <c r="B506" s="84"/>
      <c r="C506" s="82"/>
      <c r="D506" s="83"/>
      <c r="E506" s="29"/>
      <c r="F506" s="79"/>
      <c r="G506" s="79"/>
      <c r="H506" s="79"/>
      <c r="I506" s="136"/>
      <c r="J506" s="80">
        <f t="shared" si="19"/>
        <v>0</v>
      </c>
      <c r="K506" s="29"/>
      <c r="L506" s="113"/>
    </row>
    <row r="507" spans="1:12" s="13" customFormat="1" ht="24.95" customHeight="1" x14ac:dyDescent="0.2">
      <c r="A507" s="85"/>
      <c r="B507" s="84"/>
      <c r="C507" s="82"/>
      <c r="D507" s="83"/>
      <c r="E507" s="29"/>
      <c r="F507" s="79"/>
      <c r="G507" s="79"/>
      <c r="H507" s="79"/>
      <c r="I507" s="136"/>
      <c r="J507" s="80">
        <f t="shared" si="19"/>
        <v>0</v>
      </c>
      <c r="K507" s="29"/>
      <c r="L507" s="113"/>
    </row>
    <row r="508" spans="1:12" s="13" customFormat="1" ht="24.95" customHeight="1" x14ac:dyDescent="0.2">
      <c r="A508" s="85"/>
      <c r="B508" s="84"/>
      <c r="C508" s="82"/>
      <c r="D508" s="83"/>
      <c r="E508" s="29"/>
      <c r="F508" s="79"/>
      <c r="G508" s="79"/>
      <c r="H508" s="79"/>
      <c r="I508" s="136"/>
      <c r="J508" s="80">
        <f t="shared" si="19"/>
        <v>0</v>
      </c>
      <c r="K508" s="29"/>
      <c r="L508" s="113"/>
    </row>
    <row r="509" spans="1:12" s="13" customFormat="1" ht="24.95" customHeight="1" x14ac:dyDescent="0.2">
      <c r="A509" s="85"/>
      <c r="B509" s="86"/>
      <c r="C509" s="82"/>
      <c r="D509" s="83"/>
      <c r="E509" s="29"/>
      <c r="F509" s="79"/>
      <c r="G509" s="79"/>
      <c r="H509" s="79"/>
      <c r="I509" s="136"/>
      <c r="J509" s="80">
        <f t="shared" si="19"/>
        <v>0</v>
      </c>
      <c r="K509" s="29"/>
      <c r="L509" s="113"/>
    </row>
    <row r="510" spans="1:12" s="13" customFormat="1" ht="24.95" customHeight="1" x14ac:dyDescent="0.2">
      <c r="A510" s="85"/>
      <c r="B510" s="84"/>
      <c r="C510" s="82"/>
      <c r="D510" s="83"/>
      <c r="E510" s="29"/>
      <c r="F510" s="79"/>
      <c r="G510" s="79"/>
      <c r="H510" s="79"/>
      <c r="I510" s="136"/>
      <c r="J510" s="80">
        <f t="shared" si="19"/>
        <v>0</v>
      </c>
      <c r="K510" s="29"/>
      <c r="L510" s="113"/>
    </row>
    <row r="511" spans="1:12" s="13" customFormat="1" ht="24.95" customHeight="1" x14ac:dyDescent="0.2">
      <c r="A511" s="85"/>
      <c r="B511" s="86"/>
      <c r="C511" s="82"/>
      <c r="D511" s="83"/>
      <c r="E511" s="29"/>
      <c r="F511" s="79"/>
      <c r="G511" s="79"/>
      <c r="H511" s="79"/>
      <c r="I511" s="136"/>
      <c r="J511" s="80">
        <f t="shared" si="19"/>
        <v>0</v>
      </c>
      <c r="K511" s="29"/>
      <c r="L511" s="113"/>
    </row>
    <row r="512" spans="1:12" s="13" customFormat="1" ht="24.95" customHeight="1" x14ac:dyDescent="0.2">
      <c r="A512" s="85"/>
      <c r="B512" s="86"/>
      <c r="C512" s="82"/>
      <c r="D512" s="83"/>
      <c r="E512" s="29"/>
      <c r="F512" s="79"/>
      <c r="G512" s="79"/>
      <c r="H512" s="79"/>
      <c r="I512" s="136"/>
      <c r="J512" s="80">
        <f t="shared" si="19"/>
        <v>0</v>
      </c>
      <c r="K512" s="29"/>
      <c r="L512" s="113"/>
    </row>
    <row r="513" spans="1:12" s="13" customFormat="1" ht="24.95" customHeight="1" x14ac:dyDescent="0.2">
      <c r="A513" s="85"/>
      <c r="B513" s="84"/>
      <c r="C513" s="82"/>
      <c r="D513" s="83"/>
      <c r="E513" s="29"/>
      <c r="F513" s="79"/>
      <c r="G513" s="79"/>
      <c r="H513" s="79"/>
      <c r="I513" s="136"/>
      <c r="J513" s="80">
        <f t="shared" si="19"/>
        <v>0</v>
      </c>
      <c r="K513" s="29"/>
      <c r="L513" s="113"/>
    </row>
    <row r="514" spans="1:12" s="13" customFormat="1" ht="24.95" customHeight="1" x14ac:dyDescent="0.2">
      <c r="A514" s="85"/>
      <c r="B514" s="84"/>
      <c r="C514" s="82"/>
      <c r="D514" s="83"/>
      <c r="E514" s="29"/>
      <c r="F514" s="79"/>
      <c r="G514" s="79"/>
      <c r="H514" s="79"/>
      <c r="I514" s="136"/>
      <c r="J514" s="80">
        <f t="shared" si="19"/>
        <v>0</v>
      </c>
      <c r="K514" s="29"/>
      <c r="L514" s="113"/>
    </row>
    <row r="515" spans="1:12" s="13" customFormat="1" ht="24.95" customHeight="1" x14ac:dyDescent="0.2">
      <c r="A515" s="85"/>
      <c r="B515" s="84"/>
      <c r="C515" s="82"/>
      <c r="D515" s="83"/>
      <c r="E515" s="29"/>
      <c r="F515" s="79"/>
      <c r="G515" s="79"/>
      <c r="H515" s="79"/>
      <c r="I515" s="136"/>
      <c r="J515" s="80">
        <f t="shared" si="19"/>
        <v>0</v>
      </c>
      <c r="K515" s="29"/>
      <c r="L515" s="113"/>
    </row>
    <row r="516" spans="1:12" s="13" customFormat="1" ht="24.95" customHeight="1" x14ac:dyDescent="0.2">
      <c r="A516" s="85"/>
      <c r="B516" s="86"/>
      <c r="C516" s="82"/>
      <c r="D516" s="83"/>
      <c r="E516" s="29"/>
      <c r="F516" s="79"/>
      <c r="G516" s="79"/>
      <c r="H516" s="79"/>
      <c r="I516" s="136"/>
      <c r="J516" s="80">
        <f t="shared" si="19"/>
        <v>0</v>
      </c>
      <c r="K516" s="29"/>
      <c r="L516" s="113"/>
    </row>
    <row r="517" spans="1:12" s="13" customFormat="1" ht="24.95" customHeight="1" x14ac:dyDescent="0.2">
      <c r="A517" s="85"/>
      <c r="B517" s="86"/>
      <c r="C517" s="82"/>
      <c r="D517" s="83"/>
      <c r="E517" s="29"/>
      <c r="F517" s="79"/>
      <c r="G517" s="79"/>
      <c r="H517" s="79"/>
      <c r="I517" s="136"/>
      <c r="J517" s="80">
        <f t="shared" si="19"/>
        <v>0</v>
      </c>
      <c r="K517" s="29"/>
      <c r="L517" s="113"/>
    </row>
    <row r="518" spans="1:12" s="13" customFormat="1" ht="24.95" customHeight="1" x14ac:dyDescent="0.2">
      <c r="A518" s="85"/>
      <c r="B518" s="84"/>
      <c r="C518" s="82"/>
      <c r="D518" s="83"/>
      <c r="E518" s="29"/>
      <c r="F518" s="79"/>
      <c r="G518" s="79"/>
      <c r="H518" s="79"/>
      <c r="I518" s="136"/>
      <c r="J518" s="80">
        <f t="shared" si="19"/>
        <v>0</v>
      </c>
      <c r="K518" s="29"/>
      <c r="L518" s="113"/>
    </row>
    <row r="519" spans="1:12" s="13" customFormat="1" ht="24.95" customHeight="1" x14ac:dyDescent="0.2">
      <c r="A519" s="85"/>
      <c r="B519" s="84"/>
      <c r="C519" s="82"/>
      <c r="D519" s="88"/>
      <c r="E519" s="29"/>
      <c r="F519" s="79"/>
      <c r="G519" s="79"/>
      <c r="H519" s="79"/>
      <c r="I519" s="136"/>
      <c r="J519" s="80">
        <f t="shared" si="19"/>
        <v>0</v>
      </c>
      <c r="K519" s="29"/>
      <c r="L519" s="113"/>
    </row>
    <row r="520" spans="1:12" s="13" customFormat="1" ht="24.95" customHeight="1" x14ac:dyDescent="0.2">
      <c r="A520" s="85"/>
      <c r="B520" s="84"/>
      <c r="C520" s="82"/>
      <c r="D520" s="83"/>
      <c r="E520" s="29"/>
      <c r="F520" s="79"/>
      <c r="G520" s="79"/>
      <c r="H520" s="79"/>
      <c r="I520" s="136"/>
      <c r="J520" s="80">
        <f t="shared" si="19"/>
        <v>0</v>
      </c>
      <c r="K520" s="29"/>
      <c r="L520" s="113"/>
    </row>
    <row r="521" spans="1:12" s="13" customFormat="1" ht="24.95" customHeight="1" x14ac:dyDescent="0.2">
      <c r="A521" s="85"/>
      <c r="B521" s="84"/>
      <c r="C521" s="82"/>
      <c r="D521" s="88"/>
      <c r="E521" s="29"/>
      <c r="F521" s="79"/>
      <c r="G521" s="79"/>
      <c r="H521" s="79"/>
      <c r="I521" s="136"/>
      <c r="J521" s="80">
        <f t="shared" si="19"/>
        <v>0</v>
      </c>
      <c r="K521" s="29"/>
      <c r="L521" s="113"/>
    </row>
    <row r="522" spans="1:12" s="13" customFormat="1" ht="24.95" customHeight="1" x14ac:dyDescent="0.2">
      <c r="A522" s="85"/>
      <c r="B522" s="84"/>
      <c r="C522" s="85"/>
      <c r="D522" s="83"/>
      <c r="E522" s="29"/>
      <c r="F522" s="79"/>
      <c r="G522" s="79"/>
      <c r="H522" s="79"/>
      <c r="I522" s="136"/>
      <c r="J522" s="80">
        <f t="shared" si="19"/>
        <v>0</v>
      </c>
      <c r="K522" s="29"/>
      <c r="L522" s="113"/>
    </row>
    <row r="523" spans="1:12" s="13" customFormat="1" ht="24.95" customHeight="1" x14ac:dyDescent="0.2">
      <c r="A523" s="85"/>
      <c r="B523" s="84"/>
      <c r="C523" s="85"/>
      <c r="D523" s="83"/>
      <c r="E523" s="29"/>
      <c r="F523" s="79"/>
      <c r="G523" s="79"/>
      <c r="H523" s="79"/>
      <c r="I523" s="136"/>
      <c r="J523" s="80">
        <f t="shared" si="19"/>
        <v>0</v>
      </c>
      <c r="K523" s="29"/>
      <c r="L523" s="113"/>
    </row>
    <row r="524" spans="1:12" s="13" customFormat="1" ht="24.95" customHeight="1" x14ac:dyDescent="0.2">
      <c r="A524" s="85"/>
      <c r="B524" s="84"/>
      <c r="C524" s="82"/>
      <c r="D524" s="83"/>
      <c r="E524" s="29"/>
      <c r="F524" s="79"/>
      <c r="G524" s="79"/>
      <c r="H524" s="79"/>
      <c r="I524" s="136"/>
      <c r="J524" s="80">
        <f t="shared" si="19"/>
        <v>0</v>
      </c>
      <c r="K524" s="29"/>
      <c r="L524" s="113"/>
    </row>
    <row r="525" spans="1:12" s="13" customFormat="1" ht="24.95" customHeight="1" x14ac:dyDescent="0.2">
      <c r="A525" s="85"/>
      <c r="B525" s="84"/>
      <c r="C525" s="82"/>
      <c r="D525" s="83"/>
      <c r="E525" s="29"/>
      <c r="F525" s="79"/>
      <c r="G525" s="79"/>
      <c r="H525" s="79"/>
      <c r="I525" s="136"/>
      <c r="J525" s="80">
        <f t="shared" si="19"/>
        <v>0</v>
      </c>
      <c r="K525" s="29"/>
      <c r="L525" s="113"/>
    </row>
    <row r="526" spans="1:12" s="13" customFormat="1" ht="24.95" customHeight="1" x14ac:dyDescent="0.2">
      <c r="A526" s="85"/>
      <c r="B526" s="84"/>
      <c r="C526" s="82"/>
      <c r="D526" s="83"/>
      <c r="E526" s="29"/>
      <c r="F526" s="79"/>
      <c r="G526" s="79"/>
      <c r="H526" s="79"/>
      <c r="I526" s="136"/>
      <c r="J526" s="80">
        <f t="shared" si="19"/>
        <v>0</v>
      </c>
      <c r="K526" s="29"/>
      <c r="L526" s="113"/>
    </row>
    <row r="527" spans="1:12" s="13" customFormat="1" ht="24.95" customHeight="1" x14ac:dyDescent="0.2">
      <c r="A527" s="85"/>
      <c r="B527" s="86"/>
      <c r="C527" s="82"/>
      <c r="D527" s="83"/>
      <c r="E527" s="29"/>
      <c r="F527" s="79"/>
      <c r="G527" s="79"/>
      <c r="H527" s="79"/>
      <c r="I527" s="136"/>
      <c r="J527" s="80">
        <f t="shared" si="19"/>
        <v>0</v>
      </c>
      <c r="K527" s="29"/>
      <c r="L527" s="113"/>
    </row>
    <row r="528" spans="1:12" s="13" customFormat="1" ht="24.95" customHeight="1" x14ac:dyDescent="0.2">
      <c r="A528" s="85"/>
      <c r="B528" s="84"/>
      <c r="C528" s="82"/>
      <c r="D528" s="83"/>
      <c r="E528" s="29"/>
      <c r="F528" s="79"/>
      <c r="G528" s="79"/>
      <c r="H528" s="79"/>
      <c r="I528" s="136"/>
      <c r="J528" s="80">
        <f t="shared" si="19"/>
        <v>0</v>
      </c>
      <c r="K528" s="29"/>
      <c r="L528" s="113"/>
    </row>
    <row r="529" spans="1:12" s="13" customFormat="1" ht="24.95" customHeight="1" x14ac:dyDescent="0.2">
      <c r="A529" s="85"/>
      <c r="B529" s="84"/>
      <c r="C529" s="82"/>
      <c r="D529" s="83"/>
      <c r="E529" s="29"/>
      <c r="F529" s="79"/>
      <c r="G529" s="79"/>
      <c r="H529" s="79"/>
      <c r="I529" s="136"/>
      <c r="J529" s="80">
        <f t="shared" si="19"/>
        <v>0</v>
      </c>
      <c r="K529" s="29"/>
      <c r="L529" s="113"/>
    </row>
    <row r="530" spans="1:12" s="13" customFormat="1" ht="24.95" customHeight="1" x14ac:dyDescent="0.2">
      <c r="A530" s="85"/>
      <c r="B530" s="84"/>
      <c r="C530" s="82"/>
      <c r="D530" s="83"/>
      <c r="E530" s="29"/>
      <c r="F530" s="79"/>
      <c r="G530" s="79"/>
      <c r="H530" s="79"/>
      <c r="I530" s="136"/>
      <c r="J530" s="80">
        <f t="shared" si="19"/>
        <v>0</v>
      </c>
      <c r="K530" s="29"/>
      <c r="L530" s="113"/>
    </row>
    <row r="531" spans="1:12" s="13" customFormat="1" ht="24.95" customHeight="1" x14ac:dyDescent="0.2">
      <c r="A531" s="85"/>
      <c r="B531" s="84"/>
      <c r="C531" s="82"/>
      <c r="D531" s="83"/>
      <c r="E531" s="29"/>
      <c r="F531" s="79"/>
      <c r="G531" s="79"/>
      <c r="H531" s="79"/>
      <c r="I531" s="136"/>
      <c r="J531" s="80">
        <f t="shared" si="19"/>
        <v>0</v>
      </c>
      <c r="K531" s="29"/>
      <c r="L531" s="113"/>
    </row>
    <row r="532" spans="1:12" s="13" customFormat="1" ht="24.95" customHeight="1" x14ac:dyDescent="0.2">
      <c r="A532" s="85"/>
      <c r="B532" s="84"/>
      <c r="C532" s="82"/>
      <c r="D532" s="83"/>
      <c r="E532" s="29"/>
      <c r="F532" s="79"/>
      <c r="G532" s="79"/>
      <c r="H532" s="79"/>
      <c r="I532" s="136"/>
      <c r="J532" s="80">
        <f t="shared" si="19"/>
        <v>0</v>
      </c>
      <c r="K532" s="29"/>
      <c r="L532" s="113"/>
    </row>
    <row r="533" spans="1:12" s="13" customFormat="1" ht="24.95" customHeight="1" x14ac:dyDescent="0.2">
      <c r="A533" s="85"/>
      <c r="B533" s="84"/>
      <c r="C533" s="85"/>
      <c r="D533" s="83"/>
      <c r="E533" s="29"/>
      <c r="F533" s="79"/>
      <c r="G533" s="79"/>
      <c r="H533" s="79"/>
      <c r="I533" s="136"/>
      <c r="J533" s="80">
        <f t="shared" si="19"/>
        <v>0</v>
      </c>
      <c r="K533" s="29"/>
      <c r="L533" s="113"/>
    </row>
    <row r="534" spans="1:12" s="13" customFormat="1" ht="24.95" customHeight="1" x14ac:dyDescent="0.2">
      <c r="A534" s="85"/>
      <c r="B534" s="84"/>
      <c r="C534" s="85"/>
      <c r="D534" s="83"/>
      <c r="E534" s="29"/>
      <c r="F534" s="79"/>
      <c r="G534" s="79"/>
      <c r="H534" s="79"/>
      <c r="I534" s="136"/>
      <c r="J534" s="80">
        <f t="shared" si="19"/>
        <v>0</v>
      </c>
      <c r="K534" s="29"/>
      <c r="L534" s="113"/>
    </row>
    <row r="535" spans="1:12" s="13" customFormat="1" ht="24.95" customHeight="1" x14ac:dyDescent="0.2">
      <c r="A535" s="85"/>
      <c r="B535" s="84"/>
      <c r="C535" s="85"/>
      <c r="D535" s="83"/>
      <c r="E535" s="29"/>
      <c r="F535" s="79"/>
      <c r="G535" s="79"/>
      <c r="H535" s="79"/>
      <c r="I535" s="136"/>
      <c r="J535" s="80">
        <f t="shared" si="19"/>
        <v>0</v>
      </c>
      <c r="K535" s="29"/>
      <c r="L535" s="113"/>
    </row>
    <row r="536" spans="1:12" s="13" customFormat="1" ht="24.95" customHeight="1" x14ac:dyDescent="0.2">
      <c r="A536" s="85"/>
      <c r="B536" s="84"/>
      <c r="C536" s="85"/>
      <c r="D536" s="83"/>
      <c r="E536" s="29"/>
      <c r="F536" s="79"/>
      <c r="G536" s="79"/>
      <c r="H536" s="79"/>
      <c r="I536" s="136"/>
      <c r="J536" s="80">
        <f t="shared" si="19"/>
        <v>0</v>
      </c>
      <c r="K536" s="29"/>
      <c r="L536" s="113"/>
    </row>
    <row r="537" spans="1:12" s="13" customFormat="1" ht="24.95" customHeight="1" x14ac:dyDescent="0.2">
      <c r="A537" s="85"/>
      <c r="B537" s="84"/>
      <c r="C537" s="82"/>
      <c r="D537" s="83"/>
      <c r="E537" s="29"/>
      <c r="F537" s="79"/>
      <c r="G537" s="79"/>
      <c r="H537" s="79"/>
      <c r="I537" s="136"/>
      <c r="J537" s="80">
        <f t="shared" si="19"/>
        <v>0</v>
      </c>
      <c r="K537" s="29"/>
      <c r="L537" s="113"/>
    </row>
    <row r="538" spans="1:12" s="13" customFormat="1" ht="24.95" customHeight="1" x14ac:dyDescent="0.2">
      <c r="A538" s="85"/>
      <c r="B538" s="84"/>
      <c r="C538" s="85"/>
      <c r="D538" s="83"/>
      <c r="E538" s="29"/>
      <c r="F538" s="79"/>
      <c r="G538" s="79"/>
      <c r="H538" s="79"/>
      <c r="I538" s="136"/>
      <c r="J538" s="80">
        <f t="shared" si="19"/>
        <v>0</v>
      </c>
      <c r="K538" s="29"/>
      <c r="L538" s="113"/>
    </row>
    <row r="539" spans="1:12" s="13" customFormat="1" ht="24.95" customHeight="1" x14ac:dyDescent="0.2">
      <c r="A539" s="85"/>
      <c r="B539" s="84"/>
      <c r="C539" s="82"/>
      <c r="D539" s="83"/>
      <c r="E539" s="29"/>
      <c r="F539" s="79"/>
      <c r="G539" s="79"/>
      <c r="H539" s="79"/>
      <c r="I539" s="136"/>
      <c r="J539" s="80">
        <f t="shared" si="19"/>
        <v>0</v>
      </c>
      <c r="K539" s="29"/>
      <c r="L539" s="113"/>
    </row>
    <row r="540" spans="1:12" s="13" customFormat="1" ht="24.95" customHeight="1" x14ac:dyDescent="0.2">
      <c r="A540" s="85"/>
      <c r="B540" s="84"/>
      <c r="C540" s="82"/>
      <c r="D540" s="83"/>
      <c r="E540" s="29"/>
      <c r="F540" s="79"/>
      <c r="G540" s="79"/>
      <c r="H540" s="79"/>
      <c r="I540" s="136"/>
      <c r="J540" s="80">
        <f t="shared" si="19"/>
        <v>0</v>
      </c>
      <c r="K540" s="29"/>
      <c r="L540" s="113"/>
    </row>
    <row r="541" spans="1:12" s="13" customFormat="1" ht="24.95" customHeight="1" x14ac:dyDescent="0.2">
      <c r="A541" s="85"/>
      <c r="B541" s="84"/>
      <c r="C541" s="82"/>
      <c r="D541" s="83"/>
      <c r="E541" s="29"/>
      <c r="F541" s="79"/>
      <c r="G541" s="79"/>
      <c r="H541" s="79"/>
      <c r="I541" s="136"/>
      <c r="J541" s="80">
        <f t="shared" si="19"/>
        <v>0</v>
      </c>
      <c r="K541" s="29"/>
      <c r="L541" s="113"/>
    </row>
    <row r="542" spans="1:12" s="13" customFormat="1" ht="24.95" customHeight="1" x14ac:dyDescent="0.2">
      <c r="A542" s="85"/>
      <c r="B542" s="84"/>
      <c r="C542" s="82"/>
      <c r="D542" s="83"/>
      <c r="E542" s="29"/>
      <c r="F542" s="79"/>
      <c r="G542" s="79"/>
      <c r="H542" s="79"/>
      <c r="I542" s="136"/>
      <c r="J542" s="80">
        <f t="shared" si="19"/>
        <v>0</v>
      </c>
      <c r="K542" s="29"/>
      <c r="L542" s="113"/>
    </row>
    <row r="543" spans="1:12" s="13" customFormat="1" ht="24.95" customHeight="1" x14ac:dyDescent="0.2">
      <c r="A543" s="85"/>
      <c r="B543" s="84"/>
      <c r="C543" s="82"/>
      <c r="D543" s="83"/>
      <c r="E543" s="29"/>
      <c r="F543" s="79"/>
      <c r="G543" s="79"/>
      <c r="H543" s="79"/>
      <c r="I543" s="136"/>
      <c r="J543" s="80">
        <f t="shared" si="19"/>
        <v>0</v>
      </c>
      <c r="K543" s="29"/>
      <c r="L543" s="113"/>
    </row>
    <row r="544" spans="1:12" s="13" customFormat="1" ht="24.95" customHeight="1" x14ac:dyDescent="0.2">
      <c r="A544" s="85"/>
      <c r="B544" s="84"/>
      <c r="C544" s="82"/>
      <c r="D544" s="83"/>
      <c r="E544" s="29"/>
      <c r="F544" s="79"/>
      <c r="G544" s="79"/>
      <c r="H544" s="79"/>
      <c r="I544" s="136"/>
      <c r="J544" s="80">
        <f t="shared" si="19"/>
        <v>0</v>
      </c>
      <c r="K544" s="29"/>
      <c r="L544" s="113"/>
    </row>
    <row r="545" spans="1:12" s="13" customFormat="1" ht="24.95" customHeight="1" x14ac:dyDescent="0.2">
      <c r="A545" s="85"/>
      <c r="B545" s="92"/>
      <c r="C545" s="82"/>
      <c r="D545" s="83"/>
      <c r="E545" s="29"/>
      <c r="F545" s="79"/>
      <c r="G545" s="79"/>
      <c r="H545" s="79"/>
      <c r="I545" s="136"/>
      <c r="J545" s="80">
        <f t="shared" si="19"/>
        <v>0</v>
      </c>
      <c r="K545" s="29"/>
      <c r="L545" s="113"/>
    </row>
    <row r="546" spans="1:12" s="13" customFormat="1" ht="24.95" customHeight="1" x14ac:dyDescent="0.2">
      <c r="A546" s="85"/>
      <c r="B546" s="84"/>
      <c r="C546" s="82"/>
      <c r="D546" s="83"/>
      <c r="E546" s="29"/>
      <c r="F546" s="79"/>
      <c r="G546" s="79"/>
      <c r="H546" s="79"/>
      <c r="I546" s="136"/>
      <c r="J546" s="80">
        <f t="shared" si="19"/>
        <v>0</v>
      </c>
      <c r="K546" s="29"/>
      <c r="L546" s="113"/>
    </row>
    <row r="547" spans="1:12" s="13" customFormat="1" ht="24.95" customHeight="1" x14ac:dyDescent="0.2">
      <c r="A547" s="85"/>
      <c r="B547" s="84"/>
      <c r="C547" s="82"/>
      <c r="D547" s="83"/>
      <c r="E547" s="29"/>
      <c r="F547" s="79"/>
      <c r="G547" s="79"/>
      <c r="H547" s="79"/>
      <c r="I547" s="136"/>
      <c r="J547" s="80">
        <f t="shared" si="19"/>
        <v>0</v>
      </c>
      <c r="K547" s="29"/>
      <c r="L547" s="113"/>
    </row>
    <row r="548" spans="1:12" s="13" customFormat="1" ht="24.95" customHeight="1" x14ac:dyDescent="0.2">
      <c r="A548" s="85"/>
      <c r="B548" s="84"/>
      <c r="C548" s="82"/>
      <c r="D548" s="83"/>
      <c r="E548" s="29"/>
      <c r="F548" s="79"/>
      <c r="G548" s="79"/>
      <c r="H548" s="79"/>
      <c r="I548" s="136"/>
      <c r="J548" s="80">
        <f t="shared" si="19"/>
        <v>0</v>
      </c>
      <c r="K548" s="29"/>
      <c r="L548" s="113"/>
    </row>
    <row r="549" spans="1:12" s="13" customFormat="1" ht="24.95" customHeight="1" x14ac:dyDescent="0.2">
      <c r="A549" s="85"/>
      <c r="B549" s="84"/>
      <c r="C549" s="82"/>
      <c r="D549" s="83"/>
      <c r="E549" s="29"/>
      <c r="F549" s="79"/>
      <c r="G549" s="79"/>
      <c r="H549" s="79"/>
      <c r="I549" s="136"/>
      <c r="J549" s="80">
        <f t="shared" si="19"/>
        <v>0</v>
      </c>
      <c r="K549" s="29"/>
      <c r="L549" s="113"/>
    </row>
    <row r="550" spans="1:12" s="13" customFormat="1" ht="24.95" customHeight="1" x14ac:dyDescent="0.2">
      <c r="A550" s="85"/>
      <c r="B550" s="84"/>
      <c r="C550" s="85"/>
      <c r="D550" s="83"/>
      <c r="E550" s="29"/>
      <c r="F550" s="79"/>
      <c r="G550" s="79"/>
      <c r="H550" s="79"/>
      <c r="I550" s="136"/>
      <c r="J550" s="80">
        <f t="shared" si="19"/>
        <v>0</v>
      </c>
      <c r="K550" s="29"/>
      <c r="L550" s="113"/>
    </row>
    <row r="551" spans="1:12" s="13" customFormat="1" ht="24.95" customHeight="1" x14ac:dyDescent="0.2">
      <c r="A551" s="85"/>
      <c r="B551" s="84"/>
      <c r="C551" s="82"/>
      <c r="D551" s="83"/>
      <c r="E551" s="29"/>
      <c r="F551" s="79"/>
      <c r="G551" s="79"/>
      <c r="H551" s="79"/>
      <c r="I551" s="136"/>
      <c r="J551" s="80">
        <f t="shared" si="19"/>
        <v>0</v>
      </c>
      <c r="K551" s="29"/>
      <c r="L551" s="113"/>
    </row>
    <row r="552" spans="1:12" s="13" customFormat="1" ht="24.95" customHeight="1" x14ac:dyDescent="0.2">
      <c r="A552" s="85"/>
      <c r="B552" s="84"/>
      <c r="C552" s="82"/>
      <c r="D552" s="83"/>
      <c r="E552" s="29"/>
      <c r="F552" s="79"/>
      <c r="G552" s="79"/>
      <c r="H552" s="79"/>
      <c r="I552" s="136"/>
      <c r="J552" s="80">
        <f t="shared" si="19"/>
        <v>0</v>
      </c>
      <c r="K552" s="29"/>
      <c r="L552" s="113"/>
    </row>
    <row r="553" spans="1:12" s="13" customFormat="1" ht="24.95" customHeight="1" x14ac:dyDescent="0.2">
      <c r="A553" s="85"/>
      <c r="B553" s="84"/>
      <c r="C553" s="82"/>
      <c r="D553" s="83"/>
      <c r="E553" s="29"/>
      <c r="F553" s="79"/>
      <c r="G553" s="79"/>
      <c r="H553" s="79"/>
      <c r="I553" s="136"/>
      <c r="J553" s="80">
        <f t="shared" si="19"/>
        <v>0</v>
      </c>
      <c r="K553" s="29"/>
      <c r="L553" s="113"/>
    </row>
    <row r="554" spans="1:12" s="13" customFormat="1" ht="24.95" customHeight="1" x14ac:dyDescent="0.2">
      <c r="A554" s="85"/>
      <c r="B554" s="84"/>
      <c r="C554" s="82"/>
      <c r="D554" s="83"/>
      <c r="E554" s="29"/>
      <c r="F554" s="79"/>
      <c r="G554" s="79"/>
      <c r="H554" s="79"/>
      <c r="I554" s="136"/>
      <c r="J554" s="80">
        <f t="shared" si="19"/>
        <v>0</v>
      </c>
      <c r="K554" s="29"/>
      <c r="L554" s="113"/>
    </row>
    <row r="555" spans="1:12" s="13" customFormat="1" ht="24.95" customHeight="1" x14ac:dyDescent="0.2">
      <c r="A555" s="85"/>
      <c r="B555" s="84"/>
      <c r="C555" s="82"/>
      <c r="D555" s="83"/>
      <c r="E555" s="29"/>
      <c r="F555" s="79"/>
      <c r="G555" s="79"/>
      <c r="H555" s="79"/>
      <c r="I555" s="136"/>
      <c r="J555" s="80">
        <f t="shared" si="19"/>
        <v>0</v>
      </c>
      <c r="K555" s="29"/>
      <c r="L555" s="113"/>
    </row>
    <row r="556" spans="1:12" s="13" customFormat="1" ht="24.95" customHeight="1" x14ac:dyDescent="0.2">
      <c r="A556" s="85"/>
      <c r="B556" s="84"/>
      <c r="C556" s="82"/>
      <c r="D556" s="83"/>
      <c r="E556" s="29"/>
      <c r="F556" s="79"/>
      <c r="G556" s="79"/>
      <c r="H556" s="79"/>
      <c r="I556" s="136"/>
      <c r="J556" s="80">
        <f t="shared" si="19"/>
        <v>0</v>
      </c>
      <c r="K556" s="29"/>
      <c r="L556" s="113"/>
    </row>
    <row r="557" spans="1:12" s="13" customFormat="1" ht="24.95" customHeight="1" x14ac:dyDescent="0.2">
      <c r="A557" s="85"/>
      <c r="B557" s="84"/>
      <c r="C557" s="82"/>
      <c r="D557" s="83"/>
      <c r="E557" s="29"/>
      <c r="F557" s="79"/>
      <c r="G557" s="79"/>
      <c r="H557" s="79"/>
      <c r="I557" s="136"/>
      <c r="J557" s="80">
        <f t="shared" si="19"/>
        <v>0</v>
      </c>
      <c r="K557" s="29"/>
      <c r="L557" s="113"/>
    </row>
    <row r="558" spans="1:12" s="13" customFormat="1" ht="24.95" customHeight="1" x14ac:dyDescent="0.2">
      <c r="A558" s="85"/>
      <c r="B558" s="86"/>
      <c r="C558" s="82"/>
      <c r="D558" s="83"/>
      <c r="E558" s="29"/>
      <c r="F558" s="79"/>
      <c r="G558" s="79"/>
      <c r="H558" s="79"/>
      <c r="I558" s="136"/>
      <c r="J558" s="80">
        <f t="shared" si="19"/>
        <v>0</v>
      </c>
      <c r="K558" s="29"/>
      <c r="L558" s="113"/>
    </row>
    <row r="559" spans="1:12" s="13" customFormat="1" ht="24.95" customHeight="1" x14ac:dyDescent="0.2">
      <c r="A559" s="85"/>
      <c r="B559" s="84"/>
      <c r="C559" s="82"/>
      <c r="D559" s="83"/>
      <c r="E559" s="29"/>
      <c r="F559" s="79"/>
      <c r="G559" s="79"/>
      <c r="H559" s="79"/>
      <c r="I559" s="136"/>
      <c r="J559" s="80">
        <f t="shared" si="19"/>
        <v>0</v>
      </c>
      <c r="K559" s="29"/>
      <c r="L559" s="113"/>
    </row>
    <row r="560" spans="1:12" s="13" customFormat="1" ht="24.95" customHeight="1" x14ac:dyDescent="0.2">
      <c r="A560" s="85"/>
      <c r="B560" s="84"/>
      <c r="C560" s="85"/>
      <c r="D560" s="83"/>
      <c r="E560" s="29"/>
      <c r="F560" s="79"/>
      <c r="G560" s="79"/>
      <c r="H560" s="79"/>
      <c r="I560" s="136"/>
      <c r="J560" s="80">
        <f t="shared" si="19"/>
        <v>0</v>
      </c>
      <c r="K560" s="29"/>
      <c r="L560" s="113"/>
    </row>
    <row r="561" spans="1:12" s="13" customFormat="1" ht="24.95" customHeight="1" x14ac:dyDescent="0.2">
      <c r="A561" s="85"/>
      <c r="B561" s="84"/>
      <c r="C561" s="82"/>
      <c r="D561" s="83"/>
      <c r="E561" s="29"/>
      <c r="F561" s="79"/>
      <c r="G561" s="79"/>
      <c r="H561" s="79"/>
      <c r="I561" s="136"/>
      <c r="J561" s="80">
        <f t="shared" si="19"/>
        <v>0</v>
      </c>
      <c r="K561" s="29"/>
      <c r="L561" s="113"/>
    </row>
    <row r="562" spans="1:12" s="13" customFormat="1" ht="24.95" customHeight="1" x14ac:dyDescent="0.2">
      <c r="A562" s="85"/>
      <c r="B562" s="84"/>
      <c r="C562" s="82"/>
      <c r="D562" s="83"/>
      <c r="E562" s="29"/>
      <c r="F562" s="79"/>
      <c r="G562" s="79"/>
      <c r="H562" s="79"/>
      <c r="I562" s="136"/>
      <c r="J562" s="80">
        <f t="shared" si="19"/>
        <v>0</v>
      </c>
      <c r="K562" s="29"/>
      <c r="L562" s="113"/>
    </row>
    <row r="563" spans="1:12" s="13" customFormat="1" ht="24.95" customHeight="1" x14ac:dyDescent="0.2">
      <c r="A563" s="85"/>
      <c r="B563" s="84"/>
      <c r="C563" s="82"/>
      <c r="D563" s="83"/>
      <c r="E563" s="29"/>
      <c r="F563" s="79"/>
      <c r="G563" s="79"/>
      <c r="H563" s="79"/>
      <c r="I563" s="136"/>
      <c r="J563" s="80">
        <f t="shared" si="19"/>
        <v>0</v>
      </c>
      <c r="K563" s="29"/>
      <c r="L563" s="113"/>
    </row>
    <row r="564" spans="1:12" s="13" customFormat="1" ht="24.95" customHeight="1" x14ac:dyDescent="0.2">
      <c r="A564" s="85"/>
      <c r="B564" s="84"/>
      <c r="C564" s="82"/>
      <c r="D564" s="83"/>
      <c r="E564" s="29"/>
      <c r="F564" s="79"/>
      <c r="G564" s="79"/>
      <c r="H564" s="79"/>
      <c r="I564" s="136"/>
      <c r="J564" s="80">
        <f t="shared" si="19"/>
        <v>0</v>
      </c>
      <c r="K564" s="29"/>
      <c r="L564" s="113"/>
    </row>
    <row r="565" spans="1:12" s="13" customFormat="1" ht="24.95" customHeight="1" x14ac:dyDescent="0.2">
      <c r="A565" s="85"/>
      <c r="B565" s="84"/>
      <c r="C565" s="82"/>
      <c r="D565" s="83"/>
      <c r="E565" s="29"/>
      <c r="F565" s="79"/>
      <c r="G565" s="79"/>
      <c r="H565" s="79"/>
      <c r="I565" s="136"/>
      <c r="J565" s="80">
        <f t="shared" si="19"/>
        <v>0</v>
      </c>
      <c r="K565" s="29"/>
      <c r="L565" s="113"/>
    </row>
    <row r="566" spans="1:12" s="13" customFormat="1" ht="24.95" customHeight="1" x14ac:dyDescent="0.2">
      <c r="A566" s="85"/>
      <c r="B566" s="84"/>
      <c r="C566" s="82"/>
      <c r="D566" s="83"/>
      <c r="E566" s="29"/>
      <c r="F566" s="79"/>
      <c r="G566" s="79"/>
      <c r="H566" s="79"/>
      <c r="I566" s="136"/>
      <c r="J566" s="80">
        <f t="shared" ref="J566:J613" si="20">SUM(F566:H566)</f>
        <v>0</v>
      </c>
      <c r="K566" s="29"/>
      <c r="L566" s="113"/>
    </row>
    <row r="567" spans="1:12" s="13" customFormat="1" ht="24.95" customHeight="1" x14ac:dyDescent="0.2">
      <c r="A567" s="85"/>
      <c r="B567" s="84"/>
      <c r="C567" s="82"/>
      <c r="D567" s="83"/>
      <c r="E567" s="29"/>
      <c r="F567" s="79"/>
      <c r="G567" s="79"/>
      <c r="H567" s="79"/>
      <c r="I567" s="136"/>
      <c r="J567" s="80">
        <f t="shared" si="20"/>
        <v>0</v>
      </c>
      <c r="K567" s="29"/>
      <c r="L567" s="113"/>
    </row>
    <row r="568" spans="1:12" s="13" customFormat="1" ht="24.95" customHeight="1" x14ac:dyDescent="0.2">
      <c r="A568" s="85"/>
      <c r="B568" s="86"/>
      <c r="C568" s="82"/>
      <c r="D568" s="83"/>
      <c r="E568" s="29"/>
      <c r="F568" s="79"/>
      <c r="G568" s="79"/>
      <c r="H568" s="79"/>
      <c r="I568" s="136"/>
      <c r="J568" s="80">
        <f t="shared" si="20"/>
        <v>0</v>
      </c>
      <c r="K568" s="29"/>
      <c r="L568" s="113"/>
    </row>
    <row r="569" spans="1:12" s="13" customFormat="1" ht="24.95" customHeight="1" x14ac:dyDescent="0.2">
      <c r="A569" s="85"/>
      <c r="B569" s="84"/>
      <c r="C569" s="82"/>
      <c r="D569" s="83"/>
      <c r="E569" s="29"/>
      <c r="F569" s="79"/>
      <c r="G569" s="79"/>
      <c r="H569" s="79"/>
      <c r="I569" s="136"/>
      <c r="J569" s="80">
        <f t="shared" si="20"/>
        <v>0</v>
      </c>
      <c r="K569" s="29"/>
      <c r="L569" s="113"/>
    </row>
    <row r="570" spans="1:12" s="13" customFormat="1" ht="24.95" customHeight="1" x14ac:dyDescent="0.2">
      <c r="A570" s="85"/>
      <c r="B570" s="84"/>
      <c r="C570" s="82"/>
      <c r="D570" s="83"/>
      <c r="E570" s="29"/>
      <c r="F570" s="79"/>
      <c r="G570" s="79"/>
      <c r="H570" s="79"/>
      <c r="I570" s="136"/>
      <c r="J570" s="80">
        <f t="shared" si="20"/>
        <v>0</v>
      </c>
      <c r="K570" s="29"/>
      <c r="L570" s="113"/>
    </row>
    <row r="571" spans="1:12" s="13" customFormat="1" ht="24.95" customHeight="1" x14ac:dyDescent="0.2">
      <c r="A571" s="85"/>
      <c r="B571" s="86"/>
      <c r="C571" s="82"/>
      <c r="D571" s="83"/>
      <c r="E571" s="29"/>
      <c r="F571" s="79"/>
      <c r="G571" s="79"/>
      <c r="H571" s="79"/>
      <c r="I571" s="136"/>
      <c r="J571" s="80">
        <f t="shared" si="20"/>
        <v>0</v>
      </c>
      <c r="K571" s="29"/>
      <c r="L571" s="113"/>
    </row>
    <row r="572" spans="1:12" s="13" customFormat="1" ht="24.95" customHeight="1" x14ac:dyDescent="0.2">
      <c r="A572" s="85"/>
      <c r="B572" s="84"/>
      <c r="C572" s="82"/>
      <c r="D572" s="83"/>
      <c r="E572" s="29"/>
      <c r="F572" s="79"/>
      <c r="G572" s="79"/>
      <c r="H572" s="79"/>
      <c r="I572" s="136"/>
      <c r="J572" s="80">
        <f t="shared" si="20"/>
        <v>0</v>
      </c>
      <c r="K572" s="29"/>
      <c r="L572" s="113"/>
    </row>
    <row r="573" spans="1:12" s="13" customFormat="1" ht="24.95" customHeight="1" x14ac:dyDescent="0.2">
      <c r="A573" s="85"/>
      <c r="B573" s="84"/>
      <c r="C573" s="82"/>
      <c r="D573" s="83"/>
      <c r="E573" s="29"/>
      <c r="F573" s="79"/>
      <c r="G573" s="79"/>
      <c r="H573" s="79"/>
      <c r="I573" s="136"/>
      <c r="J573" s="80">
        <f t="shared" si="20"/>
        <v>0</v>
      </c>
      <c r="K573" s="29"/>
      <c r="L573" s="113"/>
    </row>
    <row r="574" spans="1:12" s="13" customFormat="1" ht="24.95" customHeight="1" x14ac:dyDescent="0.2">
      <c r="A574" s="85"/>
      <c r="B574" s="84"/>
      <c r="C574" s="85"/>
      <c r="D574" s="83"/>
      <c r="E574" s="29"/>
      <c r="F574" s="79"/>
      <c r="G574" s="79"/>
      <c r="H574" s="79"/>
      <c r="I574" s="136"/>
      <c r="J574" s="80">
        <f t="shared" si="20"/>
        <v>0</v>
      </c>
      <c r="K574" s="29"/>
      <c r="L574" s="113"/>
    </row>
    <row r="575" spans="1:12" s="13" customFormat="1" ht="24.95" customHeight="1" x14ac:dyDescent="0.2">
      <c r="A575" s="85"/>
      <c r="B575" s="84"/>
      <c r="C575" s="82"/>
      <c r="D575" s="83"/>
      <c r="E575" s="29"/>
      <c r="F575" s="79"/>
      <c r="G575" s="79"/>
      <c r="H575" s="79"/>
      <c r="I575" s="136"/>
      <c r="J575" s="80">
        <f t="shared" si="20"/>
        <v>0</v>
      </c>
      <c r="K575" s="29"/>
      <c r="L575" s="113"/>
    </row>
    <row r="576" spans="1:12" s="13" customFormat="1" ht="24.95" customHeight="1" x14ac:dyDescent="0.2">
      <c r="A576" s="85"/>
      <c r="B576" s="84"/>
      <c r="C576" s="82"/>
      <c r="D576" s="83"/>
      <c r="E576" s="29"/>
      <c r="F576" s="79"/>
      <c r="G576" s="79"/>
      <c r="H576" s="79"/>
      <c r="I576" s="136"/>
      <c r="J576" s="80">
        <f t="shared" si="20"/>
        <v>0</v>
      </c>
      <c r="K576" s="29"/>
      <c r="L576" s="113"/>
    </row>
    <row r="577" spans="1:12" s="13" customFormat="1" ht="24.95" customHeight="1" x14ac:dyDescent="0.2">
      <c r="A577" s="85"/>
      <c r="B577" s="84"/>
      <c r="C577" s="82"/>
      <c r="D577" s="83"/>
      <c r="E577" s="29"/>
      <c r="F577" s="79"/>
      <c r="G577" s="79"/>
      <c r="H577" s="79"/>
      <c r="I577" s="136"/>
      <c r="J577" s="80">
        <f t="shared" si="20"/>
        <v>0</v>
      </c>
      <c r="K577" s="29"/>
      <c r="L577" s="113"/>
    </row>
    <row r="578" spans="1:12" s="13" customFormat="1" ht="24.95" customHeight="1" x14ac:dyDescent="0.2">
      <c r="A578" s="85"/>
      <c r="B578" s="86"/>
      <c r="C578" s="82"/>
      <c r="D578" s="83"/>
      <c r="E578" s="29"/>
      <c r="F578" s="79"/>
      <c r="G578" s="79"/>
      <c r="H578" s="79"/>
      <c r="I578" s="136"/>
      <c r="J578" s="80">
        <f t="shared" si="20"/>
        <v>0</v>
      </c>
      <c r="K578" s="29"/>
      <c r="L578" s="113"/>
    </row>
    <row r="579" spans="1:12" s="13" customFormat="1" ht="24.95" customHeight="1" x14ac:dyDescent="0.2">
      <c r="A579" s="85"/>
      <c r="B579" s="84"/>
      <c r="C579" s="82"/>
      <c r="D579" s="83"/>
      <c r="E579" s="29"/>
      <c r="F579" s="79"/>
      <c r="G579" s="79"/>
      <c r="H579" s="79"/>
      <c r="I579" s="136"/>
      <c r="J579" s="80">
        <f t="shared" si="20"/>
        <v>0</v>
      </c>
      <c r="K579" s="29"/>
      <c r="L579" s="113"/>
    </row>
    <row r="580" spans="1:12" s="13" customFormat="1" ht="24.95" customHeight="1" x14ac:dyDescent="0.2">
      <c r="A580" s="85"/>
      <c r="B580" s="84"/>
      <c r="C580" s="82"/>
      <c r="D580" s="83"/>
      <c r="E580" s="29"/>
      <c r="F580" s="79"/>
      <c r="G580" s="79"/>
      <c r="H580" s="79"/>
      <c r="I580" s="136"/>
      <c r="J580" s="80">
        <f t="shared" si="20"/>
        <v>0</v>
      </c>
      <c r="K580" s="29"/>
      <c r="L580" s="113"/>
    </row>
    <row r="581" spans="1:12" s="13" customFormat="1" ht="24.95" customHeight="1" x14ac:dyDescent="0.2">
      <c r="A581" s="85"/>
      <c r="B581" s="84"/>
      <c r="C581" s="82"/>
      <c r="D581" s="83"/>
      <c r="E581" s="29"/>
      <c r="F581" s="79"/>
      <c r="G581" s="79"/>
      <c r="H581" s="79"/>
      <c r="I581" s="136"/>
      <c r="J581" s="80">
        <f t="shared" si="20"/>
        <v>0</v>
      </c>
      <c r="K581" s="29"/>
      <c r="L581" s="113"/>
    </row>
    <row r="582" spans="1:12" s="13" customFormat="1" ht="24.95" customHeight="1" x14ac:dyDescent="0.2">
      <c r="A582" s="85"/>
      <c r="B582" s="84"/>
      <c r="C582" s="82"/>
      <c r="D582" s="83"/>
      <c r="E582" s="29"/>
      <c r="F582" s="79"/>
      <c r="G582" s="79"/>
      <c r="H582" s="79"/>
      <c r="I582" s="136"/>
      <c r="J582" s="80">
        <f t="shared" si="20"/>
        <v>0</v>
      </c>
      <c r="K582" s="29"/>
      <c r="L582" s="113"/>
    </row>
    <row r="583" spans="1:12" s="13" customFormat="1" ht="24.95" customHeight="1" x14ac:dyDescent="0.2">
      <c r="A583" s="85"/>
      <c r="B583" s="84"/>
      <c r="C583" s="82"/>
      <c r="D583" s="83"/>
      <c r="E583" s="29"/>
      <c r="F583" s="79"/>
      <c r="G583" s="79"/>
      <c r="H583" s="79"/>
      <c r="I583" s="136"/>
      <c r="J583" s="80">
        <f t="shared" si="20"/>
        <v>0</v>
      </c>
      <c r="K583" s="29"/>
      <c r="L583" s="113"/>
    </row>
    <row r="584" spans="1:12" s="13" customFormat="1" ht="24.95" customHeight="1" x14ac:dyDescent="0.2">
      <c r="A584" s="85"/>
      <c r="B584" s="84"/>
      <c r="C584" s="82"/>
      <c r="D584" s="83"/>
      <c r="E584" s="29"/>
      <c r="F584" s="79"/>
      <c r="G584" s="79"/>
      <c r="H584" s="79"/>
      <c r="I584" s="136"/>
      <c r="J584" s="80">
        <f t="shared" si="20"/>
        <v>0</v>
      </c>
      <c r="K584" s="29"/>
      <c r="L584" s="113"/>
    </row>
    <row r="585" spans="1:12" s="13" customFormat="1" ht="24.95" customHeight="1" x14ac:dyDescent="0.2">
      <c r="A585" s="85"/>
      <c r="B585" s="84"/>
      <c r="C585" s="82"/>
      <c r="D585" s="83"/>
      <c r="E585" s="29"/>
      <c r="F585" s="79"/>
      <c r="G585" s="79"/>
      <c r="H585" s="79"/>
      <c r="I585" s="136"/>
      <c r="J585" s="80">
        <f t="shared" si="20"/>
        <v>0</v>
      </c>
      <c r="K585" s="29"/>
      <c r="L585" s="113"/>
    </row>
    <row r="586" spans="1:12" s="13" customFormat="1" ht="24.95" customHeight="1" x14ac:dyDescent="0.2">
      <c r="A586" s="85"/>
      <c r="B586" s="84"/>
      <c r="C586" s="82"/>
      <c r="D586" s="83"/>
      <c r="E586" s="29"/>
      <c r="F586" s="79"/>
      <c r="G586" s="79"/>
      <c r="H586" s="79"/>
      <c r="I586" s="136"/>
      <c r="J586" s="80">
        <f t="shared" si="20"/>
        <v>0</v>
      </c>
      <c r="K586" s="29"/>
      <c r="L586" s="113"/>
    </row>
    <row r="587" spans="1:12" s="13" customFormat="1" ht="24.95" customHeight="1" x14ac:dyDescent="0.2">
      <c r="A587" s="85"/>
      <c r="B587" s="84"/>
      <c r="C587" s="82"/>
      <c r="D587" s="83"/>
      <c r="E587" s="29"/>
      <c r="F587" s="79"/>
      <c r="G587" s="79"/>
      <c r="H587" s="79"/>
      <c r="I587" s="136"/>
      <c r="J587" s="80">
        <f t="shared" si="20"/>
        <v>0</v>
      </c>
      <c r="K587" s="29"/>
      <c r="L587" s="113"/>
    </row>
    <row r="588" spans="1:12" s="13" customFormat="1" ht="24.95" customHeight="1" x14ac:dyDescent="0.2">
      <c r="A588" s="85"/>
      <c r="B588" s="84"/>
      <c r="C588" s="82"/>
      <c r="D588" s="83"/>
      <c r="E588" s="29"/>
      <c r="F588" s="79"/>
      <c r="G588" s="79"/>
      <c r="H588" s="79"/>
      <c r="I588" s="136"/>
      <c r="J588" s="80">
        <f t="shared" si="20"/>
        <v>0</v>
      </c>
      <c r="K588" s="29"/>
      <c r="L588" s="113"/>
    </row>
    <row r="589" spans="1:12" s="13" customFormat="1" ht="24.95" customHeight="1" x14ac:dyDescent="0.2">
      <c r="A589" s="85"/>
      <c r="B589" s="84"/>
      <c r="C589" s="82"/>
      <c r="D589" s="83"/>
      <c r="E589" s="29"/>
      <c r="F589" s="79"/>
      <c r="G589" s="79"/>
      <c r="H589" s="79"/>
      <c r="I589" s="136"/>
      <c r="J589" s="80">
        <f t="shared" si="20"/>
        <v>0</v>
      </c>
      <c r="K589" s="29"/>
      <c r="L589" s="113"/>
    </row>
    <row r="590" spans="1:12" s="13" customFormat="1" ht="24.95" customHeight="1" x14ac:dyDescent="0.2">
      <c r="A590" s="85"/>
      <c r="B590" s="84"/>
      <c r="C590" s="82"/>
      <c r="D590" s="83"/>
      <c r="E590" s="29"/>
      <c r="F590" s="79"/>
      <c r="G590" s="79"/>
      <c r="H590" s="79"/>
      <c r="I590" s="136"/>
      <c r="J590" s="80">
        <f t="shared" si="20"/>
        <v>0</v>
      </c>
      <c r="K590" s="29"/>
      <c r="L590" s="113"/>
    </row>
    <row r="591" spans="1:12" s="13" customFormat="1" ht="24.95" customHeight="1" x14ac:dyDescent="0.2">
      <c r="A591" s="85"/>
      <c r="B591" s="84"/>
      <c r="C591" s="85"/>
      <c r="D591" s="83"/>
      <c r="E591" s="29"/>
      <c r="F591" s="79"/>
      <c r="G591" s="79"/>
      <c r="H591" s="79"/>
      <c r="I591" s="136"/>
      <c r="J591" s="80">
        <f t="shared" si="20"/>
        <v>0</v>
      </c>
      <c r="K591" s="29"/>
      <c r="L591" s="113"/>
    </row>
    <row r="592" spans="1:12" s="13" customFormat="1" ht="24.95" customHeight="1" x14ac:dyDescent="0.2">
      <c r="A592" s="85"/>
      <c r="B592" s="84"/>
      <c r="C592" s="82"/>
      <c r="D592" s="83"/>
      <c r="E592" s="29"/>
      <c r="F592" s="79"/>
      <c r="G592" s="79"/>
      <c r="H592" s="79"/>
      <c r="I592" s="136"/>
      <c r="J592" s="80">
        <f t="shared" si="20"/>
        <v>0</v>
      </c>
      <c r="K592" s="29"/>
      <c r="L592" s="113"/>
    </row>
    <row r="593" spans="1:12" s="13" customFormat="1" ht="24.95" customHeight="1" x14ac:dyDescent="0.2">
      <c r="A593" s="85"/>
      <c r="B593" s="84"/>
      <c r="C593" s="82"/>
      <c r="D593" s="83"/>
      <c r="E593" s="29"/>
      <c r="F593" s="79"/>
      <c r="G593" s="79"/>
      <c r="H593" s="79"/>
      <c r="I593" s="136"/>
      <c r="J593" s="80">
        <f t="shared" si="20"/>
        <v>0</v>
      </c>
      <c r="K593" s="29"/>
      <c r="L593" s="113"/>
    </row>
    <row r="594" spans="1:12" s="13" customFormat="1" ht="24.95" customHeight="1" x14ac:dyDescent="0.2">
      <c r="A594" s="85"/>
      <c r="B594" s="84"/>
      <c r="C594" s="82"/>
      <c r="D594" s="83"/>
      <c r="E594" s="29"/>
      <c r="F594" s="79"/>
      <c r="G594" s="79"/>
      <c r="H594" s="79"/>
      <c r="I594" s="136"/>
      <c r="J594" s="80">
        <f t="shared" si="20"/>
        <v>0</v>
      </c>
      <c r="K594" s="29"/>
      <c r="L594" s="113"/>
    </row>
    <row r="595" spans="1:12" s="13" customFormat="1" ht="24.95" customHeight="1" x14ac:dyDescent="0.2">
      <c r="A595" s="85"/>
      <c r="B595" s="84"/>
      <c r="C595" s="82"/>
      <c r="D595" s="83"/>
      <c r="E595" s="29"/>
      <c r="F595" s="79"/>
      <c r="G595" s="79"/>
      <c r="H595" s="79"/>
      <c r="I595" s="136"/>
      <c r="J595" s="80">
        <f t="shared" si="20"/>
        <v>0</v>
      </c>
      <c r="K595" s="29"/>
      <c r="L595" s="113"/>
    </row>
    <row r="596" spans="1:12" s="13" customFormat="1" ht="24.95" customHeight="1" x14ac:dyDescent="0.2">
      <c r="A596" s="85"/>
      <c r="B596" s="84"/>
      <c r="C596" s="82"/>
      <c r="D596" s="83"/>
      <c r="E596" s="29"/>
      <c r="F596" s="79"/>
      <c r="G596" s="79"/>
      <c r="H596" s="79"/>
      <c r="I596" s="136"/>
      <c r="J596" s="80">
        <f t="shared" si="20"/>
        <v>0</v>
      </c>
      <c r="K596" s="29"/>
      <c r="L596" s="113"/>
    </row>
    <row r="597" spans="1:12" s="13" customFormat="1" ht="24.95" customHeight="1" x14ac:dyDescent="0.2">
      <c r="A597" s="85"/>
      <c r="B597" s="84"/>
      <c r="C597" s="82"/>
      <c r="D597" s="83"/>
      <c r="E597" s="29"/>
      <c r="F597" s="79"/>
      <c r="G597" s="79"/>
      <c r="H597" s="79"/>
      <c r="I597" s="136"/>
      <c r="J597" s="80">
        <f t="shared" si="20"/>
        <v>0</v>
      </c>
      <c r="K597" s="29"/>
      <c r="L597" s="113"/>
    </row>
    <row r="598" spans="1:12" s="13" customFormat="1" ht="24.95" customHeight="1" x14ac:dyDescent="0.2">
      <c r="A598" s="85"/>
      <c r="B598" s="84"/>
      <c r="C598" s="82"/>
      <c r="D598" s="83"/>
      <c r="E598" s="29"/>
      <c r="F598" s="79"/>
      <c r="G598" s="79"/>
      <c r="H598" s="79"/>
      <c r="I598" s="136"/>
      <c r="J598" s="80">
        <f t="shared" si="20"/>
        <v>0</v>
      </c>
      <c r="K598" s="29"/>
      <c r="L598" s="113"/>
    </row>
    <row r="599" spans="1:12" s="13" customFormat="1" ht="24.95" customHeight="1" x14ac:dyDescent="0.2">
      <c r="A599" s="85"/>
      <c r="B599" s="84"/>
      <c r="C599" s="82"/>
      <c r="D599" s="83"/>
      <c r="E599" s="29"/>
      <c r="F599" s="79"/>
      <c r="G599" s="79"/>
      <c r="H599" s="79"/>
      <c r="I599" s="136"/>
      <c r="J599" s="80">
        <f t="shared" si="20"/>
        <v>0</v>
      </c>
      <c r="K599" s="29"/>
      <c r="L599" s="113"/>
    </row>
    <row r="600" spans="1:12" s="13" customFormat="1" ht="24.95" customHeight="1" x14ac:dyDescent="0.2">
      <c r="A600" s="85"/>
      <c r="B600" s="84"/>
      <c r="C600" s="82"/>
      <c r="D600" s="83"/>
      <c r="E600" s="29"/>
      <c r="F600" s="79"/>
      <c r="G600" s="79"/>
      <c r="H600" s="79"/>
      <c r="I600" s="136"/>
      <c r="J600" s="80">
        <f t="shared" si="20"/>
        <v>0</v>
      </c>
      <c r="K600" s="29"/>
      <c r="L600" s="113"/>
    </row>
    <row r="601" spans="1:12" s="13" customFormat="1" ht="24.95" customHeight="1" x14ac:dyDescent="0.2">
      <c r="A601" s="85"/>
      <c r="B601" s="84"/>
      <c r="C601" s="82"/>
      <c r="D601" s="83"/>
      <c r="E601" s="29"/>
      <c r="F601" s="79"/>
      <c r="G601" s="79"/>
      <c r="H601" s="79"/>
      <c r="I601" s="136"/>
      <c r="J601" s="80">
        <f t="shared" si="20"/>
        <v>0</v>
      </c>
      <c r="K601" s="29"/>
      <c r="L601" s="113"/>
    </row>
    <row r="602" spans="1:12" s="13" customFormat="1" ht="24.95" customHeight="1" x14ac:dyDescent="0.2">
      <c r="A602" s="85"/>
      <c r="B602" s="84"/>
      <c r="C602" s="82"/>
      <c r="D602" s="83"/>
      <c r="E602" s="29"/>
      <c r="F602" s="79"/>
      <c r="G602" s="79"/>
      <c r="H602" s="79"/>
      <c r="I602" s="136"/>
      <c r="J602" s="80">
        <f t="shared" si="20"/>
        <v>0</v>
      </c>
      <c r="K602" s="29"/>
      <c r="L602" s="113"/>
    </row>
    <row r="603" spans="1:12" s="13" customFormat="1" ht="24.95" customHeight="1" x14ac:dyDescent="0.2">
      <c r="A603" s="85"/>
      <c r="B603" s="84"/>
      <c r="C603" s="82"/>
      <c r="D603" s="83"/>
      <c r="E603" s="29"/>
      <c r="F603" s="79"/>
      <c r="G603" s="79"/>
      <c r="H603" s="79"/>
      <c r="I603" s="136"/>
      <c r="J603" s="80">
        <f t="shared" si="20"/>
        <v>0</v>
      </c>
      <c r="K603" s="29"/>
      <c r="L603" s="113"/>
    </row>
    <row r="604" spans="1:12" s="13" customFormat="1" ht="24.95" customHeight="1" x14ac:dyDescent="0.2">
      <c r="A604" s="85"/>
      <c r="B604" s="84"/>
      <c r="C604" s="82"/>
      <c r="D604" s="83"/>
      <c r="E604" s="29"/>
      <c r="F604" s="79"/>
      <c r="G604" s="79"/>
      <c r="H604" s="79"/>
      <c r="I604" s="136"/>
      <c r="J604" s="80">
        <f t="shared" si="20"/>
        <v>0</v>
      </c>
      <c r="K604" s="29"/>
      <c r="L604" s="113"/>
    </row>
    <row r="605" spans="1:12" s="13" customFormat="1" ht="24.95" customHeight="1" x14ac:dyDescent="0.2">
      <c r="A605" s="85"/>
      <c r="B605" s="84"/>
      <c r="C605" s="82"/>
      <c r="D605" s="83"/>
      <c r="E605" s="29"/>
      <c r="F605" s="79"/>
      <c r="G605" s="79"/>
      <c r="H605" s="79"/>
      <c r="I605" s="136"/>
      <c r="J605" s="80">
        <f t="shared" si="20"/>
        <v>0</v>
      </c>
      <c r="K605" s="29"/>
      <c r="L605" s="113"/>
    </row>
    <row r="606" spans="1:12" s="13" customFormat="1" ht="24.95" customHeight="1" x14ac:dyDescent="0.2">
      <c r="A606" s="85"/>
      <c r="B606" s="84"/>
      <c r="C606" s="82"/>
      <c r="D606" s="83"/>
      <c r="E606" s="29"/>
      <c r="F606" s="79"/>
      <c r="G606" s="79"/>
      <c r="H606" s="79"/>
      <c r="I606" s="136"/>
      <c r="J606" s="80">
        <f t="shared" si="20"/>
        <v>0</v>
      </c>
      <c r="K606" s="29"/>
      <c r="L606" s="113"/>
    </row>
    <row r="607" spans="1:12" s="13" customFormat="1" ht="24.95" customHeight="1" x14ac:dyDescent="0.2">
      <c r="A607" s="85"/>
      <c r="B607" s="84"/>
      <c r="C607" s="82"/>
      <c r="D607" s="83"/>
      <c r="E607" s="29"/>
      <c r="F607" s="79"/>
      <c r="G607" s="79"/>
      <c r="H607" s="79"/>
      <c r="I607" s="136"/>
      <c r="J607" s="80">
        <f t="shared" si="20"/>
        <v>0</v>
      </c>
      <c r="K607" s="29"/>
      <c r="L607" s="113"/>
    </row>
    <row r="608" spans="1:12" s="13" customFormat="1" ht="24.95" customHeight="1" x14ac:dyDescent="0.2">
      <c r="A608" s="85"/>
      <c r="B608" s="84"/>
      <c r="C608" s="85"/>
      <c r="D608" s="83"/>
      <c r="E608" s="29"/>
      <c r="F608" s="79"/>
      <c r="G608" s="79"/>
      <c r="H608" s="79"/>
      <c r="I608" s="136"/>
      <c r="J608" s="80">
        <f t="shared" si="20"/>
        <v>0</v>
      </c>
      <c r="K608" s="29"/>
      <c r="L608" s="113"/>
    </row>
    <row r="609" spans="1:12" s="13" customFormat="1" ht="24.95" customHeight="1" x14ac:dyDescent="0.2">
      <c r="A609" s="85"/>
      <c r="B609" s="84"/>
      <c r="C609" s="85"/>
      <c r="D609" s="83"/>
      <c r="E609" s="29"/>
      <c r="F609" s="79"/>
      <c r="G609" s="79"/>
      <c r="H609" s="79"/>
      <c r="I609" s="136"/>
      <c r="J609" s="80">
        <f t="shared" si="20"/>
        <v>0</v>
      </c>
      <c r="K609" s="29"/>
      <c r="L609" s="113"/>
    </row>
    <row r="610" spans="1:12" s="13" customFormat="1" ht="24.95" customHeight="1" x14ac:dyDescent="0.2">
      <c r="A610" s="85"/>
      <c r="B610" s="84"/>
      <c r="C610" s="82"/>
      <c r="D610" s="83"/>
      <c r="E610" s="29"/>
      <c r="F610" s="79"/>
      <c r="G610" s="79"/>
      <c r="H610" s="79"/>
      <c r="I610" s="136"/>
      <c r="J610" s="80">
        <f t="shared" si="20"/>
        <v>0</v>
      </c>
      <c r="K610" s="29"/>
      <c r="L610" s="113"/>
    </row>
    <row r="611" spans="1:12" s="13" customFormat="1" ht="24.95" customHeight="1" x14ac:dyDescent="0.2">
      <c r="A611" s="85"/>
      <c r="B611" s="84"/>
      <c r="C611" s="85"/>
      <c r="D611" s="83"/>
      <c r="E611" s="29"/>
      <c r="F611" s="79"/>
      <c r="G611" s="79"/>
      <c r="H611" s="79"/>
      <c r="I611" s="136"/>
      <c r="J611" s="80">
        <f t="shared" si="20"/>
        <v>0</v>
      </c>
      <c r="K611" s="29"/>
      <c r="L611" s="113"/>
    </row>
    <row r="612" spans="1:12" s="13" customFormat="1" ht="24.95" customHeight="1" x14ac:dyDescent="0.2">
      <c r="A612" s="85"/>
      <c r="B612" s="84"/>
      <c r="C612" s="82"/>
      <c r="D612" s="83"/>
      <c r="E612" s="29"/>
      <c r="F612" s="79"/>
      <c r="G612" s="79"/>
      <c r="H612" s="79"/>
      <c r="I612" s="136"/>
      <c r="J612" s="80">
        <f t="shared" si="20"/>
        <v>0</v>
      </c>
      <c r="K612" s="29"/>
      <c r="L612" s="113"/>
    </row>
    <row r="613" spans="1:12" ht="24.95" customHeight="1" thickBot="1" x14ac:dyDescent="0.25">
      <c r="A613" s="93"/>
      <c r="B613" s="86"/>
      <c r="C613" s="85"/>
      <c r="D613" s="94"/>
      <c r="E613" s="95"/>
      <c r="F613" s="96"/>
      <c r="G613" s="96"/>
      <c r="H613" s="96"/>
      <c r="I613" s="136"/>
      <c r="J613" s="80">
        <f t="shared" si="20"/>
        <v>0</v>
      </c>
      <c r="K613" s="29"/>
    </row>
    <row r="614" spans="1:12" ht="24.95" customHeight="1" thickTop="1" thickBot="1" x14ac:dyDescent="0.25">
      <c r="A614" s="152" t="s">
        <v>1</v>
      </c>
      <c r="B614" s="153"/>
      <c r="C614" s="97"/>
      <c r="D614" s="97"/>
      <c r="E614" s="98">
        <f>SUM(E3:E613)</f>
        <v>727</v>
      </c>
      <c r="F614" s="99">
        <f>SUM(F3:F613)</f>
        <v>22181</v>
      </c>
      <c r="G614" s="99">
        <f>SUM(G3:G613)</f>
        <v>0</v>
      </c>
      <c r="H614" s="99">
        <f>SUM(H3:H613)</f>
        <v>0</v>
      </c>
      <c r="I614" s="99"/>
      <c r="J614" s="100">
        <f>SUM(J3:J613)</f>
        <v>22181</v>
      </c>
      <c r="K614" s="29"/>
    </row>
    <row r="615" spans="1:12" ht="24.95" customHeight="1" thickTop="1" x14ac:dyDescent="0.2">
      <c r="A615" s="101"/>
      <c r="B615" s="102"/>
      <c r="C615" s="101"/>
      <c r="D615" s="101"/>
      <c r="E615" s="101"/>
      <c r="F615" s="103"/>
      <c r="G615" s="103"/>
      <c r="H615" s="103"/>
      <c r="I615" s="103"/>
      <c r="J615" s="104"/>
      <c r="K615" s="29"/>
    </row>
    <row r="616" spans="1:12" ht="24.95" customHeight="1" x14ac:dyDescent="0.2">
      <c r="A616" s="101"/>
      <c r="B616" s="102"/>
      <c r="C616" s="101"/>
      <c r="D616" s="101"/>
      <c r="E616" s="101"/>
      <c r="F616" s="103"/>
      <c r="G616" s="103"/>
      <c r="H616" s="103"/>
      <c r="I616" s="103"/>
      <c r="J616" s="104"/>
      <c r="K616" s="29"/>
    </row>
    <row r="617" spans="1:12" ht="24.95" customHeight="1" x14ac:dyDescent="0.2">
      <c r="A617" s="101"/>
      <c r="B617" s="102"/>
      <c r="C617" s="101"/>
      <c r="D617" s="101"/>
      <c r="E617" s="101"/>
      <c r="F617" s="103"/>
      <c r="G617" s="103"/>
      <c r="H617" s="103"/>
      <c r="I617" s="103"/>
      <c r="J617" s="104"/>
      <c r="K617" s="29"/>
    </row>
    <row r="618" spans="1:12" ht="24.95" customHeight="1" x14ac:dyDescent="0.2">
      <c r="A618" s="101"/>
      <c r="B618" s="102"/>
      <c r="C618" s="101"/>
      <c r="D618" s="101"/>
      <c r="E618" s="101"/>
      <c r="F618" s="103"/>
      <c r="G618" s="103"/>
      <c r="H618" s="103"/>
      <c r="I618" s="103"/>
      <c r="J618" s="104"/>
      <c r="K618" s="29"/>
    </row>
    <row r="619" spans="1:12" ht="24.95" customHeight="1" x14ac:dyDescent="0.2">
      <c r="A619" s="101"/>
      <c r="B619" s="102"/>
      <c r="C619" s="101"/>
      <c r="D619" s="101"/>
      <c r="E619" s="101"/>
      <c r="F619" s="103"/>
      <c r="G619" s="103"/>
      <c r="H619" s="103"/>
      <c r="I619" s="103"/>
      <c r="J619" s="104"/>
      <c r="K619" s="29"/>
    </row>
    <row r="620" spans="1:12" ht="24.95" customHeight="1" x14ac:dyDescent="0.2">
      <c r="A620" s="101"/>
      <c r="B620" s="102"/>
      <c r="C620" s="101"/>
      <c r="D620" s="101"/>
      <c r="E620" s="101"/>
      <c r="F620" s="103"/>
      <c r="G620" s="103"/>
      <c r="H620" s="103"/>
      <c r="I620" s="103"/>
      <c r="J620" s="104"/>
      <c r="K620" s="29"/>
    </row>
    <row r="621" spans="1:12" ht="24.95" customHeight="1" x14ac:dyDescent="0.2">
      <c r="A621" s="101"/>
      <c r="B621" s="102"/>
      <c r="C621" s="101"/>
      <c r="D621" s="101"/>
      <c r="E621" s="101"/>
      <c r="F621" s="103"/>
      <c r="G621" s="103"/>
      <c r="H621" s="103"/>
      <c r="I621" s="103"/>
      <c r="J621" s="104"/>
      <c r="K621" s="29"/>
    </row>
    <row r="622" spans="1:12" ht="24.95" customHeight="1" x14ac:dyDescent="0.2">
      <c r="A622" s="101"/>
      <c r="B622" s="102"/>
      <c r="C622" s="101"/>
      <c r="D622" s="101"/>
      <c r="E622" s="101"/>
      <c r="F622" s="103"/>
      <c r="G622" s="103"/>
      <c r="H622" s="103"/>
      <c r="I622" s="103"/>
      <c r="J622" s="104"/>
      <c r="K622" s="29"/>
    </row>
    <row r="623" spans="1:12" ht="24.95" customHeight="1" x14ac:dyDescent="0.2">
      <c r="A623" s="101"/>
      <c r="B623" s="102"/>
      <c r="C623" s="101"/>
      <c r="D623" s="101"/>
      <c r="E623" s="101"/>
      <c r="F623" s="103"/>
      <c r="G623" s="103"/>
      <c r="H623" s="103"/>
      <c r="I623" s="103"/>
      <c r="J623" s="104"/>
      <c r="K623" s="29"/>
    </row>
    <row r="624" spans="1:12" ht="24.95" customHeight="1" x14ac:dyDescent="0.2">
      <c r="A624" s="101"/>
      <c r="B624" s="102"/>
      <c r="C624" s="101"/>
      <c r="D624" s="101"/>
      <c r="E624" s="101"/>
      <c r="F624" s="103"/>
      <c r="G624" s="103"/>
      <c r="H624" s="103"/>
      <c r="I624" s="103"/>
      <c r="J624" s="104"/>
      <c r="K624" s="29"/>
    </row>
    <row r="625" spans="1:16" ht="24.95" customHeight="1" x14ac:dyDescent="0.2">
      <c r="A625" s="101"/>
      <c r="B625" s="102"/>
      <c r="C625" s="101"/>
      <c r="D625" s="101"/>
      <c r="E625" s="101"/>
      <c r="F625" s="103"/>
      <c r="G625" s="103"/>
      <c r="H625" s="103"/>
      <c r="I625" s="103"/>
      <c r="J625" s="104"/>
      <c r="K625" s="29"/>
    </row>
    <row r="626" spans="1:16" ht="24.95" customHeight="1" x14ac:dyDescent="0.2">
      <c r="A626" s="101"/>
      <c r="B626" s="102"/>
      <c r="C626" s="101"/>
      <c r="D626" s="101"/>
      <c r="E626" s="101"/>
      <c r="F626" s="103"/>
      <c r="G626" s="103"/>
      <c r="H626" s="103"/>
      <c r="I626" s="103"/>
      <c r="J626" s="104"/>
      <c r="K626" s="29"/>
    </row>
    <row r="627" spans="1:16" ht="24.95" customHeight="1" x14ac:dyDescent="0.2">
      <c r="A627" s="101"/>
      <c r="B627" s="102"/>
      <c r="C627" s="101"/>
      <c r="D627" s="101"/>
      <c r="E627" s="101"/>
      <c r="F627" s="103"/>
      <c r="G627" s="103"/>
      <c r="H627" s="103"/>
      <c r="I627" s="103"/>
      <c r="J627" s="104"/>
      <c r="K627" s="29"/>
    </row>
    <row r="628" spans="1:16" ht="24.95" customHeight="1" x14ac:dyDescent="0.2">
      <c r="A628" s="101"/>
      <c r="B628" s="102"/>
      <c r="C628" s="101"/>
      <c r="D628" s="101"/>
      <c r="E628" s="101"/>
      <c r="F628" s="103"/>
      <c r="G628" s="103"/>
      <c r="H628" s="103"/>
      <c r="I628" s="103"/>
      <c r="J628" s="104"/>
      <c r="K628" s="29"/>
    </row>
    <row r="629" spans="1:16" ht="24.95" customHeight="1" x14ac:dyDescent="0.2">
      <c r="A629" s="101"/>
      <c r="B629" s="102"/>
      <c r="C629" s="101"/>
      <c r="D629" s="101"/>
      <c r="E629" s="101"/>
      <c r="F629" s="103"/>
      <c r="G629" s="103"/>
      <c r="H629" s="103"/>
      <c r="I629" s="103"/>
      <c r="J629" s="104"/>
      <c r="K629" s="29"/>
    </row>
    <row r="630" spans="1:16" ht="24.95" customHeight="1" x14ac:dyDescent="0.2">
      <c r="A630" s="101"/>
      <c r="B630" s="102"/>
      <c r="C630" s="101"/>
      <c r="D630" s="101"/>
      <c r="E630" s="101"/>
      <c r="F630" s="103"/>
      <c r="G630" s="103"/>
      <c r="H630" s="103"/>
      <c r="I630" s="103"/>
      <c r="J630" s="104"/>
      <c r="K630" s="29"/>
    </row>
    <row r="631" spans="1:16" ht="24.95" customHeight="1" x14ac:dyDescent="0.2">
      <c r="A631" s="101"/>
      <c r="B631" s="102"/>
      <c r="C631" s="101"/>
      <c r="D631" s="101"/>
      <c r="E631" s="101"/>
      <c r="F631" s="103"/>
      <c r="G631" s="103"/>
      <c r="H631" s="103"/>
      <c r="I631" s="103"/>
      <c r="J631" s="104"/>
      <c r="K631" s="29"/>
    </row>
    <row r="632" spans="1:16" ht="24.95" customHeight="1" x14ac:dyDescent="0.2">
      <c r="A632" s="101"/>
      <c r="B632" s="102"/>
      <c r="C632" s="101"/>
      <c r="D632" s="101"/>
      <c r="E632" s="101"/>
      <c r="F632" s="103"/>
      <c r="G632" s="103"/>
      <c r="H632" s="103"/>
      <c r="I632" s="103"/>
      <c r="J632" s="104"/>
      <c r="K632" s="29"/>
    </row>
    <row r="633" spans="1:16" ht="24.95" customHeight="1" x14ac:dyDescent="0.2">
      <c r="A633" s="101"/>
      <c r="B633" s="102"/>
      <c r="C633" s="101"/>
      <c r="D633" s="101"/>
      <c r="E633" s="101"/>
      <c r="F633" s="103"/>
      <c r="G633" s="103"/>
      <c r="H633" s="103"/>
      <c r="I633" s="103"/>
      <c r="J633" s="104"/>
      <c r="K633" s="29"/>
    </row>
    <row r="634" spans="1:16" ht="24.95" customHeight="1" x14ac:dyDescent="0.2">
      <c r="A634" s="101"/>
      <c r="B634" s="102"/>
      <c r="C634" s="101"/>
      <c r="D634" s="101"/>
      <c r="E634" s="101"/>
      <c r="F634" s="103"/>
      <c r="G634" s="103"/>
      <c r="H634" s="103"/>
      <c r="I634" s="103"/>
      <c r="J634" s="104"/>
      <c r="K634" s="29"/>
    </row>
    <row r="635" spans="1:16" ht="24.95" customHeight="1" x14ac:dyDescent="0.2">
      <c r="A635" s="101"/>
      <c r="B635" s="102"/>
      <c r="C635" s="101"/>
      <c r="D635" s="101"/>
      <c r="E635" s="101"/>
      <c r="F635" s="103"/>
      <c r="G635" s="103"/>
      <c r="H635" s="103"/>
      <c r="I635" s="103"/>
      <c r="J635" s="104"/>
      <c r="K635" s="29"/>
    </row>
    <row r="636" spans="1:16" ht="24.95" customHeight="1" x14ac:dyDescent="0.2">
      <c r="A636" s="101"/>
      <c r="B636" s="102"/>
      <c r="C636" s="101"/>
      <c r="D636" s="101"/>
      <c r="E636" s="101"/>
      <c r="F636" s="103"/>
      <c r="G636" s="103"/>
      <c r="H636" s="103"/>
      <c r="I636" s="103"/>
      <c r="J636" s="104"/>
      <c r="K636" s="29"/>
    </row>
    <row r="637" spans="1:16" ht="24.95" customHeight="1" x14ac:dyDescent="0.2">
      <c r="A637" s="101"/>
      <c r="B637" s="102"/>
      <c r="C637" s="101"/>
      <c r="D637" s="101"/>
      <c r="E637" s="101"/>
      <c r="F637" s="103"/>
      <c r="G637" s="103"/>
      <c r="H637" s="103"/>
      <c r="I637" s="103"/>
      <c r="J637" s="104"/>
      <c r="K637" s="29"/>
      <c r="L637" s="101"/>
      <c r="M637"/>
      <c r="N637"/>
      <c r="O637"/>
      <c r="P637"/>
    </row>
    <row r="638" spans="1:16" ht="24.95" customHeight="1" x14ac:dyDescent="0.2">
      <c r="A638" s="101"/>
      <c r="B638" s="102"/>
      <c r="C638" s="101"/>
      <c r="D638" s="101"/>
      <c r="E638" s="101"/>
      <c r="F638" s="103"/>
      <c r="G638" s="103"/>
      <c r="H638" s="103"/>
      <c r="I638" s="103"/>
      <c r="J638" s="104"/>
      <c r="K638" s="29"/>
      <c r="L638" s="101"/>
      <c r="M638"/>
      <c r="N638"/>
      <c r="O638"/>
      <c r="P638"/>
    </row>
    <row r="639" spans="1:16" ht="24.95" customHeight="1" x14ac:dyDescent="0.2">
      <c r="A639" s="101"/>
      <c r="B639" s="102"/>
      <c r="C639" s="101"/>
      <c r="D639" s="101"/>
      <c r="E639" s="101"/>
      <c r="F639" s="103"/>
      <c r="G639" s="103"/>
      <c r="H639" s="103"/>
      <c r="I639" s="103"/>
      <c r="J639" s="104"/>
      <c r="K639" s="29"/>
      <c r="L639" s="101"/>
      <c r="M639"/>
      <c r="N639"/>
      <c r="O639"/>
      <c r="P639"/>
    </row>
    <row r="640" spans="1:16" ht="24.95" customHeight="1" x14ac:dyDescent="0.2">
      <c r="A640" s="101"/>
      <c r="B640" s="102"/>
      <c r="C640" s="101"/>
      <c r="D640" s="101"/>
      <c r="E640" s="101"/>
      <c r="F640" s="103"/>
      <c r="G640" s="103"/>
      <c r="H640" s="103"/>
      <c r="I640" s="103"/>
      <c r="J640" s="104"/>
      <c r="K640" s="29"/>
      <c r="L640" s="101"/>
      <c r="M640"/>
      <c r="N640"/>
      <c r="O640"/>
      <c r="P640"/>
    </row>
    <row r="641" spans="1:16" ht="24.95" customHeight="1" x14ac:dyDescent="0.2">
      <c r="A641" s="101"/>
      <c r="B641" s="102"/>
      <c r="C641" s="101"/>
      <c r="D641" s="101"/>
      <c r="E641" s="101"/>
      <c r="F641" s="103"/>
      <c r="G641" s="103"/>
      <c r="H641" s="103"/>
      <c r="I641" s="103"/>
      <c r="J641" s="104"/>
      <c r="K641" s="29"/>
      <c r="L641" s="101"/>
      <c r="M641"/>
      <c r="N641"/>
      <c r="O641"/>
      <c r="P641"/>
    </row>
    <row r="642" spans="1:16" ht="24.95" customHeight="1" x14ac:dyDescent="0.2">
      <c r="A642" s="101"/>
      <c r="B642" s="102"/>
      <c r="C642" s="101"/>
      <c r="D642" s="101"/>
      <c r="E642" s="101"/>
      <c r="F642" s="103"/>
      <c r="G642" s="103"/>
      <c r="H642" s="103"/>
      <c r="I642" s="103"/>
      <c r="J642" s="104"/>
      <c r="K642" s="29"/>
      <c r="L642" s="101"/>
      <c r="M642"/>
      <c r="N642"/>
      <c r="O642"/>
      <c r="P642"/>
    </row>
    <row r="643" spans="1:16" ht="24.95" customHeight="1" x14ac:dyDescent="0.2">
      <c r="A643" s="101"/>
      <c r="B643" s="102"/>
      <c r="C643" s="101"/>
      <c r="D643" s="101"/>
      <c r="E643" s="101"/>
      <c r="F643" s="103"/>
      <c r="G643" s="103"/>
      <c r="H643" s="103"/>
      <c r="I643" s="103"/>
      <c r="J643" s="104"/>
      <c r="K643" s="29"/>
      <c r="L643" s="101"/>
      <c r="M643"/>
      <c r="N643"/>
      <c r="O643"/>
      <c r="P643"/>
    </row>
    <row r="644" spans="1:16" ht="24.95" customHeight="1" x14ac:dyDescent="0.2">
      <c r="A644" s="101"/>
      <c r="B644" s="102"/>
      <c r="C644" s="101"/>
      <c r="D644" s="101"/>
      <c r="E644" s="101"/>
      <c r="F644" s="103"/>
      <c r="G644" s="103"/>
      <c r="H644" s="103"/>
      <c r="I644" s="103"/>
      <c r="J644" s="104"/>
      <c r="K644" s="29"/>
      <c r="L644" s="101"/>
      <c r="M644"/>
      <c r="N644"/>
      <c r="O644"/>
      <c r="P644"/>
    </row>
    <row r="645" spans="1:16" ht="24.95" customHeight="1" x14ac:dyDescent="0.2">
      <c r="A645" s="101"/>
      <c r="B645" s="102"/>
      <c r="C645" s="101"/>
      <c r="D645" s="101"/>
      <c r="E645" s="101"/>
      <c r="F645" s="103"/>
      <c r="G645" s="103"/>
      <c r="H645" s="103"/>
      <c r="I645" s="103"/>
      <c r="J645" s="104"/>
      <c r="K645" s="29"/>
      <c r="L645" s="101"/>
      <c r="M645"/>
      <c r="N645"/>
      <c r="O645"/>
      <c r="P645"/>
    </row>
    <row r="646" spans="1:16" ht="24.95" customHeight="1" x14ac:dyDescent="0.2">
      <c r="A646" s="101"/>
      <c r="B646" s="102"/>
      <c r="C646" s="101"/>
      <c r="D646" s="101"/>
      <c r="E646" s="101"/>
      <c r="F646" s="103"/>
      <c r="G646" s="103"/>
      <c r="H646" s="103"/>
      <c r="I646" s="103"/>
      <c r="J646" s="104"/>
      <c r="K646" s="29"/>
      <c r="L646" s="101"/>
      <c r="M646"/>
      <c r="N646"/>
      <c r="O646"/>
      <c r="P646"/>
    </row>
    <row r="647" spans="1:16" ht="24.95" customHeight="1" x14ac:dyDescent="0.2">
      <c r="A647" s="101"/>
      <c r="B647" s="102"/>
      <c r="C647" s="101"/>
      <c r="D647" s="101"/>
      <c r="E647" s="101"/>
      <c r="F647" s="103"/>
      <c r="G647" s="103"/>
      <c r="H647" s="103"/>
      <c r="I647" s="103"/>
      <c r="J647" s="104"/>
      <c r="K647" s="29"/>
      <c r="L647" s="101"/>
      <c r="M647"/>
      <c r="N647"/>
      <c r="O647"/>
      <c r="P647"/>
    </row>
    <row r="648" spans="1:16" ht="24.95" customHeight="1" x14ac:dyDescent="0.2">
      <c r="A648" s="101"/>
      <c r="B648" s="102"/>
      <c r="C648" s="101"/>
      <c r="D648" s="101"/>
      <c r="E648" s="101"/>
      <c r="F648" s="103"/>
      <c r="G648" s="103"/>
      <c r="H648" s="103"/>
      <c r="I648" s="103"/>
      <c r="J648" s="104"/>
      <c r="K648" s="29"/>
      <c r="L648" s="101"/>
      <c r="M648"/>
      <c r="N648"/>
      <c r="O648"/>
      <c r="P648"/>
    </row>
    <row r="649" spans="1:16" ht="24.95" customHeight="1" x14ac:dyDescent="0.2">
      <c r="A649" s="101"/>
      <c r="B649" s="102"/>
      <c r="C649" s="101"/>
      <c r="D649" s="101"/>
      <c r="E649" s="101"/>
      <c r="F649" s="103"/>
      <c r="G649" s="103"/>
      <c r="H649" s="103"/>
      <c r="I649" s="103"/>
      <c r="J649" s="104"/>
      <c r="K649" s="29"/>
      <c r="L649" s="101"/>
      <c r="M649"/>
      <c r="N649"/>
      <c r="O649"/>
      <c r="P649"/>
    </row>
    <row r="650" spans="1:16" ht="24.95" customHeight="1" x14ac:dyDescent="0.2">
      <c r="A650" s="101"/>
      <c r="B650" s="102"/>
      <c r="C650" s="101"/>
      <c r="D650" s="101"/>
      <c r="E650" s="101"/>
      <c r="F650" s="103"/>
      <c r="G650" s="103"/>
      <c r="H650" s="103"/>
      <c r="I650" s="103"/>
      <c r="J650" s="104"/>
      <c r="K650" s="29"/>
      <c r="L650" s="101"/>
      <c r="M650"/>
      <c r="N650"/>
      <c r="O650"/>
      <c r="P650"/>
    </row>
    <row r="651" spans="1:16" ht="24.95" customHeight="1" x14ac:dyDescent="0.2">
      <c r="A651" s="101"/>
      <c r="B651" s="102"/>
      <c r="C651" s="101"/>
      <c r="D651" s="101"/>
      <c r="E651" s="101"/>
      <c r="F651" s="103"/>
      <c r="G651" s="103"/>
      <c r="H651" s="103"/>
      <c r="I651" s="103"/>
      <c r="J651" s="104"/>
      <c r="K651" s="29"/>
      <c r="L651" s="101"/>
      <c r="M651"/>
      <c r="N651"/>
      <c r="O651"/>
      <c r="P651"/>
    </row>
    <row r="652" spans="1:16" ht="24.95" customHeight="1" x14ac:dyDescent="0.2">
      <c r="A652" s="101"/>
      <c r="B652" s="102"/>
      <c r="C652" s="101"/>
      <c r="D652" s="101"/>
      <c r="E652" s="101"/>
      <c r="F652" s="103"/>
      <c r="G652" s="103"/>
      <c r="H652" s="103"/>
      <c r="I652" s="103"/>
      <c r="J652" s="104"/>
      <c r="K652" s="29"/>
      <c r="L652" s="101"/>
      <c r="M652"/>
      <c r="N652"/>
      <c r="O652"/>
      <c r="P652"/>
    </row>
    <row r="653" spans="1:16" ht="24.95" customHeight="1" x14ac:dyDescent="0.2">
      <c r="A653" s="101"/>
      <c r="B653" s="102"/>
      <c r="C653" s="101"/>
      <c r="D653" s="101"/>
      <c r="E653" s="101"/>
      <c r="F653" s="103"/>
      <c r="G653" s="103"/>
      <c r="H653" s="103"/>
      <c r="I653" s="103"/>
      <c r="J653" s="104"/>
      <c r="K653" s="29"/>
      <c r="L653" s="101"/>
      <c r="M653"/>
      <c r="N653"/>
      <c r="O653"/>
      <c r="P653"/>
    </row>
    <row r="654" spans="1:16" ht="24.95" customHeight="1" x14ac:dyDescent="0.2">
      <c r="A654" s="101"/>
      <c r="B654" s="102"/>
      <c r="C654" s="101"/>
      <c r="D654" s="101"/>
      <c r="E654" s="101"/>
      <c r="F654" s="103"/>
      <c r="G654" s="103"/>
      <c r="H654" s="103"/>
      <c r="I654" s="103"/>
      <c r="J654" s="104"/>
      <c r="K654" s="29"/>
      <c r="L654" s="101"/>
      <c r="M654"/>
      <c r="N654"/>
      <c r="O654"/>
      <c r="P654"/>
    </row>
    <row r="655" spans="1:16" ht="24.95" customHeight="1" x14ac:dyDescent="0.2">
      <c r="A655" s="101"/>
      <c r="B655" s="102"/>
      <c r="C655" s="101"/>
      <c r="D655" s="101"/>
      <c r="E655" s="101"/>
      <c r="F655" s="103"/>
      <c r="G655" s="103"/>
      <c r="H655" s="103"/>
      <c r="I655" s="103"/>
      <c r="J655" s="104"/>
      <c r="K655" s="29"/>
      <c r="L655" s="101"/>
      <c r="M655"/>
      <c r="N655"/>
      <c r="O655"/>
      <c r="P655"/>
    </row>
    <row r="656" spans="1:16" ht="24.95" customHeight="1" x14ac:dyDescent="0.2">
      <c r="A656" s="101"/>
      <c r="B656" s="102"/>
      <c r="C656" s="101"/>
      <c r="D656" s="101"/>
      <c r="E656" s="101"/>
      <c r="F656" s="103"/>
      <c r="G656" s="103"/>
      <c r="H656" s="103"/>
      <c r="I656" s="103"/>
      <c r="J656" s="104"/>
      <c r="K656" s="29"/>
      <c r="L656" s="101"/>
      <c r="M656"/>
      <c r="N656"/>
      <c r="O656"/>
      <c r="P656"/>
    </row>
    <row r="657" spans="1:16" ht="24.95" customHeight="1" x14ac:dyDescent="0.2">
      <c r="A657" s="101"/>
      <c r="B657" s="102"/>
      <c r="C657" s="101"/>
      <c r="D657" s="101"/>
      <c r="E657" s="101"/>
      <c r="F657" s="103"/>
      <c r="G657" s="103"/>
      <c r="H657" s="103"/>
      <c r="I657" s="103"/>
      <c r="J657" s="104"/>
      <c r="K657" s="29"/>
      <c r="L657" s="101"/>
      <c r="M657"/>
      <c r="N657"/>
      <c r="O657"/>
      <c r="P657"/>
    </row>
    <row r="658" spans="1:16" ht="24.95" customHeight="1" x14ac:dyDescent="0.2">
      <c r="A658" s="101"/>
      <c r="B658" s="102"/>
      <c r="C658" s="101"/>
      <c r="D658" s="101"/>
      <c r="E658" s="101"/>
      <c r="F658" s="103"/>
      <c r="G658" s="103"/>
      <c r="H658" s="103"/>
      <c r="I658" s="103"/>
      <c r="J658" s="104"/>
      <c r="K658" s="29"/>
      <c r="L658" s="101"/>
      <c r="M658"/>
      <c r="N658"/>
      <c r="O658"/>
      <c r="P658"/>
    </row>
    <row r="659" spans="1:16" ht="24.95" customHeight="1" x14ac:dyDescent="0.2">
      <c r="A659" s="101"/>
      <c r="B659" s="102"/>
      <c r="C659" s="101"/>
      <c r="D659" s="101"/>
      <c r="E659" s="101"/>
      <c r="F659" s="103"/>
      <c r="G659" s="103"/>
      <c r="H659" s="103"/>
      <c r="I659" s="103"/>
      <c r="J659" s="104"/>
      <c r="K659" s="29"/>
      <c r="L659" s="101"/>
      <c r="M659"/>
      <c r="N659"/>
      <c r="O659"/>
      <c r="P659"/>
    </row>
    <row r="660" spans="1:16" ht="24.95" customHeight="1" x14ac:dyDescent="0.2">
      <c r="A660" s="101"/>
      <c r="B660" s="102"/>
      <c r="C660" s="101"/>
      <c r="D660" s="101"/>
      <c r="E660" s="101"/>
      <c r="F660" s="103"/>
      <c r="G660" s="103"/>
      <c r="H660" s="103"/>
      <c r="I660" s="103"/>
      <c r="J660" s="104"/>
      <c r="K660" s="29"/>
      <c r="L660" s="101"/>
      <c r="M660"/>
      <c r="N660"/>
      <c r="O660"/>
      <c r="P660"/>
    </row>
    <row r="661" spans="1:16" ht="24.95" customHeight="1" x14ac:dyDescent="0.2">
      <c r="A661" s="101"/>
      <c r="B661" s="102"/>
      <c r="C661" s="101"/>
      <c r="D661" s="101"/>
      <c r="E661" s="101"/>
      <c r="F661" s="103"/>
      <c r="G661" s="103"/>
      <c r="H661" s="103"/>
      <c r="I661" s="103"/>
      <c r="J661" s="104"/>
      <c r="K661" s="29"/>
      <c r="L661" s="101"/>
      <c r="M661"/>
      <c r="N661"/>
      <c r="O661"/>
      <c r="P661"/>
    </row>
    <row r="662" spans="1:16" ht="24.95" customHeight="1" x14ac:dyDescent="0.2">
      <c r="A662" s="101"/>
      <c r="B662" s="102"/>
      <c r="C662" s="101"/>
      <c r="D662" s="101"/>
      <c r="E662" s="101"/>
      <c r="F662" s="103"/>
      <c r="G662" s="103"/>
      <c r="H662" s="103"/>
      <c r="I662" s="103"/>
      <c r="J662" s="104"/>
      <c r="K662" s="29"/>
      <c r="L662" s="101"/>
      <c r="M662"/>
      <c r="N662"/>
      <c r="O662"/>
      <c r="P662"/>
    </row>
    <row r="663" spans="1:16" ht="24.95" customHeight="1" x14ac:dyDescent="0.2">
      <c r="A663" s="101"/>
      <c r="B663" s="102"/>
      <c r="C663" s="101"/>
      <c r="D663" s="101"/>
      <c r="E663" s="101"/>
      <c r="F663" s="103"/>
      <c r="G663" s="103"/>
      <c r="H663" s="103"/>
      <c r="I663" s="103"/>
      <c r="J663" s="104"/>
      <c r="K663" s="29"/>
      <c r="L663" s="101"/>
      <c r="M663"/>
      <c r="N663"/>
      <c r="O663"/>
      <c r="P663"/>
    </row>
    <row r="664" spans="1:16" ht="24.95" customHeight="1" x14ac:dyDescent="0.2">
      <c r="A664" s="101"/>
      <c r="B664" s="102"/>
      <c r="C664" s="101"/>
      <c r="D664" s="101"/>
      <c r="E664" s="101"/>
      <c r="F664" s="103"/>
      <c r="G664" s="103"/>
      <c r="H664" s="103"/>
      <c r="I664" s="103"/>
      <c r="J664" s="104"/>
      <c r="K664" s="29"/>
      <c r="L664" s="101"/>
      <c r="M664"/>
      <c r="N664"/>
      <c r="O664"/>
      <c r="P664"/>
    </row>
    <row r="665" spans="1:16" ht="24.95" customHeight="1" x14ac:dyDescent="0.2">
      <c r="A665" s="101"/>
      <c r="B665" s="102"/>
      <c r="C665" s="101"/>
      <c r="D665" s="101"/>
      <c r="E665" s="101"/>
      <c r="F665" s="103"/>
      <c r="G665" s="103"/>
      <c r="H665" s="103"/>
      <c r="I665" s="103"/>
      <c r="J665" s="104"/>
      <c r="K665" s="29"/>
      <c r="L665" s="101"/>
      <c r="M665"/>
      <c r="N665"/>
      <c r="O665"/>
      <c r="P665"/>
    </row>
    <row r="666" spans="1:16" ht="24.95" customHeight="1" x14ac:dyDescent="0.2">
      <c r="A666" s="101"/>
      <c r="B666" s="102"/>
      <c r="C666" s="101"/>
      <c r="D666" s="101"/>
      <c r="E666" s="101"/>
      <c r="F666" s="103"/>
      <c r="G666" s="103"/>
      <c r="H666" s="103"/>
      <c r="I666" s="103"/>
      <c r="J666" s="104"/>
      <c r="K666" s="29"/>
      <c r="L666" s="101"/>
      <c r="M666"/>
      <c r="N666"/>
      <c r="O666"/>
      <c r="P666"/>
    </row>
    <row r="667" spans="1:16" ht="24.95" customHeight="1" x14ac:dyDescent="0.2">
      <c r="A667" s="101"/>
      <c r="B667" s="102"/>
      <c r="C667" s="101"/>
      <c r="D667" s="101"/>
      <c r="E667" s="101"/>
      <c r="F667" s="103"/>
      <c r="G667" s="103"/>
      <c r="H667" s="103"/>
      <c r="I667" s="103"/>
      <c r="J667" s="104"/>
      <c r="K667" s="29"/>
      <c r="L667" s="101"/>
      <c r="M667"/>
      <c r="N667"/>
      <c r="O667"/>
      <c r="P667"/>
    </row>
    <row r="668" spans="1:16" ht="24.95" customHeight="1" x14ac:dyDescent="0.2">
      <c r="A668" s="101"/>
      <c r="B668" s="102"/>
      <c r="C668" s="101"/>
      <c r="D668" s="101"/>
      <c r="E668" s="101"/>
      <c r="F668" s="103"/>
      <c r="G668" s="103"/>
      <c r="H668" s="103"/>
      <c r="I668" s="103"/>
      <c r="J668" s="104"/>
      <c r="K668" s="29"/>
      <c r="L668" s="101"/>
      <c r="M668"/>
      <c r="N668"/>
      <c r="O668"/>
      <c r="P668"/>
    </row>
    <row r="669" spans="1:16" ht="24.95" customHeight="1" x14ac:dyDescent="0.2">
      <c r="A669" s="101"/>
      <c r="B669" s="102"/>
      <c r="C669" s="101"/>
      <c r="D669" s="101"/>
      <c r="E669" s="101"/>
      <c r="F669" s="103"/>
      <c r="G669" s="103"/>
      <c r="H669" s="103"/>
      <c r="I669" s="103"/>
      <c r="J669" s="104"/>
      <c r="K669" s="29"/>
      <c r="L669" s="101"/>
      <c r="M669"/>
      <c r="N669"/>
      <c r="O669"/>
      <c r="P669"/>
    </row>
    <row r="670" spans="1:16" ht="24.95" customHeight="1" x14ac:dyDescent="0.2">
      <c r="A670" s="101"/>
      <c r="B670" s="102"/>
      <c r="C670" s="101"/>
      <c r="D670" s="101"/>
      <c r="E670" s="101"/>
      <c r="F670" s="103"/>
      <c r="G670" s="103"/>
      <c r="H670" s="103"/>
      <c r="I670" s="103"/>
      <c r="J670" s="104"/>
      <c r="K670" s="29"/>
      <c r="L670" s="101"/>
      <c r="M670"/>
      <c r="N670"/>
      <c r="O670"/>
      <c r="P670"/>
    </row>
    <row r="671" spans="1:16" ht="24.95" customHeight="1" x14ac:dyDescent="0.2">
      <c r="A671" s="101"/>
      <c r="B671" s="102"/>
      <c r="C671" s="101"/>
      <c r="D671" s="101"/>
      <c r="E671" s="101"/>
      <c r="F671" s="103"/>
      <c r="G671" s="103"/>
      <c r="H671" s="103"/>
      <c r="I671" s="103"/>
      <c r="J671" s="104"/>
      <c r="K671" s="29"/>
      <c r="L671" s="101"/>
      <c r="M671"/>
      <c r="N671"/>
      <c r="O671"/>
      <c r="P671"/>
    </row>
    <row r="672" spans="1:16" ht="24.95" customHeight="1" x14ac:dyDescent="0.2">
      <c r="A672" s="101"/>
      <c r="B672" s="102"/>
      <c r="C672" s="101"/>
      <c r="D672" s="101"/>
      <c r="E672" s="101"/>
      <c r="F672" s="103"/>
      <c r="G672" s="103"/>
      <c r="H672" s="103"/>
      <c r="I672" s="103"/>
      <c r="J672" s="104"/>
      <c r="K672" s="29"/>
      <c r="L672" s="101"/>
      <c r="M672"/>
      <c r="N672"/>
      <c r="O672"/>
      <c r="P672"/>
    </row>
    <row r="673" spans="1:16" ht="24.95" customHeight="1" x14ac:dyDescent="0.2">
      <c r="A673" s="101"/>
      <c r="B673" s="102"/>
      <c r="C673" s="101"/>
      <c r="D673" s="101"/>
      <c r="E673" s="101"/>
      <c r="F673" s="103"/>
      <c r="G673" s="103"/>
      <c r="H673" s="103"/>
      <c r="I673" s="103"/>
      <c r="J673" s="104"/>
      <c r="K673" s="29"/>
      <c r="L673" s="101"/>
      <c r="M673"/>
      <c r="N673"/>
      <c r="O673"/>
      <c r="P673"/>
    </row>
    <row r="674" spans="1:16" ht="24.95" customHeight="1" x14ac:dyDescent="0.2">
      <c r="A674" s="101"/>
      <c r="B674" s="102"/>
      <c r="C674" s="101"/>
      <c r="D674" s="101"/>
      <c r="E674" s="101"/>
      <c r="F674" s="103"/>
      <c r="G674" s="103"/>
      <c r="H674" s="103"/>
      <c r="I674" s="103"/>
      <c r="J674" s="104"/>
      <c r="K674" s="29"/>
      <c r="L674" s="101"/>
      <c r="M674"/>
      <c r="N674"/>
      <c r="O674"/>
      <c r="P674"/>
    </row>
    <row r="675" spans="1:16" ht="24.95" customHeight="1" x14ac:dyDescent="0.2">
      <c r="A675" s="101"/>
      <c r="B675" s="102"/>
      <c r="C675" s="101"/>
      <c r="D675" s="101"/>
      <c r="E675" s="101"/>
      <c r="F675" s="103"/>
      <c r="G675" s="103"/>
      <c r="H675" s="103"/>
      <c r="I675" s="103"/>
      <c r="J675" s="104"/>
      <c r="K675" s="29"/>
      <c r="L675" s="101"/>
      <c r="M675"/>
      <c r="N675"/>
      <c r="O675"/>
      <c r="P675"/>
    </row>
    <row r="676" spans="1:16" ht="24.95" customHeight="1" x14ac:dyDescent="0.2">
      <c r="A676" s="101"/>
      <c r="B676" s="102"/>
      <c r="C676" s="101"/>
      <c r="D676" s="101"/>
      <c r="E676" s="101"/>
      <c r="F676" s="103"/>
      <c r="G676" s="103"/>
      <c r="H676" s="103"/>
      <c r="I676" s="103"/>
      <c r="J676" s="104"/>
      <c r="K676" s="29"/>
      <c r="L676" s="101"/>
      <c r="M676"/>
      <c r="N676"/>
      <c r="O676"/>
      <c r="P676"/>
    </row>
    <row r="677" spans="1:16" ht="24.95" customHeight="1" x14ac:dyDescent="0.2">
      <c r="A677" s="101"/>
      <c r="B677" s="102"/>
      <c r="C677" s="101"/>
      <c r="D677" s="101"/>
      <c r="E677" s="101"/>
      <c r="F677" s="103"/>
      <c r="G677" s="103"/>
      <c r="H677" s="103"/>
      <c r="I677" s="103"/>
      <c r="J677" s="104"/>
      <c r="K677" s="29"/>
      <c r="L677" s="101"/>
      <c r="M677"/>
      <c r="N677"/>
      <c r="O677"/>
      <c r="P677"/>
    </row>
    <row r="678" spans="1:16" ht="24.95" customHeight="1" x14ac:dyDescent="0.2">
      <c r="A678" s="101"/>
      <c r="B678" s="102"/>
      <c r="C678" s="101"/>
      <c r="D678" s="101"/>
      <c r="E678" s="101"/>
      <c r="F678" s="103"/>
      <c r="G678" s="103"/>
      <c r="H678" s="103"/>
      <c r="I678" s="103"/>
      <c r="J678" s="104"/>
      <c r="K678" s="29"/>
      <c r="L678" s="101"/>
      <c r="M678"/>
      <c r="N678"/>
      <c r="O678"/>
      <c r="P678"/>
    </row>
    <row r="679" spans="1:16" ht="24.95" customHeight="1" x14ac:dyDescent="0.2">
      <c r="A679" s="101"/>
      <c r="B679" s="102"/>
      <c r="C679" s="101"/>
      <c r="D679" s="101"/>
      <c r="E679" s="101"/>
      <c r="F679" s="103"/>
      <c r="G679" s="103"/>
      <c r="H679" s="103"/>
      <c r="I679" s="103"/>
      <c r="J679" s="104"/>
      <c r="K679" s="29"/>
      <c r="L679" s="101"/>
      <c r="M679"/>
      <c r="N679"/>
      <c r="O679"/>
      <c r="P679"/>
    </row>
    <row r="680" spans="1:16" ht="24.95" customHeight="1" x14ac:dyDescent="0.2">
      <c r="A680" s="101"/>
      <c r="B680" s="102"/>
      <c r="C680" s="101"/>
      <c r="D680" s="101"/>
      <c r="E680" s="101"/>
      <c r="F680" s="103"/>
      <c r="G680" s="103"/>
      <c r="H680" s="103"/>
      <c r="I680" s="103"/>
      <c r="J680" s="104"/>
      <c r="K680" s="29"/>
      <c r="L680" s="101"/>
      <c r="M680"/>
      <c r="N680"/>
      <c r="O680"/>
      <c r="P680"/>
    </row>
    <row r="681" spans="1:16" ht="24.95" customHeight="1" x14ac:dyDescent="0.2">
      <c r="A681" s="101"/>
      <c r="C681" s="101"/>
      <c r="D681" s="101"/>
      <c r="E681" s="101"/>
      <c r="F681" s="103"/>
      <c r="G681" s="103"/>
      <c r="H681" s="103"/>
      <c r="I681" s="103"/>
      <c r="J681" s="104"/>
      <c r="K681" s="29"/>
      <c r="L681" s="101"/>
      <c r="M681"/>
      <c r="N681"/>
      <c r="O681"/>
      <c r="P681"/>
    </row>
    <row r="682" spans="1:16" ht="24.95" customHeight="1" x14ac:dyDescent="0.2">
      <c r="A682" s="101"/>
      <c r="C682" s="101"/>
      <c r="D682" s="101"/>
      <c r="E682" s="101"/>
      <c r="F682" s="103"/>
      <c r="G682" s="103"/>
      <c r="H682" s="103"/>
      <c r="I682" s="103"/>
      <c r="J682" s="104"/>
      <c r="K682" s="29"/>
      <c r="L682" s="101"/>
      <c r="M682"/>
      <c r="N682"/>
      <c r="O682"/>
      <c r="P682"/>
    </row>
    <row r="683" spans="1:16" ht="24.95" customHeight="1" x14ac:dyDescent="0.2">
      <c r="A683" s="101"/>
      <c r="C683" s="101"/>
      <c r="D683" s="101"/>
      <c r="E683" s="101"/>
      <c r="F683" s="103"/>
      <c r="G683" s="103"/>
      <c r="H683" s="103"/>
      <c r="I683" s="103"/>
      <c r="J683" s="104"/>
      <c r="K683" s="29"/>
      <c r="L683" s="101"/>
      <c r="M683"/>
      <c r="N683"/>
      <c r="O683"/>
      <c r="P683"/>
    </row>
    <row r="684" spans="1:16" ht="24.95" customHeight="1" x14ac:dyDescent="0.2">
      <c r="C684" s="101"/>
      <c r="D684" s="101"/>
      <c r="E684" s="101"/>
      <c r="F684" s="103"/>
      <c r="G684" s="103"/>
      <c r="H684" s="103"/>
      <c r="I684" s="103"/>
      <c r="J684" s="104"/>
      <c r="K684" s="29"/>
      <c r="L684" s="101"/>
      <c r="M684"/>
      <c r="N684"/>
      <c r="O684"/>
      <c r="P684"/>
    </row>
    <row r="685" spans="1:16" ht="24.95" customHeight="1" x14ac:dyDescent="0.2">
      <c r="D685" s="101"/>
      <c r="E685" s="101"/>
      <c r="F685" s="103"/>
      <c r="G685" s="103"/>
      <c r="H685" s="103"/>
      <c r="I685" s="103"/>
      <c r="J685" s="104"/>
      <c r="K685" s="29"/>
      <c r="L685" s="101"/>
      <c r="M685"/>
      <c r="N685"/>
      <c r="O685"/>
      <c r="P685"/>
    </row>
    <row r="686" spans="1:16" ht="24.95" customHeight="1" x14ac:dyDescent="0.2">
      <c r="D686" s="101"/>
      <c r="E686" s="101"/>
      <c r="F686" s="103"/>
      <c r="G686" s="103"/>
      <c r="H686" s="103"/>
      <c r="I686" s="103"/>
      <c r="J686" s="104"/>
      <c r="K686" s="29"/>
      <c r="L686" s="101"/>
      <c r="M686"/>
      <c r="N686"/>
      <c r="O686"/>
      <c r="P686"/>
    </row>
    <row r="687" spans="1:16" ht="24.95" customHeight="1" x14ac:dyDescent="0.2">
      <c r="D687" s="101"/>
      <c r="E687" s="101"/>
      <c r="F687" s="103"/>
      <c r="G687" s="103"/>
      <c r="H687" s="103"/>
      <c r="I687" s="103"/>
      <c r="J687" s="104"/>
      <c r="K687" s="29"/>
      <c r="L687" s="101"/>
      <c r="M687"/>
      <c r="N687"/>
      <c r="O687"/>
      <c r="P687"/>
    </row>
    <row r="688" spans="1:16" ht="24.95" customHeight="1" x14ac:dyDescent="0.2">
      <c r="D688" s="101"/>
      <c r="E688" s="101"/>
      <c r="F688" s="103"/>
      <c r="G688" s="103"/>
      <c r="H688" s="103"/>
      <c r="I688" s="103"/>
      <c r="J688" s="104"/>
      <c r="K688" s="29"/>
      <c r="L688" s="101"/>
      <c r="M688"/>
      <c r="N688"/>
      <c r="O688"/>
      <c r="P688"/>
    </row>
    <row r="689" spans="1:16" ht="24.95" customHeight="1" x14ac:dyDescent="0.2">
      <c r="D689" s="101"/>
      <c r="E689" s="101"/>
      <c r="F689" s="103"/>
      <c r="G689" s="103"/>
      <c r="H689" s="103"/>
      <c r="I689" s="103"/>
      <c r="J689" s="104"/>
      <c r="K689" s="29"/>
      <c r="L689" s="101"/>
      <c r="M689"/>
      <c r="N689"/>
      <c r="O689"/>
      <c r="P689"/>
    </row>
    <row r="690" spans="1:16" ht="24.95" customHeight="1" x14ac:dyDescent="0.2">
      <c r="D690" s="101"/>
      <c r="E690" s="101"/>
      <c r="F690" s="103"/>
      <c r="G690" s="103"/>
      <c r="H690" s="103"/>
      <c r="I690" s="103"/>
      <c r="J690" s="104"/>
      <c r="K690" s="29"/>
      <c r="L690" s="101"/>
      <c r="M690"/>
      <c r="N690"/>
      <c r="O690"/>
      <c r="P690"/>
    </row>
    <row r="691" spans="1:16" ht="24.95" customHeight="1" x14ac:dyDescent="0.2">
      <c r="D691" s="101"/>
      <c r="E691" s="101"/>
      <c r="F691" s="103"/>
      <c r="G691" s="103"/>
      <c r="H691" s="103"/>
      <c r="I691" s="103"/>
      <c r="J691" s="104"/>
      <c r="K691" s="29"/>
      <c r="L691" s="101"/>
      <c r="M691"/>
      <c r="N691"/>
      <c r="O691"/>
      <c r="P691"/>
    </row>
    <row r="692" spans="1:16" ht="24.95" customHeight="1" x14ac:dyDescent="0.2">
      <c r="D692" s="101"/>
      <c r="E692" s="101"/>
      <c r="F692" s="103"/>
      <c r="G692" s="103"/>
      <c r="H692" s="103"/>
      <c r="I692" s="103"/>
      <c r="J692" s="104"/>
      <c r="K692" s="29"/>
      <c r="L692" s="101"/>
      <c r="M692"/>
      <c r="N692"/>
      <c r="O692"/>
      <c r="P692"/>
    </row>
    <row r="693" spans="1:16" ht="24.95" customHeight="1" x14ac:dyDescent="0.2">
      <c r="D693" s="101"/>
      <c r="E693" s="101"/>
      <c r="F693" s="103"/>
      <c r="G693" s="103"/>
      <c r="H693" s="103"/>
      <c r="I693" s="103"/>
      <c r="J693" s="104"/>
      <c r="K693" s="29"/>
      <c r="L693" s="101"/>
      <c r="M693"/>
      <c r="N693"/>
      <c r="O693"/>
      <c r="P693"/>
    </row>
    <row r="694" spans="1:16" ht="24.95" customHeight="1" x14ac:dyDescent="0.2">
      <c r="D694" s="101"/>
      <c r="E694" s="101"/>
      <c r="F694" s="103"/>
      <c r="G694" s="103"/>
      <c r="H694" s="103"/>
      <c r="I694" s="103"/>
      <c r="J694" s="104"/>
      <c r="K694" s="29"/>
      <c r="L694" s="101"/>
      <c r="M694"/>
      <c r="N694"/>
      <c r="O694"/>
      <c r="P694"/>
    </row>
    <row r="695" spans="1:16" ht="24.95" customHeight="1" x14ac:dyDescent="0.2">
      <c r="A695" s="77"/>
      <c r="B695" s="107"/>
      <c r="D695" s="101"/>
      <c r="E695" s="101"/>
      <c r="F695" s="103"/>
      <c r="G695" s="103"/>
      <c r="H695" s="103"/>
      <c r="I695" s="103"/>
      <c r="J695" s="104"/>
      <c r="K695" s="29"/>
      <c r="L695" s="101"/>
      <c r="M695"/>
      <c r="N695"/>
      <c r="O695"/>
      <c r="P695"/>
    </row>
    <row r="696" spans="1:16" ht="24.95" customHeight="1" x14ac:dyDescent="0.2">
      <c r="A696" s="77"/>
      <c r="B696" s="107"/>
      <c r="C696" s="77"/>
      <c r="D696" s="101"/>
      <c r="E696" s="101"/>
      <c r="F696" s="103"/>
      <c r="G696" s="103"/>
      <c r="H696" s="103"/>
      <c r="I696" s="103"/>
      <c r="J696" s="104"/>
      <c r="K696" s="29"/>
      <c r="L696" s="101"/>
      <c r="M696"/>
      <c r="N696"/>
      <c r="O696"/>
      <c r="P696"/>
    </row>
    <row r="697" spans="1:16" ht="24.95" customHeight="1" x14ac:dyDescent="0.2">
      <c r="A697" s="77"/>
      <c r="B697" s="107"/>
      <c r="C697" s="77"/>
      <c r="D697" s="101"/>
      <c r="E697" s="101"/>
      <c r="F697" s="103"/>
      <c r="G697" s="103"/>
      <c r="H697" s="103"/>
      <c r="I697" s="103"/>
      <c r="J697" s="104"/>
      <c r="K697" s="29"/>
      <c r="L697" s="101"/>
      <c r="M697"/>
      <c r="N697"/>
      <c r="O697"/>
      <c r="P697"/>
    </row>
    <row r="698" spans="1:16" ht="24.95" customHeight="1" x14ac:dyDescent="0.2">
      <c r="A698" s="77"/>
      <c r="B698" s="107"/>
      <c r="C698" s="77"/>
      <c r="D698" s="101"/>
      <c r="E698" s="101"/>
      <c r="F698" s="103"/>
      <c r="G698" s="103"/>
      <c r="H698" s="103"/>
      <c r="I698" s="103"/>
      <c r="J698" s="104"/>
      <c r="K698" s="29"/>
      <c r="L698" s="101"/>
      <c r="M698"/>
      <c r="N698"/>
      <c r="O698"/>
      <c r="P698"/>
    </row>
    <row r="699" spans="1:16" ht="24.95" customHeight="1" x14ac:dyDescent="0.2">
      <c r="A699" s="77"/>
      <c r="B699" s="107"/>
      <c r="C699" s="77"/>
      <c r="D699" s="101"/>
      <c r="E699" s="101"/>
      <c r="F699" s="103"/>
      <c r="G699" s="103"/>
      <c r="H699" s="103"/>
      <c r="I699" s="103"/>
      <c r="J699" s="104"/>
      <c r="K699" s="29"/>
      <c r="L699" s="101"/>
      <c r="M699"/>
      <c r="N699"/>
      <c r="O699"/>
      <c r="P699"/>
    </row>
    <row r="700" spans="1:16" ht="24.95" customHeight="1" x14ac:dyDescent="0.2">
      <c r="A700" s="77"/>
      <c r="B700" s="107"/>
      <c r="C700" s="77"/>
      <c r="D700" s="101"/>
      <c r="E700" s="101"/>
      <c r="F700" s="103"/>
      <c r="G700" s="103"/>
      <c r="H700" s="103"/>
      <c r="I700" s="103"/>
      <c r="J700" s="104"/>
      <c r="K700" s="29"/>
      <c r="L700" s="101"/>
      <c r="M700"/>
      <c r="N700"/>
      <c r="O700"/>
      <c r="P700"/>
    </row>
    <row r="701" spans="1:16" ht="24.95" customHeight="1" x14ac:dyDescent="0.2">
      <c r="A701" s="77"/>
      <c r="B701" s="107"/>
      <c r="C701" s="77"/>
      <c r="D701" s="101"/>
      <c r="E701" s="101"/>
      <c r="F701" s="103"/>
      <c r="G701" s="103"/>
      <c r="H701" s="103"/>
      <c r="I701" s="103"/>
      <c r="J701" s="104"/>
      <c r="K701" s="29"/>
      <c r="L701" s="101"/>
      <c r="M701"/>
      <c r="N701"/>
      <c r="O701"/>
      <c r="P701"/>
    </row>
    <row r="702" spans="1:16" ht="24.95" customHeight="1" x14ac:dyDescent="0.2">
      <c r="A702" s="77"/>
      <c r="B702" s="107"/>
      <c r="C702" s="77"/>
      <c r="D702" s="101"/>
      <c r="E702" s="101"/>
      <c r="F702" s="103"/>
      <c r="G702" s="103"/>
      <c r="H702" s="103"/>
      <c r="I702" s="103"/>
      <c r="J702" s="104"/>
      <c r="K702" s="29"/>
      <c r="L702" s="101"/>
      <c r="M702"/>
      <c r="N702"/>
      <c r="O702"/>
      <c r="P702"/>
    </row>
    <row r="703" spans="1:16" ht="24.95" customHeight="1" x14ac:dyDescent="0.2">
      <c r="A703" s="77"/>
      <c r="B703" s="107"/>
      <c r="C703" s="77"/>
      <c r="D703" s="101"/>
      <c r="E703" s="101"/>
      <c r="F703" s="103"/>
      <c r="G703" s="103"/>
      <c r="H703" s="103"/>
      <c r="I703" s="103"/>
      <c r="J703" s="104"/>
      <c r="K703" s="29"/>
      <c r="L703" s="101"/>
      <c r="M703"/>
      <c r="N703"/>
      <c r="O703"/>
      <c r="P703"/>
    </row>
    <row r="704" spans="1:16" ht="24.95" customHeight="1" x14ac:dyDescent="0.2">
      <c r="A704" s="77"/>
      <c r="B704" s="107"/>
      <c r="C704" s="77"/>
      <c r="D704" s="101"/>
      <c r="E704" s="101"/>
      <c r="F704" s="103"/>
      <c r="G704" s="103"/>
      <c r="H704" s="103"/>
      <c r="I704" s="103"/>
      <c r="J704" s="104"/>
      <c r="K704" s="29"/>
      <c r="L704" s="101"/>
      <c r="M704"/>
      <c r="N704"/>
      <c r="O704"/>
      <c r="P704"/>
    </row>
    <row r="705" spans="1:16" ht="24.95" customHeight="1" x14ac:dyDescent="0.2">
      <c r="A705" s="77"/>
      <c r="B705" s="107"/>
      <c r="C705" s="77"/>
      <c r="D705" s="101"/>
      <c r="E705" s="101"/>
      <c r="F705" s="103"/>
      <c r="G705" s="103"/>
      <c r="H705" s="103"/>
      <c r="I705" s="103"/>
      <c r="J705" s="104"/>
      <c r="K705" s="29"/>
      <c r="L705" s="101"/>
      <c r="M705"/>
      <c r="N705"/>
      <c r="O705"/>
      <c r="P705"/>
    </row>
    <row r="706" spans="1:16" ht="24.95" customHeight="1" x14ac:dyDescent="0.2">
      <c r="A706" s="77"/>
      <c r="B706" s="107"/>
      <c r="C706" s="77"/>
      <c r="D706" s="101"/>
      <c r="E706" s="101"/>
      <c r="F706" s="103"/>
      <c r="G706" s="103"/>
      <c r="H706" s="103"/>
      <c r="I706" s="103"/>
      <c r="J706" s="104"/>
      <c r="K706" s="29"/>
      <c r="L706" s="101"/>
      <c r="M706"/>
      <c r="N706"/>
      <c r="O706"/>
      <c r="P706"/>
    </row>
    <row r="707" spans="1:16" ht="24.95" customHeight="1" x14ac:dyDescent="0.2">
      <c r="A707" s="77"/>
      <c r="B707" s="107"/>
      <c r="C707" s="77"/>
      <c r="D707" s="101"/>
      <c r="E707" s="101"/>
      <c r="F707" s="103"/>
      <c r="G707" s="103"/>
      <c r="H707" s="103"/>
      <c r="I707" s="103"/>
      <c r="J707" s="104"/>
      <c r="K707" s="29"/>
      <c r="L707" s="101"/>
      <c r="M707"/>
      <c r="N707"/>
      <c r="O707"/>
      <c r="P707"/>
    </row>
    <row r="708" spans="1:16" ht="24.95" customHeight="1" x14ac:dyDescent="0.2">
      <c r="A708" s="77"/>
      <c r="B708" s="107"/>
      <c r="C708" s="77"/>
      <c r="D708" s="101"/>
      <c r="E708" s="101"/>
      <c r="F708" s="103"/>
      <c r="G708" s="103"/>
      <c r="H708" s="103"/>
      <c r="I708" s="103"/>
      <c r="J708" s="104"/>
      <c r="K708" s="29"/>
      <c r="L708" s="101"/>
      <c r="M708"/>
      <c r="N708"/>
      <c r="O708"/>
      <c r="P708"/>
    </row>
    <row r="709" spans="1:16" ht="24.95" customHeight="1" x14ac:dyDescent="0.2">
      <c r="A709" s="77"/>
      <c r="B709" s="107"/>
      <c r="C709" s="77"/>
      <c r="D709" s="101"/>
      <c r="E709" s="101"/>
      <c r="F709" s="103"/>
      <c r="G709" s="103"/>
      <c r="H709" s="103"/>
      <c r="I709" s="103"/>
      <c r="J709" s="104"/>
      <c r="K709" s="29"/>
      <c r="L709" s="101"/>
      <c r="M709"/>
      <c r="N709"/>
      <c r="O709"/>
      <c r="P709"/>
    </row>
    <row r="710" spans="1:16" ht="24.95" customHeight="1" x14ac:dyDescent="0.2">
      <c r="A710" s="77"/>
      <c r="B710" s="107"/>
      <c r="C710" s="77"/>
      <c r="D710" s="101"/>
      <c r="E710" s="101"/>
      <c r="F710" s="103"/>
      <c r="G710" s="103"/>
      <c r="H710" s="103"/>
      <c r="I710" s="103"/>
      <c r="J710" s="104"/>
      <c r="K710" s="29"/>
      <c r="L710" s="101"/>
      <c r="M710"/>
      <c r="N710"/>
      <c r="O710"/>
      <c r="P710"/>
    </row>
    <row r="711" spans="1:16" ht="24.95" customHeight="1" x14ac:dyDescent="0.2">
      <c r="A711" s="77"/>
      <c r="B711" s="107"/>
      <c r="C711" s="77"/>
      <c r="D711" s="101"/>
      <c r="E711" s="101"/>
      <c r="F711" s="103"/>
      <c r="G711" s="103"/>
      <c r="H711" s="103"/>
      <c r="I711" s="103"/>
      <c r="J711" s="104"/>
      <c r="K711" s="29"/>
      <c r="L711" s="101"/>
      <c r="M711"/>
      <c r="N711"/>
      <c r="O711"/>
      <c r="P711"/>
    </row>
    <row r="712" spans="1:16" ht="24.95" customHeight="1" x14ac:dyDescent="0.2">
      <c r="A712" s="77"/>
      <c r="B712" s="107"/>
      <c r="C712" s="77"/>
      <c r="D712" s="101"/>
      <c r="E712" s="101"/>
      <c r="F712" s="103"/>
      <c r="G712" s="103"/>
      <c r="H712" s="103"/>
      <c r="I712" s="103"/>
      <c r="J712" s="104"/>
      <c r="K712" s="29"/>
      <c r="L712" s="101"/>
      <c r="M712"/>
      <c r="N712"/>
      <c r="O712"/>
      <c r="P712"/>
    </row>
    <row r="713" spans="1:16" ht="24.95" customHeight="1" x14ac:dyDescent="0.2">
      <c r="A713" s="77"/>
      <c r="B713" s="107"/>
      <c r="C713" s="77"/>
      <c r="D713" s="101"/>
      <c r="E713" s="101"/>
      <c r="F713" s="103"/>
      <c r="G713" s="103"/>
      <c r="H713" s="103"/>
      <c r="I713" s="103"/>
      <c r="J713" s="104"/>
      <c r="K713" s="29"/>
      <c r="L713" s="101"/>
      <c r="M713"/>
      <c r="N713"/>
      <c r="O713"/>
      <c r="P713"/>
    </row>
    <row r="714" spans="1:16" ht="24.95" customHeight="1" x14ac:dyDescent="0.2">
      <c r="A714" s="77"/>
      <c r="B714" s="107"/>
      <c r="C714" s="77"/>
      <c r="D714" s="101"/>
      <c r="E714" s="101"/>
      <c r="F714" s="103"/>
      <c r="G714" s="103"/>
      <c r="H714" s="103"/>
      <c r="I714" s="103"/>
      <c r="J714" s="104"/>
      <c r="K714" s="29"/>
      <c r="L714" s="101"/>
      <c r="M714"/>
      <c r="N714"/>
      <c r="O714"/>
      <c r="P714"/>
    </row>
    <row r="715" spans="1:16" ht="24.95" customHeight="1" x14ac:dyDescent="0.2">
      <c r="A715" s="77"/>
      <c r="B715" s="107"/>
      <c r="C715" s="77"/>
      <c r="D715" s="101"/>
      <c r="E715" s="101"/>
      <c r="F715" s="103"/>
      <c r="G715" s="103"/>
      <c r="H715" s="103"/>
      <c r="I715" s="103"/>
      <c r="J715" s="104"/>
      <c r="K715" s="29"/>
      <c r="L715" s="101"/>
      <c r="M715"/>
      <c r="N715"/>
      <c r="O715"/>
      <c r="P715"/>
    </row>
    <row r="716" spans="1:16" ht="24.95" customHeight="1" x14ac:dyDescent="0.2">
      <c r="A716" s="77"/>
      <c r="B716" s="107"/>
      <c r="C716" s="77"/>
      <c r="D716" s="101"/>
      <c r="E716" s="101"/>
      <c r="F716" s="103"/>
      <c r="G716" s="103"/>
      <c r="H716" s="103"/>
      <c r="I716" s="103"/>
      <c r="J716" s="104"/>
      <c r="K716" s="29"/>
      <c r="L716" s="101"/>
      <c r="M716"/>
      <c r="N716"/>
      <c r="O716"/>
      <c r="P716"/>
    </row>
    <row r="717" spans="1:16" ht="24.95" customHeight="1" x14ac:dyDescent="0.2">
      <c r="A717" s="77"/>
      <c r="B717" s="107"/>
      <c r="C717" s="77"/>
      <c r="D717" s="101"/>
      <c r="E717" s="101"/>
      <c r="F717" s="103"/>
      <c r="G717" s="103"/>
      <c r="H717" s="103"/>
      <c r="I717" s="103"/>
      <c r="J717" s="104"/>
      <c r="K717" s="29"/>
      <c r="L717" s="101"/>
      <c r="M717"/>
      <c r="N717"/>
      <c r="O717"/>
      <c r="P717"/>
    </row>
    <row r="718" spans="1:16" ht="24.95" customHeight="1" x14ac:dyDescent="0.2">
      <c r="A718" s="77"/>
      <c r="B718" s="107"/>
      <c r="C718" s="77"/>
      <c r="D718" s="101"/>
      <c r="E718" s="101"/>
      <c r="F718" s="103"/>
      <c r="G718" s="103"/>
      <c r="H718" s="103"/>
      <c r="I718" s="103"/>
      <c r="J718" s="104"/>
      <c r="K718" s="29"/>
      <c r="L718" s="101"/>
      <c r="M718"/>
      <c r="N718"/>
      <c r="O718"/>
      <c r="P718"/>
    </row>
    <row r="719" spans="1:16" ht="24.95" customHeight="1" x14ac:dyDescent="0.2">
      <c r="A719" s="77"/>
      <c r="B719" s="107"/>
      <c r="C719" s="77"/>
      <c r="D719" s="101"/>
      <c r="E719" s="101"/>
      <c r="F719" s="103"/>
      <c r="G719" s="103"/>
      <c r="H719" s="103"/>
      <c r="I719" s="103"/>
      <c r="J719" s="104"/>
      <c r="K719" s="29"/>
      <c r="L719" s="101"/>
      <c r="M719"/>
      <c r="N719"/>
      <c r="O719"/>
      <c r="P719"/>
    </row>
    <row r="720" spans="1:16" ht="24.95" customHeight="1" x14ac:dyDescent="0.2">
      <c r="A720" s="77"/>
      <c r="B720" s="107"/>
      <c r="C720" s="77"/>
      <c r="D720" s="101"/>
      <c r="E720" s="101"/>
      <c r="F720" s="103"/>
      <c r="G720" s="103"/>
      <c r="H720" s="103"/>
      <c r="I720" s="103"/>
      <c r="J720" s="104"/>
      <c r="K720" s="29"/>
      <c r="L720" s="101"/>
      <c r="M720"/>
      <c r="N720"/>
      <c r="O720"/>
      <c r="P720"/>
    </row>
    <row r="721" spans="1:16" ht="24.95" customHeight="1" x14ac:dyDescent="0.2">
      <c r="A721" s="77"/>
      <c r="B721" s="107"/>
      <c r="C721" s="77"/>
      <c r="D721" s="101"/>
      <c r="E721" s="101"/>
      <c r="F721" s="103"/>
      <c r="G721" s="103"/>
      <c r="H721" s="103"/>
      <c r="I721" s="103"/>
      <c r="J721" s="104"/>
      <c r="K721" s="29"/>
      <c r="L721" s="101"/>
      <c r="M721"/>
      <c r="N721"/>
      <c r="O721"/>
      <c r="P721"/>
    </row>
    <row r="722" spans="1:16" ht="24.95" customHeight="1" x14ac:dyDescent="0.2">
      <c r="A722" s="77"/>
      <c r="B722" s="107"/>
      <c r="C722" s="77"/>
      <c r="D722" s="101"/>
      <c r="E722" s="101"/>
      <c r="F722" s="103"/>
      <c r="G722" s="103"/>
      <c r="H722" s="103"/>
      <c r="I722" s="103"/>
      <c r="J722" s="104"/>
      <c r="K722" s="29"/>
      <c r="L722" s="101"/>
      <c r="M722"/>
      <c r="N722"/>
      <c r="O722"/>
      <c r="P722"/>
    </row>
    <row r="723" spans="1:16" ht="24.95" customHeight="1" x14ac:dyDescent="0.2">
      <c r="A723" s="77"/>
      <c r="B723" s="107"/>
      <c r="C723" s="77"/>
      <c r="D723" s="101"/>
      <c r="E723" s="101"/>
      <c r="F723" s="103"/>
      <c r="G723" s="103"/>
      <c r="H723" s="103"/>
      <c r="I723" s="103"/>
      <c r="J723" s="104"/>
      <c r="K723" s="29"/>
      <c r="L723" s="101"/>
      <c r="M723"/>
      <c r="N723"/>
      <c r="O723"/>
      <c r="P723"/>
    </row>
    <row r="724" spans="1:16" ht="24.95" customHeight="1" x14ac:dyDescent="0.2">
      <c r="A724" s="77"/>
      <c r="B724" s="107"/>
      <c r="C724" s="77"/>
      <c r="D724" s="101"/>
      <c r="E724" s="101"/>
      <c r="F724" s="103"/>
      <c r="G724" s="103"/>
      <c r="H724" s="103"/>
      <c r="I724" s="103"/>
      <c r="J724" s="104"/>
      <c r="K724" s="29"/>
      <c r="L724" s="101"/>
      <c r="M724"/>
      <c r="N724"/>
      <c r="O724"/>
      <c r="P724"/>
    </row>
    <row r="725" spans="1:16" ht="24.95" customHeight="1" x14ac:dyDescent="0.2">
      <c r="A725" s="77"/>
      <c r="B725" s="107"/>
      <c r="C725" s="77"/>
      <c r="D725" s="101"/>
      <c r="E725" s="101"/>
      <c r="F725" s="103"/>
      <c r="G725" s="103"/>
      <c r="H725" s="103"/>
      <c r="I725" s="103"/>
      <c r="J725" s="104"/>
      <c r="K725" s="29"/>
      <c r="L725" s="101"/>
      <c r="M725"/>
      <c r="N725"/>
      <c r="O725"/>
      <c r="P725"/>
    </row>
    <row r="726" spans="1:16" ht="24.95" customHeight="1" x14ac:dyDescent="0.2">
      <c r="A726" s="77"/>
      <c r="B726" s="107"/>
      <c r="C726" s="77"/>
      <c r="D726" s="101"/>
      <c r="E726" s="101"/>
      <c r="F726" s="103"/>
      <c r="G726" s="103"/>
      <c r="H726" s="103"/>
      <c r="I726" s="103"/>
      <c r="J726" s="104"/>
      <c r="K726" s="29"/>
      <c r="L726" s="101"/>
      <c r="M726"/>
      <c r="N726"/>
      <c r="O726"/>
      <c r="P726"/>
    </row>
    <row r="727" spans="1:16" ht="24.95" customHeight="1" x14ac:dyDescent="0.2">
      <c r="A727" s="77"/>
      <c r="B727" s="107"/>
      <c r="C727" s="77"/>
      <c r="D727" s="101"/>
      <c r="E727" s="101"/>
      <c r="F727" s="103"/>
      <c r="G727" s="103"/>
      <c r="H727" s="103"/>
      <c r="I727" s="103"/>
      <c r="J727" s="104"/>
      <c r="K727" s="29"/>
      <c r="L727" s="101"/>
      <c r="M727"/>
      <c r="N727"/>
      <c r="O727"/>
      <c r="P727"/>
    </row>
    <row r="728" spans="1:16" ht="24.95" customHeight="1" x14ac:dyDescent="0.2">
      <c r="A728" s="77"/>
      <c r="B728" s="107"/>
      <c r="C728" s="77"/>
      <c r="D728" s="101"/>
      <c r="E728" s="101"/>
      <c r="F728" s="103"/>
      <c r="G728" s="103"/>
      <c r="H728" s="103"/>
      <c r="I728" s="103"/>
      <c r="J728" s="104"/>
      <c r="K728" s="29"/>
      <c r="L728" s="101"/>
      <c r="M728"/>
      <c r="N728"/>
      <c r="O728"/>
      <c r="P728"/>
    </row>
    <row r="729" spans="1:16" ht="24.95" customHeight="1" x14ac:dyDescent="0.2">
      <c r="A729" s="77"/>
      <c r="B729" s="107"/>
      <c r="C729" s="77"/>
      <c r="D729" s="101"/>
      <c r="E729" s="101"/>
      <c r="F729" s="103"/>
      <c r="G729" s="103"/>
      <c r="H729" s="103"/>
      <c r="I729" s="103"/>
      <c r="J729" s="104"/>
      <c r="K729" s="29"/>
      <c r="L729" s="101"/>
      <c r="M729"/>
      <c r="N729"/>
      <c r="O729"/>
      <c r="P729"/>
    </row>
    <row r="730" spans="1:16" ht="24.95" customHeight="1" x14ac:dyDescent="0.2">
      <c r="A730" s="77"/>
      <c r="B730" s="107"/>
      <c r="C730" s="77"/>
      <c r="D730" s="101"/>
      <c r="E730" s="101"/>
      <c r="F730" s="103"/>
      <c r="G730" s="103"/>
      <c r="H730" s="103"/>
      <c r="I730" s="103"/>
      <c r="J730" s="104"/>
      <c r="K730" s="29"/>
      <c r="L730" s="101"/>
      <c r="M730"/>
      <c r="N730"/>
      <c r="O730"/>
      <c r="P730"/>
    </row>
    <row r="731" spans="1:16" ht="24.95" customHeight="1" x14ac:dyDescent="0.2">
      <c r="A731" s="77"/>
      <c r="B731" s="107"/>
      <c r="C731" s="77"/>
      <c r="D731" s="101"/>
      <c r="E731" s="101"/>
      <c r="F731" s="103"/>
      <c r="G731" s="103"/>
      <c r="H731" s="103"/>
      <c r="I731" s="103"/>
      <c r="J731" s="104"/>
      <c r="K731" s="29"/>
      <c r="L731" s="101"/>
      <c r="M731"/>
      <c r="N731"/>
      <c r="O731"/>
      <c r="P731"/>
    </row>
    <row r="732" spans="1:16" ht="24.95" customHeight="1" x14ac:dyDescent="0.2">
      <c r="A732" s="77"/>
      <c r="B732" s="107"/>
      <c r="C732" s="77"/>
      <c r="D732" s="101"/>
      <c r="E732" s="101"/>
      <c r="F732" s="103"/>
      <c r="G732" s="103"/>
      <c r="H732" s="103"/>
      <c r="I732" s="103"/>
      <c r="J732" s="104"/>
      <c r="K732" s="29"/>
      <c r="L732" s="101"/>
      <c r="M732"/>
      <c r="N732"/>
      <c r="O732"/>
      <c r="P732"/>
    </row>
    <row r="733" spans="1:16" ht="24.95" customHeight="1" x14ac:dyDescent="0.2">
      <c r="A733" s="77"/>
      <c r="B733" s="107"/>
      <c r="C733" s="77"/>
      <c r="D733" s="101"/>
      <c r="E733" s="101"/>
      <c r="F733" s="103"/>
      <c r="G733" s="103"/>
      <c r="H733" s="103"/>
      <c r="I733" s="103"/>
      <c r="J733" s="104"/>
      <c r="K733" s="29"/>
      <c r="L733" s="101"/>
      <c r="M733"/>
      <c r="N733"/>
      <c r="O733"/>
      <c r="P733"/>
    </row>
    <row r="734" spans="1:16" ht="24.95" customHeight="1" x14ac:dyDescent="0.2">
      <c r="A734" s="77"/>
      <c r="B734" s="107"/>
      <c r="C734" s="77"/>
      <c r="D734" s="101"/>
      <c r="E734" s="101"/>
      <c r="F734" s="103"/>
      <c r="G734" s="103"/>
      <c r="H734" s="103"/>
      <c r="I734" s="103"/>
      <c r="J734" s="104"/>
      <c r="K734" s="29"/>
      <c r="L734" s="101"/>
      <c r="M734"/>
      <c r="N734"/>
      <c r="O734"/>
      <c r="P734"/>
    </row>
    <row r="735" spans="1:16" ht="24.95" customHeight="1" x14ac:dyDescent="0.2">
      <c r="A735" s="77"/>
      <c r="B735" s="107"/>
      <c r="C735" s="77"/>
      <c r="D735" s="101"/>
      <c r="E735" s="101"/>
      <c r="F735" s="103"/>
      <c r="G735" s="103"/>
      <c r="H735" s="103"/>
      <c r="I735" s="103"/>
      <c r="J735" s="104"/>
      <c r="K735" s="29"/>
      <c r="L735" s="101"/>
      <c r="M735"/>
      <c r="N735"/>
      <c r="O735"/>
      <c r="P735"/>
    </row>
    <row r="736" spans="1:16" ht="24.95" customHeight="1" x14ac:dyDescent="0.2">
      <c r="A736" s="77"/>
      <c r="B736" s="107"/>
      <c r="C736" s="77"/>
      <c r="D736" s="101"/>
      <c r="E736" s="101"/>
      <c r="F736" s="103"/>
      <c r="G736" s="103"/>
      <c r="H736" s="103"/>
      <c r="I736" s="103"/>
      <c r="J736" s="104"/>
      <c r="K736" s="29"/>
      <c r="L736" s="101"/>
      <c r="M736"/>
      <c r="N736"/>
      <c r="O736"/>
      <c r="P736"/>
    </row>
    <row r="737" spans="1:16" ht="24.95" customHeight="1" x14ac:dyDescent="0.2">
      <c r="A737" s="77"/>
      <c r="B737" s="107"/>
      <c r="C737" s="77"/>
      <c r="D737" s="101"/>
      <c r="E737" s="101"/>
      <c r="F737" s="103"/>
      <c r="G737" s="103"/>
      <c r="H737" s="103"/>
      <c r="I737" s="103"/>
      <c r="J737" s="104"/>
      <c r="K737" s="29"/>
      <c r="L737" s="101"/>
      <c r="M737"/>
      <c r="N737"/>
      <c r="O737"/>
      <c r="P737"/>
    </row>
    <row r="738" spans="1:16" ht="24.95" customHeight="1" x14ac:dyDescent="0.2">
      <c r="A738" s="77"/>
      <c r="B738" s="107"/>
      <c r="C738" s="77"/>
      <c r="D738" s="101"/>
      <c r="E738" s="101"/>
      <c r="F738" s="103"/>
      <c r="G738" s="103"/>
      <c r="H738" s="103"/>
      <c r="I738" s="103"/>
      <c r="J738" s="104"/>
      <c r="K738" s="29"/>
      <c r="L738" s="101"/>
      <c r="M738"/>
      <c r="N738"/>
      <c r="O738"/>
      <c r="P738"/>
    </row>
    <row r="739" spans="1:16" ht="24.95" customHeight="1" x14ac:dyDescent="0.2">
      <c r="A739" s="77"/>
      <c r="B739" s="107"/>
      <c r="C739" s="77"/>
      <c r="D739" s="101"/>
      <c r="E739" s="101"/>
      <c r="F739" s="103"/>
      <c r="G739" s="103"/>
      <c r="H739" s="103"/>
      <c r="I739" s="103"/>
      <c r="J739" s="104"/>
      <c r="K739" s="29"/>
      <c r="L739" s="101"/>
      <c r="M739"/>
      <c r="N739"/>
      <c r="O739"/>
      <c r="P739"/>
    </row>
    <row r="740" spans="1:16" ht="24.95" customHeight="1" x14ac:dyDescent="0.2">
      <c r="A740" s="77"/>
      <c r="B740" s="107"/>
      <c r="C740" s="77"/>
      <c r="D740" s="101"/>
      <c r="E740" s="101"/>
      <c r="F740" s="103"/>
      <c r="G740" s="103"/>
      <c r="H740" s="103"/>
      <c r="I740" s="103"/>
      <c r="J740" s="104"/>
      <c r="K740" s="29"/>
      <c r="L740" s="101"/>
      <c r="M740"/>
      <c r="N740"/>
      <c r="O740"/>
      <c r="P740"/>
    </row>
    <row r="741" spans="1:16" ht="24.95" customHeight="1" x14ac:dyDescent="0.2">
      <c r="A741" s="77"/>
      <c r="B741" s="107"/>
      <c r="C741" s="77"/>
      <c r="D741" s="101"/>
      <c r="E741" s="101"/>
      <c r="F741" s="103"/>
      <c r="G741" s="103"/>
      <c r="H741" s="103"/>
      <c r="I741" s="103"/>
      <c r="J741" s="104"/>
      <c r="K741" s="29"/>
      <c r="L741" s="101"/>
      <c r="M741"/>
      <c r="N741"/>
      <c r="O741"/>
      <c r="P741"/>
    </row>
    <row r="742" spans="1:16" ht="24.95" customHeight="1" x14ac:dyDescent="0.2">
      <c r="A742" s="77"/>
      <c r="B742" s="107"/>
      <c r="C742" s="77"/>
      <c r="D742" s="101"/>
      <c r="E742" s="101"/>
      <c r="F742" s="103"/>
      <c r="G742" s="103"/>
      <c r="H742" s="103"/>
      <c r="I742" s="103"/>
      <c r="J742" s="104"/>
      <c r="K742" s="29"/>
      <c r="L742" s="101"/>
      <c r="M742"/>
      <c r="N742"/>
      <c r="O742"/>
      <c r="P742"/>
    </row>
    <row r="743" spans="1:16" ht="24.95" customHeight="1" x14ac:dyDescent="0.2">
      <c r="A743" s="77"/>
      <c r="B743" s="107"/>
      <c r="C743" s="77"/>
      <c r="D743" s="101"/>
      <c r="E743" s="101"/>
      <c r="F743" s="103"/>
      <c r="G743" s="103"/>
      <c r="H743" s="103"/>
      <c r="I743" s="103"/>
      <c r="J743" s="104"/>
      <c r="K743" s="29"/>
      <c r="L743" s="101"/>
      <c r="M743"/>
      <c r="N743"/>
      <c r="O743"/>
      <c r="P743"/>
    </row>
    <row r="744" spans="1:16" ht="24.95" customHeight="1" x14ac:dyDescent="0.2">
      <c r="C744" s="77"/>
      <c r="F744" s="103"/>
      <c r="G744" s="103"/>
      <c r="H744" s="103"/>
      <c r="I744" s="103"/>
      <c r="K744" s="29"/>
    </row>
    <row r="745" spans="1:16" ht="24.95" customHeight="1" x14ac:dyDescent="0.2">
      <c r="F745" s="103"/>
      <c r="G745" s="103"/>
      <c r="H745" s="103"/>
      <c r="I745" s="103"/>
      <c r="K745" s="29"/>
    </row>
    <row r="746" spans="1:16" ht="24.95" customHeight="1" x14ac:dyDescent="0.2">
      <c r="F746" s="103"/>
      <c r="G746" s="103"/>
      <c r="H746" s="103"/>
      <c r="I746" s="103"/>
      <c r="K746" s="29"/>
    </row>
    <row r="747" spans="1:16" ht="24.95" customHeight="1" x14ac:dyDescent="0.2">
      <c r="F747" s="103"/>
      <c r="G747" s="103"/>
      <c r="H747" s="103"/>
      <c r="I747" s="103"/>
      <c r="K747" s="29"/>
    </row>
    <row r="748" spans="1:16" ht="24.95" customHeight="1" x14ac:dyDescent="0.2">
      <c r="F748" s="103"/>
      <c r="G748" s="103"/>
      <c r="H748" s="103"/>
      <c r="I748" s="103"/>
      <c r="K748" s="29"/>
    </row>
    <row r="749" spans="1:16" ht="24.95" customHeight="1" x14ac:dyDescent="0.2">
      <c r="F749" s="103"/>
      <c r="G749" s="103"/>
      <c r="H749" s="103"/>
      <c r="I749" s="103"/>
    </row>
    <row r="750" spans="1:16" ht="24.95" customHeight="1" x14ac:dyDescent="0.2">
      <c r="F750" s="103"/>
      <c r="G750" s="103"/>
      <c r="H750" s="103"/>
      <c r="I750" s="103"/>
    </row>
    <row r="751" spans="1:16" ht="24.95" customHeight="1" x14ac:dyDescent="0.2">
      <c r="F751" s="103"/>
      <c r="G751" s="103"/>
      <c r="H751" s="103"/>
      <c r="I751" s="103"/>
    </row>
    <row r="752" spans="1:16" ht="24.95" customHeight="1" x14ac:dyDescent="0.2">
      <c r="F752" s="103"/>
      <c r="G752" s="103"/>
      <c r="H752" s="103"/>
      <c r="I752" s="103"/>
    </row>
    <row r="753" spans="6:9" ht="24.95" customHeight="1" x14ac:dyDescent="0.2">
      <c r="F753" s="103"/>
      <c r="G753" s="103"/>
      <c r="H753" s="103"/>
      <c r="I753" s="103"/>
    </row>
    <row r="754" spans="6:9" ht="24.95" customHeight="1" x14ac:dyDescent="0.2">
      <c r="F754" s="103"/>
      <c r="G754" s="103"/>
      <c r="H754" s="103"/>
      <c r="I754" s="103"/>
    </row>
    <row r="755" spans="6:9" ht="24.95" customHeight="1" x14ac:dyDescent="0.2">
      <c r="F755" s="103"/>
      <c r="G755" s="103"/>
      <c r="H755" s="103"/>
      <c r="I755" s="103"/>
    </row>
    <row r="756" spans="6:9" ht="24.95" customHeight="1" x14ac:dyDescent="0.2">
      <c r="F756" s="103"/>
      <c r="G756" s="103"/>
      <c r="H756" s="103"/>
      <c r="I756" s="103"/>
    </row>
    <row r="757" spans="6:9" ht="24.95" customHeight="1" x14ac:dyDescent="0.2">
      <c r="F757" s="103"/>
      <c r="G757" s="103"/>
      <c r="H757" s="103"/>
      <c r="I757" s="103"/>
    </row>
    <row r="758" spans="6:9" ht="24.95" customHeight="1" x14ac:dyDescent="0.2">
      <c r="F758" s="103"/>
      <c r="G758" s="103"/>
      <c r="H758" s="103"/>
      <c r="I758" s="103"/>
    </row>
    <row r="759" spans="6:9" ht="24.95" customHeight="1" x14ac:dyDescent="0.2">
      <c r="F759" s="103"/>
      <c r="G759" s="103"/>
      <c r="H759" s="103"/>
      <c r="I759" s="103"/>
    </row>
    <row r="760" spans="6:9" ht="24.95" customHeight="1" x14ac:dyDescent="0.2">
      <c r="F760" s="103"/>
      <c r="G760" s="103"/>
      <c r="H760" s="103"/>
      <c r="I760" s="103"/>
    </row>
    <row r="761" spans="6:9" ht="24.95" customHeight="1" x14ac:dyDescent="0.2">
      <c r="F761" s="103"/>
      <c r="G761" s="103"/>
      <c r="H761" s="103"/>
      <c r="I761" s="103"/>
    </row>
    <row r="762" spans="6:9" ht="24.95" customHeight="1" x14ac:dyDescent="0.2">
      <c r="F762" s="103"/>
      <c r="G762" s="103"/>
      <c r="H762" s="103"/>
      <c r="I762" s="103"/>
    </row>
    <row r="763" spans="6:9" ht="24.95" customHeight="1" x14ac:dyDescent="0.2">
      <c r="F763" s="103"/>
      <c r="G763" s="103"/>
      <c r="H763" s="103"/>
      <c r="I763" s="103"/>
    </row>
    <row r="764" spans="6:9" ht="24.95" customHeight="1" x14ac:dyDescent="0.2">
      <c r="F764" s="103"/>
      <c r="G764" s="103"/>
      <c r="H764" s="103"/>
      <c r="I764" s="103"/>
    </row>
    <row r="765" spans="6:9" ht="24.95" customHeight="1" x14ac:dyDescent="0.2">
      <c r="F765" s="103"/>
      <c r="G765" s="103"/>
      <c r="H765" s="103"/>
      <c r="I765" s="103"/>
    </row>
    <row r="766" spans="6:9" ht="24.95" customHeight="1" x14ac:dyDescent="0.2">
      <c r="F766" s="103"/>
      <c r="G766" s="103"/>
      <c r="H766" s="103"/>
      <c r="I766" s="103"/>
    </row>
    <row r="767" spans="6:9" ht="24.95" customHeight="1" x14ac:dyDescent="0.2">
      <c r="F767" s="103"/>
      <c r="G767" s="103"/>
      <c r="H767" s="103"/>
      <c r="I767" s="103"/>
    </row>
    <row r="768" spans="6:9" ht="24.95" customHeight="1" x14ac:dyDescent="0.2">
      <c r="F768" s="103"/>
      <c r="G768" s="103"/>
      <c r="H768" s="103"/>
      <c r="I768" s="103"/>
    </row>
    <row r="769" spans="6:9" ht="24.95" customHeight="1" x14ac:dyDescent="0.2">
      <c r="F769" s="103"/>
      <c r="G769" s="103"/>
      <c r="H769" s="103"/>
      <c r="I769" s="103"/>
    </row>
    <row r="770" spans="6:9" ht="24.95" customHeight="1" x14ac:dyDescent="0.2">
      <c r="F770" s="103"/>
      <c r="G770" s="103"/>
      <c r="H770" s="103"/>
      <c r="I770" s="103"/>
    </row>
    <row r="771" spans="6:9" ht="24.95" customHeight="1" x14ac:dyDescent="0.2">
      <c r="F771" s="103"/>
      <c r="G771" s="103"/>
      <c r="H771" s="103"/>
      <c r="I771" s="103"/>
    </row>
    <row r="772" spans="6:9" ht="24.95" customHeight="1" x14ac:dyDescent="0.2">
      <c r="F772" s="103"/>
      <c r="G772" s="103"/>
      <c r="H772" s="103"/>
      <c r="I772" s="103"/>
    </row>
    <row r="773" spans="6:9" ht="24.95" customHeight="1" x14ac:dyDescent="0.2">
      <c r="F773" s="103"/>
      <c r="G773" s="103"/>
      <c r="H773" s="103"/>
      <c r="I773" s="103"/>
    </row>
    <row r="774" spans="6:9" ht="24.95" customHeight="1" x14ac:dyDescent="0.2">
      <c r="F774" s="103"/>
      <c r="G774" s="103"/>
      <c r="H774" s="103"/>
      <c r="I774" s="103"/>
    </row>
    <row r="775" spans="6:9" ht="24.95" customHeight="1" x14ac:dyDescent="0.2">
      <c r="F775" s="103"/>
      <c r="G775" s="103"/>
      <c r="H775" s="103"/>
      <c r="I775" s="103"/>
    </row>
    <row r="776" spans="6:9" ht="24.95" customHeight="1" x14ac:dyDescent="0.2">
      <c r="F776" s="103"/>
      <c r="G776" s="103"/>
      <c r="H776" s="103"/>
      <c r="I776" s="103"/>
    </row>
    <row r="777" spans="6:9" ht="24.95" customHeight="1" x14ac:dyDescent="0.2">
      <c r="F777" s="103"/>
      <c r="G777" s="103"/>
      <c r="H777" s="103"/>
      <c r="I777" s="103"/>
    </row>
    <row r="778" spans="6:9" ht="24.95" customHeight="1" x14ac:dyDescent="0.2">
      <c r="F778" s="103"/>
      <c r="G778" s="103"/>
      <c r="H778" s="103"/>
      <c r="I778" s="103"/>
    </row>
    <row r="779" spans="6:9" ht="24.95" customHeight="1" x14ac:dyDescent="0.2">
      <c r="F779" s="103"/>
      <c r="G779" s="103"/>
      <c r="H779" s="103"/>
      <c r="I779" s="103"/>
    </row>
    <row r="780" spans="6:9" ht="24.95" customHeight="1" x14ac:dyDescent="0.2">
      <c r="F780" s="103"/>
      <c r="G780" s="103"/>
      <c r="H780" s="103"/>
      <c r="I780" s="103"/>
    </row>
    <row r="781" spans="6:9" ht="24.95" customHeight="1" x14ac:dyDescent="0.2">
      <c r="F781" s="103"/>
      <c r="G781" s="103"/>
      <c r="H781" s="103"/>
      <c r="I781" s="103"/>
    </row>
    <row r="782" spans="6:9" ht="24.95" customHeight="1" x14ac:dyDescent="0.2">
      <c r="F782" s="103"/>
      <c r="G782" s="103"/>
      <c r="H782" s="103"/>
      <c r="I782" s="103"/>
    </row>
    <row r="783" spans="6:9" ht="24.95" customHeight="1" x14ac:dyDescent="0.2">
      <c r="F783" s="103"/>
      <c r="G783" s="103"/>
      <c r="H783" s="103"/>
      <c r="I783" s="103"/>
    </row>
    <row r="784" spans="6:9" ht="24.95" customHeight="1" x14ac:dyDescent="0.2">
      <c r="F784" s="103"/>
      <c r="G784" s="103"/>
      <c r="H784" s="103"/>
      <c r="I784" s="103"/>
    </row>
    <row r="785" spans="6:9" ht="24.95" customHeight="1" x14ac:dyDescent="0.2">
      <c r="F785" s="103"/>
      <c r="G785" s="103"/>
      <c r="H785" s="103"/>
      <c r="I785" s="103"/>
    </row>
    <row r="786" spans="6:9" ht="24.95" customHeight="1" x14ac:dyDescent="0.2">
      <c r="F786" s="103"/>
      <c r="G786" s="103"/>
      <c r="H786" s="103"/>
      <c r="I786" s="103"/>
    </row>
    <row r="787" spans="6:9" ht="24.95" customHeight="1" x14ac:dyDescent="0.2">
      <c r="F787" s="103"/>
      <c r="G787" s="103"/>
      <c r="H787" s="103"/>
      <c r="I787" s="103"/>
    </row>
    <row r="788" spans="6:9" ht="24.95" customHeight="1" x14ac:dyDescent="0.2">
      <c r="F788" s="103"/>
      <c r="G788" s="103"/>
      <c r="H788" s="103"/>
      <c r="I788" s="103"/>
    </row>
    <row r="789" spans="6:9" ht="24.95" customHeight="1" x14ac:dyDescent="0.2">
      <c r="F789" s="103"/>
      <c r="G789" s="103"/>
      <c r="H789" s="103"/>
      <c r="I789" s="103"/>
    </row>
    <row r="790" spans="6:9" ht="24.95" customHeight="1" x14ac:dyDescent="0.2">
      <c r="F790" s="103"/>
      <c r="G790" s="103"/>
      <c r="H790" s="103"/>
      <c r="I790" s="103"/>
    </row>
    <row r="791" spans="6:9" ht="24.95" customHeight="1" x14ac:dyDescent="0.2">
      <c r="F791" s="103"/>
      <c r="G791" s="103"/>
      <c r="H791" s="103"/>
      <c r="I791" s="103"/>
    </row>
    <row r="792" spans="6:9" ht="24.95" customHeight="1" x14ac:dyDescent="0.2">
      <c r="F792" s="103"/>
      <c r="G792" s="103"/>
      <c r="H792" s="103"/>
      <c r="I792" s="103"/>
    </row>
    <row r="793" spans="6:9" ht="24.95" customHeight="1" x14ac:dyDescent="0.2">
      <c r="F793" s="103"/>
      <c r="G793" s="103"/>
      <c r="H793" s="103"/>
      <c r="I793" s="103"/>
    </row>
    <row r="794" spans="6:9" ht="24.95" customHeight="1" x14ac:dyDescent="0.2">
      <c r="F794" s="103"/>
      <c r="G794" s="103"/>
      <c r="H794" s="103"/>
      <c r="I794" s="103"/>
    </row>
    <row r="795" spans="6:9" ht="24.95" customHeight="1" x14ac:dyDescent="0.2">
      <c r="F795" s="103"/>
      <c r="G795" s="103"/>
      <c r="H795" s="103"/>
      <c r="I795" s="103"/>
    </row>
    <row r="796" spans="6:9" ht="24.95" customHeight="1" x14ac:dyDescent="0.2">
      <c r="F796" s="103"/>
      <c r="G796" s="103"/>
      <c r="H796" s="103"/>
      <c r="I796" s="103"/>
    </row>
    <row r="797" spans="6:9" ht="24.95" customHeight="1" x14ac:dyDescent="0.2">
      <c r="F797" s="103"/>
      <c r="G797" s="103"/>
      <c r="H797" s="103"/>
      <c r="I797" s="103"/>
    </row>
    <row r="798" spans="6:9" ht="24.95" customHeight="1" x14ac:dyDescent="0.2">
      <c r="F798" s="103"/>
      <c r="G798" s="103"/>
      <c r="H798" s="103"/>
      <c r="I798" s="103"/>
    </row>
    <row r="799" spans="6:9" ht="24.95" customHeight="1" x14ac:dyDescent="0.2">
      <c r="F799" s="103"/>
      <c r="G799" s="103"/>
      <c r="H799" s="103"/>
      <c r="I799" s="103"/>
    </row>
    <row r="800" spans="6:9" ht="24.95" customHeight="1" x14ac:dyDescent="0.2">
      <c r="F800" s="103"/>
      <c r="G800" s="103"/>
      <c r="H800" s="103"/>
      <c r="I800" s="103"/>
    </row>
    <row r="801" spans="6:9" ht="24.95" customHeight="1" x14ac:dyDescent="0.2">
      <c r="F801" s="103"/>
      <c r="G801" s="103"/>
      <c r="H801" s="103"/>
      <c r="I801" s="103"/>
    </row>
    <row r="802" spans="6:9" ht="24.95" customHeight="1" x14ac:dyDescent="0.2">
      <c r="F802" s="103"/>
      <c r="G802" s="103"/>
      <c r="H802" s="103"/>
      <c r="I802" s="103"/>
    </row>
    <row r="803" spans="6:9" ht="24.95" customHeight="1" x14ac:dyDescent="0.2">
      <c r="F803" s="103"/>
      <c r="G803" s="103"/>
      <c r="H803" s="103"/>
      <c r="I803" s="103"/>
    </row>
    <row r="804" spans="6:9" ht="24.95" customHeight="1" x14ac:dyDescent="0.2">
      <c r="F804" s="103"/>
      <c r="G804" s="103"/>
      <c r="H804" s="103"/>
      <c r="I804" s="103"/>
    </row>
    <row r="805" spans="6:9" ht="24.95" customHeight="1" x14ac:dyDescent="0.2">
      <c r="F805" s="103"/>
      <c r="G805" s="103"/>
      <c r="H805" s="103"/>
      <c r="I805" s="103"/>
    </row>
    <row r="806" spans="6:9" ht="24.95" customHeight="1" x14ac:dyDescent="0.2">
      <c r="F806" s="103"/>
      <c r="G806" s="103"/>
      <c r="H806" s="103"/>
      <c r="I806" s="103"/>
    </row>
    <row r="807" spans="6:9" ht="24.95" customHeight="1" x14ac:dyDescent="0.2">
      <c r="F807" s="103"/>
      <c r="G807" s="103"/>
      <c r="H807" s="103"/>
      <c r="I807" s="103"/>
    </row>
    <row r="808" spans="6:9" ht="24.95" customHeight="1" x14ac:dyDescent="0.2">
      <c r="F808" s="103"/>
      <c r="G808" s="103"/>
      <c r="H808" s="103"/>
      <c r="I808" s="103"/>
    </row>
    <row r="809" spans="6:9" ht="24.95" customHeight="1" x14ac:dyDescent="0.2">
      <c r="F809" s="103"/>
      <c r="G809" s="103"/>
      <c r="H809" s="103"/>
      <c r="I809" s="103"/>
    </row>
    <row r="810" spans="6:9" ht="24.95" customHeight="1" x14ac:dyDescent="0.2">
      <c r="F810" s="103"/>
      <c r="G810" s="103"/>
      <c r="H810" s="103"/>
      <c r="I810" s="103"/>
    </row>
    <row r="811" spans="6:9" ht="24.95" customHeight="1" x14ac:dyDescent="0.2">
      <c r="F811" s="103"/>
      <c r="G811" s="103"/>
      <c r="H811" s="103"/>
      <c r="I811" s="103"/>
    </row>
    <row r="812" spans="6:9" ht="24.95" customHeight="1" x14ac:dyDescent="0.2">
      <c r="F812" s="103"/>
      <c r="G812" s="103"/>
      <c r="H812" s="103"/>
      <c r="I812" s="103"/>
    </row>
    <row r="813" spans="6:9" ht="24.95" customHeight="1" x14ac:dyDescent="0.2">
      <c r="F813" s="103"/>
      <c r="G813" s="103"/>
      <c r="H813" s="103"/>
      <c r="I813" s="103"/>
    </row>
    <row r="814" spans="6:9" ht="24.95" customHeight="1" x14ac:dyDescent="0.2">
      <c r="F814" s="103"/>
      <c r="G814" s="103"/>
      <c r="H814" s="103"/>
      <c r="I814" s="103"/>
    </row>
    <row r="815" spans="6:9" ht="24.95" customHeight="1" x14ac:dyDescent="0.2">
      <c r="F815" s="103"/>
      <c r="G815" s="103"/>
      <c r="H815" s="103"/>
      <c r="I815" s="103"/>
    </row>
    <row r="816" spans="6:9" ht="24.95" customHeight="1" x14ac:dyDescent="0.2">
      <c r="F816" s="103"/>
      <c r="G816" s="103"/>
      <c r="H816" s="103"/>
      <c r="I816" s="103"/>
    </row>
    <row r="817" spans="6:9" ht="24.95" customHeight="1" x14ac:dyDescent="0.2">
      <c r="F817" s="103"/>
      <c r="G817" s="103"/>
      <c r="H817" s="103"/>
      <c r="I817" s="103"/>
    </row>
    <row r="818" spans="6:9" ht="24.95" customHeight="1" x14ac:dyDescent="0.2">
      <c r="F818" s="103"/>
      <c r="G818" s="103"/>
      <c r="H818" s="103"/>
      <c r="I818" s="103"/>
    </row>
    <row r="819" spans="6:9" ht="24.95" customHeight="1" x14ac:dyDescent="0.2">
      <c r="F819" s="103"/>
      <c r="G819" s="103"/>
      <c r="H819" s="103"/>
      <c r="I819" s="103"/>
    </row>
    <row r="820" spans="6:9" ht="24.95" customHeight="1" x14ac:dyDescent="0.2">
      <c r="F820" s="103"/>
      <c r="G820" s="103"/>
      <c r="H820" s="103"/>
      <c r="I820" s="103"/>
    </row>
    <row r="821" spans="6:9" ht="24.95" customHeight="1" x14ac:dyDescent="0.2">
      <c r="F821" s="103"/>
      <c r="G821" s="103"/>
      <c r="H821" s="103"/>
      <c r="I821" s="103"/>
    </row>
    <row r="822" spans="6:9" ht="24.95" customHeight="1" x14ac:dyDescent="0.2">
      <c r="F822" s="103"/>
      <c r="G822" s="103"/>
      <c r="H822" s="103"/>
      <c r="I822" s="103"/>
    </row>
    <row r="823" spans="6:9" ht="24.95" customHeight="1" x14ac:dyDescent="0.2">
      <c r="F823" s="103"/>
      <c r="G823" s="103"/>
      <c r="H823" s="103"/>
      <c r="I823" s="103"/>
    </row>
    <row r="824" spans="6:9" ht="24.95" customHeight="1" x14ac:dyDescent="0.2">
      <c r="F824" s="103"/>
      <c r="G824" s="103"/>
      <c r="H824" s="103"/>
      <c r="I824" s="103"/>
    </row>
    <row r="825" spans="6:9" ht="24.95" customHeight="1" x14ac:dyDescent="0.2">
      <c r="F825" s="103"/>
      <c r="G825" s="103"/>
      <c r="H825" s="103"/>
      <c r="I825" s="103"/>
    </row>
    <row r="826" spans="6:9" ht="24.95" customHeight="1" x14ac:dyDescent="0.2">
      <c r="F826" s="103"/>
      <c r="G826" s="103"/>
      <c r="H826" s="103"/>
      <c r="I826" s="103"/>
    </row>
    <row r="827" spans="6:9" ht="24.95" customHeight="1" x14ac:dyDescent="0.2">
      <c r="F827" s="103"/>
      <c r="G827" s="103"/>
      <c r="H827" s="103"/>
      <c r="I827" s="103"/>
    </row>
    <row r="828" spans="6:9" ht="24.95" customHeight="1" x14ac:dyDescent="0.2">
      <c r="F828" s="103"/>
      <c r="G828" s="103"/>
      <c r="H828" s="103"/>
      <c r="I828" s="103"/>
    </row>
    <row r="829" spans="6:9" ht="24.95" customHeight="1" x14ac:dyDescent="0.2">
      <c r="F829" s="103"/>
      <c r="G829" s="103"/>
      <c r="H829" s="103"/>
      <c r="I829" s="103"/>
    </row>
    <row r="830" spans="6:9" ht="24.95" customHeight="1" x14ac:dyDescent="0.2">
      <c r="F830" s="103"/>
      <c r="G830" s="103"/>
      <c r="H830" s="103"/>
      <c r="I830" s="103"/>
    </row>
    <row r="831" spans="6:9" ht="24.95" customHeight="1" x14ac:dyDescent="0.2">
      <c r="F831" s="103"/>
      <c r="G831" s="103"/>
      <c r="H831" s="103"/>
      <c r="I831" s="103"/>
    </row>
    <row r="832" spans="6:9" ht="24.95" customHeight="1" x14ac:dyDescent="0.2">
      <c r="F832" s="103"/>
      <c r="G832" s="103"/>
      <c r="H832" s="103"/>
      <c r="I832" s="103"/>
    </row>
    <row r="833" spans="6:9" ht="24.95" customHeight="1" x14ac:dyDescent="0.2">
      <c r="F833" s="103"/>
      <c r="G833" s="103"/>
      <c r="H833" s="103"/>
      <c r="I833" s="103"/>
    </row>
    <row r="834" spans="6:9" ht="24.95" customHeight="1" x14ac:dyDescent="0.2">
      <c r="F834" s="103"/>
      <c r="G834" s="103"/>
      <c r="H834" s="103"/>
      <c r="I834" s="103"/>
    </row>
    <row r="835" spans="6:9" ht="24.95" customHeight="1" x14ac:dyDescent="0.2">
      <c r="F835" s="103"/>
      <c r="G835" s="103"/>
      <c r="H835" s="103"/>
      <c r="I835" s="103"/>
    </row>
    <row r="836" spans="6:9" ht="24.95" customHeight="1" x14ac:dyDescent="0.2">
      <c r="F836" s="103"/>
      <c r="G836" s="103"/>
      <c r="H836" s="103"/>
      <c r="I836" s="103"/>
    </row>
    <row r="837" spans="6:9" ht="24.95" customHeight="1" x14ac:dyDescent="0.2">
      <c r="F837" s="103"/>
      <c r="G837" s="103"/>
      <c r="H837" s="103"/>
      <c r="I837" s="103"/>
    </row>
    <row r="838" spans="6:9" ht="24.95" customHeight="1" x14ac:dyDescent="0.2">
      <c r="F838" s="103"/>
      <c r="G838" s="103"/>
      <c r="H838" s="103"/>
      <c r="I838" s="103"/>
    </row>
    <row r="839" spans="6:9" ht="24.95" customHeight="1" x14ac:dyDescent="0.2">
      <c r="F839" s="103"/>
      <c r="G839" s="103"/>
      <c r="H839" s="103"/>
      <c r="I839" s="103"/>
    </row>
    <row r="840" spans="6:9" ht="24.95" customHeight="1" x14ac:dyDescent="0.2">
      <c r="F840" s="103"/>
      <c r="G840" s="103"/>
      <c r="H840" s="103"/>
      <c r="I840" s="103"/>
    </row>
    <row r="841" spans="6:9" ht="24.95" customHeight="1" x14ac:dyDescent="0.2">
      <c r="F841" s="103"/>
      <c r="G841" s="103"/>
      <c r="H841" s="103"/>
      <c r="I841" s="103"/>
    </row>
    <row r="842" spans="6:9" ht="24.95" customHeight="1" x14ac:dyDescent="0.2">
      <c r="F842" s="103"/>
      <c r="G842" s="103"/>
      <c r="H842" s="103"/>
      <c r="I842" s="103"/>
    </row>
    <row r="843" spans="6:9" ht="24.95" customHeight="1" x14ac:dyDescent="0.2">
      <c r="F843" s="103"/>
      <c r="G843" s="103"/>
      <c r="H843" s="103"/>
      <c r="I843" s="103"/>
    </row>
    <row r="844" spans="6:9" ht="24.95" customHeight="1" x14ac:dyDescent="0.2">
      <c r="F844" s="103"/>
      <c r="G844" s="103"/>
      <c r="H844" s="103"/>
      <c r="I844" s="103"/>
    </row>
    <row r="845" spans="6:9" ht="24.95" customHeight="1" x14ac:dyDescent="0.2">
      <c r="F845" s="103"/>
      <c r="G845" s="103"/>
      <c r="H845" s="103"/>
      <c r="I845" s="103"/>
    </row>
    <row r="846" spans="6:9" ht="24.95" customHeight="1" x14ac:dyDescent="0.2">
      <c r="F846" s="103"/>
      <c r="G846" s="103"/>
      <c r="H846" s="103"/>
      <c r="I846" s="103"/>
    </row>
    <row r="847" spans="6:9" ht="24.95" customHeight="1" x14ac:dyDescent="0.2">
      <c r="F847" s="103"/>
      <c r="G847" s="103"/>
      <c r="H847" s="103"/>
      <c r="I847" s="103"/>
    </row>
    <row r="848" spans="6:9" ht="24.95" customHeight="1" x14ac:dyDescent="0.2">
      <c r="F848" s="103"/>
      <c r="G848" s="103"/>
      <c r="H848" s="103"/>
      <c r="I848" s="103"/>
    </row>
    <row r="849" spans="6:9" ht="24.95" customHeight="1" x14ac:dyDescent="0.2">
      <c r="F849" s="103"/>
      <c r="G849" s="103"/>
      <c r="H849" s="103"/>
      <c r="I849" s="103"/>
    </row>
    <row r="850" spans="6:9" ht="24.95" customHeight="1" x14ac:dyDescent="0.2">
      <c r="F850" s="103"/>
      <c r="G850" s="103"/>
      <c r="H850" s="103"/>
      <c r="I850" s="103"/>
    </row>
    <row r="851" spans="6:9" ht="24.95" customHeight="1" x14ac:dyDescent="0.2">
      <c r="F851" s="103"/>
      <c r="G851" s="103"/>
      <c r="H851" s="103"/>
      <c r="I851" s="103"/>
    </row>
    <row r="852" spans="6:9" ht="24.95" customHeight="1" x14ac:dyDescent="0.2">
      <c r="F852" s="103"/>
      <c r="G852" s="103"/>
      <c r="H852" s="103"/>
      <c r="I852" s="103"/>
    </row>
    <row r="853" spans="6:9" ht="24.95" customHeight="1" x14ac:dyDescent="0.2">
      <c r="F853" s="103"/>
      <c r="G853" s="103"/>
      <c r="H853" s="103"/>
      <c r="I853" s="103"/>
    </row>
    <row r="854" spans="6:9" ht="24.95" customHeight="1" x14ac:dyDescent="0.2">
      <c r="F854" s="103"/>
      <c r="G854" s="103"/>
      <c r="H854" s="103"/>
      <c r="I854" s="103"/>
    </row>
    <row r="855" spans="6:9" ht="24.95" customHeight="1" x14ac:dyDescent="0.2">
      <c r="F855" s="103"/>
      <c r="G855" s="103"/>
      <c r="H855" s="103"/>
      <c r="I855" s="103"/>
    </row>
    <row r="856" spans="6:9" ht="24.95" customHeight="1" x14ac:dyDescent="0.2">
      <c r="F856" s="103"/>
      <c r="G856" s="103"/>
      <c r="H856" s="103"/>
      <c r="I856" s="103"/>
    </row>
    <row r="857" spans="6:9" ht="24.95" customHeight="1" x14ac:dyDescent="0.2">
      <c r="F857" s="103"/>
      <c r="G857" s="103"/>
      <c r="H857" s="103"/>
      <c r="I857" s="103"/>
    </row>
    <row r="858" spans="6:9" ht="24.95" customHeight="1" x14ac:dyDescent="0.2">
      <c r="F858" s="103"/>
      <c r="G858" s="103"/>
      <c r="H858" s="103"/>
      <c r="I858" s="103"/>
    </row>
    <row r="859" spans="6:9" ht="24.95" customHeight="1" x14ac:dyDescent="0.2">
      <c r="F859" s="103"/>
      <c r="G859" s="103"/>
      <c r="H859" s="103"/>
      <c r="I859" s="103"/>
    </row>
    <row r="860" spans="6:9" ht="24.95" customHeight="1" x14ac:dyDescent="0.2">
      <c r="F860" s="103"/>
      <c r="G860" s="103"/>
      <c r="H860" s="103"/>
      <c r="I860" s="103"/>
    </row>
    <row r="861" spans="6:9" ht="24.95" customHeight="1" x14ac:dyDescent="0.2">
      <c r="F861" s="103"/>
      <c r="G861" s="103"/>
      <c r="H861" s="103"/>
      <c r="I861" s="103"/>
    </row>
    <row r="862" spans="6:9" ht="24.95" customHeight="1" x14ac:dyDescent="0.2">
      <c r="F862" s="103"/>
      <c r="G862" s="103"/>
      <c r="H862" s="103"/>
      <c r="I862" s="103"/>
    </row>
    <row r="863" spans="6:9" ht="24.95" customHeight="1" x14ac:dyDescent="0.2">
      <c r="F863" s="103"/>
      <c r="G863" s="103"/>
      <c r="H863" s="103"/>
      <c r="I863" s="103"/>
    </row>
    <row r="864" spans="6:9" ht="24.95" customHeight="1" x14ac:dyDescent="0.2">
      <c r="F864" s="103"/>
      <c r="G864" s="103"/>
      <c r="H864" s="103"/>
      <c r="I864" s="103"/>
    </row>
    <row r="865" spans="6:9" ht="24.95" customHeight="1" x14ac:dyDescent="0.2">
      <c r="F865" s="103"/>
      <c r="G865" s="103"/>
      <c r="H865" s="103"/>
      <c r="I865" s="103"/>
    </row>
    <row r="866" spans="6:9" ht="24.95" customHeight="1" x14ac:dyDescent="0.2">
      <c r="F866" s="103"/>
      <c r="G866" s="103"/>
      <c r="H866" s="103"/>
      <c r="I866" s="103"/>
    </row>
    <row r="867" spans="6:9" ht="24.95" customHeight="1" x14ac:dyDescent="0.2">
      <c r="F867" s="103"/>
      <c r="G867" s="103"/>
      <c r="H867" s="103"/>
      <c r="I867" s="103"/>
    </row>
    <row r="868" spans="6:9" ht="24.95" customHeight="1" x14ac:dyDescent="0.2">
      <c r="F868" s="103"/>
      <c r="G868" s="103"/>
      <c r="H868" s="103"/>
      <c r="I868" s="103"/>
    </row>
    <row r="869" spans="6:9" ht="24.95" customHeight="1" x14ac:dyDescent="0.2">
      <c r="F869" s="103"/>
      <c r="G869" s="103"/>
      <c r="H869" s="103"/>
      <c r="I869" s="103"/>
    </row>
    <row r="870" spans="6:9" ht="24.95" customHeight="1" x14ac:dyDescent="0.2">
      <c r="F870" s="103"/>
      <c r="G870" s="103"/>
      <c r="H870" s="103"/>
      <c r="I870" s="103"/>
    </row>
    <row r="871" spans="6:9" ht="24.95" customHeight="1" x14ac:dyDescent="0.2">
      <c r="F871" s="103"/>
      <c r="G871" s="103"/>
      <c r="H871" s="103"/>
      <c r="I871" s="103"/>
    </row>
    <row r="872" spans="6:9" ht="24.95" customHeight="1" x14ac:dyDescent="0.2">
      <c r="F872" s="103"/>
      <c r="G872" s="103"/>
      <c r="H872" s="103"/>
      <c r="I872" s="103"/>
    </row>
    <row r="873" spans="6:9" ht="24.95" customHeight="1" x14ac:dyDescent="0.2">
      <c r="F873" s="103"/>
      <c r="G873" s="103"/>
      <c r="H873" s="103"/>
      <c r="I873" s="103"/>
    </row>
    <row r="874" spans="6:9" ht="24.95" customHeight="1" x14ac:dyDescent="0.2">
      <c r="F874" s="103"/>
      <c r="G874" s="103"/>
      <c r="H874" s="103"/>
      <c r="I874" s="103"/>
    </row>
    <row r="875" spans="6:9" ht="24.95" customHeight="1" x14ac:dyDescent="0.2">
      <c r="F875" s="103"/>
      <c r="G875" s="103"/>
      <c r="H875" s="103"/>
      <c r="I875" s="103"/>
    </row>
    <row r="876" spans="6:9" ht="24.95" customHeight="1" x14ac:dyDescent="0.2">
      <c r="F876" s="103"/>
      <c r="G876" s="103"/>
      <c r="H876" s="103"/>
      <c r="I876" s="103"/>
    </row>
    <row r="877" spans="6:9" ht="24.95" customHeight="1" x14ac:dyDescent="0.2">
      <c r="F877" s="103"/>
      <c r="G877" s="103"/>
      <c r="H877" s="103"/>
      <c r="I877" s="103"/>
    </row>
    <row r="878" spans="6:9" ht="24.95" customHeight="1" x14ac:dyDescent="0.2">
      <c r="F878" s="103"/>
      <c r="G878" s="103"/>
      <c r="H878" s="103"/>
      <c r="I878" s="103"/>
    </row>
    <row r="879" spans="6:9" ht="24.95" customHeight="1" x14ac:dyDescent="0.2">
      <c r="F879" s="103"/>
      <c r="G879" s="103"/>
      <c r="H879" s="103"/>
      <c r="I879" s="103"/>
    </row>
    <row r="880" spans="6:9" ht="24.95" customHeight="1" x14ac:dyDescent="0.2">
      <c r="F880" s="103"/>
      <c r="G880" s="103"/>
      <c r="H880" s="103"/>
      <c r="I880" s="103"/>
    </row>
    <row r="881" spans="6:9" ht="24.95" customHeight="1" x14ac:dyDescent="0.2">
      <c r="F881" s="103"/>
      <c r="G881" s="103"/>
      <c r="H881" s="103"/>
      <c r="I881" s="103"/>
    </row>
    <row r="882" spans="6:9" ht="24.95" customHeight="1" x14ac:dyDescent="0.2">
      <c r="F882" s="103"/>
      <c r="G882" s="103"/>
      <c r="H882" s="103"/>
      <c r="I882" s="103"/>
    </row>
    <row r="883" spans="6:9" ht="24.95" customHeight="1" x14ac:dyDescent="0.2">
      <c r="F883" s="103"/>
      <c r="G883" s="103"/>
      <c r="H883" s="103"/>
      <c r="I883" s="103"/>
    </row>
    <row r="884" spans="6:9" ht="24.95" customHeight="1" x14ac:dyDescent="0.2">
      <c r="F884" s="103"/>
      <c r="G884" s="103"/>
      <c r="H884" s="103"/>
      <c r="I884" s="103"/>
    </row>
    <row r="885" spans="6:9" ht="24.95" customHeight="1" x14ac:dyDescent="0.2">
      <c r="F885" s="103"/>
      <c r="G885" s="103"/>
      <c r="H885" s="103"/>
      <c r="I885" s="103"/>
    </row>
    <row r="886" spans="6:9" ht="24.95" customHeight="1" x14ac:dyDescent="0.2">
      <c r="F886" s="103"/>
      <c r="G886" s="103"/>
      <c r="H886" s="103"/>
      <c r="I886" s="103"/>
    </row>
    <row r="887" spans="6:9" ht="24.95" customHeight="1" x14ac:dyDescent="0.2">
      <c r="F887" s="103"/>
      <c r="G887" s="103"/>
      <c r="H887" s="103"/>
      <c r="I887" s="103"/>
    </row>
    <row r="888" spans="6:9" ht="24.95" customHeight="1" x14ac:dyDescent="0.2">
      <c r="F888" s="103"/>
      <c r="G888" s="103"/>
      <c r="H888" s="103"/>
      <c r="I888" s="103"/>
    </row>
    <row r="889" spans="6:9" ht="24.95" customHeight="1" x14ac:dyDescent="0.2">
      <c r="F889" s="103"/>
      <c r="G889" s="103"/>
      <c r="H889" s="103"/>
      <c r="I889" s="103"/>
    </row>
    <row r="890" spans="6:9" ht="24.95" customHeight="1" x14ac:dyDescent="0.2">
      <c r="F890" s="103"/>
      <c r="G890" s="103"/>
      <c r="H890" s="103"/>
      <c r="I890" s="103"/>
    </row>
    <row r="891" spans="6:9" ht="24.95" customHeight="1" x14ac:dyDescent="0.2">
      <c r="F891" s="103"/>
      <c r="G891" s="103"/>
      <c r="H891" s="103"/>
      <c r="I891" s="103"/>
    </row>
    <row r="892" spans="6:9" ht="24.95" customHeight="1" x14ac:dyDescent="0.2">
      <c r="F892" s="103"/>
      <c r="G892" s="103"/>
      <c r="H892" s="103"/>
      <c r="I892" s="103"/>
    </row>
    <row r="893" spans="6:9" ht="24.95" customHeight="1" x14ac:dyDescent="0.2">
      <c r="F893" s="103"/>
      <c r="G893" s="103"/>
      <c r="H893" s="103"/>
      <c r="I893" s="103"/>
    </row>
    <row r="894" spans="6:9" ht="24.95" customHeight="1" x14ac:dyDescent="0.2">
      <c r="F894" s="103"/>
      <c r="G894" s="103"/>
      <c r="H894" s="103"/>
      <c r="I894" s="103"/>
    </row>
    <row r="895" spans="6:9" ht="24.95" customHeight="1" x14ac:dyDescent="0.2">
      <c r="F895" s="103"/>
      <c r="G895" s="103"/>
      <c r="H895" s="103"/>
      <c r="I895" s="103"/>
    </row>
    <row r="896" spans="6:9" ht="24.95" customHeight="1" x14ac:dyDescent="0.2">
      <c r="F896" s="103"/>
      <c r="G896" s="103"/>
      <c r="H896" s="103"/>
      <c r="I896" s="103"/>
    </row>
    <row r="897" spans="6:9" ht="24.95" customHeight="1" x14ac:dyDescent="0.2">
      <c r="F897" s="103"/>
      <c r="G897" s="103"/>
      <c r="H897" s="103"/>
      <c r="I897" s="103"/>
    </row>
    <row r="898" spans="6:9" ht="24.95" customHeight="1" x14ac:dyDescent="0.2">
      <c r="F898" s="103"/>
      <c r="G898" s="103"/>
      <c r="H898" s="103"/>
      <c r="I898" s="103"/>
    </row>
    <row r="899" spans="6:9" ht="24.95" customHeight="1" x14ac:dyDescent="0.2">
      <c r="F899" s="103"/>
      <c r="G899" s="103"/>
      <c r="H899" s="103"/>
      <c r="I899" s="103"/>
    </row>
    <row r="900" spans="6:9" ht="24.95" customHeight="1" x14ac:dyDescent="0.2">
      <c r="F900" s="103"/>
      <c r="G900" s="103"/>
      <c r="H900" s="103"/>
      <c r="I900" s="103"/>
    </row>
    <row r="901" spans="6:9" ht="24.95" customHeight="1" x14ac:dyDescent="0.2">
      <c r="F901" s="103"/>
      <c r="G901" s="103"/>
      <c r="H901" s="103"/>
      <c r="I901" s="103"/>
    </row>
    <row r="902" spans="6:9" ht="24.95" customHeight="1" x14ac:dyDescent="0.2">
      <c r="F902" s="103"/>
      <c r="G902" s="103"/>
      <c r="H902" s="103"/>
      <c r="I902" s="103"/>
    </row>
    <row r="903" spans="6:9" ht="24.95" customHeight="1" x14ac:dyDescent="0.2">
      <c r="F903" s="103"/>
      <c r="G903" s="103"/>
      <c r="H903" s="103"/>
      <c r="I903" s="103"/>
    </row>
    <row r="904" spans="6:9" ht="24.95" customHeight="1" x14ac:dyDescent="0.2">
      <c r="F904" s="103"/>
      <c r="G904" s="103"/>
      <c r="H904" s="103"/>
      <c r="I904" s="103"/>
    </row>
  </sheetData>
  <autoFilter ref="A2:L614" xr:uid="{00000000-0009-0000-0000-000004000000}"/>
  <mergeCells count="1">
    <mergeCell ref="A614:B614"/>
  </mergeCells>
  <conditionalFormatting sqref="F2:H2 F3:I613">
    <cfRule type="expression" dxfId="2" priority="1" stopIfTrue="1">
      <formula>F2=0</formula>
    </cfRule>
  </conditionalFormatting>
  <conditionalFormatting sqref="K177:K185">
    <cfRule type="notContainsBlanks" dxfId="1" priority="8">
      <formula>LEN(TRIM(K177))&gt;0</formula>
    </cfRule>
  </conditionalFormatting>
  <dataValidations count="1">
    <dataValidation type="date" allowBlank="1" showInputMessage="1" showErrorMessage="1" errorTitle="Warning" error="This Date Less Than Yesterday,Or More Than Today" sqref="A1:A2 A576:A581 A613:A65028 A123:A134 A527 A534:A535 A547:A549 A557:A558 A211:A212" xr:uid="{00000000-0002-0000-04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  <ignoredErrors>
    <ignoredError sqref="J3:J6 J7:J11 J12:J16 J17:J23 J24:J26 J27:J47 J48:J57 J58:J64 J65:J69 J70:J73 J77:J79 J74:J76 J80:J88 J89:J94 J95:J100 J101:J103 J104:J110 J111:J117 J118:J124 J125:J134 J135:J145 J146:J153 J154:J161 J162:J167 J168:J169 J170:J175 J176:J180 J181:J184 J188:J216 J185:J187 J218:J241 J217 J243:J311 J24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CD66-79DA-4113-9194-9A0D3F9106B5}">
  <dimension ref="A1:H329"/>
  <sheetViews>
    <sheetView tabSelected="1" workbookViewId="0">
      <selection activeCell="G17" sqref="G17"/>
    </sheetView>
  </sheetViews>
  <sheetFormatPr defaultRowHeight="12.75" x14ac:dyDescent="0.2"/>
  <cols>
    <col min="1" max="1" width="13.85546875" customWidth="1"/>
    <col min="2" max="2" width="15.5703125" customWidth="1"/>
    <col min="3" max="3" width="45.140625" customWidth="1"/>
    <col min="4" max="4" width="13" hidden="1" customWidth="1"/>
    <col min="5" max="5" width="17.140625" hidden="1" customWidth="1"/>
    <col min="6" max="6" width="19.28515625" bestFit="1" customWidth="1"/>
    <col min="7" max="7" width="10.140625" bestFit="1" customWidth="1"/>
    <col min="8" max="8" width="13.5703125" customWidth="1"/>
  </cols>
  <sheetData>
    <row r="1" spans="1:8" ht="15" x14ac:dyDescent="0.2">
      <c r="B1" s="35"/>
      <c r="C1" s="154" t="s">
        <v>8</v>
      </c>
      <c r="D1" s="154"/>
      <c r="E1" s="130"/>
      <c r="G1" s="149">
        <v>45261</v>
      </c>
      <c r="H1" s="149">
        <v>45291</v>
      </c>
    </row>
    <row r="2" spans="1:8" ht="15" x14ac:dyDescent="0.2">
      <c r="A2" s="31" t="s">
        <v>6</v>
      </c>
      <c r="B2" s="31" t="s">
        <v>7</v>
      </c>
      <c r="C2" s="31" t="s">
        <v>5</v>
      </c>
      <c r="D2" s="23" t="s">
        <v>20</v>
      </c>
      <c r="E2" s="65" t="s">
        <v>17</v>
      </c>
      <c r="F2" s="65" t="s">
        <v>21</v>
      </c>
    </row>
    <row r="3" spans="1:8" ht="19.5" x14ac:dyDescent="0.4">
      <c r="A3" s="6"/>
      <c r="B3" s="51"/>
      <c r="C3" s="115"/>
      <c r="D3" s="8"/>
      <c r="E3" s="8"/>
      <c r="F3" s="8"/>
    </row>
    <row r="4" spans="1:8" ht="19.5" x14ac:dyDescent="0.4">
      <c r="A4" s="6"/>
      <c r="B4" s="51"/>
      <c r="C4" s="115"/>
      <c r="D4" s="8"/>
      <c r="E4" s="8"/>
      <c r="F4" s="8"/>
    </row>
    <row r="5" spans="1:8" ht="19.5" x14ac:dyDescent="0.4">
      <c r="A5" s="6"/>
      <c r="B5" s="51"/>
      <c r="C5" s="145"/>
      <c r="D5" s="8">
        <f>($B$306*0.2%)/3</f>
        <v>7.258</v>
      </c>
      <c r="E5" s="8"/>
      <c r="F5" s="8"/>
    </row>
    <row r="6" spans="1:8" ht="19.5" x14ac:dyDescent="0.4">
      <c r="A6" s="6"/>
      <c r="B6" s="51"/>
      <c r="C6" s="145"/>
      <c r="D6" s="8">
        <f t="shared" ref="D6:D7" si="0">($B$306*0.2%)/3</f>
        <v>7.258</v>
      </c>
      <c r="E6" s="8"/>
      <c r="F6" s="8"/>
    </row>
    <row r="7" spans="1:8" ht="19.5" x14ac:dyDescent="0.4">
      <c r="A7" s="6"/>
      <c r="B7" s="51"/>
      <c r="C7" s="145"/>
      <c r="D7" s="8">
        <f t="shared" si="0"/>
        <v>7.258</v>
      </c>
      <c r="E7" s="8"/>
      <c r="F7" s="8"/>
    </row>
    <row r="8" spans="1:8" ht="19.5" x14ac:dyDescent="0.4">
      <c r="A8" s="147" cm="1">
        <f t="array" ref="A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Oils'!$D$249:$D$777,0)=ROW($A$1:$A$7166)),ROWS($2:2))),"")</f>
        <v>45261</v>
      </c>
      <c r="B8" s="148">
        <f>SUMIFS('Appollo For Natural Oils'!$I$249:$I$777,'Appollo For Natural Oils'!$A$249:$A$777,$A8,'Appollo For Natural Oils'!$D$249:$D$777,$C8)</f>
        <v>55</v>
      </c>
      <c r="C8" s="147" t="str" cm="1">
        <f t="array" ref="C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Oils'!$A$249:$A$777,0)=ROW($A$1:$A$7166)),ROWS($2:2))),"")</f>
        <v>Ameno Allilov</v>
      </c>
      <c r="D8" s="8">
        <f>IF(AND($B8="",$F8="City Tour"),$A8*2%,$B8*3.8%)</f>
        <v>2.09</v>
      </c>
      <c r="E8" s="8">
        <f>IF(AND($B8="",$F8="City Tour"),$A8*0%,$B8*1%)</f>
        <v>0.55000000000000004</v>
      </c>
      <c r="F8" s="8"/>
    </row>
    <row r="9" spans="1:8" ht="19.5" x14ac:dyDescent="0.4">
      <c r="A9" s="147" cm="1">
        <f t="array" ref="A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Oils'!$D$249:$D$777,0)=ROW($A$1:$A$7166)),ROWS($2:3))),"")</f>
        <v>45261</v>
      </c>
      <c r="B9" s="148">
        <f>SUMIFS('Appollo For Natural Oils'!$I$249:$I$777,'Appollo For Natural Oils'!$A$249:$A$777,$A9,'Appollo For Natural Oils'!$D$249:$D$777,$C9)</f>
        <v>175</v>
      </c>
      <c r="C9" s="147" t="str" cm="1">
        <f t="array" ref="C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Oils'!$A$249:$A$777,0)=ROW($A$1:$A$7166)),ROWS($2:3))),"")</f>
        <v>makgo Gerfd</v>
      </c>
      <c r="D9" s="8">
        <f t="shared" ref="D9:D72" si="1">IF(AND($B9="",$F9="City Tour"),$A9*2%,$B9*3.8%)</f>
        <v>6.6499999999999995</v>
      </c>
      <c r="E9" s="8">
        <f t="shared" ref="E9:E72" si="2">IF(AND($B9="",$F9="City Tour"),$A9*0%,$B9*1%)</f>
        <v>1.75</v>
      </c>
      <c r="F9" s="8"/>
    </row>
    <row r="10" spans="1:8" ht="19.5" x14ac:dyDescent="0.4">
      <c r="A10" s="147" cm="1">
        <f t="array" ref="A1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Oils'!$D$249:$D$777,0)=ROW($A$1:$A$7166)),ROWS($2:4))),"")</f>
        <v>45261</v>
      </c>
      <c r="B10" s="148">
        <f>SUMIFS('Appollo For Natural Oils'!$I$249:$I$777,'Appollo For Natural Oils'!$A$249:$A$777,$A10,'Appollo For Natural Oils'!$D$249:$D$777,$C10)</f>
        <v>33</v>
      </c>
      <c r="C10" s="147" t="str" cm="1">
        <f t="array" ref="C1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Oils'!$A$249:$A$777,0)=ROW($A$1:$A$7166)),ROWS($2:4))),"")</f>
        <v>Khalilov Akbeer</v>
      </c>
      <c r="D10" s="8">
        <f t="shared" si="1"/>
        <v>1.254</v>
      </c>
      <c r="E10" s="8">
        <f t="shared" si="2"/>
        <v>0.33</v>
      </c>
      <c r="F10" s="8"/>
    </row>
    <row r="11" spans="1:8" ht="19.5" x14ac:dyDescent="0.4">
      <c r="A11" s="147" cm="1">
        <f t="array" ref="A1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Oils'!$D$249:$D$777,0)=ROW($A$1:$A$7166)),ROWS($2:5))),"")</f>
        <v>45261</v>
      </c>
      <c r="B11" s="148">
        <f>SUMIFS('Appollo For Natural Oils'!$I$249:$I$777,'Appollo For Natural Oils'!$A$249:$A$777,$A11,'Appollo For Natural Oils'!$D$249:$D$777,$C11)</f>
        <v>125</v>
      </c>
      <c r="C11" s="147" t="str" cm="1">
        <f t="array" ref="C1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Oils'!$A$249:$A$777,0)=ROW($A$1:$A$7166)),ROWS($2:5))),"")</f>
        <v>Nastya Raefgo</v>
      </c>
      <c r="D11" s="8">
        <f t="shared" si="1"/>
        <v>4.75</v>
      </c>
      <c r="E11" s="8">
        <f t="shared" si="2"/>
        <v>1.25</v>
      </c>
      <c r="F11" s="8"/>
    </row>
    <row r="12" spans="1:8" ht="19.5" x14ac:dyDescent="0.4">
      <c r="A12" s="147" cm="1">
        <f t="array" ref="A1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Oils'!$D$249:$D$777,0)=ROW($A$1:$A$7166)),ROWS($2:6))),"")</f>
        <v>45261</v>
      </c>
      <c r="B12" s="148">
        <f>SUMIFS('Appollo For Natural Oils'!$I$249:$I$777,'Appollo For Natural Oils'!$A$249:$A$777,$A12,'Appollo For Natural Oils'!$D$249:$D$777,$C12)</f>
        <v>148</v>
      </c>
      <c r="C12" s="147" t="str" cm="1">
        <f t="array" ref="C1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Oils'!$A$249:$A$777,0)=ROW($A$1:$A$7166)),ROWS($2:6))),"")</f>
        <v>Selen Reda</v>
      </c>
      <c r="D12" s="8">
        <f t="shared" si="1"/>
        <v>5.6239999999999997</v>
      </c>
      <c r="E12" s="8">
        <f t="shared" si="2"/>
        <v>1.48</v>
      </c>
      <c r="F12" s="8"/>
    </row>
    <row r="13" spans="1:8" ht="19.5" x14ac:dyDescent="0.4">
      <c r="A13" s="147" cm="1">
        <f t="array" ref="A1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Oils'!$D$249:$D$777,0)=ROW($A$1:$A$7166)),ROWS($2:7))),"")</f>
        <v>45262</v>
      </c>
      <c r="B13" s="148">
        <f>SUMIFS('Appollo For Natural Oils'!$I$249:$I$777,'Appollo For Natural Oils'!$A$249:$A$777,$A13,'Appollo For Natural Oils'!$D$249:$D$777,$C13)</f>
        <v>42</v>
      </c>
      <c r="C13" s="147" t="str" cm="1">
        <f t="array" ref="C1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Oils'!$A$249:$A$777,0)=ROW($A$1:$A$7166)),ROWS($2:7))),"")</f>
        <v>Ahmed Riad</v>
      </c>
      <c r="D13" s="8">
        <f t="shared" si="1"/>
        <v>1.5959999999999999</v>
      </c>
      <c r="E13" s="8">
        <f t="shared" si="2"/>
        <v>0.42</v>
      </c>
      <c r="F13" s="8"/>
    </row>
    <row r="14" spans="1:8" ht="19.5" x14ac:dyDescent="0.4">
      <c r="A14" s="147" cm="1">
        <f t="array" ref="A1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Oils'!$D$249:$D$777,0)=ROW($A$1:$A$7166)),ROWS($2:8))),"")</f>
        <v>45262</v>
      </c>
      <c r="B14" s="148">
        <f>SUMIFS('Appollo For Natural Oils'!$I$249:$I$777,'Appollo For Natural Oils'!$A$249:$A$777,$A14,'Appollo For Natural Oils'!$D$249:$D$777,$C14)</f>
        <v>23</v>
      </c>
      <c r="C14" s="147" t="str" cm="1">
        <f t="array" ref="C1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Oils'!$A$249:$A$777,0)=ROW($A$1:$A$7166)),ROWS($2:8))),"")</f>
        <v>Selen Reda</v>
      </c>
      <c r="D14" s="8">
        <f t="shared" si="1"/>
        <v>0.874</v>
      </c>
      <c r="E14" s="8">
        <f t="shared" si="2"/>
        <v>0.23</v>
      </c>
      <c r="F14" s="8"/>
    </row>
    <row r="15" spans="1:8" ht="19.5" x14ac:dyDescent="0.4">
      <c r="A15" s="147" cm="1">
        <f t="array" ref="A1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Oils'!$D$249:$D$777,0)=ROW($A$1:$A$7166)),ROWS($2:9))),"")</f>
        <v>45262</v>
      </c>
      <c r="B15" s="148">
        <f>SUMIFS('Appollo For Natural Oils'!$I$249:$I$777,'Appollo For Natural Oils'!$A$249:$A$777,$A15,'Appollo For Natural Oils'!$D$249:$D$777,$C15)</f>
        <v>175</v>
      </c>
      <c r="C15" s="147" t="str" cm="1">
        <f t="array" ref="C1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Oils'!$A$249:$A$777,0)=ROW($A$1:$A$7166)),ROWS($2:9))),"")</f>
        <v>Lemdo Bhfdr</v>
      </c>
      <c r="D15" s="8">
        <f t="shared" si="1"/>
        <v>6.6499999999999995</v>
      </c>
      <c r="E15" s="8">
        <f t="shared" si="2"/>
        <v>1.75</v>
      </c>
      <c r="F15" s="8"/>
    </row>
    <row r="16" spans="1:8" ht="19.5" x14ac:dyDescent="0.4">
      <c r="A16" s="147" cm="1">
        <f t="array" ref="A1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Oils'!$D$249:$D$777,0)=ROW($A$1:$A$7166)),ROWS($2:10))),"")</f>
        <v>45262</v>
      </c>
      <c r="B16" s="148">
        <f>SUMIFS('Appollo For Natural Oils'!$I$249:$I$777,'Appollo For Natural Oils'!$A$249:$A$777,$A16,'Appollo For Natural Oils'!$D$249:$D$777,$C16)</f>
        <v>119</v>
      </c>
      <c r="C16" s="147" t="str" cm="1">
        <f t="array" ref="C1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Oils'!$A$249:$A$777,0)=ROW($A$1:$A$7166)),ROWS($2:10))),"")</f>
        <v>makgo Gerfd</v>
      </c>
      <c r="D16" s="8">
        <f t="shared" si="1"/>
        <v>4.5220000000000002</v>
      </c>
      <c r="E16" s="8">
        <f t="shared" si="2"/>
        <v>1.19</v>
      </c>
      <c r="F16" s="8"/>
    </row>
    <row r="17" spans="1:6" ht="19.5" x14ac:dyDescent="0.4">
      <c r="A17" s="147" cm="1">
        <f t="array" ref="A1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Oils'!$D$249:$D$777,0)=ROW($A$1:$A$7166)),ROWS($2:11))),"")</f>
        <v>45263</v>
      </c>
      <c r="B17" s="148">
        <f>SUMIFS('Appollo For Natural Oils'!$I$249:$I$777,'Appollo For Natural Oils'!$A$249:$A$777,$A17,'Appollo For Natural Oils'!$D$249:$D$777,$C17)</f>
        <v>0</v>
      </c>
      <c r="C17" s="147" t="str" cm="1">
        <f t="array" ref="C1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Oils'!$A$249:$A$777,0)=ROW($A$1:$A$7166)),ROWS($2:11))),"")</f>
        <v>Selen Reda</v>
      </c>
      <c r="D17" s="8">
        <f t="shared" si="1"/>
        <v>0</v>
      </c>
      <c r="E17" s="8">
        <f t="shared" si="2"/>
        <v>0</v>
      </c>
      <c r="F17" s="8"/>
    </row>
    <row r="18" spans="1:6" ht="19.5" x14ac:dyDescent="0.4">
      <c r="A18" s="147" cm="1">
        <f t="array" ref="A1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Oils'!$D$249:$D$777,0)=ROW($A$1:$A$7166)),ROWS($2:12))),"")</f>
        <v>45263</v>
      </c>
      <c r="B18" s="148">
        <f>SUMIFS('Appollo For Natural Oils'!$I$249:$I$777,'Appollo For Natural Oils'!$A$249:$A$777,$A18,'Appollo For Natural Oils'!$D$249:$D$777,$C18)</f>
        <v>0</v>
      </c>
      <c r="C18" s="147" t="str" cm="1">
        <f t="array" ref="C1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Oils'!$A$249:$A$777,0)=ROW($A$1:$A$7166)),ROWS($2:12))),"")</f>
        <v>Khalilov Akbeer</v>
      </c>
      <c r="D18" s="8">
        <f t="shared" si="1"/>
        <v>0</v>
      </c>
      <c r="E18" s="8">
        <f t="shared" si="2"/>
        <v>0</v>
      </c>
      <c r="F18" s="8"/>
    </row>
    <row r="19" spans="1:6" ht="19.5" x14ac:dyDescent="0.4">
      <c r="A19" s="147" cm="1">
        <f t="array" ref="A1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Oils'!$D$249:$D$777,0)=ROW($A$1:$A$7166)),ROWS($2:13))),"")</f>
        <v>45263</v>
      </c>
      <c r="B19" s="148">
        <f>SUMIFS('Appollo For Natural Oils'!$I$249:$I$777,'Appollo For Natural Oils'!$A$249:$A$777,$A19,'Appollo For Natural Oils'!$D$249:$D$777,$C19)</f>
        <v>0</v>
      </c>
      <c r="C19" s="147" t="str" cm="1">
        <f t="array" ref="C1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Oils'!$A$249:$A$777,0)=ROW($A$1:$A$7166)),ROWS($2:13))),"")</f>
        <v>Amad Habibov+Igor Bedo</v>
      </c>
      <c r="D19" s="8">
        <f t="shared" si="1"/>
        <v>0</v>
      </c>
      <c r="E19" s="8">
        <f t="shared" si="2"/>
        <v>0</v>
      </c>
      <c r="F19" s="8"/>
    </row>
    <row r="20" spans="1:6" ht="19.5" x14ac:dyDescent="0.4">
      <c r="A20" s="147" cm="1">
        <f t="array" ref="A2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Oils'!$D$249:$D$777,0)=ROW($A$1:$A$7166)),ROWS($2:14))),"")</f>
        <v>45264</v>
      </c>
      <c r="B20" s="148">
        <f>SUMIFS('Appollo For Natural Oils'!$I$249:$I$777,'Appollo For Natural Oils'!$A$249:$A$777,$A20,'Appollo For Natural Oils'!$D$249:$D$777,$C20)</f>
        <v>202</v>
      </c>
      <c r="C20" s="147" t="str" cm="1">
        <f t="array" ref="C2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Oils'!$A$249:$A$777,0)=ROW($A$1:$A$7166)),ROWS($2:14))),"")</f>
        <v>Ahmed Riad</v>
      </c>
      <c r="D20" s="8">
        <f t="shared" si="1"/>
        <v>7.6760000000000002</v>
      </c>
      <c r="E20" s="8">
        <f t="shared" si="2"/>
        <v>2.02</v>
      </c>
      <c r="F20" s="8"/>
    </row>
    <row r="21" spans="1:6" ht="19.5" x14ac:dyDescent="0.4">
      <c r="A21" s="147" cm="1">
        <f t="array" ref="A2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Oils'!$D$249:$D$777,0)=ROW($A$1:$A$7166)),ROWS($2:15))),"")</f>
        <v>45264</v>
      </c>
      <c r="B21" s="148">
        <f>SUMIFS('Appollo For Natural Oils'!$I$249:$I$777,'Appollo For Natural Oils'!$A$249:$A$777,$A21,'Appollo For Natural Oils'!$D$249:$D$777,$C21)</f>
        <v>19</v>
      </c>
      <c r="C21" s="147" t="str" cm="1">
        <f t="array" ref="C2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Oils'!$A$249:$A$777,0)=ROW($A$1:$A$7166)),ROWS($2:15))),"")</f>
        <v>Nastya Raefgo</v>
      </c>
      <c r="D21" s="8">
        <f t="shared" si="1"/>
        <v>0.72199999999999998</v>
      </c>
      <c r="E21" s="8">
        <f t="shared" si="2"/>
        <v>0.19</v>
      </c>
      <c r="F21" s="8"/>
    </row>
    <row r="22" spans="1:6" ht="19.5" x14ac:dyDescent="0.4">
      <c r="A22" s="147" cm="1">
        <f t="array" ref="A2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Oils'!$D$249:$D$777,0)=ROW($A$1:$A$7166)),ROWS($2:16))),"")</f>
        <v>45264</v>
      </c>
      <c r="B22" s="148">
        <f>SUMIFS('Appollo For Natural Oils'!$I$249:$I$777,'Appollo For Natural Oils'!$A$249:$A$777,$A22,'Appollo For Natural Oils'!$D$249:$D$777,$C22)</f>
        <v>551</v>
      </c>
      <c r="C22" s="147" t="str" cm="1">
        <f t="array" ref="C2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Oils'!$A$249:$A$777,0)=ROW($A$1:$A$7166)),ROWS($2:16))),"")</f>
        <v>Moren Raais</v>
      </c>
      <c r="D22" s="8">
        <f t="shared" si="1"/>
        <v>20.937999999999999</v>
      </c>
      <c r="E22" s="8">
        <f t="shared" si="2"/>
        <v>5.51</v>
      </c>
      <c r="F22" s="8"/>
    </row>
    <row r="23" spans="1:6" ht="19.5" x14ac:dyDescent="0.4">
      <c r="A23" s="147" cm="1">
        <f t="array" ref="A2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Oils'!$D$249:$D$777,0)=ROW($A$1:$A$7166)),ROWS($2:17))),"")</f>
        <v>45264</v>
      </c>
      <c r="B23" s="148">
        <f>SUMIFS('Appollo For Natural Oils'!$I$249:$I$777,'Appollo For Natural Oils'!$A$249:$A$777,$A23,'Appollo For Natural Oils'!$D$249:$D$777,$C23)</f>
        <v>131</v>
      </c>
      <c r="C23" s="147" t="str" cm="1">
        <f t="array" ref="C2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Oils'!$A$249:$A$777,0)=ROW($A$1:$A$7166)),ROWS($2:17))),"")</f>
        <v>Khalilov Akbeer</v>
      </c>
      <c r="D23" s="8">
        <f t="shared" si="1"/>
        <v>4.9779999999999998</v>
      </c>
      <c r="E23" s="8">
        <f t="shared" si="2"/>
        <v>1.31</v>
      </c>
      <c r="F23" s="8"/>
    </row>
    <row r="24" spans="1:6" ht="19.5" x14ac:dyDescent="0.4">
      <c r="A24" s="147" cm="1">
        <f t="array" ref="A2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Oils'!$D$249:$D$777,0)=ROW($A$1:$A$7166)),ROWS($2:18))),"")</f>
        <v>45265</v>
      </c>
      <c r="B24" s="148">
        <f>SUMIFS('Appollo For Natural Oils'!$I$249:$I$777,'Appollo For Natural Oils'!$A$249:$A$777,$A24,'Appollo For Natural Oils'!$D$249:$D$777,$C24)</f>
        <v>56</v>
      </c>
      <c r="C24" s="147" t="str" cm="1">
        <f t="array" ref="C2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Oils'!$A$249:$A$777,0)=ROW($A$1:$A$7166)),ROWS($2:18))),"")</f>
        <v>Moren Raais</v>
      </c>
      <c r="D24" s="8">
        <f t="shared" si="1"/>
        <v>2.1280000000000001</v>
      </c>
      <c r="E24" s="8">
        <f t="shared" si="2"/>
        <v>0.56000000000000005</v>
      </c>
      <c r="F24" s="8"/>
    </row>
    <row r="25" spans="1:6" ht="19.5" x14ac:dyDescent="0.4">
      <c r="A25" s="147" cm="1">
        <f t="array" ref="A2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Oils'!$D$249:$D$777,0)=ROW($A$1:$A$7166)),ROWS($2:19))),"")</f>
        <v>45265</v>
      </c>
      <c r="B25" s="148">
        <f>SUMIFS('Appollo For Natural Oils'!$I$249:$I$777,'Appollo For Natural Oils'!$A$249:$A$777,$A25,'Appollo For Natural Oils'!$D$249:$D$777,$C25)</f>
        <v>171</v>
      </c>
      <c r="C25" s="147" t="str" cm="1">
        <f t="array" ref="C2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Oils'!$A$249:$A$777,0)=ROW($A$1:$A$7166)),ROWS($2:19))),"")</f>
        <v>Ahmed Riad</v>
      </c>
      <c r="D25" s="8">
        <f t="shared" si="1"/>
        <v>6.4980000000000002</v>
      </c>
      <c r="E25" s="8">
        <f t="shared" si="2"/>
        <v>1.71</v>
      </c>
      <c r="F25" s="8"/>
    </row>
    <row r="26" spans="1:6" ht="19.5" x14ac:dyDescent="0.4">
      <c r="A26" s="147" cm="1">
        <f t="array" ref="A2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Oils'!$D$249:$D$777,0)=ROW($A$1:$A$7166)),ROWS($2:20))),"")</f>
        <v>45265</v>
      </c>
      <c r="B26" s="148">
        <f>SUMIFS('Appollo For Natural Oils'!$I$249:$I$777,'Appollo For Natural Oils'!$A$249:$A$777,$A26,'Appollo For Natural Oils'!$D$249:$D$777,$C26)</f>
        <v>72</v>
      </c>
      <c r="C26" s="147" t="str" cm="1">
        <f t="array" ref="C2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Oils'!$A$249:$A$777,0)=ROW($A$1:$A$7166)),ROWS($2:20))),"")</f>
        <v>Lemdo Bhfdr</v>
      </c>
      <c r="D26" s="8">
        <f t="shared" si="1"/>
        <v>2.7359999999999998</v>
      </c>
      <c r="E26" s="8">
        <f t="shared" si="2"/>
        <v>0.72</v>
      </c>
      <c r="F26" s="8"/>
    </row>
    <row r="27" spans="1:6" ht="19.5" x14ac:dyDescent="0.4">
      <c r="A27" s="147" cm="1">
        <f t="array" ref="A2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Oils'!$D$249:$D$777,0)=ROW($A$1:$A$7166)),ROWS($2:21))),"")</f>
        <v>45265</v>
      </c>
      <c r="B27" s="148">
        <f>SUMIFS('Appollo For Natural Oils'!$I$249:$I$777,'Appollo For Natural Oils'!$A$249:$A$777,$A27,'Appollo For Natural Oils'!$D$249:$D$777,$C27)</f>
        <v>50</v>
      </c>
      <c r="C27" s="147" t="str" cm="1">
        <f t="array" ref="C2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Oils'!$A$249:$A$777,0)=ROW($A$1:$A$7166)),ROWS($2:21))),"")</f>
        <v>Ziad Googo</v>
      </c>
      <c r="D27" s="8">
        <f t="shared" si="1"/>
        <v>1.9</v>
      </c>
      <c r="E27" s="8">
        <f t="shared" si="2"/>
        <v>0.5</v>
      </c>
      <c r="F27" s="8"/>
    </row>
    <row r="28" spans="1:6" ht="19.5" x14ac:dyDescent="0.4">
      <c r="A28" s="147" cm="1">
        <f t="array" ref="A2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Oils'!$D$249:$D$777,0)=ROW($A$1:$A$7166)),ROWS($2:22))),"")</f>
        <v>45266</v>
      </c>
      <c r="B28" s="148">
        <f>SUMIFS('Appollo For Natural Oils'!$I$249:$I$777,'Appollo For Natural Oils'!$A$249:$A$777,$A28,'Appollo For Natural Oils'!$D$249:$D$777,$C28)</f>
        <v>61</v>
      </c>
      <c r="C28" s="147" t="str" cm="1">
        <f t="array" ref="C2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Oils'!$A$249:$A$777,0)=ROW($A$1:$A$7166)),ROWS($2:22))),"")</f>
        <v>Moren Raais</v>
      </c>
      <c r="D28" s="8">
        <f t="shared" si="1"/>
        <v>2.3180000000000001</v>
      </c>
      <c r="E28" s="8">
        <f t="shared" si="2"/>
        <v>0.61</v>
      </c>
      <c r="F28" s="8"/>
    </row>
    <row r="29" spans="1:6" ht="19.5" x14ac:dyDescent="0.4">
      <c r="A29" s="147" cm="1">
        <f t="array" ref="A2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Oils'!$D$249:$D$777,0)=ROW($A$1:$A$7166)),ROWS($2:23))),"")</f>
        <v>45266</v>
      </c>
      <c r="B29" s="148">
        <f>SUMIFS('Appollo For Natural Oils'!$I$249:$I$777,'Appollo For Natural Oils'!$A$249:$A$777,$A29,'Appollo For Natural Oils'!$D$249:$D$777,$C29)</f>
        <v>12</v>
      </c>
      <c r="C29" s="147" t="str" cm="1">
        <f t="array" ref="C2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Oils'!$A$249:$A$777,0)=ROW($A$1:$A$7166)),ROWS($2:23))),"")</f>
        <v>Ahmed Riad</v>
      </c>
      <c r="D29" s="8">
        <f t="shared" si="1"/>
        <v>0.45599999999999996</v>
      </c>
      <c r="E29" s="8">
        <f t="shared" si="2"/>
        <v>0.12</v>
      </c>
      <c r="F29" s="8"/>
    </row>
    <row r="30" spans="1:6" ht="19.5" x14ac:dyDescent="0.4">
      <c r="A30" s="147" cm="1">
        <f t="array" ref="A3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Oils'!$D$249:$D$777,0)=ROW($A$1:$A$7166)),ROWS($2:24))),"")</f>
        <v>45266</v>
      </c>
      <c r="B30" s="148">
        <f>SUMIFS('Appollo For Natural Oils'!$I$249:$I$777,'Appollo For Natural Oils'!$A$249:$A$777,$A30,'Appollo For Natural Oils'!$D$249:$D$777,$C30)</f>
        <v>170</v>
      </c>
      <c r="C30" s="147" t="str" cm="1">
        <f t="array" ref="C3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Oils'!$A$249:$A$777,0)=ROW($A$1:$A$7166)),ROWS($2:24))),"")</f>
        <v>Lemdo Bhfdr</v>
      </c>
      <c r="D30" s="8">
        <f t="shared" si="1"/>
        <v>6.46</v>
      </c>
      <c r="E30" s="8">
        <f t="shared" si="2"/>
        <v>1.7</v>
      </c>
      <c r="F30" s="8"/>
    </row>
    <row r="31" spans="1:6" ht="19.5" x14ac:dyDescent="0.4">
      <c r="A31" s="147" cm="1">
        <f t="array" ref="A3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Oils'!$D$249:$D$777,0)=ROW($A$1:$A$7166)),ROWS($2:25))),"")</f>
        <v>45266</v>
      </c>
      <c r="B31" s="148">
        <f>SUMIFS('Appollo For Natural Oils'!$I$249:$I$777,'Appollo For Natural Oils'!$A$249:$A$777,$A31,'Appollo For Natural Oils'!$D$249:$D$777,$C31)</f>
        <v>97</v>
      </c>
      <c r="C31" s="147" t="str" cm="1">
        <f t="array" ref="C3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Oils'!$A$249:$A$777,0)=ROW($A$1:$A$7166)),ROWS($2:25))),"")</f>
        <v>Nastya Raefgo</v>
      </c>
      <c r="D31" s="8">
        <f t="shared" si="1"/>
        <v>3.6859999999999999</v>
      </c>
      <c r="E31" s="8">
        <f t="shared" si="2"/>
        <v>0.97</v>
      </c>
      <c r="F31" s="8"/>
    </row>
    <row r="32" spans="1:6" ht="19.5" x14ac:dyDescent="0.4">
      <c r="A32" s="147" cm="1">
        <f t="array" ref="A3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Oils'!$D$249:$D$777,0)=ROW($A$1:$A$7166)),ROWS($2:26))),"")</f>
        <v>45266</v>
      </c>
      <c r="B32" s="148">
        <f>SUMIFS('Appollo For Natural Oils'!$I$249:$I$777,'Appollo For Natural Oils'!$A$249:$A$777,$A32,'Appollo For Natural Oils'!$D$249:$D$777,$C32)</f>
        <v>35</v>
      </c>
      <c r="C32" s="147" t="str" cm="1">
        <f t="array" ref="C3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Oils'!$A$249:$A$777,0)=ROW($A$1:$A$7166)),ROWS($2:26))),"")</f>
        <v>Selen Reda</v>
      </c>
      <c r="D32" s="8">
        <f t="shared" si="1"/>
        <v>1.33</v>
      </c>
      <c r="E32" s="8">
        <f t="shared" si="2"/>
        <v>0.35000000000000003</v>
      </c>
      <c r="F32" s="8"/>
    </row>
    <row r="33" spans="1:6" ht="19.5" x14ac:dyDescent="0.4">
      <c r="A33" s="147" cm="1">
        <f t="array" ref="A3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Oils'!$D$249:$D$777,0)=ROW($A$1:$A$7166)),ROWS($2:27))),"")</f>
        <v>45266</v>
      </c>
      <c r="B33" s="148">
        <f>SUMIFS('Appollo For Natural Oils'!$I$249:$I$777,'Appollo For Natural Oils'!$A$249:$A$777,$A33,'Appollo For Natural Oils'!$D$249:$D$777,$C33)</f>
        <v>0</v>
      </c>
      <c r="C33" s="147" t="str" cm="1">
        <f t="array" ref="C3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Oils'!$A$249:$A$777,0)=ROW($A$1:$A$7166)),ROWS($2:27))),"")</f>
        <v>Igor Bedo</v>
      </c>
      <c r="D33" s="8">
        <f t="shared" si="1"/>
        <v>0</v>
      </c>
      <c r="E33" s="8">
        <f t="shared" si="2"/>
        <v>0</v>
      </c>
      <c r="F33" s="8"/>
    </row>
    <row r="34" spans="1:6" ht="19.5" x14ac:dyDescent="0.4">
      <c r="A34" s="147" cm="1">
        <f t="array" ref="A3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Oils'!$D$249:$D$777,0)=ROW($A$1:$A$7166)),ROWS($2:28))),"")</f>
        <v>45267</v>
      </c>
      <c r="B34" s="148">
        <f>SUMIFS('Appollo For Natural Oils'!$I$249:$I$777,'Appollo For Natural Oils'!$A$249:$A$777,$A34,'Appollo For Natural Oils'!$D$249:$D$777,$C34)</f>
        <v>0</v>
      </c>
      <c r="C34" s="147" t="str" cm="1">
        <f t="array" ref="C3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Oils'!$A$249:$A$777,0)=ROW($A$1:$A$7166)),ROWS($2:28))),"")</f>
        <v>Lemdo Bhfdr</v>
      </c>
      <c r="D34" s="8">
        <f t="shared" si="1"/>
        <v>0</v>
      </c>
      <c r="E34" s="8">
        <f t="shared" si="2"/>
        <v>0</v>
      </c>
      <c r="F34" s="8"/>
    </row>
    <row r="35" spans="1:6" ht="19.5" x14ac:dyDescent="0.4">
      <c r="A35" s="147" cm="1">
        <f t="array" ref="A3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Oils'!$D$249:$D$777,0)=ROW($A$1:$A$7166)),ROWS($2:29))),"")</f>
        <v>45267</v>
      </c>
      <c r="B35" s="148">
        <f>SUMIFS('Appollo For Natural Oils'!$I$249:$I$777,'Appollo For Natural Oils'!$A$249:$A$777,$A35,'Appollo For Natural Oils'!$D$249:$D$777,$C35)</f>
        <v>167</v>
      </c>
      <c r="C35" s="147" t="str" cm="1">
        <f t="array" ref="C3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Oils'!$A$249:$A$777,0)=ROW($A$1:$A$7166)),ROWS($2:29))),"")</f>
        <v>Moren Raais</v>
      </c>
      <c r="D35" s="8">
        <f t="shared" si="1"/>
        <v>6.3460000000000001</v>
      </c>
      <c r="E35" s="8">
        <f t="shared" si="2"/>
        <v>1.67</v>
      </c>
      <c r="F35" s="8"/>
    </row>
    <row r="36" spans="1:6" ht="19.5" x14ac:dyDescent="0.4">
      <c r="A36" s="147" cm="1">
        <f t="array" ref="A3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Oils'!$D$249:$D$777,0)=ROW($A$1:$A$7166)),ROWS($2:30))),"")</f>
        <v>45267</v>
      </c>
      <c r="B36" s="148">
        <f>SUMIFS('Appollo For Natural Oils'!$I$249:$I$777,'Appollo For Natural Oils'!$A$249:$A$777,$A36,'Appollo For Natural Oils'!$D$249:$D$777,$C36)</f>
        <v>85</v>
      </c>
      <c r="C36" s="147" t="str" cm="1">
        <f t="array" ref="C3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Oils'!$A$249:$A$777,0)=ROW($A$1:$A$7166)),ROWS($2:30))),"")</f>
        <v>Selen Reda</v>
      </c>
      <c r="D36" s="8">
        <f t="shared" si="1"/>
        <v>3.23</v>
      </c>
      <c r="E36" s="8">
        <f t="shared" si="2"/>
        <v>0.85</v>
      </c>
      <c r="F36" s="8"/>
    </row>
    <row r="37" spans="1:6" ht="19.5" x14ac:dyDescent="0.4">
      <c r="A37" s="147" cm="1">
        <f t="array" ref="A3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Oils'!$D$249:$D$777,0)=ROW($A$1:$A$7166)),ROWS($2:31))),"")</f>
        <v>45267</v>
      </c>
      <c r="B37" s="148">
        <f>SUMIFS('Appollo For Natural Oils'!$I$249:$I$777,'Appollo For Natural Oils'!$A$249:$A$777,$A37,'Appollo For Natural Oils'!$D$249:$D$777,$C37)</f>
        <v>0</v>
      </c>
      <c r="C37" s="147" t="str" cm="1">
        <f t="array" ref="C3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Oils'!$A$249:$A$777,0)=ROW($A$1:$A$7166)),ROWS($2:31))),"")</f>
        <v>makgo Gerfd</v>
      </c>
      <c r="D37" s="8">
        <f t="shared" si="1"/>
        <v>0</v>
      </c>
      <c r="E37" s="8">
        <f t="shared" si="2"/>
        <v>0</v>
      </c>
      <c r="F37" s="8"/>
    </row>
    <row r="38" spans="1:6" ht="19.5" x14ac:dyDescent="0.4">
      <c r="A38" s="147" cm="1">
        <f t="array" ref="A3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Oils'!$D$249:$D$777,0)=ROW($A$1:$A$7166)),ROWS($2:32))),"")</f>
        <v>45267</v>
      </c>
      <c r="B38" s="148">
        <f>SUMIFS('Appollo For Natural Oils'!$I$249:$I$777,'Appollo For Natural Oils'!$A$249:$A$777,$A38,'Appollo For Natural Oils'!$D$249:$D$777,$C38)</f>
        <v>0</v>
      </c>
      <c r="C38" s="147" t="str" cm="1">
        <f t="array" ref="C3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Oils'!$A$249:$A$777,0)=ROW($A$1:$A$7166)),ROWS($2:32))),"")</f>
        <v>Ahmed Riad</v>
      </c>
      <c r="D38" s="8">
        <f t="shared" si="1"/>
        <v>0</v>
      </c>
      <c r="E38" s="8">
        <f t="shared" si="2"/>
        <v>0</v>
      </c>
      <c r="F38" s="8"/>
    </row>
    <row r="39" spans="1:6" ht="19.5" x14ac:dyDescent="0.4">
      <c r="A39" s="147" cm="1">
        <f t="array" ref="A3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Oils'!$D$249:$D$777,0)=ROW($A$1:$A$7166)),ROWS($2:33))),"")</f>
        <v>45268</v>
      </c>
      <c r="B39" s="148">
        <f>SUMIFS('Appollo For Natural Oils'!$I$249:$I$777,'Appollo For Natural Oils'!$A$249:$A$777,$A39,'Appollo For Natural Oils'!$D$249:$D$777,$C39)</f>
        <v>51</v>
      </c>
      <c r="C39" s="147" t="str" cm="1">
        <f t="array" ref="C3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Oils'!$A$249:$A$777,0)=ROW($A$1:$A$7166)),ROWS($2:33))),"")</f>
        <v>Ameno Allilov</v>
      </c>
      <c r="D39" s="8">
        <f t="shared" si="1"/>
        <v>1.9379999999999999</v>
      </c>
      <c r="E39" s="8">
        <f t="shared" si="2"/>
        <v>0.51</v>
      </c>
      <c r="F39" s="8"/>
    </row>
    <row r="40" spans="1:6" ht="19.5" x14ac:dyDescent="0.4">
      <c r="A40" s="147" cm="1">
        <f t="array" ref="A4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Oils'!$D$249:$D$777,0)=ROW($A$1:$A$7166)),ROWS($2:34))),"")</f>
        <v>45268</v>
      </c>
      <c r="B40" s="148">
        <f>SUMIFS('Appollo For Natural Oils'!$I$249:$I$777,'Appollo For Natural Oils'!$A$249:$A$777,$A40,'Appollo For Natural Oils'!$D$249:$D$777,$C40)</f>
        <v>246</v>
      </c>
      <c r="C40" s="147" t="str" cm="1">
        <f t="array" ref="C4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Oils'!$A$249:$A$777,0)=ROW($A$1:$A$7166)),ROWS($2:34))),"")</f>
        <v>Ahmed Riad</v>
      </c>
      <c r="D40" s="8">
        <f t="shared" si="1"/>
        <v>9.347999999999999</v>
      </c>
      <c r="E40" s="8">
        <f t="shared" si="2"/>
        <v>2.46</v>
      </c>
      <c r="F40" s="8"/>
    </row>
    <row r="41" spans="1:6" ht="19.5" x14ac:dyDescent="0.4">
      <c r="A41" s="147" cm="1">
        <f t="array" ref="A4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Oils'!$D$249:$D$777,0)=ROW($A$1:$A$7166)),ROWS($2:35))),"")</f>
        <v>45268</v>
      </c>
      <c r="B41" s="148">
        <f>SUMIFS('Appollo For Natural Oils'!$I$249:$I$777,'Appollo For Natural Oils'!$A$249:$A$777,$A41,'Appollo For Natural Oils'!$D$249:$D$777,$C41)</f>
        <v>42</v>
      </c>
      <c r="C41" s="147" t="str" cm="1">
        <f t="array" ref="C4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Oils'!$A$249:$A$777,0)=ROW($A$1:$A$7166)),ROWS($2:35))),"")</f>
        <v>Selen Reda</v>
      </c>
      <c r="D41" s="8">
        <f t="shared" si="1"/>
        <v>1.5959999999999999</v>
      </c>
      <c r="E41" s="8">
        <f t="shared" si="2"/>
        <v>0.42</v>
      </c>
      <c r="F41" s="8"/>
    </row>
    <row r="42" spans="1:6" ht="19.5" x14ac:dyDescent="0.4">
      <c r="A42" s="147" cm="1">
        <f t="array" ref="A4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Oils'!$D$249:$D$777,0)=ROW($A$1:$A$7166)),ROWS($2:36))),"")</f>
        <v>45268</v>
      </c>
      <c r="B42" s="148">
        <f>SUMIFS('Appollo For Natural Oils'!$I$249:$I$777,'Appollo For Natural Oils'!$A$249:$A$777,$A42,'Appollo For Natural Oils'!$D$249:$D$777,$C42)</f>
        <v>0</v>
      </c>
      <c r="C42" s="147" t="str" cm="1">
        <f t="array" ref="C4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Oils'!$A$249:$A$777,0)=ROW($A$1:$A$7166)),ROWS($2:36))),"")</f>
        <v>Moren Raais</v>
      </c>
      <c r="D42" s="8">
        <f t="shared" si="1"/>
        <v>0</v>
      </c>
      <c r="E42" s="8">
        <f t="shared" si="2"/>
        <v>0</v>
      </c>
      <c r="F42" s="8"/>
    </row>
    <row r="43" spans="1:6" ht="19.5" x14ac:dyDescent="0.4">
      <c r="A43" s="147" cm="1">
        <f t="array" ref="A4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Oils'!$D$249:$D$777,0)=ROW($A$1:$A$7166)),ROWS($2:37))),"")</f>
        <v>45268</v>
      </c>
      <c r="B43" s="148">
        <f>SUMIFS('Appollo For Natural Oils'!$I$249:$I$777,'Appollo For Natural Oils'!$A$249:$A$777,$A43,'Appollo For Natural Oils'!$D$249:$D$777,$C43)</f>
        <v>63</v>
      </c>
      <c r="C43" s="147" t="str" cm="1">
        <f t="array" ref="C4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Oils'!$A$249:$A$777,0)=ROW($A$1:$A$7166)),ROWS($2:37))),"")</f>
        <v>Lemdo Bhfdr</v>
      </c>
      <c r="D43" s="8">
        <f t="shared" si="1"/>
        <v>2.3940000000000001</v>
      </c>
      <c r="E43" s="8">
        <f t="shared" si="2"/>
        <v>0.63</v>
      </c>
      <c r="F43" s="8"/>
    </row>
    <row r="44" spans="1:6" ht="19.5" x14ac:dyDescent="0.4">
      <c r="A44" s="147" cm="1">
        <f t="array" ref="A4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Oils'!$D$249:$D$777,0)=ROW($A$1:$A$7166)),ROWS($2:38))),"")</f>
        <v>45268</v>
      </c>
      <c r="B44" s="148">
        <f>SUMIFS('Appollo For Natural Oils'!$I$249:$I$777,'Appollo For Natural Oils'!$A$249:$A$777,$A44,'Appollo For Natural Oils'!$D$249:$D$777,$C44)</f>
        <v>147</v>
      </c>
      <c r="C44" s="147" t="str" cm="1">
        <f t="array" ref="C4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Oils'!$A$249:$A$777,0)=ROW($A$1:$A$7166)),ROWS($2:38))),"")</f>
        <v>makgo Gerfd</v>
      </c>
      <c r="D44" s="8">
        <f t="shared" si="1"/>
        <v>5.5860000000000003</v>
      </c>
      <c r="E44" s="8">
        <f t="shared" si="2"/>
        <v>1.47</v>
      </c>
      <c r="F44" s="8"/>
    </row>
    <row r="45" spans="1:6" ht="19.5" x14ac:dyDescent="0.4">
      <c r="A45" s="147" cm="1">
        <f t="array" ref="A4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Oils'!$D$249:$D$777,0)=ROW($A$1:$A$7166)),ROWS($2:39))),"")</f>
        <v>45269</v>
      </c>
      <c r="B45" s="148">
        <f>SUMIFS('Appollo For Natural Oils'!$I$249:$I$777,'Appollo For Natural Oils'!$A$249:$A$777,$A45,'Appollo For Natural Oils'!$D$249:$D$777,$C45)</f>
        <v>75</v>
      </c>
      <c r="C45" s="147" t="str" cm="1">
        <f t="array" ref="C4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Oils'!$A$249:$A$777,0)=ROW($A$1:$A$7166)),ROWS($2:39))),"")</f>
        <v>Lemdo Bhfdr</v>
      </c>
      <c r="D45" s="8">
        <f t="shared" si="1"/>
        <v>2.85</v>
      </c>
      <c r="E45" s="8">
        <f t="shared" si="2"/>
        <v>0.75</v>
      </c>
      <c r="F45" s="8"/>
    </row>
    <row r="46" spans="1:6" ht="19.5" x14ac:dyDescent="0.4">
      <c r="A46" s="147" cm="1">
        <f t="array" ref="A4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Oils'!$D$249:$D$777,0)=ROW($A$1:$A$7166)),ROWS($2:40))),"")</f>
        <v>45269</v>
      </c>
      <c r="B46" s="148">
        <f>SUMIFS('Appollo For Natural Oils'!$I$249:$I$777,'Appollo For Natural Oils'!$A$249:$A$777,$A46,'Appollo For Natural Oils'!$D$249:$D$777,$C46)</f>
        <v>164</v>
      </c>
      <c r="C46" s="147" t="str" cm="1">
        <f t="array" ref="C4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Oils'!$A$249:$A$777,0)=ROW($A$1:$A$7166)),ROWS($2:40))),"")</f>
        <v>Moren Raais</v>
      </c>
      <c r="D46" s="8">
        <f t="shared" si="1"/>
        <v>6.2320000000000002</v>
      </c>
      <c r="E46" s="8">
        <f t="shared" si="2"/>
        <v>1.6400000000000001</v>
      </c>
      <c r="F46" s="8"/>
    </row>
    <row r="47" spans="1:6" ht="19.5" x14ac:dyDescent="0.4">
      <c r="A47" s="147" cm="1">
        <f t="array" ref="A4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Oils'!$D$249:$D$777,0)=ROW($A$1:$A$7166)),ROWS($2:41))),"")</f>
        <v>45269</v>
      </c>
      <c r="B47" s="148">
        <f>SUMIFS('Appollo For Natural Oils'!$I$249:$I$777,'Appollo For Natural Oils'!$A$249:$A$777,$A47,'Appollo For Natural Oils'!$D$249:$D$777,$C47)</f>
        <v>40</v>
      </c>
      <c r="C47" s="147" t="str" cm="1">
        <f t="array" ref="C4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Oils'!$A$249:$A$777,0)=ROW($A$1:$A$7166)),ROWS($2:41))),"")</f>
        <v>Ahmed Riad</v>
      </c>
      <c r="D47" s="8">
        <f t="shared" si="1"/>
        <v>1.52</v>
      </c>
      <c r="E47" s="8">
        <f t="shared" si="2"/>
        <v>0.4</v>
      </c>
      <c r="F47" s="8"/>
    </row>
    <row r="48" spans="1:6" ht="19.5" x14ac:dyDescent="0.4">
      <c r="A48" s="147" cm="1">
        <f t="array" ref="A4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Oils'!$D$249:$D$777,0)=ROW($A$1:$A$7166)),ROWS($2:42))),"")</f>
        <v>45269</v>
      </c>
      <c r="B48" s="148">
        <f>SUMIFS('Appollo For Natural Oils'!$I$249:$I$777,'Appollo For Natural Oils'!$A$249:$A$777,$A48,'Appollo For Natural Oils'!$D$249:$D$777,$C48)</f>
        <v>62</v>
      </c>
      <c r="C48" s="147" t="str" cm="1">
        <f t="array" ref="C4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Oils'!$A$249:$A$777,0)=ROW($A$1:$A$7166)),ROWS($2:42))),"")</f>
        <v>Nastya Raefgo</v>
      </c>
      <c r="D48" s="8">
        <f t="shared" si="1"/>
        <v>2.3559999999999999</v>
      </c>
      <c r="E48" s="8">
        <f t="shared" si="2"/>
        <v>0.62</v>
      </c>
      <c r="F48" s="8"/>
    </row>
    <row r="49" spans="1:6" ht="19.5" x14ac:dyDescent="0.4">
      <c r="A49" s="147" cm="1">
        <f t="array" ref="A4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Oils'!$D$249:$D$777,0)=ROW($A$1:$A$7166)),ROWS($2:43))),"")</f>
        <v>45270</v>
      </c>
      <c r="B49" s="148">
        <f>SUMIFS('Appollo For Natural Oils'!$I$249:$I$777,'Appollo For Natural Oils'!$A$249:$A$777,$A49,'Appollo For Natural Oils'!$D$249:$D$777,$C49)</f>
        <v>111</v>
      </c>
      <c r="C49" s="147" t="str" cm="1">
        <f t="array" ref="C4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Oils'!$A$249:$A$777,0)=ROW($A$1:$A$7166)),ROWS($2:43))),"")</f>
        <v>Moren Raais</v>
      </c>
      <c r="D49" s="8">
        <f t="shared" si="1"/>
        <v>4.218</v>
      </c>
      <c r="E49" s="8">
        <f t="shared" si="2"/>
        <v>1.1100000000000001</v>
      </c>
      <c r="F49" s="8"/>
    </row>
    <row r="50" spans="1:6" ht="19.5" x14ac:dyDescent="0.4">
      <c r="A50" s="147" cm="1">
        <f t="array" ref="A5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Oils'!$D$249:$D$777,0)=ROW($A$1:$A$7166)),ROWS($2:44))),"")</f>
        <v>45270</v>
      </c>
      <c r="B50" s="148">
        <f>SUMIFS('Appollo For Natural Oils'!$I$249:$I$777,'Appollo For Natural Oils'!$A$249:$A$777,$A50,'Appollo For Natural Oils'!$D$249:$D$777,$C50)</f>
        <v>203</v>
      </c>
      <c r="C50" s="147" t="str" cm="1">
        <f t="array" ref="C5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Oils'!$A$249:$A$777,0)=ROW($A$1:$A$7166)),ROWS($2:44))),"")</f>
        <v>makgo Gerfd</v>
      </c>
      <c r="D50" s="8">
        <f t="shared" si="1"/>
        <v>7.7139999999999995</v>
      </c>
      <c r="E50" s="8">
        <f t="shared" si="2"/>
        <v>2.0300000000000002</v>
      </c>
      <c r="F50" s="8"/>
    </row>
    <row r="51" spans="1:6" ht="19.5" x14ac:dyDescent="0.4">
      <c r="A51" s="147" cm="1">
        <f t="array" ref="A5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Oils'!$D$249:$D$777,0)=ROW($A$1:$A$7166)),ROWS($2:45))),"")</f>
        <v>45270</v>
      </c>
      <c r="B51" s="148">
        <f>SUMIFS('Appollo For Natural Oils'!$I$249:$I$777,'Appollo For Natural Oils'!$A$249:$A$777,$A51,'Appollo For Natural Oils'!$D$249:$D$777,$C51)</f>
        <v>123</v>
      </c>
      <c r="C51" s="147" t="str" cm="1">
        <f t="array" ref="C5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Oils'!$A$249:$A$777,0)=ROW($A$1:$A$7166)),ROWS($2:45))),"")</f>
        <v>Nastya Raefgo</v>
      </c>
      <c r="D51" s="8">
        <f t="shared" si="1"/>
        <v>4.6739999999999995</v>
      </c>
      <c r="E51" s="8">
        <f t="shared" si="2"/>
        <v>1.23</v>
      </c>
      <c r="F51" s="8"/>
    </row>
    <row r="52" spans="1:6" ht="19.5" x14ac:dyDescent="0.4">
      <c r="A52" s="147" cm="1">
        <f t="array" ref="A5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Oils'!$D$249:$D$777,0)=ROW($A$1:$A$7166)),ROWS($2:46))),"")</f>
        <v>45270</v>
      </c>
      <c r="B52" s="148">
        <f>SUMIFS('Appollo For Natural Oils'!$I$249:$I$777,'Appollo For Natural Oils'!$A$249:$A$777,$A52,'Appollo For Natural Oils'!$D$249:$D$777,$C52)</f>
        <v>0</v>
      </c>
      <c r="C52" s="147" t="str" cm="1">
        <f t="array" ref="C5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Oils'!$A$249:$A$777,0)=ROW($A$1:$A$7166)),ROWS($2:46))),"")</f>
        <v>Ahmed Riad</v>
      </c>
      <c r="D52" s="8">
        <f t="shared" si="1"/>
        <v>0</v>
      </c>
      <c r="E52" s="8">
        <f t="shared" si="2"/>
        <v>0</v>
      </c>
      <c r="F52" s="8"/>
    </row>
    <row r="53" spans="1:6" ht="19.5" x14ac:dyDescent="0.4">
      <c r="A53" s="147" cm="1">
        <f t="array" ref="A5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Oils'!$D$249:$D$777,0)=ROW($A$1:$A$7166)),ROWS($2:47))),"")</f>
        <v>45270</v>
      </c>
      <c r="B53" s="148">
        <f>SUMIFS('Appollo For Natural Oils'!$I$249:$I$777,'Appollo For Natural Oils'!$A$249:$A$777,$A53,'Appollo For Natural Oils'!$D$249:$D$777,$C53)</f>
        <v>290</v>
      </c>
      <c r="C53" s="147" t="str" cm="1">
        <f t="array" ref="C5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Oils'!$A$249:$A$777,0)=ROW($A$1:$A$7166)),ROWS($2:47))),"")</f>
        <v>Lemdo Bhfdr</v>
      </c>
      <c r="D53" s="8">
        <f t="shared" si="1"/>
        <v>11.02</v>
      </c>
      <c r="E53" s="8">
        <f t="shared" si="2"/>
        <v>2.9</v>
      </c>
      <c r="F53" s="8"/>
    </row>
    <row r="54" spans="1:6" ht="19.5" x14ac:dyDescent="0.4">
      <c r="A54" s="147" cm="1">
        <f t="array" ref="A5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Oils'!$D$249:$D$777,0)=ROW($A$1:$A$7166)),ROWS($2:48))),"")</f>
        <v>45270</v>
      </c>
      <c r="B54" s="148">
        <f>SUMIFS('Appollo For Natural Oils'!$I$249:$I$777,'Appollo For Natural Oils'!$A$249:$A$777,$A54,'Appollo For Natural Oils'!$D$249:$D$777,$C54)</f>
        <v>25</v>
      </c>
      <c r="C54" s="147" t="str" cm="1">
        <f t="array" ref="C5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Oils'!$A$249:$A$777,0)=ROW($A$1:$A$7166)),ROWS($2:48))),"")</f>
        <v>Selen Reda</v>
      </c>
      <c r="D54" s="8">
        <f t="shared" si="1"/>
        <v>0.95</v>
      </c>
      <c r="E54" s="8">
        <f t="shared" si="2"/>
        <v>0.25</v>
      </c>
      <c r="F54" s="8"/>
    </row>
    <row r="55" spans="1:6" ht="19.5" x14ac:dyDescent="0.4">
      <c r="A55" s="147" cm="1">
        <f t="array" ref="A5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Oils'!$D$249:$D$777,0)=ROW($A$1:$A$7166)),ROWS($2:49))),"")</f>
        <v>45271</v>
      </c>
      <c r="B55" s="148">
        <f>SUMIFS('Appollo For Natural Oils'!$I$249:$I$777,'Appollo For Natural Oils'!$A$249:$A$777,$A55,'Appollo For Natural Oils'!$D$249:$D$777,$C55)</f>
        <v>154</v>
      </c>
      <c r="C55" s="147" t="str" cm="1">
        <f t="array" ref="C5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Oils'!$A$249:$A$777,0)=ROW($A$1:$A$7166)),ROWS($2:49))),"")</f>
        <v>Dell Sidov</v>
      </c>
      <c r="D55" s="8">
        <f t="shared" si="1"/>
        <v>5.8519999999999994</v>
      </c>
      <c r="E55" s="8">
        <f t="shared" si="2"/>
        <v>1.54</v>
      </c>
      <c r="F55" s="8"/>
    </row>
    <row r="56" spans="1:6" ht="19.5" x14ac:dyDescent="0.4">
      <c r="A56" s="147" cm="1">
        <f t="array" ref="A5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Oils'!$D$249:$D$777,0)=ROW($A$1:$A$7166)),ROWS($2:50))),"")</f>
        <v>45271</v>
      </c>
      <c r="B56" s="148">
        <f>SUMIFS('Appollo For Natural Oils'!$I$249:$I$777,'Appollo For Natural Oils'!$A$249:$A$777,$A56,'Appollo For Natural Oils'!$D$249:$D$777,$C56)</f>
        <v>219</v>
      </c>
      <c r="C56" s="147" t="str" cm="1">
        <f t="array" ref="C5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Oils'!$A$249:$A$777,0)=ROW($A$1:$A$7166)),ROWS($2:50))),"")</f>
        <v>Ahmed Riad</v>
      </c>
      <c r="D56" s="8">
        <f t="shared" si="1"/>
        <v>8.3219999999999992</v>
      </c>
      <c r="E56" s="8">
        <f t="shared" si="2"/>
        <v>2.19</v>
      </c>
      <c r="F56" s="8"/>
    </row>
    <row r="57" spans="1:6" ht="19.5" x14ac:dyDescent="0.4">
      <c r="A57" s="147" cm="1">
        <f t="array" ref="A5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Oils'!$D$249:$D$777,0)=ROW($A$1:$A$7166)),ROWS($2:51))),"")</f>
        <v>45271</v>
      </c>
      <c r="B57" s="148">
        <f>SUMIFS('Appollo For Natural Oils'!$I$249:$I$777,'Appollo For Natural Oils'!$A$249:$A$777,$A57,'Appollo For Natural Oils'!$D$249:$D$777,$C57)</f>
        <v>190</v>
      </c>
      <c r="C57" s="147" t="str" cm="1">
        <f t="array" ref="C5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Oils'!$A$249:$A$777,0)=ROW($A$1:$A$7166)),ROWS($2:51))),"")</f>
        <v>Selen Reda</v>
      </c>
      <c r="D57" s="8">
        <f t="shared" si="1"/>
        <v>7.22</v>
      </c>
      <c r="E57" s="8">
        <f t="shared" si="2"/>
        <v>1.9000000000000001</v>
      </c>
      <c r="F57" s="8"/>
    </row>
    <row r="58" spans="1:6" ht="19.5" x14ac:dyDescent="0.4">
      <c r="A58" s="147" cm="1">
        <f t="array" ref="A5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Oils'!$D$249:$D$777,0)=ROW($A$1:$A$7166)),ROWS($2:52))),"")</f>
        <v>45271</v>
      </c>
      <c r="B58" s="148">
        <f>SUMIFS('Appollo For Natural Oils'!$I$249:$I$777,'Appollo For Natural Oils'!$A$249:$A$777,$A58,'Appollo For Natural Oils'!$D$249:$D$777,$C58)</f>
        <v>0</v>
      </c>
      <c r="C58" s="147" t="str" cm="1">
        <f t="array" ref="C5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Oils'!$A$249:$A$777,0)=ROW($A$1:$A$7166)),ROWS($2:52))),"")</f>
        <v>Lemdo Bhfdr</v>
      </c>
      <c r="D58" s="8">
        <f t="shared" si="1"/>
        <v>0</v>
      </c>
      <c r="E58" s="8">
        <f t="shared" si="2"/>
        <v>0</v>
      </c>
      <c r="F58" s="8"/>
    </row>
    <row r="59" spans="1:6" ht="19.5" x14ac:dyDescent="0.4">
      <c r="A59" s="147" cm="1">
        <f t="array" ref="A5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Oils'!$D$249:$D$777,0)=ROW($A$1:$A$7166)),ROWS($2:53))),"")</f>
        <v>45271</v>
      </c>
      <c r="B59" s="148">
        <f>SUMIFS('Appollo For Natural Oils'!$I$249:$I$777,'Appollo For Natural Oils'!$A$249:$A$777,$A59,'Appollo For Natural Oils'!$D$249:$D$777,$C59)</f>
        <v>450</v>
      </c>
      <c r="C59" s="147" t="str" cm="1">
        <f t="array" ref="C5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Oils'!$A$249:$A$777,0)=ROW($A$1:$A$7166)),ROWS($2:53))),"")</f>
        <v>Moren Raais</v>
      </c>
      <c r="D59" s="8">
        <f t="shared" si="1"/>
        <v>17.099999999999998</v>
      </c>
      <c r="E59" s="8">
        <f t="shared" si="2"/>
        <v>4.5</v>
      </c>
      <c r="F59" s="8"/>
    </row>
    <row r="60" spans="1:6" ht="19.5" x14ac:dyDescent="0.4">
      <c r="A60" s="147" cm="1">
        <f t="array" ref="A6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Oils'!$D$249:$D$777,0)=ROW($A$1:$A$7166)),ROWS($2:54))),"")</f>
        <v>45271</v>
      </c>
      <c r="B60" s="148">
        <f>SUMIFS('Appollo For Natural Oils'!$I$249:$I$777,'Appollo For Natural Oils'!$A$249:$A$777,$A60,'Appollo For Natural Oils'!$D$249:$D$777,$C60)</f>
        <v>0</v>
      </c>
      <c r="C60" s="147" t="str" cm="1">
        <f t="array" ref="C6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Oils'!$A$249:$A$777,0)=ROW($A$1:$A$7166)),ROWS($2:54))),"")</f>
        <v>makgo Gerfd</v>
      </c>
      <c r="D60" s="8">
        <f t="shared" si="1"/>
        <v>0</v>
      </c>
      <c r="E60" s="8">
        <f t="shared" si="2"/>
        <v>0</v>
      </c>
      <c r="F60" s="8"/>
    </row>
    <row r="61" spans="1:6" ht="19.5" x14ac:dyDescent="0.4">
      <c r="A61" s="147" cm="1">
        <f t="array" ref="A6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Oils'!$D$249:$D$777,0)=ROW($A$1:$A$7166)),ROWS($2:55))),"")</f>
        <v>45271</v>
      </c>
      <c r="B61" s="148">
        <f>SUMIFS('Appollo For Natural Oils'!$I$249:$I$777,'Appollo For Natural Oils'!$A$249:$A$777,$A61,'Appollo For Natural Oils'!$D$249:$D$777,$C61)</f>
        <v>55</v>
      </c>
      <c r="C61" s="147" t="str" cm="1">
        <f t="array" ref="C6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Oils'!$A$249:$A$777,0)=ROW($A$1:$A$7166)),ROWS($2:55))),"")</f>
        <v>Ameno Allilov</v>
      </c>
      <c r="D61" s="8">
        <f t="shared" si="1"/>
        <v>2.09</v>
      </c>
      <c r="E61" s="8">
        <f t="shared" si="2"/>
        <v>0.55000000000000004</v>
      </c>
      <c r="F61" s="8"/>
    </row>
    <row r="62" spans="1:6" ht="19.5" x14ac:dyDescent="0.4">
      <c r="A62" s="147" cm="1">
        <f t="array" ref="A6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Oils'!$D$249:$D$777,0)=ROW($A$1:$A$7166)),ROWS($2:56))),"")</f>
        <v>45272</v>
      </c>
      <c r="B62" s="148">
        <f>SUMIFS('Appollo For Natural Oils'!$I$249:$I$777,'Appollo For Natural Oils'!$A$249:$A$777,$A62,'Appollo For Natural Oils'!$D$249:$D$777,$C62)</f>
        <v>117</v>
      </c>
      <c r="C62" s="147" t="str" cm="1">
        <f t="array" ref="C6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Oils'!$A$249:$A$777,0)=ROW($A$1:$A$7166)),ROWS($2:56))),"")</f>
        <v>Ahmed Riad</v>
      </c>
      <c r="D62" s="8">
        <f t="shared" si="1"/>
        <v>4.4459999999999997</v>
      </c>
      <c r="E62" s="8">
        <f t="shared" si="2"/>
        <v>1.17</v>
      </c>
      <c r="F62" s="8"/>
    </row>
    <row r="63" spans="1:6" ht="19.5" x14ac:dyDescent="0.4">
      <c r="A63" s="147" cm="1">
        <f t="array" ref="A6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Oils'!$D$249:$D$777,0)=ROW($A$1:$A$7166)),ROWS($2:57))),"")</f>
        <v>45272</v>
      </c>
      <c r="B63" s="148">
        <f>SUMIFS('Appollo For Natural Oils'!$I$249:$I$777,'Appollo For Natural Oils'!$A$249:$A$777,$A63,'Appollo For Natural Oils'!$D$249:$D$777,$C63)</f>
        <v>257</v>
      </c>
      <c r="C63" s="147" t="str" cm="1">
        <f t="array" ref="C6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Oils'!$A$249:$A$777,0)=ROW($A$1:$A$7166)),ROWS($2:57))),"")</f>
        <v>Selen Reda</v>
      </c>
      <c r="D63" s="8">
        <f t="shared" si="1"/>
        <v>9.766</v>
      </c>
      <c r="E63" s="8">
        <f t="shared" si="2"/>
        <v>2.57</v>
      </c>
      <c r="F63" s="8"/>
    </row>
    <row r="64" spans="1:6" ht="19.5" x14ac:dyDescent="0.4">
      <c r="A64" s="147" cm="1">
        <f t="array" ref="A6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Oils'!$D$249:$D$777,0)=ROW($A$1:$A$7166)),ROWS($2:58))),"")</f>
        <v>45272</v>
      </c>
      <c r="B64" s="148">
        <f>SUMIFS('Appollo For Natural Oils'!$I$249:$I$777,'Appollo For Natural Oils'!$A$249:$A$777,$A64,'Appollo For Natural Oils'!$D$249:$D$777,$C64)</f>
        <v>80</v>
      </c>
      <c r="C64" s="147" t="str" cm="1">
        <f t="array" ref="C6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Oils'!$A$249:$A$777,0)=ROW($A$1:$A$7166)),ROWS($2:58))),"")</f>
        <v>Moren Raais</v>
      </c>
      <c r="D64" s="8">
        <f t="shared" si="1"/>
        <v>3.04</v>
      </c>
      <c r="E64" s="8">
        <f t="shared" si="2"/>
        <v>0.8</v>
      </c>
      <c r="F64" s="8"/>
    </row>
    <row r="65" spans="1:6" ht="19.5" x14ac:dyDescent="0.4">
      <c r="A65" s="147" cm="1">
        <f t="array" ref="A6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Oils'!$D$249:$D$777,0)=ROW($A$1:$A$7166)),ROWS($2:59))),"")</f>
        <v>45272</v>
      </c>
      <c r="B65" s="148">
        <f>SUMIFS('Appollo For Natural Oils'!$I$249:$I$777,'Appollo For Natural Oils'!$A$249:$A$777,$A65,'Appollo For Natural Oils'!$D$249:$D$777,$C65)</f>
        <v>200</v>
      </c>
      <c r="C65" s="147" t="str" cm="1">
        <f t="array" ref="C6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Oils'!$A$249:$A$777,0)=ROW($A$1:$A$7166)),ROWS($2:59))),"")</f>
        <v>Moren Raais+Saad Said</v>
      </c>
      <c r="D65" s="8">
        <f t="shared" si="1"/>
        <v>7.6</v>
      </c>
      <c r="E65" s="8">
        <f t="shared" si="2"/>
        <v>2</v>
      </c>
      <c r="F65" s="8"/>
    </row>
    <row r="66" spans="1:6" ht="19.5" x14ac:dyDescent="0.4">
      <c r="A66" s="147" cm="1">
        <f t="array" ref="A6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Oils'!$D$249:$D$777,0)=ROW($A$1:$A$7166)),ROWS($2:60))),"")</f>
        <v>45272</v>
      </c>
      <c r="B66" s="148">
        <f>SUMIFS('Appollo For Natural Oils'!$I$249:$I$777,'Appollo For Natural Oils'!$A$249:$A$777,$A66,'Appollo For Natural Oils'!$D$249:$D$777,$C66)</f>
        <v>0</v>
      </c>
      <c r="C66" s="147" t="str" cm="1">
        <f t="array" ref="C6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Oils'!$A$249:$A$777,0)=ROW($A$1:$A$7166)),ROWS($2:60))),"")</f>
        <v>Amad Habibov</v>
      </c>
      <c r="D66" s="8">
        <f t="shared" si="1"/>
        <v>0</v>
      </c>
      <c r="E66" s="8">
        <f t="shared" si="2"/>
        <v>0</v>
      </c>
      <c r="F66" s="8"/>
    </row>
    <row r="67" spans="1:6" ht="19.5" x14ac:dyDescent="0.4">
      <c r="A67" s="147" cm="1">
        <f t="array" ref="A6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Oils'!$D$249:$D$777,0)=ROW($A$1:$A$7166)),ROWS($2:61))),"")</f>
        <v>45272</v>
      </c>
      <c r="B67" s="148">
        <f>SUMIFS('Appollo For Natural Oils'!$I$249:$I$777,'Appollo For Natural Oils'!$A$249:$A$777,$A67,'Appollo For Natural Oils'!$D$249:$D$777,$C67)</f>
        <v>105</v>
      </c>
      <c r="C67" s="147" t="str" cm="1">
        <f t="array" ref="C6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Oils'!$A$249:$A$777,0)=ROW($A$1:$A$7166)),ROWS($2:61))),"")</f>
        <v>Ziad Googo</v>
      </c>
      <c r="D67" s="8">
        <f t="shared" si="1"/>
        <v>3.9899999999999998</v>
      </c>
      <c r="E67" s="8">
        <f t="shared" si="2"/>
        <v>1.05</v>
      </c>
      <c r="F67" s="8"/>
    </row>
    <row r="68" spans="1:6" ht="19.5" x14ac:dyDescent="0.4">
      <c r="A68" s="147" cm="1">
        <f t="array" ref="A6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Oils'!$D$249:$D$777,0)=ROW($A$1:$A$7166)),ROWS($2:62))),"")</f>
        <v>45272</v>
      </c>
      <c r="B68" s="148">
        <f>SUMIFS('Appollo For Natural Oils'!$I$249:$I$777,'Appollo For Natural Oils'!$A$249:$A$777,$A68,'Appollo For Natural Oils'!$D$249:$D$777,$C68)</f>
        <v>0</v>
      </c>
      <c r="C68" s="147" t="str" cm="1">
        <f t="array" ref="C6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Oils'!$A$249:$A$777,0)=ROW($A$1:$A$7166)),ROWS($2:62))),"")</f>
        <v>Nastya Raefgo</v>
      </c>
      <c r="D68" s="8">
        <f t="shared" si="1"/>
        <v>0</v>
      </c>
      <c r="E68" s="8">
        <f t="shared" si="2"/>
        <v>0</v>
      </c>
      <c r="F68" s="8"/>
    </row>
    <row r="69" spans="1:6" ht="19.5" x14ac:dyDescent="0.4">
      <c r="A69" s="147" cm="1">
        <f t="array" ref="A6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Oils'!$D$249:$D$777,0)=ROW($A$1:$A$7166)),ROWS($2:63))),"")</f>
        <v>45273</v>
      </c>
      <c r="B69" s="148">
        <f>SUMIFS('Appollo For Natural Oils'!$I$249:$I$777,'Appollo For Natural Oils'!$A$249:$A$777,$A69,'Appollo For Natural Oils'!$D$249:$D$777,$C69)</f>
        <v>267</v>
      </c>
      <c r="C69" s="147" t="str" cm="1">
        <f t="array" ref="C6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Oils'!$A$249:$A$777,0)=ROW($A$1:$A$7166)),ROWS($2:63))),"")</f>
        <v>Ahmed Riad</v>
      </c>
      <c r="D69" s="8">
        <f t="shared" si="1"/>
        <v>10.145999999999999</v>
      </c>
      <c r="E69" s="8">
        <f t="shared" si="2"/>
        <v>2.67</v>
      </c>
      <c r="F69" s="8"/>
    </row>
    <row r="70" spans="1:6" ht="19.5" x14ac:dyDescent="0.4">
      <c r="A70" s="147" cm="1">
        <f t="array" ref="A7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Oils'!$D$249:$D$777,0)=ROW($A$1:$A$7166)),ROWS($2:64))),"")</f>
        <v>45273</v>
      </c>
      <c r="B70" s="148">
        <f>SUMIFS('Appollo For Natural Oils'!$I$249:$I$777,'Appollo For Natural Oils'!$A$249:$A$777,$A70,'Appollo For Natural Oils'!$D$249:$D$777,$C70)</f>
        <v>293</v>
      </c>
      <c r="C70" s="147" t="str" cm="1">
        <f t="array" ref="C7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Oils'!$A$249:$A$777,0)=ROW($A$1:$A$7166)),ROWS($2:64))),"")</f>
        <v>Moren Raais+Saad Said</v>
      </c>
      <c r="D70" s="8">
        <f t="shared" si="1"/>
        <v>11.134</v>
      </c>
      <c r="E70" s="8">
        <f t="shared" si="2"/>
        <v>2.93</v>
      </c>
      <c r="F70" s="8"/>
    </row>
    <row r="71" spans="1:6" ht="19.5" x14ac:dyDescent="0.4">
      <c r="A71" s="147" cm="1">
        <f t="array" ref="A7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Oils'!$D$249:$D$777,0)=ROW($A$1:$A$7166)),ROWS($2:65))),"")</f>
        <v>45273</v>
      </c>
      <c r="B71" s="148">
        <f>SUMIFS('Appollo For Natural Oils'!$I$249:$I$777,'Appollo For Natural Oils'!$A$249:$A$777,$A71,'Appollo For Natural Oils'!$D$249:$D$777,$C71)</f>
        <v>331</v>
      </c>
      <c r="C71" s="147" t="str" cm="1">
        <f t="array" ref="C7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Oils'!$A$249:$A$777,0)=ROW($A$1:$A$7166)),ROWS($2:65))),"")</f>
        <v>Ameno Allilov</v>
      </c>
      <c r="D71" s="8">
        <f t="shared" si="1"/>
        <v>12.577999999999999</v>
      </c>
      <c r="E71" s="8">
        <f t="shared" si="2"/>
        <v>3.31</v>
      </c>
      <c r="F71" s="8"/>
    </row>
    <row r="72" spans="1:6" ht="19.5" x14ac:dyDescent="0.4">
      <c r="A72" s="147" cm="1">
        <f t="array" ref="A7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Oils'!$D$249:$D$777,0)=ROW($A$1:$A$7166)),ROWS($2:66))),"")</f>
        <v>45273</v>
      </c>
      <c r="B72" s="148">
        <f>SUMIFS('Appollo For Natural Oils'!$I$249:$I$777,'Appollo For Natural Oils'!$A$249:$A$777,$A72,'Appollo For Natural Oils'!$D$249:$D$777,$C72)</f>
        <v>150</v>
      </c>
      <c r="C72" s="147" t="str" cm="1">
        <f t="array" ref="C7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Oils'!$A$249:$A$777,0)=ROW($A$1:$A$7166)),ROWS($2:66))),"")</f>
        <v>Lemdo Bhfdr</v>
      </c>
      <c r="D72" s="8">
        <f t="shared" si="1"/>
        <v>5.7</v>
      </c>
      <c r="E72" s="8">
        <f t="shared" si="2"/>
        <v>1.5</v>
      </c>
      <c r="F72" s="8"/>
    </row>
    <row r="73" spans="1:6" ht="19.5" x14ac:dyDescent="0.4">
      <c r="A73" s="147" cm="1">
        <f t="array" ref="A7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Oils'!$D$249:$D$777,0)=ROW($A$1:$A$7166)),ROWS($2:67))),"")</f>
        <v>45273</v>
      </c>
      <c r="B73" s="148">
        <f>SUMIFS('Appollo For Natural Oils'!$I$249:$I$777,'Appollo For Natural Oils'!$A$249:$A$777,$A73,'Appollo For Natural Oils'!$D$249:$D$777,$C73)</f>
        <v>153</v>
      </c>
      <c r="C73" s="147" t="str" cm="1">
        <f t="array" ref="C7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Oils'!$A$249:$A$777,0)=ROW($A$1:$A$7166)),ROWS($2:67))),"")</f>
        <v>Selen Reda</v>
      </c>
      <c r="D73" s="8">
        <f t="shared" ref="D73:D136" si="3">IF(AND($B73="",$F73="City Tour"),$A73*2%,$B73*3.8%)</f>
        <v>5.8140000000000001</v>
      </c>
      <c r="E73" s="8">
        <f t="shared" ref="E73:E136" si="4">IF(AND($B73="",$F73="City Tour"),$A73*0%,$B73*1%)</f>
        <v>1.53</v>
      </c>
      <c r="F73" s="8"/>
    </row>
    <row r="74" spans="1:6" ht="19.5" x14ac:dyDescent="0.4">
      <c r="A74" s="147" cm="1">
        <f t="array" ref="A7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Oils'!$D$249:$D$777,0)=ROW($A$1:$A$7166)),ROWS($2:68))),"")</f>
        <v>45273</v>
      </c>
      <c r="B74" s="148">
        <f>SUMIFS('Appollo For Natural Oils'!$I$249:$I$777,'Appollo For Natural Oils'!$A$249:$A$777,$A74,'Appollo For Natural Oils'!$D$249:$D$777,$C74)</f>
        <v>0</v>
      </c>
      <c r="C74" s="147" t="str" cm="1">
        <f t="array" ref="C7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Oils'!$A$249:$A$777,0)=ROW($A$1:$A$7166)),ROWS($2:68))),"")</f>
        <v>Amad Habibov</v>
      </c>
      <c r="D74" s="8">
        <f t="shared" si="3"/>
        <v>0</v>
      </c>
      <c r="E74" s="8">
        <f t="shared" si="4"/>
        <v>0</v>
      </c>
      <c r="F74" s="8"/>
    </row>
    <row r="75" spans="1:6" ht="19.5" x14ac:dyDescent="0.4">
      <c r="A75" s="147" cm="1">
        <f t="array" ref="A7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Oils'!$D$249:$D$777,0)=ROW($A$1:$A$7166)),ROWS($2:69))),"")</f>
        <v>45273</v>
      </c>
      <c r="B75" s="148">
        <f>SUMIFS('Appollo For Natural Oils'!$I$249:$I$777,'Appollo For Natural Oils'!$A$249:$A$777,$A75,'Appollo For Natural Oils'!$D$249:$D$777,$C75)</f>
        <v>50</v>
      </c>
      <c r="C75" s="147" t="str" cm="1">
        <f t="array" ref="C7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Oils'!$A$249:$A$777,0)=ROW($A$1:$A$7166)),ROWS($2:69))),"")</f>
        <v>Nastya Raefgo</v>
      </c>
      <c r="D75" s="8">
        <f t="shared" si="3"/>
        <v>1.9</v>
      </c>
      <c r="E75" s="8">
        <f t="shared" si="4"/>
        <v>0.5</v>
      </c>
      <c r="F75" s="8"/>
    </row>
    <row r="76" spans="1:6" ht="19.5" x14ac:dyDescent="0.4">
      <c r="A76" s="147" cm="1">
        <f t="array" ref="A7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Oils'!$D$249:$D$777,0)=ROW($A$1:$A$7166)),ROWS($2:70))),"")</f>
        <v>45274</v>
      </c>
      <c r="B76" s="148">
        <f>SUMIFS('Appollo For Natural Oils'!$I$249:$I$777,'Appollo For Natural Oils'!$A$249:$A$777,$A76,'Appollo For Natural Oils'!$D$249:$D$777,$C76)</f>
        <v>30</v>
      </c>
      <c r="C76" s="147" t="str" cm="1">
        <f t="array" ref="C7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Oils'!$A$249:$A$777,0)=ROW($A$1:$A$7166)),ROWS($2:70))),"")</f>
        <v>Moren Raais+Saad Said</v>
      </c>
      <c r="D76" s="8">
        <f t="shared" si="3"/>
        <v>1.1399999999999999</v>
      </c>
      <c r="E76" s="8">
        <f t="shared" si="4"/>
        <v>0.3</v>
      </c>
      <c r="F76" s="8"/>
    </row>
    <row r="77" spans="1:6" ht="19.5" x14ac:dyDescent="0.4">
      <c r="A77" s="147" cm="1">
        <f t="array" ref="A7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Oils'!$D$249:$D$777,0)=ROW($A$1:$A$7166)),ROWS($2:71))),"")</f>
        <v>45274</v>
      </c>
      <c r="B77" s="148">
        <f>SUMIFS('Appollo For Natural Oils'!$I$249:$I$777,'Appollo For Natural Oils'!$A$249:$A$777,$A77,'Appollo For Natural Oils'!$D$249:$D$777,$C77)</f>
        <v>220</v>
      </c>
      <c r="C77" s="147" t="str" cm="1">
        <f t="array" ref="C7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Oils'!$A$249:$A$777,0)=ROW($A$1:$A$7166)),ROWS($2:71))),"")</f>
        <v>Ziad Googo</v>
      </c>
      <c r="D77" s="8">
        <f t="shared" si="3"/>
        <v>8.36</v>
      </c>
      <c r="E77" s="8">
        <f t="shared" si="4"/>
        <v>2.2000000000000002</v>
      </c>
      <c r="F77" s="8"/>
    </row>
    <row r="78" spans="1:6" ht="19.5" x14ac:dyDescent="0.4">
      <c r="A78" s="147" cm="1">
        <f t="array" ref="A7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Oils'!$D$249:$D$777,0)=ROW($A$1:$A$7166)),ROWS($2:72))),"")</f>
        <v>45274</v>
      </c>
      <c r="B78" s="148">
        <f>SUMIFS('Appollo For Natural Oils'!$I$249:$I$777,'Appollo For Natural Oils'!$A$249:$A$777,$A78,'Appollo For Natural Oils'!$D$249:$D$777,$C78)</f>
        <v>149</v>
      </c>
      <c r="C78" s="147" t="str" cm="1">
        <f t="array" ref="C7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Oils'!$A$249:$A$777,0)=ROW($A$1:$A$7166)),ROWS($2:72))),"")</f>
        <v>Lemdo Bhfdr</v>
      </c>
      <c r="D78" s="8">
        <f t="shared" si="3"/>
        <v>5.6619999999999999</v>
      </c>
      <c r="E78" s="8">
        <f t="shared" si="4"/>
        <v>1.49</v>
      </c>
      <c r="F78" s="8"/>
    </row>
    <row r="79" spans="1:6" ht="19.5" x14ac:dyDescent="0.4">
      <c r="A79" s="147" cm="1">
        <f t="array" ref="A7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Oils'!$D$249:$D$777,0)=ROW($A$1:$A$7166)),ROWS($2:73))),"")</f>
        <v>45274</v>
      </c>
      <c r="B79" s="148">
        <f>SUMIFS('Appollo For Natural Oils'!$I$249:$I$777,'Appollo For Natural Oils'!$A$249:$A$777,$A79,'Appollo For Natural Oils'!$D$249:$D$777,$C79)</f>
        <v>5</v>
      </c>
      <c r="C79" s="147" t="str" cm="1">
        <f t="array" ref="C7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Oils'!$A$249:$A$777,0)=ROW($A$1:$A$7166)),ROWS($2:73))),"")</f>
        <v>Dell Sidov</v>
      </c>
      <c r="D79" s="8">
        <f t="shared" si="3"/>
        <v>0.19</v>
      </c>
      <c r="E79" s="8">
        <f t="shared" si="4"/>
        <v>0.05</v>
      </c>
      <c r="F79" s="8"/>
    </row>
    <row r="80" spans="1:6" ht="19.5" x14ac:dyDescent="0.4">
      <c r="A80" s="147" cm="1">
        <f t="array" ref="A8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Oils'!$D$249:$D$777,0)=ROW($A$1:$A$7166)),ROWS($2:74))),"")</f>
        <v>45274</v>
      </c>
      <c r="B80" s="148">
        <f>SUMIFS('Appollo For Natural Oils'!$I$249:$I$777,'Appollo For Natural Oils'!$A$249:$A$777,$A80,'Appollo For Natural Oils'!$D$249:$D$777,$C80)</f>
        <v>73</v>
      </c>
      <c r="C80" s="147" t="str" cm="1">
        <f t="array" ref="C8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Oils'!$A$249:$A$777,0)=ROW($A$1:$A$7166)),ROWS($2:74))),"")</f>
        <v>Igor Bedo</v>
      </c>
      <c r="D80" s="8">
        <f t="shared" si="3"/>
        <v>2.774</v>
      </c>
      <c r="E80" s="8">
        <f t="shared" si="4"/>
        <v>0.73</v>
      </c>
      <c r="F80" s="8"/>
    </row>
    <row r="81" spans="1:6" ht="19.5" x14ac:dyDescent="0.4">
      <c r="A81" s="147" cm="1">
        <f t="array" ref="A8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Oils'!$D$249:$D$777,0)=ROW($A$1:$A$7166)),ROWS($2:75))),"")</f>
        <v>45275</v>
      </c>
      <c r="B81" s="148">
        <f>SUMIFS('Appollo For Natural Oils'!$I$249:$I$777,'Appollo For Natural Oils'!$A$249:$A$777,$A81,'Appollo For Natural Oils'!$D$249:$D$777,$C81)</f>
        <v>70</v>
      </c>
      <c r="C81" s="147" t="str" cm="1">
        <f t="array" ref="C8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Oils'!$A$249:$A$777,0)=ROW($A$1:$A$7166)),ROWS($2:75))),"")</f>
        <v>Ahmed Riad</v>
      </c>
      <c r="D81" s="8">
        <f t="shared" si="3"/>
        <v>2.66</v>
      </c>
      <c r="E81" s="8">
        <f t="shared" si="4"/>
        <v>0.70000000000000007</v>
      </c>
      <c r="F81" s="8"/>
    </row>
    <row r="82" spans="1:6" ht="19.5" x14ac:dyDescent="0.4">
      <c r="A82" s="147" cm="1">
        <f t="array" ref="A8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Oils'!$D$249:$D$777,0)=ROW($A$1:$A$7166)),ROWS($2:76))),"")</f>
        <v>45275</v>
      </c>
      <c r="B82" s="148">
        <f>SUMIFS('Appollo For Natural Oils'!$I$249:$I$777,'Appollo For Natural Oils'!$A$249:$A$777,$A82,'Appollo For Natural Oils'!$D$249:$D$777,$C82)</f>
        <v>159</v>
      </c>
      <c r="C82" s="147" t="str" cm="1">
        <f t="array" ref="C8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Oils'!$A$249:$A$777,0)=ROW($A$1:$A$7166)),ROWS($2:76))),"")</f>
        <v>Moren Raais+Saad Said</v>
      </c>
      <c r="D82" s="8">
        <f t="shared" si="3"/>
        <v>6.0419999999999998</v>
      </c>
      <c r="E82" s="8">
        <f t="shared" si="4"/>
        <v>1.59</v>
      </c>
      <c r="F82" s="8"/>
    </row>
    <row r="83" spans="1:6" ht="19.5" x14ac:dyDescent="0.4">
      <c r="A83" s="147" cm="1">
        <f t="array" ref="A8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Oils'!$D$249:$D$777,0)=ROW($A$1:$A$7166)),ROWS($2:77))),"")</f>
        <v>45275</v>
      </c>
      <c r="B83" s="148">
        <f>SUMIFS('Appollo For Natural Oils'!$I$249:$I$777,'Appollo For Natural Oils'!$A$249:$A$777,$A83,'Appollo For Natural Oils'!$D$249:$D$777,$C83)</f>
        <v>0</v>
      </c>
      <c r="C83" s="147" t="str" cm="1">
        <f t="array" ref="C8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Oils'!$A$249:$A$777,0)=ROW($A$1:$A$7166)),ROWS($2:77))),"")</f>
        <v>Selen Reda</v>
      </c>
      <c r="D83" s="8">
        <f t="shared" si="3"/>
        <v>0</v>
      </c>
      <c r="E83" s="8">
        <f t="shared" si="4"/>
        <v>0</v>
      </c>
      <c r="F83" s="8"/>
    </row>
    <row r="84" spans="1:6" ht="19.5" x14ac:dyDescent="0.4">
      <c r="A84" s="147" cm="1">
        <f t="array" ref="A8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Oils'!$D$249:$D$777,0)=ROW($A$1:$A$7166)),ROWS($2:78))),"")</f>
        <v>45275</v>
      </c>
      <c r="B84" s="148">
        <f>SUMIFS('Appollo For Natural Oils'!$I$249:$I$777,'Appollo For Natural Oils'!$A$249:$A$777,$A84,'Appollo For Natural Oils'!$D$249:$D$777,$C84)</f>
        <v>0</v>
      </c>
      <c r="C84" s="147" t="str" cm="1">
        <f t="array" ref="C8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Oils'!$A$249:$A$777,0)=ROW($A$1:$A$7166)),ROWS($2:78))),"")</f>
        <v>Amad Habibov</v>
      </c>
      <c r="D84" s="8">
        <f t="shared" si="3"/>
        <v>0</v>
      </c>
      <c r="E84" s="8">
        <f t="shared" si="4"/>
        <v>0</v>
      </c>
      <c r="F84" s="8"/>
    </row>
    <row r="85" spans="1:6" ht="19.5" x14ac:dyDescent="0.4">
      <c r="A85" s="147" cm="1">
        <f t="array" ref="A8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Oils'!$D$249:$D$777,0)=ROW($A$1:$A$7166)),ROWS($2:79))),"")</f>
        <v>45275</v>
      </c>
      <c r="B85" s="148">
        <f>SUMIFS('Appollo For Natural Oils'!$I$249:$I$777,'Appollo For Natural Oils'!$A$249:$A$777,$A85,'Appollo For Natural Oils'!$D$249:$D$777,$C85)</f>
        <v>15</v>
      </c>
      <c r="C85" s="147" t="str" cm="1">
        <f t="array" ref="C8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Oils'!$A$249:$A$777,0)=ROW($A$1:$A$7166)),ROWS($2:79))),"")</f>
        <v>makgo Gerfd</v>
      </c>
      <c r="D85" s="8">
        <f t="shared" si="3"/>
        <v>0.56999999999999995</v>
      </c>
      <c r="E85" s="8">
        <f t="shared" si="4"/>
        <v>0.15</v>
      </c>
      <c r="F85" s="8"/>
    </row>
    <row r="86" spans="1:6" ht="19.5" x14ac:dyDescent="0.4">
      <c r="A86" s="147" cm="1">
        <f t="array" ref="A8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Oils'!$D$249:$D$777,0)=ROW($A$1:$A$7166)),ROWS($2:80))),"")</f>
        <v>45275</v>
      </c>
      <c r="B86" s="148">
        <f>SUMIFS('Appollo For Natural Oils'!$I$249:$I$777,'Appollo For Natural Oils'!$A$249:$A$777,$A86,'Appollo For Natural Oils'!$D$249:$D$777,$C86)</f>
        <v>10</v>
      </c>
      <c r="C86" s="147" t="str" cm="1">
        <f t="array" ref="C8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Oils'!$A$249:$A$777,0)=ROW($A$1:$A$7166)),ROWS($2:80))),"")</f>
        <v>Igor Bedo</v>
      </c>
      <c r="D86" s="8">
        <f t="shared" si="3"/>
        <v>0.38</v>
      </c>
      <c r="E86" s="8">
        <f t="shared" si="4"/>
        <v>0.1</v>
      </c>
      <c r="F86" s="8"/>
    </row>
    <row r="87" spans="1:6" ht="19.5" x14ac:dyDescent="0.4">
      <c r="A87" s="147" cm="1">
        <f t="array" ref="A8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Oils'!$D$249:$D$777,0)=ROW($A$1:$A$7166)),ROWS($2:81))),"")</f>
        <v>45276</v>
      </c>
      <c r="B87" s="148">
        <f>SUMIFS('Appollo For Natural Oils'!$I$249:$I$777,'Appollo For Natural Oils'!$A$249:$A$777,$A87,'Appollo For Natural Oils'!$D$249:$D$777,$C87)</f>
        <v>95</v>
      </c>
      <c r="C87" s="147" t="str" cm="1">
        <f t="array" ref="C8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Oils'!$A$249:$A$777,0)=ROW($A$1:$A$7166)),ROWS($2:81))),"")</f>
        <v>Ameno Allilov</v>
      </c>
      <c r="D87" s="8">
        <f t="shared" si="3"/>
        <v>3.61</v>
      </c>
      <c r="E87" s="8">
        <f t="shared" si="4"/>
        <v>0.95000000000000007</v>
      </c>
      <c r="F87" s="8"/>
    </row>
    <row r="88" spans="1:6" ht="19.5" x14ac:dyDescent="0.4">
      <c r="A88" s="147" cm="1">
        <f t="array" ref="A8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Oils'!$D$249:$D$777,0)=ROW($A$1:$A$7166)),ROWS($2:82))),"")</f>
        <v>45276</v>
      </c>
      <c r="B88" s="148">
        <f>SUMIFS('Appollo For Natural Oils'!$I$249:$I$777,'Appollo For Natural Oils'!$A$249:$A$777,$A88,'Appollo For Natural Oils'!$D$249:$D$777,$C88)</f>
        <v>128</v>
      </c>
      <c r="C88" s="147" t="str" cm="1">
        <f t="array" ref="C8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Oils'!$A$249:$A$777,0)=ROW($A$1:$A$7166)),ROWS($2:82))),"")</f>
        <v>Lemdo Bhfdr</v>
      </c>
      <c r="D88" s="8">
        <f t="shared" si="3"/>
        <v>4.8639999999999999</v>
      </c>
      <c r="E88" s="8">
        <f t="shared" si="4"/>
        <v>1.28</v>
      </c>
      <c r="F88" s="8"/>
    </row>
    <row r="89" spans="1:6" ht="19.5" x14ac:dyDescent="0.4">
      <c r="A89" s="147" cm="1">
        <f t="array" ref="A8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Oils'!$D$249:$D$777,0)=ROW($A$1:$A$7166)),ROWS($2:83))),"")</f>
        <v>45276</v>
      </c>
      <c r="B89" s="148">
        <f>SUMIFS('Appollo For Natural Oils'!$I$249:$I$777,'Appollo For Natural Oils'!$A$249:$A$777,$A89,'Appollo For Natural Oils'!$D$249:$D$777,$C89)</f>
        <v>0</v>
      </c>
      <c r="C89" s="147" t="str" cm="1">
        <f t="array" ref="C8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Oils'!$A$249:$A$777,0)=ROW($A$1:$A$7166)),ROWS($2:83))),"")</f>
        <v>Selen Reda</v>
      </c>
      <c r="D89" s="8">
        <f t="shared" si="3"/>
        <v>0</v>
      </c>
      <c r="E89" s="8">
        <f t="shared" si="4"/>
        <v>0</v>
      </c>
      <c r="F89" s="8"/>
    </row>
    <row r="90" spans="1:6" ht="19.5" x14ac:dyDescent="0.4">
      <c r="A90" s="147" cm="1">
        <f t="array" ref="A9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Oils'!$D$249:$D$777,0)=ROW($A$1:$A$7166)),ROWS($2:84))),"")</f>
        <v>45276</v>
      </c>
      <c r="B90" s="148">
        <f>SUMIFS('Appollo For Natural Oils'!$I$249:$I$777,'Appollo For Natural Oils'!$A$249:$A$777,$A90,'Appollo For Natural Oils'!$D$249:$D$777,$C90)</f>
        <v>70</v>
      </c>
      <c r="C90" s="147" t="str" cm="1">
        <f t="array" ref="C9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Oils'!$A$249:$A$777,0)=ROW($A$1:$A$7166)),ROWS($2:84))),"")</f>
        <v>Ziad Googo</v>
      </c>
      <c r="D90" s="8">
        <f t="shared" si="3"/>
        <v>2.66</v>
      </c>
      <c r="E90" s="8">
        <f t="shared" si="4"/>
        <v>0.70000000000000007</v>
      </c>
      <c r="F90" s="8"/>
    </row>
    <row r="91" spans="1:6" ht="19.5" x14ac:dyDescent="0.4">
      <c r="A91" s="147" cm="1">
        <f t="array" ref="A9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Oils'!$D$249:$D$777,0)=ROW($A$1:$A$7166)),ROWS($2:85))),"")</f>
        <v>45276</v>
      </c>
      <c r="B91" s="148">
        <f>SUMIFS('Appollo For Natural Oils'!$I$249:$I$777,'Appollo For Natural Oils'!$A$249:$A$777,$A91,'Appollo For Natural Oils'!$D$249:$D$777,$C91)</f>
        <v>0</v>
      </c>
      <c r="C91" s="147" t="str" cm="1">
        <f t="array" ref="C9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Oils'!$A$249:$A$777,0)=ROW($A$1:$A$7166)),ROWS($2:85))),"")</f>
        <v>Ahmed Riad</v>
      </c>
      <c r="D91" s="8">
        <f t="shared" si="3"/>
        <v>0</v>
      </c>
      <c r="E91" s="8">
        <f t="shared" si="4"/>
        <v>0</v>
      </c>
      <c r="F91" s="8"/>
    </row>
    <row r="92" spans="1:6" ht="19.5" x14ac:dyDescent="0.4">
      <c r="A92" s="147" cm="1">
        <f t="array" ref="A9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Oils'!$D$249:$D$777,0)=ROW($A$1:$A$7166)),ROWS($2:86))),"")</f>
        <v>45276</v>
      </c>
      <c r="B92" s="148">
        <f>SUMIFS('Appollo For Natural Oils'!$I$249:$I$777,'Appollo For Natural Oils'!$A$249:$A$777,$A92,'Appollo For Natural Oils'!$D$249:$D$777,$C92)</f>
        <v>0</v>
      </c>
      <c r="C92" s="147" t="str" cm="1">
        <f t="array" ref="C9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Oils'!$A$249:$A$777,0)=ROW($A$1:$A$7166)),ROWS($2:86))),"")</f>
        <v>Nastya Raefgo</v>
      </c>
      <c r="D92" s="8">
        <f t="shared" si="3"/>
        <v>0</v>
      </c>
      <c r="E92" s="8">
        <f t="shared" si="4"/>
        <v>0</v>
      </c>
      <c r="F92" s="8"/>
    </row>
    <row r="93" spans="1:6" ht="19.5" x14ac:dyDescent="0.4">
      <c r="A93" s="147" cm="1">
        <f t="array" ref="A9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Oils'!$D$249:$D$777,0)=ROW($A$1:$A$7166)),ROWS($2:87))),"")</f>
        <v>45277</v>
      </c>
      <c r="B93" s="148">
        <f>SUMIFS('Appollo For Natural Oils'!$I$249:$I$777,'Appollo For Natural Oils'!$A$249:$A$777,$A93,'Appollo For Natural Oils'!$D$249:$D$777,$C93)</f>
        <v>44</v>
      </c>
      <c r="C93" s="147" t="str" cm="1">
        <f t="array" ref="C9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Oils'!$A$249:$A$777,0)=ROW($A$1:$A$7166)),ROWS($2:87))),"")</f>
        <v>Ameno Allilov</v>
      </c>
      <c r="D93" s="8">
        <f t="shared" si="3"/>
        <v>1.6719999999999999</v>
      </c>
      <c r="E93" s="8">
        <f t="shared" si="4"/>
        <v>0.44</v>
      </c>
      <c r="F93" s="8"/>
    </row>
    <row r="94" spans="1:6" ht="19.5" x14ac:dyDescent="0.4">
      <c r="A94" s="147" cm="1">
        <f t="array" ref="A9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Oils'!$D$249:$D$777,0)=ROW($A$1:$A$7166)),ROWS($2:88))),"")</f>
        <v>45277</v>
      </c>
      <c r="B94" s="148">
        <f>SUMIFS('Appollo For Natural Oils'!$I$249:$I$777,'Appollo For Natural Oils'!$A$249:$A$777,$A94,'Appollo For Natural Oils'!$D$249:$D$777,$C94)</f>
        <v>99</v>
      </c>
      <c r="C94" s="147" t="str" cm="1">
        <f t="array" ref="C9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Oils'!$A$249:$A$777,0)=ROW($A$1:$A$7166)),ROWS($2:88))),"")</f>
        <v>Ahmed Riad</v>
      </c>
      <c r="D94" s="8">
        <f t="shared" si="3"/>
        <v>3.762</v>
      </c>
      <c r="E94" s="8">
        <f t="shared" si="4"/>
        <v>0.99</v>
      </c>
      <c r="F94" s="8"/>
    </row>
    <row r="95" spans="1:6" ht="19.5" x14ac:dyDescent="0.4">
      <c r="A95" s="147" cm="1">
        <f t="array" ref="A9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Oils'!$D$249:$D$777,0)=ROW($A$1:$A$7166)),ROWS($2:89))),"")</f>
        <v>45277</v>
      </c>
      <c r="B95" s="148">
        <f>SUMIFS('Appollo For Natural Oils'!$I$249:$I$777,'Appollo For Natural Oils'!$A$249:$A$777,$A95,'Appollo For Natural Oils'!$D$249:$D$777,$C95)</f>
        <v>36</v>
      </c>
      <c r="C95" s="147" t="str" cm="1">
        <f t="array" ref="C9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Oils'!$A$249:$A$777,0)=ROW($A$1:$A$7166)),ROWS($2:89))),"")</f>
        <v>Moren Raais</v>
      </c>
      <c r="D95" s="8">
        <f t="shared" si="3"/>
        <v>1.3679999999999999</v>
      </c>
      <c r="E95" s="8">
        <f t="shared" si="4"/>
        <v>0.36</v>
      </c>
      <c r="F95" s="8"/>
    </row>
    <row r="96" spans="1:6" ht="19.5" x14ac:dyDescent="0.4">
      <c r="A96" s="147" cm="1">
        <f t="array" ref="A9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Oils'!$D$249:$D$777,0)=ROW($A$1:$A$7166)),ROWS($2:90))),"")</f>
        <v>45277</v>
      </c>
      <c r="B96" s="148">
        <f>SUMIFS('Appollo For Natural Oils'!$I$249:$I$777,'Appollo For Natural Oils'!$A$249:$A$777,$A96,'Appollo For Natural Oils'!$D$249:$D$777,$C96)</f>
        <v>10</v>
      </c>
      <c r="C96" s="147" t="str" cm="1">
        <f t="array" ref="C9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Oils'!$A$249:$A$777,0)=ROW($A$1:$A$7166)),ROWS($2:90))),"")</f>
        <v>Selen Reda</v>
      </c>
      <c r="D96" s="8">
        <f t="shared" si="3"/>
        <v>0.38</v>
      </c>
      <c r="E96" s="8">
        <f t="shared" si="4"/>
        <v>0.1</v>
      </c>
      <c r="F96" s="8"/>
    </row>
    <row r="97" spans="1:6" ht="19.5" x14ac:dyDescent="0.4">
      <c r="A97" s="147" cm="1">
        <f t="array" ref="A9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Oils'!$D$249:$D$777,0)=ROW($A$1:$A$7166)),ROWS($2:91))),"")</f>
        <v>45277</v>
      </c>
      <c r="B97" s="148">
        <f>SUMIFS('Appollo For Natural Oils'!$I$249:$I$777,'Appollo For Natural Oils'!$A$249:$A$777,$A97,'Appollo For Natural Oils'!$D$249:$D$777,$C97)</f>
        <v>35</v>
      </c>
      <c r="C97" s="147" t="str" cm="1">
        <f t="array" ref="C9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Oils'!$A$249:$A$777,0)=ROW($A$1:$A$7166)),ROWS($2:91))),"")</f>
        <v>Dell Sidov</v>
      </c>
      <c r="D97" s="8">
        <f t="shared" si="3"/>
        <v>1.33</v>
      </c>
      <c r="E97" s="8">
        <f t="shared" si="4"/>
        <v>0.35000000000000003</v>
      </c>
      <c r="F97" s="8"/>
    </row>
    <row r="98" spans="1:6" ht="19.5" x14ac:dyDescent="0.4">
      <c r="A98" s="147" cm="1">
        <f t="array" ref="A9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Oils'!$D$249:$D$777,0)=ROW($A$1:$A$7166)),ROWS($2:92))),"")</f>
        <v>45277</v>
      </c>
      <c r="B98" s="148">
        <f>SUMIFS('Appollo For Natural Oils'!$I$249:$I$777,'Appollo For Natural Oils'!$A$249:$A$777,$A98,'Appollo For Natural Oils'!$D$249:$D$777,$C98)</f>
        <v>30</v>
      </c>
      <c r="C98" s="147" t="str" cm="1">
        <f t="array" ref="C9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Oils'!$A$249:$A$777,0)=ROW($A$1:$A$7166)),ROWS($2:92))),"")</f>
        <v>Lemdo Bhfdr</v>
      </c>
      <c r="D98" s="8">
        <f t="shared" si="3"/>
        <v>1.1399999999999999</v>
      </c>
      <c r="E98" s="8">
        <f t="shared" si="4"/>
        <v>0.3</v>
      </c>
      <c r="F98" s="8"/>
    </row>
    <row r="99" spans="1:6" ht="19.5" x14ac:dyDescent="0.4">
      <c r="A99" s="147" cm="1">
        <f t="array" ref="A9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Oils'!$D$249:$D$777,0)=ROW($A$1:$A$7166)),ROWS($2:93))),"")</f>
        <v>45278</v>
      </c>
      <c r="B99" s="148">
        <f>SUMIFS('Appollo For Natural Oils'!$I$249:$I$777,'Appollo For Natural Oils'!$A$249:$A$777,$A99,'Appollo For Natural Oils'!$D$249:$D$777,$C99)</f>
        <v>50</v>
      </c>
      <c r="C99" s="147" t="str" cm="1">
        <f t="array" ref="C9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Oils'!$A$249:$A$777,0)=ROW($A$1:$A$7166)),ROWS($2:93))),"")</f>
        <v>Amad Habibov</v>
      </c>
      <c r="D99" s="8">
        <f t="shared" si="3"/>
        <v>1.9</v>
      </c>
      <c r="E99" s="8">
        <f t="shared" si="4"/>
        <v>0.5</v>
      </c>
      <c r="F99" s="8"/>
    </row>
    <row r="100" spans="1:6" ht="19.5" x14ac:dyDescent="0.4">
      <c r="A100" s="147" cm="1">
        <f t="array" ref="A10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Oils'!$D$249:$D$777,0)=ROW($A$1:$A$7166)),ROWS($2:94))),"")</f>
        <v>45278</v>
      </c>
      <c r="B100" s="148">
        <f>SUMIFS('Appollo For Natural Oils'!$I$249:$I$777,'Appollo For Natural Oils'!$A$249:$A$777,$A100,'Appollo For Natural Oils'!$D$249:$D$777,$C100)</f>
        <v>90</v>
      </c>
      <c r="C100" s="147" t="str" cm="1">
        <f t="array" ref="C10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Oils'!$A$249:$A$777,0)=ROW($A$1:$A$7166)),ROWS($2:94))),"")</f>
        <v>Ahmed Riad</v>
      </c>
      <c r="D100" s="8">
        <f t="shared" si="3"/>
        <v>3.42</v>
      </c>
      <c r="E100" s="8">
        <f t="shared" si="4"/>
        <v>0.9</v>
      </c>
      <c r="F100" s="8"/>
    </row>
    <row r="101" spans="1:6" ht="19.5" x14ac:dyDescent="0.4">
      <c r="A101" s="147" cm="1">
        <f t="array" ref="A10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Oils'!$D$249:$D$777,0)=ROW($A$1:$A$7166)),ROWS($2:95))),"")</f>
        <v>45278</v>
      </c>
      <c r="B101" s="148">
        <f>SUMIFS('Appollo For Natural Oils'!$I$249:$I$777,'Appollo For Natural Oils'!$A$249:$A$777,$A101,'Appollo For Natural Oils'!$D$249:$D$777,$C101)</f>
        <v>142</v>
      </c>
      <c r="C101" s="147" t="str" cm="1">
        <f t="array" ref="C10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Oils'!$A$249:$A$777,0)=ROW($A$1:$A$7166)),ROWS($2:95))),"")</f>
        <v>Ziad Googo</v>
      </c>
      <c r="D101" s="8">
        <f t="shared" si="3"/>
        <v>5.3959999999999999</v>
      </c>
      <c r="E101" s="8">
        <f t="shared" si="4"/>
        <v>1.42</v>
      </c>
      <c r="F101" s="8"/>
    </row>
    <row r="102" spans="1:6" ht="19.5" x14ac:dyDescent="0.4">
      <c r="A102" s="147" cm="1">
        <f t="array" ref="A10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Oils'!$D$249:$D$777,0)=ROW($A$1:$A$7166)),ROWS($2:96))),"")</f>
        <v>45278</v>
      </c>
      <c r="B102" s="148">
        <f>SUMIFS('Appollo For Natural Oils'!$I$249:$I$777,'Appollo For Natural Oils'!$A$249:$A$777,$A102,'Appollo For Natural Oils'!$D$249:$D$777,$C102)</f>
        <v>25</v>
      </c>
      <c r="C102" s="147" t="str" cm="1">
        <f t="array" ref="C10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Oils'!$A$249:$A$777,0)=ROW($A$1:$A$7166)),ROWS($2:96))),"")</f>
        <v>Lemdo Bhfdr</v>
      </c>
      <c r="D102" s="8">
        <f t="shared" si="3"/>
        <v>0.95</v>
      </c>
      <c r="E102" s="8">
        <f t="shared" si="4"/>
        <v>0.25</v>
      </c>
      <c r="F102" s="8"/>
    </row>
    <row r="103" spans="1:6" ht="19.5" x14ac:dyDescent="0.4">
      <c r="A103" s="147" cm="1">
        <f t="array" ref="A10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Oils'!$D$249:$D$777,0)=ROW($A$1:$A$7166)),ROWS($2:97))),"")</f>
        <v>45278</v>
      </c>
      <c r="B103" s="148">
        <f>SUMIFS('Appollo For Natural Oils'!$I$249:$I$777,'Appollo For Natural Oils'!$A$249:$A$777,$A103,'Appollo For Natural Oils'!$D$249:$D$777,$C103)</f>
        <v>68</v>
      </c>
      <c r="C103" s="147" t="str" cm="1">
        <f t="array" ref="C10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Oils'!$A$249:$A$777,0)=ROW($A$1:$A$7166)),ROWS($2:97))),"")</f>
        <v>Dell Sidov</v>
      </c>
      <c r="D103" s="8">
        <f t="shared" si="3"/>
        <v>2.5840000000000001</v>
      </c>
      <c r="E103" s="8">
        <f t="shared" si="4"/>
        <v>0.68</v>
      </c>
      <c r="F103" s="8"/>
    </row>
    <row r="104" spans="1:6" ht="19.5" x14ac:dyDescent="0.4">
      <c r="A104" s="147" cm="1">
        <f t="array" ref="A10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Oils'!$D$249:$D$777,0)=ROW($A$1:$A$7166)),ROWS($2:98))),"")</f>
        <v>45278</v>
      </c>
      <c r="B104" s="148">
        <f>SUMIFS('Appollo For Natural Oils'!$I$249:$I$777,'Appollo For Natural Oils'!$A$249:$A$777,$A104,'Appollo For Natural Oils'!$D$249:$D$777,$C104)</f>
        <v>0</v>
      </c>
      <c r="C104" s="147" t="str" cm="1">
        <f t="array" ref="C10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Oils'!$A$249:$A$777,0)=ROW($A$1:$A$7166)),ROWS($2:98))),"")</f>
        <v>Nastya Raefgo</v>
      </c>
      <c r="D104" s="8">
        <f t="shared" si="3"/>
        <v>0</v>
      </c>
      <c r="E104" s="8">
        <f t="shared" si="4"/>
        <v>0</v>
      </c>
      <c r="F104" s="8"/>
    </row>
    <row r="105" spans="1:6" ht="19.5" x14ac:dyDescent="0.4">
      <c r="A105" s="147" cm="1">
        <f t="array" ref="A10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Oils'!$D$249:$D$777,0)=ROW($A$1:$A$7166)),ROWS($2:99))),"")</f>
        <v>45278</v>
      </c>
      <c r="B105" s="148">
        <f>SUMIFS('Appollo For Natural Oils'!$I$249:$I$777,'Appollo For Natural Oils'!$A$249:$A$777,$A105,'Appollo For Natural Oils'!$D$249:$D$777,$C105)</f>
        <v>0</v>
      </c>
      <c r="C105" s="147" t="str" cm="1">
        <f t="array" ref="C10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Oils'!$A$249:$A$777,0)=ROW($A$1:$A$7166)),ROWS($2:99))),"")</f>
        <v>Moren Raais</v>
      </c>
      <c r="D105" s="8">
        <f t="shared" si="3"/>
        <v>0</v>
      </c>
      <c r="E105" s="8">
        <f t="shared" si="4"/>
        <v>0</v>
      </c>
      <c r="F105" s="8"/>
    </row>
    <row r="106" spans="1:6" ht="19.5" x14ac:dyDescent="0.4">
      <c r="A106" s="147" cm="1">
        <f t="array" ref="A10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Oils'!$D$249:$D$777,0)=ROW($A$1:$A$7166)),ROWS($2:100))),"")</f>
        <v>45278</v>
      </c>
      <c r="B106" s="148">
        <f>SUMIFS('Appollo For Natural Oils'!$I$249:$I$777,'Appollo For Natural Oils'!$A$249:$A$777,$A106,'Appollo For Natural Oils'!$D$249:$D$777,$C106)</f>
        <v>0</v>
      </c>
      <c r="C106" s="147" t="str" cm="1">
        <f t="array" ref="C10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Oils'!$A$249:$A$777,0)=ROW($A$1:$A$7166)),ROWS($2:100))),"")</f>
        <v>Selen Reda</v>
      </c>
      <c r="D106" s="8">
        <f t="shared" si="3"/>
        <v>0</v>
      </c>
      <c r="E106" s="8">
        <f t="shared" si="4"/>
        <v>0</v>
      </c>
      <c r="F106" s="8"/>
    </row>
    <row r="107" spans="1:6" ht="19.5" x14ac:dyDescent="0.4">
      <c r="A107" s="147" cm="1">
        <f t="array" ref="A10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Oils'!$D$249:$D$777,0)=ROW($A$1:$A$7166)),ROWS($2:101))),"")</f>
        <v>45279</v>
      </c>
      <c r="B107" s="148">
        <f>SUMIFS('Appollo For Natural Oils'!$I$249:$I$777,'Appollo For Natural Oils'!$A$249:$A$777,$A107,'Appollo For Natural Oils'!$D$249:$D$777,$C107)</f>
        <v>5</v>
      </c>
      <c r="C107" s="147" t="str" cm="1">
        <f t="array" ref="C10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Oils'!$A$249:$A$777,0)=ROW($A$1:$A$7166)),ROWS($2:101))),"")</f>
        <v>Ziad Googo</v>
      </c>
      <c r="D107" s="8">
        <f t="shared" si="3"/>
        <v>0.19</v>
      </c>
      <c r="E107" s="8">
        <f t="shared" si="4"/>
        <v>0.05</v>
      </c>
      <c r="F107" s="8"/>
    </row>
    <row r="108" spans="1:6" ht="19.5" x14ac:dyDescent="0.4">
      <c r="A108" s="147" cm="1">
        <f t="array" ref="A10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Oils'!$D$249:$D$777,0)=ROW($A$1:$A$7166)),ROWS($2:102))),"")</f>
        <v>45279</v>
      </c>
      <c r="B108" s="148">
        <f>SUMIFS('Appollo For Natural Oils'!$I$249:$I$777,'Appollo For Natural Oils'!$A$249:$A$777,$A108,'Appollo For Natural Oils'!$D$249:$D$777,$C108)</f>
        <v>114</v>
      </c>
      <c r="C108" s="147" t="str" cm="1">
        <f t="array" ref="C10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Oils'!$A$249:$A$777,0)=ROW($A$1:$A$7166)),ROWS($2:102))),"")</f>
        <v>Lemdo Bhfdr</v>
      </c>
      <c r="D108" s="8">
        <f t="shared" si="3"/>
        <v>4.3319999999999999</v>
      </c>
      <c r="E108" s="8">
        <f t="shared" si="4"/>
        <v>1.1400000000000001</v>
      </c>
      <c r="F108" s="8"/>
    </row>
    <row r="109" spans="1:6" ht="19.5" x14ac:dyDescent="0.4">
      <c r="A109" s="147" cm="1">
        <f t="array" ref="A10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Oils'!$D$249:$D$777,0)=ROW($A$1:$A$7166)),ROWS($2:103))),"")</f>
        <v>45279</v>
      </c>
      <c r="B109" s="148">
        <f>SUMIFS('Appollo For Natural Oils'!$I$249:$I$777,'Appollo For Natural Oils'!$A$249:$A$777,$A109,'Appollo For Natural Oils'!$D$249:$D$777,$C109)</f>
        <v>50</v>
      </c>
      <c r="C109" s="147" t="str" cm="1">
        <f t="array" ref="C10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Oils'!$A$249:$A$777,0)=ROW($A$1:$A$7166)),ROWS($2:103))),"")</f>
        <v>Nastya Raefgo</v>
      </c>
      <c r="D109" s="8">
        <f t="shared" si="3"/>
        <v>1.9</v>
      </c>
      <c r="E109" s="8">
        <f t="shared" si="4"/>
        <v>0.5</v>
      </c>
      <c r="F109" s="8"/>
    </row>
    <row r="110" spans="1:6" ht="19.5" x14ac:dyDescent="0.4">
      <c r="A110" s="147" cm="1">
        <f t="array" ref="A11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Oils'!$D$249:$D$777,0)=ROW($A$1:$A$7166)),ROWS($2:104))),"")</f>
        <v>45279</v>
      </c>
      <c r="B110" s="148">
        <f>SUMIFS('Appollo For Natural Oils'!$I$249:$I$777,'Appollo For Natural Oils'!$A$249:$A$777,$A110,'Appollo For Natural Oils'!$D$249:$D$777,$C110)</f>
        <v>268</v>
      </c>
      <c r="C110" s="147" t="str" cm="1">
        <f t="array" ref="C11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Oils'!$A$249:$A$777,0)=ROW($A$1:$A$7166)),ROWS($2:104))),"")</f>
        <v>Amad Habibov</v>
      </c>
      <c r="D110" s="8">
        <f t="shared" si="3"/>
        <v>10.183999999999999</v>
      </c>
      <c r="E110" s="8">
        <f t="shared" si="4"/>
        <v>2.68</v>
      </c>
      <c r="F110" s="8"/>
    </row>
    <row r="111" spans="1:6" ht="19.5" x14ac:dyDescent="0.4">
      <c r="A111" s="147" cm="1">
        <f t="array" ref="A11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Oils'!$D$249:$D$777,0)=ROW($A$1:$A$7166)),ROWS($2:105))),"")</f>
        <v>45279</v>
      </c>
      <c r="B111" s="148">
        <f>SUMIFS('Appollo For Natural Oils'!$I$249:$I$777,'Appollo For Natural Oils'!$A$249:$A$777,$A111,'Appollo For Natural Oils'!$D$249:$D$777,$C111)</f>
        <v>184</v>
      </c>
      <c r="C111" s="147" t="str" cm="1">
        <f t="array" ref="C11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Oils'!$A$249:$A$777,0)=ROW($A$1:$A$7166)),ROWS($2:105))),"")</f>
        <v>Ahmed Riad</v>
      </c>
      <c r="D111" s="8">
        <f t="shared" si="3"/>
        <v>6.992</v>
      </c>
      <c r="E111" s="8">
        <f t="shared" si="4"/>
        <v>1.84</v>
      </c>
      <c r="F111" s="8"/>
    </row>
    <row r="112" spans="1:6" ht="19.5" x14ac:dyDescent="0.4">
      <c r="A112" s="147" cm="1">
        <f t="array" ref="A11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Oils'!$D$249:$D$777,0)=ROW($A$1:$A$7166)),ROWS($2:106))),"")</f>
        <v>45279</v>
      </c>
      <c r="B112" s="148">
        <f>SUMIFS('Appollo For Natural Oils'!$I$249:$I$777,'Appollo For Natural Oils'!$A$249:$A$777,$A112,'Appollo For Natural Oils'!$D$249:$D$777,$C112)</f>
        <v>114</v>
      </c>
      <c r="C112" s="147" t="str" cm="1">
        <f t="array" ref="C11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Oils'!$A$249:$A$777,0)=ROW($A$1:$A$7166)),ROWS($2:106))),"")</f>
        <v>Ameno Allilov</v>
      </c>
      <c r="D112" s="8">
        <f t="shared" si="3"/>
        <v>4.3319999999999999</v>
      </c>
      <c r="E112" s="8">
        <f t="shared" si="4"/>
        <v>1.1400000000000001</v>
      </c>
      <c r="F112" s="8"/>
    </row>
    <row r="113" spans="1:6" ht="19.5" x14ac:dyDescent="0.4">
      <c r="A113" s="147" cm="1">
        <f t="array" ref="A11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Oils'!$D$249:$D$777,0)=ROW($A$1:$A$7166)),ROWS($2:107))),"")</f>
        <v>45279</v>
      </c>
      <c r="B113" s="148">
        <f>SUMIFS('Appollo For Natural Oils'!$I$249:$I$777,'Appollo For Natural Oils'!$A$249:$A$777,$A113,'Appollo For Natural Oils'!$D$249:$D$777,$C113)</f>
        <v>270</v>
      </c>
      <c r="C113" s="147" t="str" cm="1">
        <f t="array" ref="C11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Oils'!$A$249:$A$777,0)=ROW($A$1:$A$7166)),ROWS($2:107))),"")</f>
        <v>Selen Reda</v>
      </c>
      <c r="D113" s="8">
        <f t="shared" si="3"/>
        <v>10.26</v>
      </c>
      <c r="E113" s="8">
        <f t="shared" si="4"/>
        <v>2.7</v>
      </c>
      <c r="F113" s="8"/>
    </row>
    <row r="114" spans="1:6" ht="19.5" x14ac:dyDescent="0.4">
      <c r="A114" s="147" cm="1">
        <f t="array" ref="A11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Oils'!$D$249:$D$777,0)=ROW($A$1:$A$7166)),ROWS($2:108))),"")</f>
        <v>45280</v>
      </c>
      <c r="B114" s="148">
        <f>SUMIFS('Appollo For Natural Oils'!$I$249:$I$777,'Appollo For Natural Oils'!$A$249:$A$777,$A114,'Appollo For Natural Oils'!$D$249:$D$777,$C114)</f>
        <v>198</v>
      </c>
      <c r="C114" s="147" t="str" cm="1">
        <f t="array" ref="C11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Oils'!$A$249:$A$777,0)=ROW($A$1:$A$7166)),ROWS($2:108))),"")</f>
        <v>Lemdo Bhfdr</v>
      </c>
      <c r="D114" s="8">
        <f t="shared" si="3"/>
        <v>7.524</v>
      </c>
      <c r="E114" s="8">
        <f t="shared" si="4"/>
        <v>1.98</v>
      </c>
      <c r="F114" s="8"/>
    </row>
    <row r="115" spans="1:6" ht="19.5" x14ac:dyDescent="0.4">
      <c r="A115" s="147" cm="1">
        <f t="array" ref="A11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Oils'!$D$249:$D$777,0)=ROW($A$1:$A$7166)),ROWS($2:109))),"")</f>
        <v>45280</v>
      </c>
      <c r="B115" s="148">
        <f>SUMIFS('Appollo For Natural Oils'!$I$249:$I$777,'Appollo For Natural Oils'!$A$249:$A$777,$A115,'Appollo For Natural Oils'!$D$249:$D$777,$C115)</f>
        <v>7</v>
      </c>
      <c r="C115" s="147" t="str" cm="1">
        <f t="array" ref="C11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Oils'!$A$249:$A$777,0)=ROW($A$1:$A$7166)),ROWS($2:109))),"")</f>
        <v>Dell Sidov</v>
      </c>
      <c r="D115" s="8">
        <f t="shared" si="3"/>
        <v>0.26600000000000001</v>
      </c>
      <c r="E115" s="8">
        <f t="shared" si="4"/>
        <v>7.0000000000000007E-2</v>
      </c>
      <c r="F115" s="8"/>
    </row>
    <row r="116" spans="1:6" ht="19.5" x14ac:dyDescent="0.4">
      <c r="A116" s="147" cm="1">
        <f t="array" ref="A11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Oils'!$D$249:$D$777,0)=ROW($A$1:$A$7166)),ROWS($2:110))),"")</f>
        <v>45280</v>
      </c>
      <c r="B116" s="148">
        <f>SUMIFS('Appollo For Natural Oils'!$I$249:$I$777,'Appollo For Natural Oils'!$A$249:$A$777,$A116,'Appollo For Natural Oils'!$D$249:$D$777,$C116)</f>
        <v>25</v>
      </c>
      <c r="C116" s="147" t="str" cm="1">
        <f t="array" ref="C11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Oils'!$A$249:$A$777,0)=ROW($A$1:$A$7166)),ROWS($2:110))),"")</f>
        <v>Moren Raais+Saad Said</v>
      </c>
      <c r="D116" s="8">
        <f t="shared" si="3"/>
        <v>0.95</v>
      </c>
      <c r="E116" s="8">
        <f t="shared" si="4"/>
        <v>0.25</v>
      </c>
      <c r="F116" s="8"/>
    </row>
    <row r="117" spans="1:6" ht="19.5" x14ac:dyDescent="0.4">
      <c r="A117" s="147" cm="1">
        <f t="array" ref="A11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Oils'!$D$249:$D$777,0)=ROW($A$1:$A$7166)),ROWS($2:111))),"")</f>
        <v>45280</v>
      </c>
      <c r="B117" s="148">
        <f>SUMIFS('Appollo For Natural Oils'!$I$249:$I$777,'Appollo For Natural Oils'!$A$249:$A$777,$A117,'Appollo For Natural Oils'!$D$249:$D$777,$C117)</f>
        <v>142</v>
      </c>
      <c r="C117" s="147" t="str" cm="1">
        <f t="array" ref="C11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Oils'!$A$249:$A$777,0)=ROW($A$1:$A$7166)),ROWS($2:111))),"")</f>
        <v>Khalilov Akbeer</v>
      </c>
      <c r="D117" s="8">
        <f t="shared" si="3"/>
        <v>5.3959999999999999</v>
      </c>
      <c r="E117" s="8">
        <f t="shared" si="4"/>
        <v>1.42</v>
      </c>
      <c r="F117" s="8"/>
    </row>
    <row r="118" spans="1:6" ht="19.5" x14ac:dyDescent="0.4">
      <c r="A118" s="147" cm="1">
        <f t="array" ref="A11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Oils'!$D$249:$D$777,0)=ROW($A$1:$A$7166)),ROWS($2:112))),"")</f>
        <v>45280</v>
      </c>
      <c r="B118" s="148">
        <f>SUMIFS('Appollo For Natural Oils'!$I$249:$I$777,'Appollo For Natural Oils'!$A$249:$A$777,$A118,'Appollo For Natural Oils'!$D$249:$D$777,$C118)</f>
        <v>0</v>
      </c>
      <c r="C118" s="147" t="str" cm="1">
        <f t="array" ref="C11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Oils'!$A$249:$A$777,0)=ROW($A$1:$A$7166)),ROWS($2:112))),"")</f>
        <v>Ahmed Riad</v>
      </c>
      <c r="D118" s="8">
        <f t="shared" si="3"/>
        <v>0</v>
      </c>
      <c r="E118" s="8">
        <f t="shared" si="4"/>
        <v>0</v>
      </c>
      <c r="F118" s="8"/>
    </row>
    <row r="119" spans="1:6" ht="19.5" x14ac:dyDescent="0.4">
      <c r="A119" s="147" cm="1">
        <f t="array" ref="A11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Oils'!$D$249:$D$777,0)=ROW($A$1:$A$7166)),ROWS($2:113))),"")</f>
        <v>45280</v>
      </c>
      <c r="B119" s="148">
        <f>SUMIFS('Appollo For Natural Oils'!$I$249:$I$777,'Appollo For Natural Oils'!$A$249:$A$777,$A119,'Appollo For Natural Oils'!$D$249:$D$777,$C119)</f>
        <v>0</v>
      </c>
      <c r="C119" s="147" t="str" cm="1">
        <f t="array" ref="C11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Oils'!$A$249:$A$777,0)=ROW($A$1:$A$7166)),ROWS($2:113))),"")</f>
        <v>makgo Gerfd</v>
      </c>
      <c r="D119" s="8">
        <f t="shared" si="3"/>
        <v>0</v>
      </c>
      <c r="E119" s="8">
        <f t="shared" si="4"/>
        <v>0</v>
      </c>
      <c r="F119" s="8"/>
    </row>
    <row r="120" spans="1:6" ht="19.5" x14ac:dyDescent="0.4">
      <c r="A120" s="147" cm="1">
        <f t="array" ref="A12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Oils'!$D$249:$D$777,0)=ROW($A$1:$A$7166)),ROWS($2:114))),"")</f>
        <v>45280</v>
      </c>
      <c r="B120" s="148">
        <f>SUMIFS('Appollo For Natural Oils'!$I$249:$I$777,'Appollo For Natural Oils'!$A$249:$A$777,$A120,'Appollo For Natural Oils'!$D$249:$D$777,$C120)</f>
        <v>24</v>
      </c>
      <c r="C120" s="147" t="str" cm="1">
        <f t="array" ref="C12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Oils'!$A$249:$A$777,0)=ROW($A$1:$A$7166)),ROWS($2:114))),"")</f>
        <v>Ziad Googo</v>
      </c>
      <c r="D120" s="8">
        <f t="shared" si="3"/>
        <v>0.91199999999999992</v>
      </c>
      <c r="E120" s="8">
        <f t="shared" si="4"/>
        <v>0.24</v>
      </c>
      <c r="F120" s="8"/>
    </row>
    <row r="121" spans="1:6" ht="19.5" x14ac:dyDescent="0.4">
      <c r="A121" s="147" cm="1">
        <f t="array" ref="A12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Oils'!$D$249:$D$777,0)=ROW($A$1:$A$7166)),ROWS($2:115))),"")</f>
        <v>45281</v>
      </c>
      <c r="B121" s="148">
        <f>SUMIFS('Appollo For Natural Oils'!$I$249:$I$777,'Appollo For Natural Oils'!$A$249:$A$777,$A121,'Appollo For Natural Oils'!$D$249:$D$777,$C121)</f>
        <v>89</v>
      </c>
      <c r="C121" s="147" t="str" cm="1">
        <f t="array" ref="C12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Oils'!$A$249:$A$777,0)=ROW($A$1:$A$7166)),ROWS($2:115))),"")</f>
        <v>Moren Raais+Saad Said</v>
      </c>
      <c r="D121" s="8">
        <f t="shared" si="3"/>
        <v>3.3820000000000001</v>
      </c>
      <c r="E121" s="8">
        <f t="shared" si="4"/>
        <v>0.89</v>
      </c>
      <c r="F121" s="8"/>
    </row>
    <row r="122" spans="1:6" ht="19.5" x14ac:dyDescent="0.4">
      <c r="A122" s="147" cm="1">
        <f t="array" ref="A12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Oils'!$D$249:$D$777,0)=ROW($A$1:$A$7166)),ROWS($2:116))),"")</f>
        <v>45281</v>
      </c>
      <c r="B122" s="148">
        <f>SUMIFS('Appollo For Natural Oils'!$I$249:$I$777,'Appollo For Natural Oils'!$A$249:$A$777,$A122,'Appollo For Natural Oils'!$D$249:$D$777,$C122)</f>
        <v>9</v>
      </c>
      <c r="C122" s="147" t="str" cm="1">
        <f t="array" ref="C12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Oils'!$A$249:$A$777,0)=ROW($A$1:$A$7166)),ROWS($2:116))),"")</f>
        <v>Lemdo Bhfdr</v>
      </c>
      <c r="D122" s="8">
        <f t="shared" si="3"/>
        <v>0.34199999999999997</v>
      </c>
      <c r="E122" s="8">
        <f t="shared" si="4"/>
        <v>0.09</v>
      </c>
      <c r="F122" s="8"/>
    </row>
    <row r="123" spans="1:6" ht="19.5" x14ac:dyDescent="0.4">
      <c r="A123" s="147" cm="1">
        <f t="array" ref="A12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Oils'!$D$249:$D$777,0)=ROW($A$1:$A$7166)),ROWS($2:117))),"")</f>
        <v>45281</v>
      </c>
      <c r="B123" s="148">
        <f>SUMIFS('Appollo For Natural Oils'!$I$249:$I$777,'Appollo For Natural Oils'!$A$249:$A$777,$A123,'Appollo For Natural Oils'!$D$249:$D$777,$C123)</f>
        <v>120</v>
      </c>
      <c r="C123" s="147" t="str" cm="1">
        <f t="array" ref="C12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Oils'!$A$249:$A$777,0)=ROW($A$1:$A$7166)),ROWS($2:117))),"")</f>
        <v>Dell Sidov</v>
      </c>
      <c r="D123" s="8">
        <f t="shared" si="3"/>
        <v>4.5599999999999996</v>
      </c>
      <c r="E123" s="8">
        <f t="shared" si="4"/>
        <v>1.2</v>
      </c>
      <c r="F123" s="8"/>
    </row>
    <row r="124" spans="1:6" ht="19.5" x14ac:dyDescent="0.4">
      <c r="A124" s="147" cm="1">
        <f t="array" ref="A12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Oils'!$D$249:$D$777,0)=ROW($A$1:$A$7166)),ROWS($2:118))),"")</f>
        <v>45281</v>
      </c>
      <c r="B124" s="148">
        <f>SUMIFS('Appollo For Natural Oils'!$I$249:$I$777,'Appollo For Natural Oils'!$A$249:$A$777,$A124,'Appollo For Natural Oils'!$D$249:$D$777,$C124)</f>
        <v>0</v>
      </c>
      <c r="C124" s="147" t="str" cm="1">
        <f t="array" ref="C12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Oils'!$A$249:$A$777,0)=ROW($A$1:$A$7166)),ROWS($2:118))),"")</f>
        <v>Ziad Googo</v>
      </c>
      <c r="D124" s="8">
        <f t="shared" si="3"/>
        <v>0</v>
      </c>
      <c r="E124" s="8">
        <f t="shared" si="4"/>
        <v>0</v>
      </c>
      <c r="F124" s="8"/>
    </row>
    <row r="125" spans="1:6" ht="19.5" x14ac:dyDescent="0.4">
      <c r="A125" s="147" cm="1">
        <f t="array" ref="A12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Oils'!$D$249:$D$777,0)=ROW($A$1:$A$7166)),ROWS($2:119))),"")</f>
        <v>45281</v>
      </c>
      <c r="B125" s="148">
        <f>SUMIFS('Appollo For Natural Oils'!$I$249:$I$777,'Appollo For Natural Oils'!$A$249:$A$777,$A125,'Appollo For Natural Oils'!$D$249:$D$777,$C125)</f>
        <v>0</v>
      </c>
      <c r="C125" s="147" t="str" cm="1">
        <f t="array" ref="C12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Oils'!$A$249:$A$777,0)=ROW($A$1:$A$7166)),ROWS($2:119))),"")</f>
        <v>Amad Habibov</v>
      </c>
      <c r="D125" s="8">
        <f t="shared" si="3"/>
        <v>0</v>
      </c>
      <c r="E125" s="8">
        <f t="shared" si="4"/>
        <v>0</v>
      </c>
      <c r="F125" s="8"/>
    </row>
    <row r="126" spans="1:6" ht="19.5" x14ac:dyDescent="0.4">
      <c r="A126" s="147" cm="1">
        <f t="array" ref="A12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Oils'!$D$249:$D$777,0)=ROW($A$1:$A$7166)),ROWS($2:120))),"")</f>
        <v>45281</v>
      </c>
      <c r="B126" s="148">
        <f>SUMIFS('Appollo For Natural Oils'!$I$249:$I$777,'Appollo For Natural Oils'!$A$249:$A$777,$A126,'Appollo For Natural Oils'!$D$249:$D$777,$C126)</f>
        <v>24</v>
      </c>
      <c r="C126" s="147" t="str" cm="1">
        <f t="array" ref="C12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Oils'!$A$249:$A$777,0)=ROW($A$1:$A$7166)),ROWS($2:120))),"")</f>
        <v>Ameno Allilov</v>
      </c>
      <c r="D126" s="8">
        <f t="shared" si="3"/>
        <v>0.91199999999999992</v>
      </c>
      <c r="E126" s="8">
        <f t="shared" si="4"/>
        <v>0.24</v>
      </c>
      <c r="F126" s="8"/>
    </row>
    <row r="127" spans="1:6" ht="19.5" x14ac:dyDescent="0.4">
      <c r="A127" s="147" cm="1">
        <f t="array" ref="A12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Oils'!$D$249:$D$777,0)=ROW($A$1:$A$7166)),ROWS($2:121))),"")</f>
        <v>45281</v>
      </c>
      <c r="B127" s="148">
        <f>SUMIFS('Appollo For Natural Oils'!$I$249:$I$777,'Appollo For Natural Oils'!$A$249:$A$777,$A127,'Appollo For Natural Oils'!$D$249:$D$777,$C127)</f>
        <v>0</v>
      </c>
      <c r="C127" s="147" t="str" cm="1">
        <f t="array" ref="C12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Oils'!$A$249:$A$777,0)=ROW($A$1:$A$7166)),ROWS($2:121))),"")</f>
        <v>Ahmed Riad</v>
      </c>
      <c r="D127" s="8">
        <f t="shared" si="3"/>
        <v>0</v>
      </c>
      <c r="E127" s="8">
        <f t="shared" si="4"/>
        <v>0</v>
      </c>
      <c r="F127" s="8"/>
    </row>
    <row r="128" spans="1:6" ht="19.5" x14ac:dyDescent="0.4">
      <c r="A128" s="147" cm="1">
        <f t="array" ref="A12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Oils'!$D$249:$D$777,0)=ROW($A$1:$A$7166)),ROWS($2:122))),"")</f>
        <v>45281</v>
      </c>
      <c r="B128" s="148">
        <f>SUMIFS('Appollo For Natural Oils'!$I$249:$I$777,'Appollo For Natural Oils'!$A$249:$A$777,$A128,'Appollo For Natural Oils'!$D$249:$D$777,$C128)</f>
        <v>44</v>
      </c>
      <c r="C128" s="147" t="str" cm="1">
        <f t="array" ref="C12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Oils'!$A$249:$A$777,0)=ROW($A$1:$A$7166)),ROWS($2:122))),"")</f>
        <v>Khalilov Akbeer</v>
      </c>
      <c r="D128" s="8">
        <f t="shared" si="3"/>
        <v>1.6719999999999999</v>
      </c>
      <c r="E128" s="8">
        <f t="shared" si="4"/>
        <v>0.44</v>
      </c>
      <c r="F128" s="8"/>
    </row>
    <row r="129" spans="1:6" ht="19.5" x14ac:dyDescent="0.4">
      <c r="A129" s="147" cm="1">
        <f t="array" ref="A12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Oils'!$D$249:$D$777,0)=ROW($A$1:$A$7166)),ROWS($2:123))),"")</f>
        <v>45282</v>
      </c>
      <c r="B129" s="148">
        <f>SUMIFS('Appollo For Natural Oils'!$I$249:$I$777,'Appollo For Natural Oils'!$A$249:$A$777,$A129,'Appollo For Natural Oils'!$D$249:$D$777,$C129)</f>
        <v>60</v>
      </c>
      <c r="C129" s="147" t="str" cm="1">
        <f t="array" ref="C12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Oils'!$A$249:$A$777,0)=ROW($A$1:$A$7166)),ROWS($2:123))),"")</f>
        <v>Moren Raais+Saad Said</v>
      </c>
      <c r="D129" s="8">
        <f t="shared" si="3"/>
        <v>2.2799999999999998</v>
      </c>
      <c r="E129" s="8">
        <f t="shared" si="4"/>
        <v>0.6</v>
      </c>
      <c r="F129" s="8"/>
    </row>
    <row r="130" spans="1:6" ht="19.5" x14ac:dyDescent="0.4">
      <c r="A130" s="147" cm="1">
        <f t="array" ref="A13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Oils'!$D$249:$D$777,0)=ROW($A$1:$A$7166)),ROWS($2:124))),"")</f>
        <v>45282</v>
      </c>
      <c r="B130" s="148">
        <f>SUMIFS('Appollo For Natural Oils'!$I$249:$I$777,'Appollo For Natural Oils'!$A$249:$A$777,$A130,'Appollo For Natural Oils'!$D$249:$D$777,$C130)</f>
        <v>0</v>
      </c>
      <c r="C130" s="147" t="str" cm="1">
        <f t="array" ref="C13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Oils'!$A$249:$A$777,0)=ROW($A$1:$A$7166)),ROWS($2:124))),"")</f>
        <v>Lemdo Bhfdr</v>
      </c>
      <c r="D130" s="8">
        <f t="shared" si="3"/>
        <v>0</v>
      </c>
      <c r="E130" s="8">
        <f t="shared" si="4"/>
        <v>0</v>
      </c>
      <c r="F130" s="8"/>
    </row>
    <row r="131" spans="1:6" ht="19.5" x14ac:dyDescent="0.4">
      <c r="A131" s="147" cm="1">
        <f t="array" ref="A13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Oils'!$D$249:$D$777,0)=ROW($A$1:$A$7166)),ROWS($2:125))),"")</f>
        <v>45282</v>
      </c>
      <c r="B131" s="148">
        <f>SUMIFS('Appollo For Natural Oils'!$I$249:$I$777,'Appollo For Natural Oils'!$A$249:$A$777,$A131,'Appollo For Natural Oils'!$D$249:$D$777,$C131)</f>
        <v>0</v>
      </c>
      <c r="C131" s="147" t="str" cm="1">
        <f t="array" ref="C13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Oils'!$A$249:$A$777,0)=ROW($A$1:$A$7166)),ROWS($2:125))),"")</f>
        <v>Ziad Googo</v>
      </c>
      <c r="D131" s="8">
        <f t="shared" si="3"/>
        <v>0</v>
      </c>
      <c r="E131" s="8">
        <f t="shared" si="4"/>
        <v>0</v>
      </c>
      <c r="F131" s="8"/>
    </row>
    <row r="132" spans="1:6" ht="19.5" x14ac:dyDescent="0.4">
      <c r="A132" s="147" cm="1">
        <f t="array" ref="A13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Oils'!$D$249:$D$777,0)=ROW($A$1:$A$7166)),ROWS($2:126))),"")</f>
        <v>45282</v>
      </c>
      <c r="B132" s="148">
        <f>SUMIFS('Appollo For Natural Oils'!$I$249:$I$777,'Appollo For Natural Oils'!$A$249:$A$777,$A132,'Appollo For Natural Oils'!$D$249:$D$777,$C132)</f>
        <v>0</v>
      </c>
      <c r="C132" s="147" t="str" cm="1">
        <f t="array" ref="C13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Oils'!$A$249:$A$777,0)=ROW($A$1:$A$7166)),ROWS($2:126))),"")</f>
        <v>Selen Reda</v>
      </c>
      <c r="D132" s="8">
        <f t="shared" si="3"/>
        <v>0</v>
      </c>
      <c r="E132" s="8">
        <f t="shared" si="4"/>
        <v>0</v>
      </c>
      <c r="F132" s="8"/>
    </row>
    <row r="133" spans="1:6" ht="19.5" x14ac:dyDescent="0.4">
      <c r="A133" s="147" cm="1">
        <f t="array" ref="A13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Oils'!$D$249:$D$777,0)=ROW($A$1:$A$7166)),ROWS($2:127))),"")</f>
        <v>0</v>
      </c>
      <c r="B133" s="148">
        <f>SUMIFS('Appollo For Natural Oils'!$I$249:$I$777,'Appollo For Natural Oils'!$A$249:$A$777,$A133,'Appollo For Natural Oils'!$D$249:$D$777,$C133)</f>
        <v>0</v>
      </c>
      <c r="C133" s="147" cm="1">
        <f t="array" ref="C13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Oils'!$A$249:$A$777,0)=ROW($A$1:$A$7166)),ROWS($2:127))),"")</f>
        <v>0</v>
      </c>
      <c r="D133" s="8">
        <f t="shared" si="3"/>
        <v>0</v>
      </c>
      <c r="E133" s="8">
        <f t="shared" si="4"/>
        <v>0</v>
      </c>
      <c r="F133" s="8"/>
    </row>
    <row r="134" spans="1:6" ht="19.5" x14ac:dyDescent="0.4">
      <c r="A134" s="147" t="str" cm="1">
        <f t="array" ref="A13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Oils'!$D$249:$D$777,0)=ROW($A$1:$A$7166)),ROWS($2:128))),"")</f>
        <v/>
      </c>
      <c r="B134" s="148">
        <f>SUMIFS('Appollo For Natural Oils'!$I$249:$I$777,'Appollo For Natural Oils'!$A$249:$A$777,$A134,'Appollo For Natural Oils'!$D$249:$D$777,$C134)</f>
        <v>0</v>
      </c>
      <c r="C134" s="147" t="str" cm="1">
        <f t="array" ref="C13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Oils'!$A$249:$A$777,0)=ROW($A$1:$A$7166)),ROWS($2:128))),"")</f>
        <v/>
      </c>
      <c r="D134" s="8">
        <f t="shared" si="3"/>
        <v>0</v>
      </c>
      <c r="E134" s="8">
        <f t="shared" si="4"/>
        <v>0</v>
      </c>
      <c r="F134" s="8"/>
    </row>
    <row r="135" spans="1:6" ht="19.5" x14ac:dyDescent="0.4">
      <c r="A135" s="147" t="str" cm="1">
        <f t="array" ref="A13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Oils'!$D$249:$D$777,0)=ROW($A$1:$A$7166)),ROWS($2:129))),"")</f>
        <v/>
      </c>
      <c r="B135" s="148">
        <f>SUMIFS('Appollo For Natural Oils'!$I$249:$I$777,'Appollo For Natural Oils'!$A$249:$A$777,$A135,'Appollo For Natural Oils'!$D$249:$D$777,$C135)</f>
        <v>0</v>
      </c>
      <c r="C135" s="147" t="str" cm="1">
        <f t="array" ref="C13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Oils'!$A$249:$A$777,0)=ROW($A$1:$A$7166)),ROWS($2:129))),"")</f>
        <v/>
      </c>
      <c r="D135" s="8">
        <f t="shared" si="3"/>
        <v>0</v>
      </c>
      <c r="E135" s="8">
        <f t="shared" si="4"/>
        <v>0</v>
      </c>
      <c r="F135" s="8"/>
    </row>
    <row r="136" spans="1:6" ht="19.5" x14ac:dyDescent="0.4">
      <c r="A136" s="147" t="str" cm="1">
        <f t="array" ref="A13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Oils'!$D$249:$D$777,0)=ROW($A$1:$A$7166)),ROWS($2:130))),"")</f>
        <v/>
      </c>
      <c r="B136" s="148">
        <f>SUMIFS('Appollo For Natural Oils'!$I$249:$I$777,'Appollo For Natural Oils'!$A$249:$A$777,$A136,'Appollo For Natural Oils'!$D$249:$D$777,$C136)</f>
        <v>0</v>
      </c>
      <c r="C136" s="147" t="str" cm="1">
        <f t="array" ref="C13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Oils'!$A$249:$A$777,0)=ROW($A$1:$A$7166)),ROWS($2:130))),"")</f>
        <v/>
      </c>
      <c r="D136" s="8">
        <f t="shared" si="3"/>
        <v>0</v>
      </c>
      <c r="E136" s="8">
        <f t="shared" si="4"/>
        <v>0</v>
      </c>
      <c r="F136" s="8"/>
    </row>
    <row r="137" spans="1:6" ht="19.5" x14ac:dyDescent="0.4">
      <c r="A137" s="147" t="str" cm="1">
        <f t="array" ref="A13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Oils'!$D$249:$D$777,0)=ROW($A$1:$A$7166)),ROWS($2:131))),"")</f>
        <v/>
      </c>
      <c r="B137" s="148">
        <f>SUMIFS('Appollo For Natural Oils'!$I$249:$I$777,'Appollo For Natural Oils'!$A$249:$A$777,$A137,'Appollo For Natural Oils'!$D$249:$D$777,$C137)</f>
        <v>0</v>
      </c>
      <c r="C137" s="147" t="str" cm="1">
        <f t="array" ref="C13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Oils'!$A$249:$A$777,0)=ROW($A$1:$A$7166)),ROWS($2:131))),"")</f>
        <v/>
      </c>
      <c r="D137" s="8">
        <f t="shared" ref="D137:D200" si="5">IF(AND($B137="",$F137="City Tour"),$A137*2%,$B137*3.8%)</f>
        <v>0</v>
      </c>
      <c r="E137" s="8">
        <f t="shared" ref="E137:E200" si="6">IF(AND($B137="",$F137="City Tour"),$A137*0%,$B137*1%)</f>
        <v>0</v>
      </c>
      <c r="F137" s="8"/>
    </row>
    <row r="138" spans="1:6" ht="19.5" x14ac:dyDescent="0.4">
      <c r="A138" s="147" t="str" cm="1">
        <f t="array" ref="A13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Oils'!$D$249:$D$777,0)=ROW($A$1:$A$7166)),ROWS($2:132))),"")</f>
        <v/>
      </c>
      <c r="B138" s="148">
        <f>SUMIFS('Appollo For Natural Oils'!$I$249:$I$777,'Appollo For Natural Oils'!$A$249:$A$777,$A138,'Appollo For Natural Oils'!$D$249:$D$777,$C138)</f>
        <v>0</v>
      </c>
      <c r="C138" s="147" t="str" cm="1">
        <f t="array" ref="C13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Oils'!$A$249:$A$777,0)=ROW($A$1:$A$7166)),ROWS($2:132))),"")</f>
        <v/>
      </c>
      <c r="D138" s="8">
        <f t="shared" si="5"/>
        <v>0</v>
      </c>
      <c r="E138" s="8">
        <f t="shared" si="6"/>
        <v>0</v>
      </c>
      <c r="F138" s="8"/>
    </row>
    <row r="139" spans="1:6" ht="19.5" x14ac:dyDescent="0.4">
      <c r="A139" s="147" t="str" cm="1">
        <f t="array" ref="A13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Oils'!$D$249:$D$777,0)=ROW($A$1:$A$7166)),ROWS($2:133))),"")</f>
        <v/>
      </c>
      <c r="B139" s="148">
        <f>SUMIFS('Appollo For Natural Oils'!$I$249:$I$777,'Appollo For Natural Oils'!$A$249:$A$777,$A139,'Appollo For Natural Oils'!$D$249:$D$777,$C139)</f>
        <v>0</v>
      </c>
      <c r="C139" s="147" t="str" cm="1">
        <f t="array" ref="C13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Oils'!$A$249:$A$777,0)=ROW($A$1:$A$7166)),ROWS($2:133))),"")</f>
        <v/>
      </c>
      <c r="D139" s="8">
        <f t="shared" si="5"/>
        <v>0</v>
      </c>
      <c r="E139" s="8">
        <f t="shared" si="6"/>
        <v>0</v>
      </c>
      <c r="F139" s="8"/>
    </row>
    <row r="140" spans="1:6" ht="19.5" x14ac:dyDescent="0.4">
      <c r="A140" s="147" t="str" cm="1">
        <f t="array" ref="A14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Oils'!$D$249:$D$777,0)=ROW($A$1:$A$7166)),ROWS($2:134))),"")</f>
        <v/>
      </c>
      <c r="B140" s="148">
        <f>SUMIFS('Appollo For Natural Oils'!$I$249:$I$777,'Appollo For Natural Oils'!$A$249:$A$777,$A140,'Appollo For Natural Oils'!$D$249:$D$777,$C140)</f>
        <v>0</v>
      </c>
      <c r="C140" s="147" t="str" cm="1">
        <f t="array" ref="C14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Oils'!$A$249:$A$777,0)=ROW($A$1:$A$7166)),ROWS($2:134))),"")</f>
        <v/>
      </c>
      <c r="D140" s="8">
        <f t="shared" si="5"/>
        <v>0</v>
      </c>
      <c r="E140" s="8">
        <f t="shared" si="6"/>
        <v>0</v>
      </c>
      <c r="F140" s="8"/>
    </row>
    <row r="141" spans="1:6" ht="19.5" x14ac:dyDescent="0.4">
      <c r="A141" s="147" t="str" cm="1">
        <f t="array" ref="A14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Oils'!$D$249:$D$777,0)=ROW($A$1:$A$7166)),ROWS($2:135))),"")</f>
        <v/>
      </c>
      <c r="B141" s="148">
        <f>SUMIFS('Appollo For Natural Oils'!$I$249:$I$777,'Appollo For Natural Oils'!$A$249:$A$777,$A141,'Appollo For Natural Oils'!$D$249:$D$777,$C141)</f>
        <v>0</v>
      </c>
      <c r="C141" s="147" t="str" cm="1">
        <f t="array" ref="C14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Oils'!$A$249:$A$777,0)=ROW($A$1:$A$7166)),ROWS($2:135))),"")</f>
        <v/>
      </c>
      <c r="D141" s="8">
        <f t="shared" si="5"/>
        <v>0</v>
      </c>
      <c r="E141" s="8">
        <f t="shared" si="6"/>
        <v>0</v>
      </c>
      <c r="F141" s="8"/>
    </row>
    <row r="142" spans="1:6" ht="19.5" x14ac:dyDescent="0.4">
      <c r="A142" s="147" t="str" cm="1">
        <f t="array" ref="A14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Oils'!$D$249:$D$777,0)=ROW($A$1:$A$7166)),ROWS($2:136))),"")</f>
        <v/>
      </c>
      <c r="B142" s="148">
        <f>SUMIFS('Appollo For Natural Oils'!$I$249:$I$777,'Appollo For Natural Oils'!$A$249:$A$777,$A142,'Appollo For Natural Oils'!$D$249:$D$777,$C142)</f>
        <v>0</v>
      </c>
      <c r="C142" s="147" t="str" cm="1">
        <f t="array" ref="C14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Oils'!$A$249:$A$777,0)=ROW($A$1:$A$7166)),ROWS($2:136))),"")</f>
        <v/>
      </c>
      <c r="D142" s="8">
        <f t="shared" si="5"/>
        <v>0</v>
      </c>
      <c r="E142" s="8">
        <f t="shared" si="6"/>
        <v>0</v>
      </c>
      <c r="F142" s="8"/>
    </row>
    <row r="143" spans="1:6" ht="19.5" x14ac:dyDescent="0.4">
      <c r="A143" s="147" t="str" cm="1">
        <f t="array" ref="A14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Oils'!$D$249:$D$777,0)=ROW($A$1:$A$7166)),ROWS($2:137))),"")</f>
        <v/>
      </c>
      <c r="B143" s="148">
        <f>SUMIFS('Appollo For Natural Oils'!$I$249:$I$777,'Appollo For Natural Oils'!$A$249:$A$777,$A143,'Appollo For Natural Oils'!$D$249:$D$777,$C143)</f>
        <v>0</v>
      </c>
      <c r="C143" s="147" t="str" cm="1">
        <f t="array" ref="C14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Oils'!$A$249:$A$777,0)=ROW($A$1:$A$7166)),ROWS($2:137))),"")</f>
        <v/>
      </c>
      <c r="D143" s="8">
        <f t="shared" si="5"/>
        <v>0</v>
      </c>
      <c r="E143" s="8">
        <f t="shared" si="6"/>
        <v>0</v>
      </c>
      <c r="F143" s="8"/>
    </row>
    <row r="144" spans="1:6" ht="19.5" x14ac:dyDescent="0.4">
      <c r="A144" s="147" t="str" cm="1">
        <f t="array" ref="A14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Oils'!$D$249:$D$777,0)=ROW($A$1:$A$7166)),ROWS($2:138))),"")</f>
        <v/>
      </c>
      <c r="B144" s="148">
        <f>SUMIFS('Appollo For Natural Oils'!$I$249:$I$777,'Appollo For Natural Oils'!$A$249:$A$777,$A144,'Appollo For Natural Oils'!$D$249:$D$777,$C144)</f>
        <v>0</v>
      </c>
      <c r="C144" s="147" t="str" cm="1">
        <f t="array" ref="C14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Oils'!$A$249:$A$777,0)=ROW($A$1:$A$7166)),ROWS($2:138))),"")</f>
        <v/>
      </c>
      <c r="D144" s="8">
        <f t="shared" si="5"/>
        <v>0</v>
      </c>
      <c r="E144" s="8">
        <f t="shared" si="6"/>
        <v>0</v>
      </c>
      <c r="F144" s="8"/>
    </row>
    <row r="145" spans="1:6" ht="19.5" x14ac:dyDescent="0.4">
      <c r="A145" s="147" t="str" cm="1">
        <f t="array" ref="A14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Oils'!$D$249:$D$777,0)=ROW($A$1:$A$7166)),ROWS($2:139))),"")</f>
        <v/>
      </c>
      <c r="B145" s="148">
        <f>SUMIFS('Appollo For Natural Oils'!$I$249:$I$777,'Appollo For Natural Oils'!$A$249:$A$777,$A145,'Appollo For Natural Oils'!$D$249:$D$777,$C145)</f>
        <v>0</v>
      </c>
      <c r="C145" s="147" t="str" cm="1">
        <f t="array" ref="C14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Oils'!$A$249:$A$777,0)=ROW($A$1:$A$7166)),ROWS($2:139))),"")</f>
        <v/>
      </c>
      <c r="D145" s="8">
        <f t="shared" si="5"/>
        <v>0</v>
      </c>
      <c r="E145" s="8">
        <f t="shared" si="6"/>
        <v>0</v>
      </c>
      <c r="F145" s="8"/>
    </row>
    <row r="146" spans="1:6" ht="19.5" x14ac:dyDescent="0.4">
      <c r="A146" s="147" t="str" cm="1">
        <f t="array" ref="A14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Oils'!$D$249:$D$777,0)=ROW($A$1:$A$7166)),ROWS($2:140))),"")</f>
        <v/>
      </c>
      <c r="B146" s="148">
        <f>SUMIFS('Appollo For Natural Oils'!$I$249:$I$777,'Appollo For Natural Oils'!$A$249:$A$777,$A146,'Appollo For Natural Oils'!$D$249:$D$777,$C146)</f>
        <v>0</v>
      </c>
      <c r="C146" s="147" t="str" cm="1">
        <f t="array" ref="C14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Oils'!$A$249:$A$777,0)=ROW($A$1:$A$7166)),ROWS($2:140))),"")</f>
        <v/>
      </c>
      <c r="D146" s="8">
        <f t="shared" si="5"/>
        <v>0</v>
      </c>
      <c r="E146" s="8">
        <f t="shared" si="6"/>
        <v>0</v>
      </c>
      <c r="F146" s="8"/>
    </row>
    <row r="147" spans="1:6" ht="19.5" x14ac:dyDescent="0.4">
      <c r="A147" s="147" t="str" cm="1">
        <f t="array" ref="A14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Oils'!$D$249:$D$777,0)=ROW($A$1:$A$7166)),ROWS($2:141))),"")</f>
        <v/>
      </c>
      <c r="B147" s="148">
        <f>SUMIFS('Appollo For Natural Oils'!$I$249:$I$777,'Appollo For Natural Oils'!$A$249:$A$777,$A147,'Appollo For Natural Oils'!$D$249:$D$777,$C147)</f>
        <v>0</v>
      </c>
      <c r="C147" s="147" t="str" cm="1">
        <f t="array" ref="C14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Oils'!$A$249:$A$777,0)=ROW($A$1:$A$7166)),ROWS($2:141))),"")</f>
        <v/>
      </c>
      <c r="D147" s="8">
        <f t="shared" si="5"/>
        <v>0</v>
      </c>
      <c r="E147" s="8">
        <f t="shared" si="6"/>
        <v>0</v>
      </c>
      <c r="F147" s="8"/>
    </row>
    <row r="148" spans="1:6" ht="19.5" x14ac:dyDescent="0.4">
      <c r="A148" s="147" t="str" cm="1">
        <f t="array" ref="A14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Oils'!$D$249:$D$777,0)=ROW($A$1:$A$7166)),ROWS($2:142))),"")</f>
        <v/>
      </c>
      <c r="B148" s="148">
        <f>SUMIFS('Appollo For Natural Oils'!$I$249:$I$777,'Appollo For Natural Oils'!$A$249:$A$777,$A148,'Appollo For Natural Oils'!$D$249:$D$777,$C148)</f>
        <v>0</v>
      </c>
      <c r="C148" s="147" t="str" cm="1">
        <f t="array" ref="C14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Oils'!$A$249:$A$777,0)=ROW($A$1:$A$7166)),ROWS($2:142))),"")</f>
        <v/>
      </c>
      <c r="D148" s="8">
        <f t="shared" si="5"/>
        <v>0</v>
      </c>
      <c r="E148" s="8">
        <f t="shared" si="6"/>
        <v>0</v>
      </c>
      <c r="F148" s="8"/>
    </row>
    <row r="149" spans="1:6" ht="19.5" x14ac:dyDescent="0.4">
      <c r="A149" s="147" t="str" cm="1">
        <f t="array" ref="A14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Oils'!$D$249:$D$777,0)=ROW($A$1:$A$7166)),ROWS($2:143))),"")</f>
        <v/>
      </c>
      <c r="B149" s="148">
        <f>SUMIFS('Appollo For Natural Oils'!$I$249:$I$777,'Appollo For Natural Oils'!$A$249:$A$777,$A149,'Appollo For Natural Oils'!$D$249:$D$777,$C149)</f>
        <v>0</v>
      </c>
      <c r="C149" s="147" t="str" cm="1">
        <f t="array" ref="C14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Oils'!$A$249:$A$777,0)=ROW($A$1:$A$7166)),ROWS($2:143))),"")</f>
        <v/>
      </c>
      <c r="D149" s="8">
        <f t="shared" si="5"/>
        <v>0</v>
      </c>
      <c r="E149" s="8">
        <f t="shared" si="6"/>
        <v>0</v>
      </c>
      <c r="F149" s="8"/>
    </row>
    <row r="150" spans="1:6" ht="19.5" x14ac:dyDescent="0.4">
      <c r="A150" s="147" t="str" cm="1">
        <f t="array" ref="A15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Oils'!$D$249:$D$777,0)=ROW($A$1:$A$7166)),ROWS($2:144))),"")</f>
        <v/>
      </c>
      <c r="B150" s="148">
        <f>SUMIFS('Appollo For Natural Oils'!$I$249:$I$777,'Appollo For Natural Oils'!$A$249:$A$777,$A150,'Appollo For Natural Oils'!$D$249:$D$777,$C150)</f>
        <v>0</v>
      </c>
      <c r="C150" s="147" t="str" cm="1">
        <f t="array" ref="C15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Oils'!$A$249:$A$777,0)=ROW($A$1:$A$7166)),ROWS($2:144))),"")</f>
        <v/>
      </c>
      <c r="D150" s="8">
        <f t="shared" si="5"/>
        <v>0</v>
      </c>
      <c r="E150" s="8">
        <f t="shared" si="6"/>
        <v>0</v>
      </c>
      <c r="F150" s="8"/>
    </row>
    <row r="151" spans="1:6" ht="19.5" x14ac:dyDescent="0.4">
      <c r="A151" s="147" t="str" cm="1">
        <f t="array" ref="A15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Oils'!$D$249:$D$777,0)=ROW($A$1:$A$7166)),ROWS($2:145))),"")</f>
        <v/>
      </c>
      <c r="B151" s="148">
        <f>SUMIFS('Appollo For Natural Oils'!$I$249:$I$777,'Appollo For Natural Oils'!$A$249:$A$777,$A151,'Appollo For Natural Oils'!$D$249:$D$777,$C151)</f>
        <v>0</v>
      </c>
      <c r="C151" s="147" t="str" cm="1">
        <f t="array" ref="C15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Oils'!$A$249:$A$777,0)=ROW($A$1:$A$7166)),ROWS($2:145))),"")</f>
        <v/>
      </c>
      <c r="D151" s="8">
        <f t="shared" si="5"/>
        <v>0</v>
      </c>
      <c r="E151" s="8">
        <f t="shared" si="6"/>
        <v>0</v>
      </c>
      <c r="F151" s="8"/>
    </row>
    <row r="152" spans="1:6" ht="19.5" x14ac:dyDescent="0.4">
      <c r="A152" s="147" t="str" cm="1">
        <f t="array" ref="A15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Oils'!$D$249:$D$777,0)=ROW($A$1:$A$7166)),ROWS($2:146))),"")</f>
        <v/>
      </c>
      <c r="B152" s="148">
        <f>SUMIFS('Appollo For Natural Oils'!$I$249:$I$777,'Appollo For Natural Oils'!$A$249:$A$777,$A152,'Appollo For Natural Oils'!$D$249:$D$777,$C152)</f>
        <v>0</v>
      </c>
      <c r="C152" s="147" t="str" cm="1">
        <f t="array" ref="C15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Oils'!$A$249:$A$777,0)=ROW($A$1:$A$7166)),ROWS($2:146))),"")</f>
        <v/>
      </c>
      <c r="D152" s="8">
        <f t="shared" si="5"/>
        <v>0</v>
      </c>
      <c r="E152" s="8">
        <f t="shared" si="6"/>
        <v>0</v>
      </c>
      <c r="F152" s="8"/>
    </row>
    <row r="153" spans="1:6" ht="19.5" x14ac:dyDescent="0.4">
      <c r="A153" s="147" t="str" cm="1">
        <f t="array" ref="A15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Oils'!$D$249:$D$777,0)=ROW($A$1:$A$7166)),ROWS($2:147))),"")</f>
        <v/>
      </c>
      <c r="B153" s="148">
        <f>SUMIFS('Appollo For Natural Oils'!$I$249:$I$777,'Appollo For Natural Oils'!$A$249:$A$777,$A153,'Appollo For Natural Oils'!$D$249:$D$777,$C153)</f>
        <v>0</v>
      </c>
      <c r="C153" s="147" t="str" cm="1">
        <f t="array" ref="C15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Oils'!$A$249:$A$777,0)=ROW($A$1:$A$7166)),ROWS($2:147))),"")</f>
        <v/>
      </c>
      <c r="D153" s="8">
        <f t="shared" si="5"/>
        <v>0</v>
      </c>
      <c r="E153" s="8">
        <f t="shared" si="6"/>
        <v>0</v>
      </c>
      <c r="F153" s="8"/>
    </row>
    <row r="154" spans="1:6" ht="19.5" x14ac:dyDescent="0.4">
      <c r="A154" s="147" t="str" cm="1">
        <f t="array" ref="A15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Oils'!$D$249:$D$777,0)=ROW($A$1:$A$7166)),ROWS($2:148))),"")</f>
        <v/>
      </c>
      <c r="B154" s="148">
        <f>SUMIFS('Appollo For Natural Oils'!$I$249:$I$777,'Appollo For Natural Oils'!$A$249:$A$777,$A154,'Appollo For Natural Oils'!$D$249:$D$777,$C154)</f>
        <v>0</v>
      </c>
      <c r="C154" s="147" t="str" cm="1">
        <f t="array" ref="C15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Oils'!$A$249:$A$777,0)=ROW($A$1:$A$7166)),ROWS($2:148))),"")</f>
        <v/>
      </c>
      <c r="D154" s="8">
        <f t="shared" si="5"/>
        <v>0</v>
      </c>
      <c r="E154" s="8">
        <f t="shared" si="6"/>
        <v>0</v>
      </c>
      <c r="F154" s="8"/>
    </row>
    <row r="155" spans="1:6" ht="19.5" x14ac:dyDescent="0.4">
      <c r="A155" s="147" t="str" cm="1">
        <f t="array" ref="A15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Oils'!$D$249:$D$777,0)=ROW($A$1:$A$7166)),ROWS($2:149))),"")</f>
        <v/>
      </c>
      <c r="B155" s="148">
        <f>SUMIFS('Appollo For Natural Oils'!$I$249:$I$777,'Appollo For Natural Oils'!$A$249:$A$777,$A155,'Appollo For Natural Oils'!$D$249:$D$777,$C155)</f>
        <v>0</v>
      </c>
      <c r="C155" s="147" t="str" cm="1">
        <f t="array" ref="C15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Oils'!$A$249:$A$777,0)=ROW($A$1:$A$7166)),ROWS($2:149))),"")</f>
        <v/>
      </c>
      <c r="D155" s="8">
        <f t="shared" si="5"/>
        <v>0</v>
      </c>
      <c r="E155" s="8">
        <f t="shared" si="6"/>
        <v>0</v>
      </c>
      <c r="F155" s="8"/>
    </row>
    <row r="156" spans="1:6" ht="19.5" x14ac:dyDescent="0.4">
      <c r="A156" s="147" t="str" cm="1">
        <f t="array" ref="A15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Oils'!$D$249:$D$777,0)=ROW($A$1:$A$7166)),ROWS($2:150))),"")</f>
        <v/>
      </c>
      <c r="B156" s="148">
        <f>SUMIFS('Appollo For Natural Oils'!$I$249:$I$777,'Appollo For Natural Oils'!$A$249:$A$777,$A156,'Appollo For Natural Oils'!$D$249:$D$777,$C156)</f>
        <v>0</v>
      </c>
      <c r="C156" s="147" t="str" cm="1">
        <f t="array" ref="C15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Oils'!$A$249:$A$777,0)=ROW($A$1:$A$7166)),ROWS($2:150))),"")</f>
        <v/>
      </c>
      <c r="D156" s="8">
        <f t="shared" si="5"/>
        <v>0</v>
      </c>
      <c r="E156" s="8">
        <f t="shared" si="6"/>
        <v>0</v>
      </c>
      <c r="F156" s="8"/>
    </row>
    <row r="157" spans="1:6" ht="19.5" x14ac:dyDescent="0.4">
      <c r="A157" s="147" t="str" cm="1">
        <f t="array" ref="A15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Oils'!$D$249:$D$777,0)=ROW($A$1:$A$7166)),ROWS($2:151))),"")</f>
        <v/>
      </c>
      <c r="B157" s="148">
        <f>SUMIFS('Appollo For Natural Oils'!$I$249:$I$777,'Appollo For Natural Oils'!$A$249:$A$777,$A157,'Appollo For Natural Oils'!$D$249:$D$777,$C157)</f>
        <v>0</v>
      </c>
      <c r="C157" s="147" t="str" cm="1">
        <f t="array" ref="C15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Oils'!$A$249:$A$777,0)=ROW($A$1:$A$7166)),ROWS($2:151))),"")</f>
        <v/>
      </c>
      <c r="D157" s="8">
        <f t="shared" si="5"/>
        <v>0</v>
      </c>
      <c r="E157" s="8">
        <f t="shared" si="6"/>
        <v>0</v>
      </c>
      <c r="F157" s="8"/>
    </row>
    <row r="158" spans="1:6" ht="19.5" x14ac:dyDescent="0.4">
      <c r="A158" s="147" t="str" cm="1">
        <f t="array" ref="A15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Oils'!$D$249:$D$777,0)=ROW($A$1:$A$7166)),ROWS($2:152))),"")</f>
        <v/>
      </c>
      <c r="B158" s="148">
        <f>SUMIFS('Appollo For Natural Oils'!$I$249:$I$777,'Appollo For Natural Oils'!$A$249:$A$777,$A158,'Appollo For Natural Oils'!$D$249:$D$777,$C158)</f>
        <v>0</v>
      </c>
      <c r="C158" s="147" t="str" cm="1">
        <f t="array" ref="C15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Oils'!$A$249:$A$777,0)=ROW($A$1:$A$7166)),ROWS($2:152))),"")</f>
        <v/>
      </c>
      <c r="D158" s="8">
        <f t="shared" si="5"/>
        <v>0</v>
      </c>
      <c r="E158" s="8">
        <f t="shared" si="6"/>
        <v>0</v>
      </c>
      <c r="F158" s="8"/>
    </row>
    <row r="159" spans="1:6" ht="19.5" x14ac:dyDescent="0.4">
      <c r="A159" s="147" t="str" cm="1">
        <f t="array" ref="A15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Oils'!$D$249:$D$777,0)=ROW($A$1:$A$7166)),ROWS($2:153))),"")</f>
        <v/>
      </c>
      <c r="B159" s="148">
        <f>SUMIFS('Appollo For Natural Oils'!$I$249:$I$777,'Appollo For Natural Oils'!$A$249:$A$777,$A159,'Appollo For Natural Oils'!$D$249:$D$777,$C159)</f>
        <v>0</v>
      </c>
      <c r="C159" s="147" t="str" cm="1">
        <f t="array" ref="C15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Oils'!$A$249:$A$777,0)=ROW($A$1:$A$7166)),ROWS($2:153))),"")</f>
        <v/>
      </c>
      <c r="D159" s="8">
        <f t="shared" si="5"/>
        <v>0</v>
      </c>
      <c r="E159" s="8">
        <f t="shared" si="6"/>
        <v>0</v>
      </c>
      <c r="F159" s="8"/>
    </row>
    <row r="160" spans="1:6" ht="19.5" x14ac:dyDescent="0.4">
      <c r="A160" s="147" t="str" cm="1">
        <f t="array" ref="A16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Oils'!$D$249:$D$777,0)=ROW($A$1:$A$7166)),ROWS($2:154))),"")</f>
        <v/>
      </c>
      <c r="B160" s="148">
        <f>SUMIFS('Appollo For Natural Oils'!$I$249:$I$777,'Appollo For Natural Oils'!$A$249:$A$777,$A160,'Appollo For Natural Oils'!$D$249:$D$777,$C160)</f>
        <v>0</v>
      </c>
      <c r="C160" s="147" t="str" cm="1">
        <f t="array" ref="C16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Oils'!$A$249:$A$777,0)=ROW($A$1:$A$7166)),ROWS($2:154))),"")</f>
        <v/>
      </c>
      <c r="D160" s="8">
        <f t="shared" si="5"/>
        <v>0</v>
      </c>
      <c r="E160" s="8">
        <f t="shared" si="6"/>
        <v>0</v>
      </c>
      <c r="F160" s="8"/>
    </row>
    <row r="161" spans="1:6" ht="19.5" x14ac:dyDescent="0.4">
      <c r="A161" s="147" t="str" cm="1">
        <f t="array" ref="A16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Oils'!$D$249:$D$777,0)=ROW($A$1:$A$7166)),ROWS($2:155))),"")</f>
        <v/>
      </c>
      <c r="B161" s="148">
        <f>SUMIFS('Appollo For Natural Oils'!$I$249:$I$777,'Appollo For Natural Oils'!$A$249:$A$777,$A161,'Appollo For Natural Oils'!$D$249:$D$777,$C161)</f>
        <v>0</v>
      </c>
      <c r="C161" s="147" t="str" cm="1">
        <f t="array" ref="C16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Oils'!$A$249:$A$777,0)=ROW($A$1:$A$7166)),ROWS($2:155))),"")</f>
        <v/>
      </c>
      <c r="D161" s="8">
        <f t="shared" si="5"/>
        <v>0</v>
      </c>
      <c r="E161" s="8">
        <f t="shared" si="6"/>
        <v>0</v>
      </c>
      <c r="F161" s="8"/>
    </row>
    <row r="162" spans="1:6" ht="19.5" x14ac:dyDescent="0.4">
      <c r="A162" s="147" t="str" cm="1">
        <f t="array" ref="A16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Oils'!$D$249:$D$777,0)=ROW($A$1:$A$7166)),ROWS($2:156))),"")</f>
        <v/>
      </c>
      <c r="B162" s="148">
        <f>SUMIFS('Appollo For Natural Oils'!$I$249:$I$777,'Appollo For Natural Oils'!$A$249:$A$777,$A162,'Appollo For Natural Oils'!$D$249:$D$777,$C162)</f>
        <v>0</v>
      </c>
      <c r="C162" s="147" t="str" cm="1">
        <f t="array" ref="C16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Oils'!$A$249:$A$777,0)=ROW($A$1:$A$7166)),ROWS($2:156))),"")</f>
        <v/>
      </c>
      <c r="D162" s="8">
        <f t="shared" si="5"/>
        <v>0</v>
      </c>
      <c r="E162" s="8">
        <f t="shared" si="6"/>
        <v>0</v>
      </c>
      <c r="F162" s="8"/>
    </row>
    <row r="163" spans="1:6" ht="19.5" x14ac:dyDescent="0.4">
      <c r="A163" s="147" t="str" cm="1">
        <f t="array" ref="A16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Oils'!$D$249:$D$777,0)=ROW($A$1:$A$7166)),ROWS($2:157))),"")</f>
        <v/>
      </c>
      <c r="B163" s="148">
        <f>SUMIFS('Appollo For Natural Oils'!$I$249:$I$777,'Appollo For Natural Oils'!$A$249:$A$777,$A163,'Appollo For Natural Oils'!$D$249:$D$777,$C163)</f>
        <v>0</v>
      </c>
      <c r="C163" s="147" t="str" cm="1">
        <f t="array" ref="C16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Oils'!$A$249:$A$777,0)=ROW($A$1:$A$7166)),ROWS($2:157))),"")</f>
        <v/>
      </c>
      <c r="D163" s="8">
        <f t="shared" si="5"/>
        <v>0</v>
      </c>
      <c r="E163" s="8">
        <f t="shared" si="6"/>
        <v>0</v>
      </c>
      <c r="F163" s="8"/>
    </row>
    <row r="164" spans="1:6" ht="19.5" x14ac:dyDescent="0.4">
      <c r="A164" s="147" t="str" cm="1">
        <f t="array" ref="A16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Oils'!$D$249:$D$777,0)=ROW($A$1:$A$7166)),ROWS($2:158))),"")</f>
        <v/>
      </c>
      <c r="B164" s="148">
        <f>SUMIFS('Appollo For Natural Oils'!$I$249:$I$777,'Appollo For Natural Oils'!$A$249:$A$777,$A164,'Appollo For Natural Oils'!$D$249:$D$777,$C164)</f>
        <v>0</v>
      </c>
      <c r="C164" s="147" t="str" cm="1">
        <f t="array" ref="C16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Oils'!$A$249:$A$777,0)=ROW($A$1:$A$7166)),ROWS($2:158))),"")</f>
        <v/>
      </c>
      <c r="D164" s="8">
        <f t="shared" si="5"/>
        <v>0</v>
      </c>
      <c r="E164" s="8">
        <f t="shared" si="6"/>
        <v>0</v>
      </c>
      <c r="F164" s="8"/>
    </row>
    <row r="165" spans="1:6" ht="19.5" x14ac:dyDescent="0.4">
      <c r="A165" s="147" t="str" cm="1">
        <f t="array" ref="A16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Oils'!$D$249:$D$777,0)=ROW($A$1:$A$7166)),ROWS($2:159))),"")</f>
        <v/>
      </c>
      <c r="B165" s="148">
        <f>SUMIFS('Appollo For Natural Oils'!$I$249:$I$777,'Appollo For Natural Oils'!$A$249:$A$777,$A165,'Appollo For Natural Oils'!$D$249:$D$777,$C165)</f>
        <v>0</v>
      </c>
      <c r="C165" s="147" t="str" cm="1">
        <f t="array" ref="C16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Oils'!$A$249:$A$777,0)=ROW($A$1:$A$7166)),ROWS($2:159))),"")</f>
        <v/>
      </c>
      <c r="D165" s="8">
        <f t="shared" si="5"/>
        <v>0</v>
      </c>
      <c r="E165" s="8">
        <f t="shared" si="6"/>
        <v>0</v>
      </c>
      <c r="F165" s="8"/>
    </row>
    <row r="166" spans="1:6" ht="19.5" x14ac:dyDescent="0.4">
      <c r="A166" s="147" t="str" cm="1">
        <f t="array" ref="A16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Oils'!$D$249:$D$777,0)=ROW($A$1:$A$7166)),ROWS($2:160))),"")</f>
        <v/>
      </c>
      <c r="B166" s="148">
        <f>SUMIFS('Appollo For Natural Oils'!$I$249:$I$777,'Appollo For Natural Oils'!$A$249:$A$777,$A166,'Appollo For Natural Oils'!$D$249:$D$777,$C166)</f>
        <v>0</v>
      </c>
      <c r="C166" s="147" t="str" cm="1">
        <f t="array" ref="C16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Oils'!$A$249:$A$777,0)=ROW($A$1:$A$7166)),ROWS($2:160))),"")</f>
        <v/>
      </c>
      <c r="D166" s="8">
        <f t="shared" si="5"/>
        <v>0</v>
      </c>
      <c r="E166" s="8">
        <f t="shared" si="6"/>
        <v>0</v>
      </c>
      <c r="F166" s="8"/>
    </row>
    <row r="167" spans="1:6" ht="19.5" x14ac:dyDescent="0.4">
      <c r="A167" s="147" t="str" cm="1">
        <f t="array" ref="A16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Oils'!$D$249:$D$777,0)=ROW($A$1:$A$7166)),ROWS($2:161))),"")</f>
        <v/>
      </c>
      <c r="B167" s="148">
        <f>SUMIFS('Appollo For Natural Oils'!$I$249:$I$777,'Appollo For Natural Oils'!$A$249:$A$777,$A167,'Appollo For Natural Oils'!$D$249:$D$777,$C167)</f>
        <v>0</v>
      </c>
      <c r="C167" s="147" t="str" cm="1">
        <f t="array" ref="C16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Oils'!$A$249:$A$777,0)=ROW($A$1:$A$7166)),ROWS($2:161))),"")</f>
        <v/>
      </c>
      <c r="D167" s="8">
        <f t="shared" si="5"/>
        <v>0</v>
      </c>
      <c r="E167" s="8">
        <f t="shared" si="6"/>
        <v>0</v>
      </c>
      <c r="F167" s="8"/>
    </row>
    <row r="168" spans="1:6" ht="19.5" x14ac:dyDescent="0.4">
      <c r="A168" s="147" t="str" cm="1">
        <f t="array" ref="A16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Oils'!$D$249:$D$777,0)=ROW($A$1:$A$7166)),ROWS($2:162))),"")</f>
        <v/>
      </c>
      <c r="B168" s="148">
        <f>SUMIFS('Appollo For Natural Oils'!$I$249:$I$777,'Appollo For Natural Oils'!$A$249:$A$777,$A168,'Appollo For Natural Oils'!$D$249:$D$777,$C168)</f>
        <v>0</v>
      </c>
      <c r="C168" s="147" t="str" cm="1">
        <f t="array" ref="C16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Oils'!$A$249:$A$777,0)=ROW($A$1:$A$7166)),ROWS($2:162))),"")</f>
        <v/>
      </c>
      <c r="D168" s="8">
        <f t="shared" si="5"/>
        <v>0</v>
      </c>
      <c r="E168" s="8">
        <f t="shared" si="6"/>
        <v>0</v>
      </c>
      <c r="F168" s="8"/>
    </row>
    <row r="169" spans="1:6" ht="19.5" x14ac:dyDescent="0.4">
      <c r="A169" s="147" t="str" cm="1">
        <f t="array" ref="A16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Oils'!$D$249:$D$777,0)=ROW($A$1:$A$7166)),ROWS($2:163))),"")</f>
        <v/>
      </c>
      <c r="B169" s="148">
        <f>SUMIFS('Appollo For Natural Oils'!$I$249:$I$777,'Appollo For Natural Oils'!$A$249:$A$777,$A169,'Appollo For Natural Oils'!$D$249:$D$777,$C169)</f>
        <v>0</v>
      </c>
      <c r="C169" s="147" t="str" cm="1">
        <f t="array" ref="C16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Oils'!$A$249:$A$777,0)=ROW($A$1:$A$7166)),ROWS($2:163))),"")</f>
        <v/>
      </c>
      <c r="D169" s="8">
        <f t="shared" si="5"/>
        <v>0</v>
      </c>
      <c r="E169" s="8">
        <f t="shared" si="6"/>
        <v>0</v>
      </c>
      <c r="F169" s="8"/>
    </row>
    <row r="170" spans="1:6" ht="19.5" x14ac:dyDescent="0.4">
      <c r="A170" s="147" t="str" cm="1">
        <f t="array" ref="A17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Oils'!$D$249:$D$777,0)=ROW($A$1:$A$7166)),ROWS($2:164))),"")</f>
        <v/>
      </c>
      <c r="B170" s="148">
        <f>SUMIFS('Appollo For Natural Oils'!$I$249:$I$777,'Appollo For Natural Oils'!$A$249:$A$777,$A170,'Appollo For Natural Oils'!$D$249:$D$777,$C170)</f>
        <v>0</v>
      </c>
      <c r="C170" s="147" t="str" cm="1">
        <f t="array" ref="C17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Oils'!$A$249:$A$777,0)=ROW($A$1:$A$7166)),ROWS($2:164))),"")</f>
        <v/>
      </c>
      <c r="D170" s="8">
        <f t="shared" si="5"/>
        <v>0</v>
      </c>
      <c r="E170" s="8">
        <f t="shared" si="6"/>
        <v>0</v>
      </c>
      <c r="F170" s="8"/>
    </row>
    <row r="171" spans="1:6" ht="19.5" x14ac:dyDescent="0.4">
      <c r="A171" s="147" t="str" cm="1">
        <f t="array" ref="A17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Oils'!$D$249:$D$777,0)=ROW($A$1:$A$7166)),ROWS($2:165))),"")</f>
        <v/>
      </c>
      <c r="B171" s="148">
        <f>SUMIFS('Appollo For Natural Oils'!$I$249:$I$777,'Appollo For Natural Oils'!$A$249:$A$777,$A171,'Appollo For Natural Oils'!$D$249:$D$777,$C171)</f>
        <v>0</v>
      </c>
      <c r="C171" s="147" t="str" cm="1">
        <f t="array" ref="C17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Oils'!$A$249:$A$777,0)=ROW($A$1:$A$7166)),ROWS($2:165))),"")</f>
        <v/>
      </c>
      <c r="D171" s="8">
        <f t="shared" si="5"/>
        <v>0</v>
      </c>
      <c r="E171" s="8">
        <f t="shared" si="6"/>
        <v>0</v>
      </c>
      <c r="F171" s="8"/>
    </row>
    <row r="172" spans="1:6" ht="19.5" x14ac:dyDescent="0.4">
      <c r="A172" s="147" t="str" cm="1">
        <f t="array" ref="A17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Oils'!$D$249:$D$777,0)=ROW($A$1:$A$7166)),ROWS($2:166))),"")</f>
        <v/>
      </c>
      <c r="B172" s="148">
        <f>SUMIFS('Appollo For Natural Oils'!$I$249:$I$777,'Appollo For Natural Oils'!$A$249:$A$777,$A172,'Appollo For Natural Oils'!$D$249:$D$777,$C172)</f>
        <v>0</v>
      </c>
      <c r="C172" s="147" t="str" cm="1">
        <f t="array" ref="C17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Oils'!$A$249:$A$777,0)=ROW($A$1:$A$7166)),ROWS($2:166))),"")</f>
        <v/>
      </c>
      <c r="D172" s="8">
        <f t="shared" si="5"/>
        <v>0</v>
      </c>
      <c r="E172" s="8">
        <f t="shared" si="6"/>
        <v>0</v>
      </c>
      <c r="F172" s="8"/>
    </row>
    <row r="173" spans="1:6" ht="19.5" x14ac:dyDescent="0.4">
      <c r="A173" s="147" t="str" cm="1">
        <f t="array" ref="A17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Oils'!$D$249:$D$777,0)=ROW($A$1:$A$7166)),ROWS($2:167))),"")</f>
        <v/>
      </c>
      <c r="B173" s="148">
        <f>SUMIFS('Appollo For Natural Oils'!$I$249:$I$777,'Appollo For Natural Oils'!$A$249:$A$777,$A173,'Appollo For Natural Oils'!$D$249:$D$777,$C173)</f>
        <v>0</v>
      </c>
      <c r="C173" s="147" t="str" cm="1">
        <f t="array" ref="C17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Oils'!$A$249:$A$777,0)=ROW($A$1:$A$7166)),ROWS($2:167))),"")</f>
        <v/>
      </c>
      <c r="D173" s="8">
        <f t="shared" si="5"/>
        <v>0</v>
      </c>
      <c r="E173" s="8">
        <f t="shared" si="6"/>
        <v>0</v>
      </c>
      <c r="F173" s="8"/>
    </row>
    <row r="174" spans="1:6" ht="19.5" x14ac:dyDescent="0.4">
      <c r="A174" s="147" t="str" cm="1">
        <f t="array" ref="A17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Oils'!$D$249:$D$777,0)=ROW($A$1:$A$7166)),ROWS($2:168))),"")</f>
        <v/>
      </c>
      <c r="B174" s="148">
        <f>SUMIFS('Appollo For Natural Oils'!$I$249:$I$777,'Appollo For Natural Oils'!$A$249:$A$777,$A174,'Appollo For Natural Oils'!$D$249:$D$777,$C174)</f>
        <v>0</v>
      </c>
      <c r="C174" s="147" t="str" cm="1">
        <f t="array" ref="C17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Oils'!$A$249:$A$777,0)=ROW($A$1:$A$7166)),ROWS($2:168))),"")</f>
        <v/>
      </c>
      <c r="D174" s="8">
        <f t="shared" si="5"/>
        <v>0</v>
      </c>
      <c r="E174" s="8">
        <f t="shared" si="6"/>
        <v>0</v>
      </c>
      <c r="F174" s="8"/>
    </row>
    <row r="175" spans="1:6" ht="19.5" x14ac:dyDescent="0.4">
      <c r="A175" s="147" t="str" cm="1">
        <f t="array" ref="A17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Oils'!$D$249:$D$777,0)=ROW($A$1:$A$7166)),ROWS($2:169))),"")</f>
        <v/>
      </c>
      <c r="B175" s="148">
        <f>SUMIFS('Appollo For Natural Oils'!$I$249:$I$777,'Appollo For Natural Oils'!$A$249:$A$777,$A175,'Appollo For Natural Oils'!$D$249:$D$777,$C175)</f>
        <v>0</v>
      </c>
      <c r="C175" s="147" t="str" cm="1">
        <f t="array" ref="C17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Oils'!$A$249:$A$777,0)=ROW($A$1:$A$7166)),ROWS($2:169))),"")</f>
        <v/>
      </c>
      <c r="D175" s="8">
        <f t="shared" si="5"/>
        <v>0</v>
      </c>
      <c r="E175" s="8">
        <f t="shared" si="6"/>
        <v>0</v>
      </c>
      <c r="F175" s="8"/>
    </row>
    <row r="176" spans="1:6" ht="19.5" x14ac:dyDescent="0.4">
      <c r="A176" s="147" t="str" cm="1">
        <f t="array" ref="A17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Oils'!$D$249:$D$777,0)=ROW($A$1:$A$7166)),ROWS($2:170))),"")</f>
        <v/>
      </c>
      <c r="B176" s="148">
        <f>SUMIFS('Appollo For Natural Oils'!$I$249:$I$777,'Appollo For Natural Oils'!$A$249:$A$777,$A176,'Appollo For Natural Oils'!$D$249:$D$777,$C176)</f>
        <v>0</v>
      </c>
      <c r="C176" s="147" t="str" cm="1">
        <f t="array" ref="C17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Oils'!$A$249:$A$777,0)=ROW($A$1:$A$7166)),ROWS($2:170))),"")</f>
        <v/>
      </c>
      <c r="D176" s="8">
        <f t="shared" si="5"/>
        <v>0</v>
      </c>
      <c r="E176" s="8">
        <f t="shared" si="6"/>
        <v>0</v>
      </c>
      <c r="F176" s="8"/>
    </row>
    <row r="177" spans="1:6" ht="19.5" x14ac:dyDescent="0.4">
      <c r="A177" s="147" t="str" cm="1">
        <f t="array" ref="A17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Oils'!$D$249:$D$777,0)=ROW($A$1:$A$7166)),ROWS($2:171))),"")</f>
        <v/>
      </c>
      <c r="B177" s="148">
        <f>SUMIFS('Appollo For Natural Oils'!$I$249:$I$777,'Appollo For Natural Oils'!$A$249:$A$777,$A177,'Appollo For Natural Oils'!$D$249:$D$777,$C177)</f>
        <v>0</v>
      </c>
      <c r="C177" s="147" t="str" cm="1">
        <f t="array" ref="C17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Oils'!$A$249:$A$777,0)=ROW($A$1:$A$7166)),ROWS($2:171))),"")</f>
        <v/>
      </c>
      <c r="D177" s="8">
        <f t="shared" si="5"/>
        <v>0</v>
      </c>
      <c r="E177" s="8">
        <f t="shared" si="6"/>
        <v>0</v>
      </c>
      <c r="F177" s="8"/>
    </row>
    <row r="178" spans="1:6" ht="19.5" x14ac:dyDescent="0.4">
      <c r="A178" s="147" t="str" cm="1">
        <f t="array" ref="A17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Oils'!$D$249:$D$777,0)=ROW($A$1:$A$7166)),ROWS($2:172))),"")</f>
        <v/>
      </c>
      <c r="B178" s="148">
        <f>SUMIFS('Appollo For Natural Oils'!$I$249:$I$777,'Appollo For Natural Oils'!$A$249:$A$777,$A178,'Appollo For Natural Oils'!$D$249:$D$777,$C178)</f>
        <v>0</v>
      </c>
      <c r="C178" s="147" t="str" cm="1">
        <f t="array" ref="C17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Oils'!$A$249:$A$777,0)=ROW($A$1:$A$7166)),ROWS($2:172))),"")</f>
        <v/>
      </c>
      <c r="D178" s="8">
        <f t="shared" si="5"/>
        <v>0</v>
      </c>
      <c r="E178" s="8">
        <f t="shared" si="6"/>
        <v>0</v>
      </c>
      <c r="F178" s="8"/>
    </row>
    <row r="179" spans="1:6" ht="19.5" x14ac:dyDescent="0.4">
      <c r="A179" s="147" t="str" cm="1">
        <f t="array" ref="A17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Oils'!$D$249:$D$777,0)=ROW($A$1:$A$7166)),ROWS($2:173))),"")</f>
        <v/>
      </c>
      <c r="B179" s="148">
        <f>SUMIFS('Appollo For Natural Oils'!$I$249:$I$777,'Appollo For Natural Oils'!$A$249:$A$777,$A179,'Appollo For Natural Oils'!$D$249:$D$777,$C179)</f>
        <v>0</v>
      </c>
      <c r="C179" s="147" t="str" cm="1">
        <f t="array" ref="C17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Oils'!$A$249:$A$777,0)=ROW($A$1:$A$7166)),ROWS($2:173))),"")</f>
        <v/>
      </c>
      <c r="D179" s="8">
        <f t="shared" si="5"/>
        <v>0</v>
      </c>
      <c r="E179" s="8">
        <f t="shared" si="6"/>
        <v>0</v>
      </c>
      <c r="F179" s="8"/>
    </row>
    <row r="180" spans="1:6" ht="19.5" x14ac:dyDescent="0.4">
      <c r="A180" s="147" t="str" cm="1">
        <f t="array" ref="A18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Oils'!$D$249:$D$777,0)=ROW($A$1:$A$7166)),ROWS($2:174))),"")</f>
        <v/>
      </c>
      <c r="B180" s="148">
        <f>SUMIFS('Appollo For Natural Oils'!$I$249:$I$777,'Appollo For Natural Oils'!$A$249:$A$777,$A180,'Appollo For Natural Oils'!$D$249:$D$777,$C180)</f>
        <v>0</v>
      </c>
      <c r="C180" s="147" t="str" cm="1">
        <f t="array" ref="C18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Oils'!$A$249:$A$777,0)=ROW($A$1:$A$7166)),ROWS($2:174))),"")</f>
        <v/>
      </c>
      <c r="D180" s="8">
        <f t="shared" si="5"/>
        <v>0</v>
      </c>
      <c r="E180" s="8">
        <f t="shared" si="6"/>
        <v>0</v>
      </c>
      <c r="F180" s="8"/>
    </row>
    <row r="181" spans="1:6" ht="19.5" x14ac:dyDescent="0.4">
      <c r="A181" s="147" t="str" cm="1">
        <f t="array" ref="A18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Oils'!$D$249:$D$777,0)=ROW($A$1:$A$7166)),ROWS($2:175))),"")</f>
        <v/>
      </c>
      <c r="B181" s="148">
        <f>SUMIFS('Appollo For Natural Oils'!$I$249:$I$777,'Appollo For Natural Oils'!$A$249:$A$777,$A181,'Appollo For Natural Oils'!$D$249:$D$777,$C181)</f>
        <v>0</v>
      </c>
      <c r="C181" s="147" t="str" cm="1">
        <f t="array" ref="C18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Oils'!$A$249:$A$777,0)=ROW($A$1:$A$7166)),ROWS($2:175))),"")</f>
        <v/>
      </c>
      <c r="D181" s="8">
        <f t="shared" si="5"/>
        <v>0</v>
      </c>
      <c r="E181" s="8">
        <f t="shared" si="6"/>
        <v>0</v>
      </c>
      <c r="F181" s="8"/>
    </row>
    <row r="182" spans="1:6" ht="19.5" x14ac:dyDescent="0.4">
      <c r="A182" s="147" t="str" cm="1">
        <f t="array" ref="A18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Oils'!$D$249:$D$777,0)=ROW($A$1:$A$7166)),ROWS($2:176))),"")</f>
        <v/>
      </c>
      <c r="B182" s="148">
        <f>SUMIFS('Appollo For Natural Oils'!$I$249:$I$777,'Appollo For Natural Oils'!$A$249:$A$777,$A182,'Appollo For Natural Oils'!$D$249:$D$777,$C182)</f>
        <v>0</v>
      </c>
      <c r="C182" s="147" t="str" cm="1">
        <f t="array" ref="C18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Oils'!$A$249:$A$777,0)=ROW($A$1:$A$7166)),ROWS($2:176))),"")</f>
        <v/>
      </c>
      <c r="D182" s="8">
        <f t="shared" si="5"/>
        <v>0</v>
      </c>
      <c r="E182" s="8">
        <f t="shared" si="6"/>
        <v>0</v>
      </c>
      <c r="F182" s="8"/>
    </row>
    <row r="183" spans="1:6" ht="19.5" x14ac:dyDescent="0.4">
      <c r="A183" s="147" t="str" cm="1">
        <f t="array" ref="A18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Oils'!$D$249:$D$777,0)=ROW($A$1:$A$7166)),ROWS($2:177))),"")</f>
        <v/>
      </c>
      <c r="B183" s="148">
        <f>SUMIFS('Appollo For Natural Oils'!$I$249:$I$777,'Appollo For Natural Oils'!$A$249:$A$777,$A183,'Appollo For Natural Oils'!$D$249:$D$777,$C183)</f>
        <v>0</v>
      </c>
      <c r="C183" s="147" t="str" cm="1">
        <f t="array" ref="C18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Oils'!$A$249:$A$777,0)=ROW($A$1:$A$7166)),ROWS($2:177))),"")</f>
        <v/>
      </c>
      <c r="D183" s="8">
        <f t="shared" si="5"/>
        <v>0</v>
      </c>
      <c r="E183" s="8">
        <f t="shared" si="6"/>
        <v>0</v>
      </c>
      <c r="F183" s="8"/>
    </row>
    <row r="184" spans="1:6" ht="19.5" x14ac:dyDescent="0.4">
      <c r="A184" s="147" t="str" cm="1">
        <f t="array" ref="A18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Oils'!$D$249:$D$777,0)=ROW($A$1:$A$7166)),ROWS($2:178))),"")</f>
        <v/>
      </c>
      <c r="B184" s="148">
        <f>SUMIFS('Appollo For Natural Oils'!$I$249:$I$777,'Appollo For Natural Oils'!$A$249:$A$777,$A184,'Appollo For Natural Oils'!$D$249:$D$777,$C184)</f>
        <v>0</v>
      </c>
      <c r="C184" s="147" t="str" cm="1">
        <f t="array" ref="C18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Oils'!$A$249:$A$777,0)=ROW($A$1:$A$7166)),ROWS($2:178))),"")</f>
        <v/>
      </c>
      <c r="D184" s="8">
        <f t="shared" si="5"/>
        <v>0</v>
      </c>
      <c r="E184" s="8">
        <f t="shared" si="6"/>
        <v>0</v>
      </c>
      <c r="F184" s="8"/>
    </row>
    <row r="185" spans="1:6" ht="19.5" x14ac:dyDescent="0.4">
      <c r="A185" s="147" t="str" cm="1">
        <f t="array" ref="A18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Oils'!$D$249:$D$777,0)=ROW($A$1:$A$7166)),ROWS($2:179))),"")</f>
        <v/>
      </c>
      <c r="B185" s="148">
        <f>SUMIFS('Appollo For Natural Oils'!$I$249:$I$777,'Appollo For Natural Oils'!$A$249:$A$777,$A185,'Appollo For Natural Oils'!$D$249:$D$777,$C185)</f>
        <v>0</v>
      </c>
      <c r="C185" s="147" t="str" cm="1">
        <f t="array" ref="C18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Oils'!$A$249:$A$777,0)=ROW($A$1:$A$7166)),ROWS($2:179))),"")</f>
        <v/>
      </c>
      <c r="D185" s="8">
        <f t="shared" si="5"/>
        <v>0</v>
      </c>
      <c r="E185" s="8">
        <f t="shared" si="6"/>
        <v>0</v>
      </c>
      <c r="F185" s="8"/>
    </row>
    <row r="186" spans="1:6" ht="19.5" x14ac:dyDescent="0.4">
      <c r="A186" s="147" t="str" cm="1">
        <f t="array" ref="A18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Oils'!$D$249:$D$777,0)=ROW($A$1:$A$7166)),ROWS($2:180))),"")</f>
        <v/>
      </c>
      <c r="B186" s="148">
        <f>SUMIFS('Appollo For Natural Oils'!$I$249:$I$777,'Appollo For Natural Oils'!$A$249:$A$777,$A186,'Appollo For Natural Oils'!$D$249:$D$777,$C186)</f>
        <v>0</v>
      </c>
      <c r="C186" s="147" t="str" cm="1">
        <f t="array" ref="C18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Oils'!$A$249:$A$777,0)=ROW($A$1:$A$7166)),ROWS($2:180))),"")</f>
        <v/>
      </c>
      <c r="D186" s="8">
        <f t="shared" si="5"/>
        <v>0</v>
      </c>
      <c r="E186" s="8">
        <f t="shared" si="6"/>
        <v>0</v>
      </c>
      <c r="F186" s="8"/>
    </row>
    <row r="187" spans="1:6" ht="19.5" x14ac:dyDescent="0.4">
      <c r="A187" s="147" t="str" cm="1">
        <f t="array" ref="A18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Oils'!$D$249:$D$777,0)=ROW($A$1:$A$7166)),ROWS($2:181))),"")</f>
        <v/>
      </c>
      <c r="B187" s="148">
        <f>SUMIFS('Appollo For Natural Oils'!$I$249:$I$777,'Appollo For Natural Oils'!$A$249:$A$777,$A187,'Appollo For Natural Oils'!$D$249:$D$777,$C187)</f>
        <v>0</v>
      </c>
      <c r="C187" s="147" t="str" cm="1">
        <f t="array" ref="C18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Oils'!$A$249:$A$777,0)=ROW($A$1:$A$7166)),ROWS($2:181))),"")</f>
        <v/>
      </c>
      <c r="D187" s="8">
        <f t="shared" si="5"/>
        <v>0</v>
      </c>
      <c r="E187" s="8">
        <f t="shared" si="6"/>
        <v>0</v>
      </c>
      <c r="F187" s="8"/>
    </row>
    <row r="188" spans="1:6" ht="19.5" x14ac:dyDescent="0.4">
      <c r="A188" s="147" t="str" cm="1">
        <f t="array" ref="A18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Oils'!$D$249:$D$777,0)=ROW($A$1:$A$7166)),ROWS($2:182))),"")</f>
        <v/>
      </c>
      <c r="B188" s="148">
        <f>SUMIFS('Appollo For Natural Oils'!$I$249:$I$777,'Appollo For Natural Oils'!$A$249:$A$777,$A188,'Appollo For Natural Oils'!$D$249:$D$777,$C188)</f>
        <v>0</v>
      </c>
      <c r="C188" s="147" t="str" cm="1">
        <f t="array" ref="C18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Oils'!$A$249:$A$777,0)=ROW($A$1:$A$7166)),ROWS($2:182))),"")</f>
        <v/>
      </c>
      <c r="D188" s="8">
        <f t="shared" si="5"/>
        <v>0</v>
      </c>
      <c r="E188" s="8">
        <f t="shared" si="6"/>
        <v>0</v>
      </c>
      <c r="F188" s="8"/>
    </row>
    <row r="189" spans="1:6" ht="19.5" x14ac:dyDescent="0.4">
      <c r="A189" s="147" t="str" cm="1">
        <f t="array" ref="A18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Oils'!$D$249:$D$777,0)=ROW($A$1:$A$7166)),ROWS($2:183))),"")</f>
        <v/>
      </c>
      <c r="B189" s="148">
        <f>SUMIFS('Appollo For Natural Oils'!$I$249:$I$777,'Appollo For Natural Oils'!$A$249:$A$777,$A189,'Appollo For Natural Oils'!$D$249:$D$777,$C189)</f>
        <v>0</v>
      </c>
      <c r="C189" s="147" t="str" cm="1">
        <f t="array" ref="C18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Oils'!$A$249:$A$777,0)=ROW($A$1:$A$7166)),ROWS($2:183))),"")</f>
        <v/>
      </c>
      <c r="D189" s="8">
        <f t="shared" si="5"/>
        <v>0</v>
      </c>
      <c r="E189" s="8">
        <f t="shared" si="6"/>
        <v>0</v>
      </c>
      <c r="F189" s="8"/>
    </row>
    <row r="190" spans="1:6" ht="19.5" x14ac:dyDescent="0.4">
      <c r="A190" s="147" t="str" cm="1">
        <f t="array" ref="A19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Oils'!$D$249:$D$777,0)=ROW($A$1:$A$7166)),ROWS($2:184))),"")</f>
        <v/>
      </c>
      <c r="B190" s="148">
        <f>SUMIFS('Appollo For Natural Oils'!$I$249:$I$777,'Appollo For Natural Oils'!$A$249:$A$777,$A190,'Appollo For Natural Oils'!$D$249:$D$777,$C190)</f>
        <v>0</v>
      </c>
      <c r="C190" s="147" t="str" cm="1">
        <f t="array" ref="C19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Oils'!$A$249:$A$777,0)=ROW($A$1:$A$7166)),ROWS($2:184))),"")</f>
        <v/>
      </c>
      <c r="D190" s="8">
        <f t="shared" si="5"/>
        <v>0</v>
      </c>
      <c r="E190" s="8">
        <f t="shared" si="6"/>
        <v>0</v>
      </c>
      <c r="F190" s="8"/>
    </row>
    <row r="191" spans="1:6" ht="19.5" x14ac:dyDescent="0.4">
      <c r="A191" s="147" t="str" cm="1">
        <f t="array" ref="A19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Oils'!$D$249:$D$777,0)=ROW($A$1:$A$7166)),ROWS($2:185))),"")</f>
        <v/>
      </c>
      <c r="B191" s="148">
        <f>SUMIFS('Appollo For Natural Oils'!$I$249:$I$777,'Appollo For Natural Oils'!$A$249:$A$777,$A191,'Appollo For Natural Oils'!$D$249:$D$777,$C191)</f>
        <v>0</v>
      </c>
      <c r="C191" s="147" t="str" cm="1">
        <f t="array" ref="C19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Oils'!$A$249:$A$777,0)=ROW($A$1:$A$7166)),ROWS($2:185))),"")</f>
        <v/>
      </c>
      <c r="D191" s="8">
        <f t="shared" si="5"/>
        <v>0</v>
      </c>
      <c r="E191" s="8">
        <f t="shared" si="6"/>
        <v>0</v>
      </c>
      <c r="F191" s="8"/>
    </row>
    <row r="192" spans="1:6" ht="19.5" x14ac:dyDescent="0.4">
      <c r="A192" s="147" t="str" cm="1">
        <f t="array" ref="A19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Oils'!$D$249:$D$777,0)=ROW($A$1:$A$7166)),ROWS($2:186))),"")</f>
        <v/>
      </c>
      <c r="B192" s="148">
        <f>SUMIFS('Appollo For Natural Oils'!$I$249:$I$777,'Appollo For Natural Oils'!$A$249:$A$777,$A192,'Appollo For Natural Oils'!$D$249:$D$777,$C192)</f>
        <v>0</v>
      </c>
      <c r="C192" s="147" t="str" cm="1">
        <f t="array" ref="C19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Oils'!$A$249:$A$777,0)=ROW($A$1:$A$7166)),ROWS($2:186))),"")</f>
        <v/>
      </c>
      <c r="D192" s="8">
        <f t="shared" si="5"/>
        <v>0</v>
      </c>
      <c r="E192" s="8">
        <f t="shared" si="6"/>
        <v>0</v>
      </c>
      <c r="F192" s="8"/>
    </row>
    <row r="193" spans="1:6" ht="19.5" x14ac:dyDescent="0.4">
      <c r="A193" s="147" t="str" cm="1">
        <f t="array" ref="A19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Oils'!$D$249:$D$777,0)=ROW($A$1:$A$7166)),ROWS($2:187))),"")</f>
        <v/>
      </c>
      <c r="B193" s="148">
        <f>SUMIFS('Appollo For Natural Oils'!$I$249:$I$777,'Appollo For Natural Oils'!$A$249:$A$777,$A193,'Appollo For Natural Oils'!$D$249:$D$777,$C193)</f>
        <v>0</v>
      </c>
      <c r="C193" s="147" t="str" cm="1">
        <f t="array" ref="C19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Oils'!$A$249:$A$777,0)=ROW($A$1:$A$7166)),ROWS($2:187))),"")</f>
        <v/>
      </c>
      <c r="D193" s="8">
        <f t="shared" si="5"/>
        <v>0</v>
      </c>
      <c r="E193" s="8">
        <f t="shared" si="6"/>
        <v>0</v>
      </c>
      <c r="F193" s="8"/>
    </row>
    <row r="194" spans="1:6" ht="19.5" x14ac:dyDescent="0.4">
      <c r="A194" s="147" t="str" cm="1">
        <f t="array" ref="A19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Oils'!$D$249:$D$777,0)=ROW($A$1:$A$7166)),ROWS($2:188))),"")</f>
        <v/>
      </c>
      <c r="B194" s="148">
        <f>SUMIFS('Appollo For Natural Oils'!$I$249:$I$777,'Appollo For Natural Oils'!$A$249:$A$777,$A194,'Appollo For Natural Oils'!$D$249:$D$777,$C194)</f>
        <v>0</v>
      </c>
      <c r="C194" s="147" t="str" cm="1">
        <f t="array" ref="C19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Oils'!$A$249:$A$777,0)=ROW($A$1:$A$7166)),ROWS($2:188))),"")</f>
        <v/>
      </c>
      <c r="D194" s="8">
        <f t="shared" si="5"/>
        <v>0</v>
      </c>
      <c r="E194" s="8">
        <f t="shared" si="6"/>
        <v>0</v>
      </c>
      <c r="F194" s="8"/>
    </row>
    <row r="195" spans="1:6" ht="19.5" x14ac:dyDescent="0.4">
      <c r="A195" s="147" t="str" cm="1">
        <f t="array" ref="A19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Oils'!$D$249:$D$777,0)=ROW($A$1:$A$7166)),ROWS($2:189))),"")</f>
        <v/>
      </c>
      <c r="B195" s="148">
        <f>SUMIFS('Appollo For Natural Oils'!$I$249:$I$777,'Appollo For Natural Oils'!$A$249:$A$777,$A195,'Appollo For Natural Oils'!$D$249:$D$777,$C195)</f>
        <v>0</v>
      </c>
      <c r="C195" s="147" t="str" cm="1">
        <f t="array" ref="C19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Oils'!$A$249:$A$777,0)=ROW($A$1:$A$7166)),ROWS($2:189))),"")</f>
        <v/>
      </c>
      <c r="D195" s="8">
        <f t="shared" si="5"/>
        <v>0</v>
      </c>
      <c r="E195" s="8">
        <f t="shared" si="6"/>
        <v>0</v>
      </c>
      <c r="F195" s="8"/>
    </row>
    <row r="196" spans="1:6" ht="19.5" x14ac:dyDescent="0.4">
      <c r="A196" s="147" t="str" cm="1">
        <f t="array" ref="A19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Oils'!$D$249:$D$777,0)=ROW($A$1:$A$7166)),ROWS($2:190))),"")</f>
        <v/>
      </c>
      <c r="B196" s="148">
        <f>SUMIFS('Appollo For Natural Oils'!$I$249:$I$777,'Appollo For Natural Oils'!$A$249:$A$777,$A196,'Appollo For Natural Oils'!$D$249:$D$777,$C196)</f>
        <v>0</v>
      </c>
      <c r="C196" s="147" t="str" cm="1">
        <f t="array" ref="C19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Oils'!$A$249:$A$777,0)=ROW($A$1:$A$7166)),ROWS($2:190))),"")</f>
        <v/>
      </c>
      <c r="D196" s="8">
        <f t="shared" si="5"/>
        <v>0</v>
      </c>
      <c r="E196" s="8">
        <f t="shared" si="6"/>
        <v>0</v>
      </c>
      <c r="F196" s="8"/>
    </row>
    <row r="197" spans="1:6" ht="19.5" x14ac:dyDescent="0.4">
      <c r="A197" s="147" t="str" cm="1">
        <f t="array" ref="A19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Oils'!$D$249:$D$777,0)=ROW($A$1:$A$7166)),ROWS($2:191))),"")</f>
        <v/>
      </c>
      <c r="B197" s="148">
        <f>SUMIFS('Appollo For Natural Oils'!$I$249:$I$777,'Appollo For Natural Oils'!$A$249:$A$777,$A197,'Appollo For Natural Oils'!$D$249:$D$777,$C197)</f>
        <v>0</v>
      </c>
      <c r="C197" s="147" t="str" cm="1">
        <f t="array" ref="C19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Oils'!$A$249:$A$777,0)=ROW($A$1:$A$7166)),ROWS($2:191))),"")</f>
        <v/>
      </c>
      <c r="D197" s="8">
        <f t="shared" si="5"/>
        <v>0</v>
      </c>
      <c r="E197" s="8">
        <f t="shared" si="6"/>
        <v>0</v>
      </c>
      <c r="F197" s="8"/>
    </row>
    <row r="198" spans="1:6" ht="19.5" x14ac:dyDescent="0.4">
      <c r="A198" s="147" t="str" cm="1">
        <f t="array" ref="A19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Oils'!$D$249:$D$777,0)=ROW($A$1:$A$7166)),ROWS($2:192))),"")</f>
        <v/>
      </c>
      <c r="B198" s="148">
        <f>SUMIFS('Appollo For Natural Oils'!$I$249:$I$777,'Appollo For Natural Oils'!$A$249:$A$777,$A198,'Appollo For Natural Oils'!$D$249:$D$777,$C198)</f>
        <v>0</v>
      </c>
      <c r="C198" s="147" t="str" cm="1">
        <f t="array" ref="C19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Oils'!$A$249:$A$777,0)=ROW($A$1:$A$7166)),ROWS($2:192))),"")</f>
        <v/>
      </c>
      <c r="D198" s="8">
        <f t="shared" si="5"/>
        <v>0</v>
      </c>
      <c r="E198" s="8">
        <f t="shared" si="6"/>
        <v>0</v>
      </c>
      <c r="F198" s="8"/>
    </row>
    <row r="199" spans="1:6" ht="19.5" x14ac:dyDescent="0.4">
      <c r="A199" s="147" t="str" cm="1">
        <f t="array" ref="A19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Oils'!$D$249:$D$777,0)=ROW($A$1:$A$7166)),ROWS($2:193))),"")</f>
        <v/>
      </c>
      <c r="B199" s="148">
        <f>SUMIFS('Appollo For Natural Oils'!$I$249:$I$777,'Appollo For Natural Oils'!$A$249:$A$777,$A199,'Appollo For Natural Oils'!$D$249:$D$777,$C199)</f>
        <v>0</v>
      </c>
      <c r="C199" s="147" t="str" cm="1">
        <f t="array" ref="C19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Oils'!$A$249:$A$777,0)=ROW($A$1:$A$7166)),ROWS($2:193))),"")</f>
        <v/>
      </c>
      <c r="D199" s="8">
        <f t="shared" si="5"/>
        <v>0</v>
      </c>
      <c r="E199" s="8">
        <f t="shared" si="6"/>
        <v>0</v>
      </c>
      <c r="F199" s="8"/>
    </row>
    <row r="200" spans="1:6" ht="19.5" x14ac:dyDescent="0.4">
      <c r="A200" s="147" t="str" cm="1">
        <f t="array" ref="A20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Oils'!$D$249:$D$777,0)=ROW($A$1:$A$7166)),ROWS($2:194))),"")</f>
        <v/>
      </c>
      <c r="B200" s="148">
        <f>SUMIFS('Appollo For Natural Oils'!$I$249:$I$777,'Appollo For Natural Oils'!$A$249:$A$777,$A200,'Appollo For Natural Oils'!$D$249:$D$777,$C200)</f>
        <v>0</v>
      </c>
      <c r="C200" s="147" t="str" cm="1">
        <f t="array" ref="C20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Oils'!$A$249:$A$777,0)=ROW($A$1:$A$7166)),ROWS($2:194))),"")</f>
        <v/>
      </c>
      <c r="D200" s="8">
        <f t="shared" si="5"/>
        <v>0</v>
      </c>
      <c r="E200" s="8">
        <f t="shared" si="6"/>
        <v>0</v>
      </c>
      <c r="F200" s="8"/>
    </row>
    <row r="201" spans="1:6" ht="19.5" x14ac:dyDescent="0.4">
      <c r="A201" s="147" t="str" cm="1">
        <f t="array" ref="A20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Oils'!$D$249:$D$777,0)=ROW($A$1:$A$7166)),ROWS($2:195))),"")</f>
        <v/>
      </c>
      <c r="B201" s="148">
        <f>SUMIFS('Appollo For Natural Oils'!$I$249:$I$777,'Appollo For Natural Oils'!$A$249:$A$777,$A201,'Appollo For Natural Oils'!$D$249:$D$777,$C201)</f>
        <v>0</v>
      </c>
      <c r="C201" s="147" t="str" cm="1">
        <f t="array" ref="C20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Oils'!$A$249:$A$777,0)=ROW($A$1:$A$7166)),ROWS($2:195))),"")</f>
        <v/>
      </c>
      <c r="D201" s="8">
        <f t="shared" ref="D201:D218" si="7">IF(AND($B201="",$F201="City Tour"),$A201*2%,$B201*3.8%)</f>
        <v>0</v>
      </c>
      <c r="E201" s="8">
        <f t="shared" ref="E201:E218" si="8">IF(AND($B201="",$F201="City Tour"),$A201*0%,$B201*1%)</f>
        <v>0</v>
      </c>
      <c r="F201" s="8"/>
    </row>
    <row r="202" spans="1:6" ht="19.5" x14ac:dyDescent="0.4">
      <c r="A202" s="147" t="str" cm="1">
        <f t="array" ref="A20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Oils'!$D$249:$D$777,0)=ROW($A$1:$A$7166)),ROWS($2:196))),"")</f>
        <v/>
      </c>
      <c r="B202" s="148">
        <f>SUMIFS('Appollo For Natural Oils'!$I$249:$I$777,'Appollo For Natural Oils'!$A$249:$A$777,$A202,'Appollo For Natural Oils'!$D$249:$D$777,$C202)</f>
        <v>0</v>
      </c>
      <c r="C202" s="147" t="str" cm="1">
        <f t="array" ref="C20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Oils'!$A$249:$A$777,0)=ROW($A$1:$A$7166)),ROWS($2:196))),"")</f>
        <v/>
      </c>
      <c r="D202" s="8">
        <f t="shared" si="7"/>
        <v>0</v>
      </c>
      <c r="E202" s="8">
        <f t="shared" si="8"/>
        <v>0</v>
      </c>
      <c r="F202" s="8"/>
    </row>
    <row r="203" spans="1:6" ht="19.5" x14ac:dyDescent="0.4">
      <c r="A203" s="147" t="str" cm="1">
        <f t="array" ref="A20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Oils'!$D$249:$D$777,0)=ROW($A$1:$A$7166)),ROWS($2:197))),"")</f>
        <v/>
      </c>
      <c r="B203" s="148">
        <f>SUMIFS('Appollo For Natural Oils'!$I$249:$I$777,'Appollo For Natural Oils'!$A$249:$A$777,$A203,'Appollo For Natural Oils'!$D$249:$D$777,$C203)</f>
        <v>0</v>
      </c>
      <c r="C203" s="147" t="str" cm="1">
        <f t="array" ref="C20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Oils'!$A$249:$A$777,0)=ROW($A$1:$A$7166)),ROWS($2:197))),"")</f>
        <v/>
      </c>
      <c r="D203" s="8">
        <f t="shared" si="7"/>
        <v>0</v>
      </c>
      <c r="E203" s="8">
        <f t="shared" si="8"/>
        <v>0</v>
      </c>
      <c r="F203" s="8"/>
    </row>
    <row r="204" spans="1:6" ht="19.5" x14ac:dyDescent="0.4">
      <c r="A204" s="147" t="str" cm="1">
        <f t="array" ref="A20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Oils'!$D$249:$D$777,0)=ROW($A$1:$A$7166)),ROWS($2:198))),"")</f>
        <v/>
      </c>
      <c r="B204" s="148">
        <f>SUMIFS('Appollo For Natural Oils'!$I$249:$I$777,'Appollo For Natural Oils'!$A$249:$A$777,$A204,'Appollo For Natural Oils'!$D$249:$D$777,$C204)</f>
        <v>0</v>
      </c>
      <c r="C204" s="147" t="str" cm="1">
        <f t="array" ref="C20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Oils'!$A$249:$A$777,0)=ROW($A$1:$A$7166)),ROWS($2:198))),"")</f>
        <v/>
      </c>
      <c r="D204" s="8">
        <f t="shared" si="7"/>
        <v>0</v>
      </c>
      <c r="E204" s="8">
        <f t="shared" si="8"/>
        <v>0</v>
      </c>
      <c r="F204" s="8"/>
    </row>
    <row r="205" spans="1:6" ht="19.5" x14ac:dyDescent="0.4">
      <c r="A205" s="147" t="str" cm="1">
        <f t="array" ref="A20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Oils'!$D$249:$D$777,0)=ROW($A$1:$A$7166)),ROWS($2:199))),"")</f>
        <v/>
      </c>
      <c r="B205" s="148">
        <f>SUMIFS('Appollo For Natural Oils'!$I$249:$I$777,'Appollo For Natural Oils'!$A$249:$A$777,$A205,'Appollo For Natural Oils'!$D$249:$D$777,$C205)</f>
        <v>0</v>
      </c>
      <c r="C205" s="147" t="str" cm="1">
        <f t="array" ref="C20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Oils'!$A$249:$A$777,0)=ROW($A$1:$A$7166)),ROWS($2:199))),"")</f>
        <v/>
      </c>
      <c r="D205" s="8">
        <f t="shared" si="7"/>
        <v>0</v>
      </c>
      <c r="E205" s="8">
        <f t="shared" si="8"/>
        <v>0</v>
      </c>
      <c r="F205" s="8"/>
    </row>
    <row r="206" spans="1:6" ht="19.5" x14ac:dyDescent="0.4">
      <c r="A206" s="147" t="str" cm="1">
        <f t="array" ref="A20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Oils'!$D$249:$D$777,0)=ROW($A$1:$A$7166)),ROWS($2:200))),"")</f>
        <v/>
      </c>
      <c r="B206" s="148">
        <f>SUMIFS('Appollo For Natural Oils'!$I$249:$I$777,'Appollo For Natural Oils'!$A$249:$A$777,$A206,'Appollo For Natural Oils'!$D$249:$D$777,$C206)</f>
        <v>0</v>
      </c>
      <c r="C206" s="147" t="str" cm="1">
        <f t="array" ref="C20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Oils'!$A$249:$A$777,0)=ROW($A$1:$A$7166)),ROWS($2:200))),"")</f>
        <v/>
      </c>
      <c r="D206" s="8">
        <f t="shared" si="7"/>
        <v>0</v>
      </c>
      <c r="E206" s="8">
        <f t="shared" si="8"/>
        <v>0</v>
      </c>
      <c r="F206" s="8"/>
    </row>
    <row r="207" spans="1:6" ht="19.5" x14ac:dyDescent="0.4">
      <c r="A207" s="147" t="str" cm="1">
        <f t="array" ref="A20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Oils'!$D$249:$D$777,0)=ROW($A$1:$A$7166)),ROWS($2:201))),"")</f>
        <v/>
      </c>
      <c r="B207" s="148">
        <f>SUMIFS('Appollo For Natural Oils'!$I$249:$I$777,'Appollo For Natural Oils'!$A$249:$A$777,$A207,'Appollo For Natural Oils'!$D$249:$D$777,$C207)</f>
        <v>0</v>
      </c>
      <c r="C207" s="147" t="str" cm="1">
        <f t="array" ref="C20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Oils'!$A$249:$A$777,0)=ROW($A$1:$A$7166)),ROWS($2:201))),"")</f>
        <v/>
      </c>
      <c r="D207" s="8">
        <f t="shared" si="7"/>
        <v>0</v>
      </c>
      <c r="E207" s="8">
        <f t="shared" si="8"/>
        <v>0</v>
      </c>
      <c r="F207" s="8"/>
    </row>
    <row r="208" spans="1:6" ht="19.5" x14ac:dyDescent="0.4">
      <c r="A208" s="147" t="str" cm="1">
        <f t="array" ref="A20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Oils'!$D$249:$D$777,0)=ROW($A$1:$A$7166)),ROWS($2:202))),"")</f>
        <v/>
      </c>
      <c r="B208" s="148">
        <f>SUMIFS('Appollo For Natural Oils'!$I$249:$I$777,'Appollo For Natural Oils'!$A$249:$A$777,$A208,'Appollo For Natural Oils'!$D$249:$D$777,$C208)</f>
        <v>0</v>
      </c>
      <c r="C208" s="147" t="str" cm="1">
        <f t="array" ref="C20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Oils'!$A$249:$A$777,0)=ROW($A$1:$A$7166)),ROWS($2:202))),"")</f>
        <v/>
      </c>
      <c r="D208" s="8">
        <f t="shared" si="7"/>
        <v>0</v>
      </c>
      <c r="E208" s="8">
        <f t="shared" si="8"/>
        <v>0</v>
      </c>
      <c r="F208" s="8"/>
    </row>
    <row r="209" spans="1:6" ht="19.5" x14ac:dyDescent="0.4">
      <c r="A209" s="147" t="str" cm="1">
        <f t="array" ref="A20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Oils'!$D$249:$D$777,0)=ROW($A$1:$A$7166)),ROWS($2:203))),"")</f>
        <v/>
      </c>
      <c r="B209" s="148">
        <f>SUMIFS('Appollo For Natural Oils'!$I$249:$I$777,'Appollo For Natural Oils'!$A$249:$A$777,$A209,'Appollo For Natural Oils'!$D$249:$D$777,$C209)</f>
        <v>0</v>
      </c>
      <c r="C209" s="147" t="str" cm="1">
        <f t="array" ref="C209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Oils'!$A$249:$A$777,0)=ROW($A$1:$A$7166)),ROWS($2:203))),"")</f>
        <v/>
      </c>
      <c r="D209" s="8">
        <f t="shared" si="7"/>
        <v>0</v>
      </c>
      <c r="E209" s="8">
        <f t="shared" si="8"/>
        <v>0</v>
      </c>
      <c r="F209" s="8"/>
    </row>
    <row r="210" spans="1:6" ht="19.5" x14ac:dyDescent="0.4">
      <c r="A210" s="147" t="str" cm="1">
        <f t="array" ref="A21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Oils'!$D$249:$D$777,0)=ROW($A$1:$A$7166)),ROWS($2:204))),"")</f>
        <v/>
      </c>
      <c r="B210" s="148">
        <f>SUMIFS('Appollo For Natural Oils'!$I$249:$I$777,'Appollo For Natural Oils'!$A$249:$A$777,$A210,'Appollo For Natural Oils'!$D$249:$D$777,$C210)</f>
        <v>0</v>
      </c>
      <c r="C210" s="147" t="str" cm="1">
        <f t="array" ref="C210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Oils'!$A$249:$A$777,0)=ROW($A$1:$A$7166)),ROWS($2:204))),"")</f>
        <v/>
      </c>
      <c r="D210" s="8">
        <f t="shared" si="7"/>
        <v>0</v>
      </c>
      <c r="E210" s="8">
        <f t="shared" si="8"/>
        <v>0</v>
      </c>
      <c r="F210" s="8"/>
    </row>
    <row r="211" spans="1:6" ht="19.5" x14ac:dyDescent="0.4">
      <c r="A211" s="147" t="str" cm="1">
        <f t="array" ref="A21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Oils'!$D$249:$D$777,0)=ROW($A$1:$A$7166)),ROWS($2:205))),"")</f>
        <v/>
      </c>
      <c r="B211" s="148">
        <f>SUMIFS('Appollo For Natural Oils'!$I$249:$I$777,'Appollo For Natural Oils'!$A$249:$A$777,$A211,'Appollo For Natural Oils'!$D$249:$D$777,$C211)</f>
        <v>0</v>
      </c>
      <c r="C211" s="147" t="str" cm="1">
        <f t="array" ref="C211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Oils'!$A$249:$A$777,0)=ROW($A$1:$A$7166)),ROWS($2:205))),"")</f>
        <v/>
      </c>
      <c r="D211" s="8">
        <f t="shared" si="7"/>
        <v>0</v>
      </c>
      <c r="E211" s="8">
        <f t="shared" si="8"/>
        <v>0</v>
      </c>
      <c r="F211" s="8"/>
    </row>
    <row r="212" spans="1:6" ht="19.5" x14ac:dyDescent="0.4">
      <c r="A212" s="147" t="str" cm="1">
        <f t="array" ref="A21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Oils'!$D$249:$D$777,0)=ROW($A$1:$A$7166)),ROWS($2:206))),"")</f>
        <v/>
      </c>
      <c r="B212" s="148">
        <f>SUMIFS('Appollo For Natural Oils'!$I$249:$I$777,'Appollo For Natural Oils'!$A$249:$A$777,$A212,'Appollo For Natural Oils'!$D$249:$D$777,$C212)</f>
        <v>0</v>
      </c>
      <c r="C212" s="147" t="str" cm="1">
        <f t="array" ref="C212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Oils'!$A$249:$A$777,0)=ROW($A$1:$A$7166)),ROWS($2:206))),"")</f>
        <v/>
      </c>
      <c r="D212" s="8">
        <f t="shared" si="7"/>
        <v>0</v>
      </c>
      <c r="E212" s="8">
        <f t="shared" si="8"/>
        <v>0</v>
      </c>
      <c r="F212" s="8"/>
    </row>
    <row r="213" spans="1:6" ht="19.5" x14ac:dyDescent="0.4">
      <c r="A213" s="147" t="str" cm="1">
        <f t="array" ref="A21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Oils'!$D$249:$D$777,0)=ROW($A$1:$A$7166)),ROWS($2:207))),"")</f>
        <v/>
      </c>
      <c r="B213" s="148">
        <f>SUMIFS('Appollo For Natural Oils'!$I$249:$I$777,'Appollo For Natural Oils'!$A$249:$A$777,$A213,'Appollo For Natural Oils'!$D$249:$D$777,$C213)</f>
        <v>0</v>
      </c>
      <c r="C213" s="147" t="str" cm="1">
        <f t="array" ref="C213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Oils'!$A$249:$A$777,0)=ROW($A$1:$A$7166)),ROWS($2:207))),"")</f>
        <v/>
      </c>
      <c r="D213" s="8">
        <f t="shared" si="7"/>
        <v>0</v>
      </c>
      <c r="E213" s="8">
        <f t="shared" si="8"/>
        <v>0</v>
      </c>
      <c r="F213" s="8"/>
    </row>
    <row r="214" spans="1:6" ht="19.5" x14ac:dyDescent="0.4">
      <c r="A214" s="147" t="str" cm="1">
        <f t="array" ref="A21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Oils'!$D$249:$D$777,0)=ROW($A$1:$A$7166)),ROWS($2:208))),"")</f>
        <v/>
      </c>
      <c r="B214" s="148">
        <f>SUMIFS('Appollo For Natural Oils'!$I$249:$I$777,'Appollo For Natural Oils'!$A$249:$A$777,$A214,'Appollo For Natural Oils'!$D$249:$D$777,$C214)</f>
        <v>0</v>
      </c>
      <c r="C214" s="147" t="str" cm="1">
        <f t="array" ref="C214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Oils'!$A$249:$A$777,0)=ROW($A$1:$A$7166)),ROWS($2:208))),"")</f>
        <v/>
      </c>
      <c r="D214" s="8">
        <f t="shared" si="7"/>
        <v>0</v>
      </c>
      <c r="E214" s="8">
        <f t="shared" si="8"/>
        <v>0</v>
      </c>
      <c r="F214" s="8"/>
    </row>
    <row r="215" spans="1:6" ht="19.5" x14ac:dyDescent="0.4">
      <c r="A215" s="147" t="str" cm="1">
        <f t="array" ref="A21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Oils'!$D$249:$D$777,0)=ROW($A$1:$A$7166)),ROWS($2:209))),"")</f>
        <v/>
      </c>
      <c r="B215" s="148">
        <f>SUMIFS('Appollo For Natural Oils'!$I$249:$I$777,'Appollo For Natural Oils'!$A$249:$A$777,$A215,'Appollo For Natural Oils'!$D$249:$D$777,$C215)</f>
        <v>0</v>
      </c>
      <c r="C215" s="147" t="str" cm="1">
        <f t="array" ref="C215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Oils'!$A$249:$A$777,0)=ROW($A$1:$A$7166)),ROWS($2:209))),"")</f>
        <v/>
      </c>
      <c r="D215" s="8">
        <f t="shared" si="7"/>
        <v>0</v>
      </c>
      <c r="E215" s="8">
        <f t="shared" si="8"/>
        <v>0</v>
      </c>
      <c r="F215" s="8"/>
    </row>
    <row r="216" spans="1:6" ht="19.5" x14ac:dyDescent="0.4">
      <c r="A216" s="147" t="str" cm="1">
        <f t="array" ref="A21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Oils'!$D$249:$D$777,0)=ROW($A$1:$A$7166)),ROWS($2:210))),"")</f>
        <v/>
      </c>
      <c r="B216" s="148">
        <f>SUMIFS('Appollo For Natural Oils'!$I$249:$I$777,'Appollo For Natural Oils'!$A$249:$A$777,$A216,'Appollo For Natural Oils'!$D$249:$D$777,$C216)</f>
        <v>0</v>
      </c>
      <c r="C216" s="147" t="str" cm="1">
        <f t="array" ref="C216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Oils'!$A$249:$A$777,0)=ROW($A$1:$A$7166)),ROWS($2:210))),"")</f>
        <v/>
      </c>
      <c r="D216" s="8">
        <f t="shared" si="7"/>
        <v>0</v>
      </c>
      <c r="E216" s="8">
        <f t="shared" si="8"/>
        <v>0</v>
      </c>
      <c r="F216" s="8"/>
    </row>
    <row r="217" spans="1:6" ht="19.5" x14ac:dyDescent="0.4">
      <c r="A217" s="147" t="str" cm="1">
        <f t="array" ref="A21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Oils'!$D$249:$D$777,0)=ROW($A$1:$A$7166)),ROWS($2:211))),"")</f>
        <v/>
      </c>
      <c r="B217" s="148">
        <f>SUMIFS('Appollo For Natural Oils'!$I$249:$I$777,'Appollo For Natural Oils'!$A$249:$A$777,$A217,'Appollo For Natural Oils'!$D$249:$D$777,$C217)</f>
        <v>0</v>
      </c>
      <c r="C217" s="147" t="str" cm="1">
        <f t="array" ref="C217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Oils'!$A$249:$A$777,0)=ROW($A$1:$A$7166)),ROWS($2:211))),"")</f>
        <v/>
      </c>
      <c r="D217" s="8">
        <f t="shared" si="7"/>
        <v>0</v>
      </c>
      <c r="E217" s="8">
        <f t="shared" si="8"/>
        <v>0</v>
      </c>
      <c r="F217" s="8"/>
    </row>
    <row r="218" spans="1:6" ht="19.5" x14ac:dyDescent="0.4">
      <c r="A218" s="147" t="str" cm="1">
        <f t="array" ref="A21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Oils'!$D$249:$D$777,0)=ROW($A$1:$A$7166)),ROWS($2:212))),"")</f>
        <v/>
      </c>
      <c r="B218" s="148">
        <f>SUMIFS('Appollo For Natural Oils'!$I$249:$I$777,'Appollo For Natural Oils'!$A$249:$A$777,$A218,'Appollo For Natural Oils'!$D$249:$D$777,$C218)</f>
        <v>0</v>
      </c>
      <c r="C218" s="147" t="str" cm="1">
        <f t="array" ref="C218">IFERROR(INDEX('Appollo For Natural Oils'!$D$249:$D$777,_xlfn.AGGREGATE(15,6,ROW($A$1:$A$7166)/(MATCH('Appollo For Natural Oils'!$D$249:$D$777&amp;'Appollo For Natural Oils'!$A$249:$A$777,'Appollo For Natural Oils'!$D$249:$D$777&amp;'Appollo For Natural Oils'!$A$249:$A$777,0)=ROW($A$1:$A$7166)),ROWS($2:212))),"")</f>
        <v/>
      </c>
      <c r="D218" s="8">
        <f t="shared" si="7"/>
        <v>0</v>
      </c>
      <c r="E218" s="8">
        <f t="shared" si="8"/>
        <v>0</v>
      </c>
      <c r="F218" s="8"/>
    </row>
    <row r="219" spans="1:6" ht="19.5" x14ac:dyDescent="0.4">
      <c r="A219" s="147" t="str" cm="1">
        <f t="array" ref="A21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Oils'!$D$249:$D$777,0)=ROW($A$1:$A$7166)),ROWS($2:213))),"")</f>
        <v/>
      </c>
      <c r="B219" s="148">
        <f>SUMIFS('Appollo For Natural Oils'!$I$249:$I$777,'Appollo For Natural Oils'!$A$249:$A$777,$A219,'Appollo For Natural Oils'!$D$249:$D$777,$C219)</f>
        <v>0</v>
      </c>
      <c r="C219" s="147"/>
      <c r="D219" s="8">
        <f t="shared" ref="D219:D304" si="9">IF(AND($B219="",$F219="City Tour"),$A219*2%,$B219*3.8%)</f>
        <v>0</v>
      </c>
      <c r="E219" s="8">
        <f t="shared" ref="E219:E304" si="10">IF(AND($B219="",$F219="City Tour"),$A219*0%,$B219*1%)</f>
        <v>0</v>
      </c>
      <c r="F219" s="126" t="s">
        <v>11</v>
      </c>
    </row>
    <row r="220" spans="1:6" ht="19.5" x14ac:dyDescent="0.4">
      <c r="A220" s="147" t="str" cm="1">
        <f t="array" ref="A22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Oils'!$D$249:$D$777,0)=ROW($A$1:$A$7166)),ROWS($2:214))),"")</f>
        <v/>
      </c>
      <c r="B220" s="148">
        <f>SUMIFS('Appollo For Natural Oils'!$I$249:$I$777,'Appollo For Natural Oils'!$A$249:$A$777,$A220,'Appollo For Natural Oils'!$D$249:$D$777,$C220)</f>
        <v>0</v>
      </c>
      <c r="C220" s="147"/>
      <c r="D220" s="8">
        <f t="shared" si="9"/>
        <v>0</v>
      </c>
      <c r="E220" s="8">
        <f t="shared" si="10"/>
        <v>0</v>
      </c>
      <c r="F220" s="126" t="s">
        <v>11</v>
      </c>
    </row>
    <row r="221" spans="1:6" ht="19.5" x14ac:dyDescent="0.4">
      <c r="A221" s="147" t="str" cm="1">
        <f t="array" ref="A22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Oils'!$D$249:$D$777,0)=ROW($A$1:$A$7166)),ROWS($2:215))),"")</f>
        <v/>
      </c>
      <c r="B221" s="148">
        <f>SUMIFS('Appollo For Natural Oils'!$I$249:$I$777,'Appollo For Natural Oils'!$A$249:$A$777,$A221,'Appollo For Natural Oils'!$D$249:$D$777,$C221)</f>
        <v>0</v>
      </c>
      <c r="C221" s="147"/>
      <c r="D221" s="8">
        <f t="shared" si="9"/>
        <v>0</v>
      </c>
      <c r="E221" s="8">
        <f t="shared" si="10"/>
        <v>0</v>
      </c>
      <c r="F221" s="126" t="s">
        <v>11</v>
      </c>
    </row>
    <row r="222" spans="1:6" ht="19.5" x14ac:dyDescent="0.4">
      <c r="A222" s="147" t="str" cm="1">
        <f t="array" ref="A22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Oils'!$D$249:$D$777,0)=ROW($A$1:$A$7166)),ROWS($2:216))),"")</f>
        <v/>
      </c>
      <c r="B222" s="148">
        <f>SUMIFS('Appollo For Natural Oils'!$I$249:$I$777,'Appollo For Natural Oils'!$A$249:$A$777,$A222,'Appollo For Natural Oils'!$D$249:$D$777,$C222)</f>
        <v>0</v>
      </c>
      <c r="C222" s="147"/>
      <c r="D222" s="8">
        <f t="shared" si="9"/>
        <v>0</v>
      </c>
      <c r="E222" s="8">
        <f t="shared" si="10"/>
        <v>0</v>
      </c>
      <c r="F222" s="126" t="s">
        <v>11</v>
      </c>
    </row>
    <row r="223" spans="1:6" ht="19.5" x14ac:dyDescent="0.4">
      <c r="A223" s="147" t="str" cm="1">
        <f t="array" ref="A22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Oils'!$D$249:$D$777,0)=ROW($A$1:$A$7166)),ROWS($2:217))),"")</f>
        <v/>
      </c>
      <c r="B223" s="148">
        <f>SUMIFS('Appollo For Natural Oils'!$I$249:$I$777,'Appollo For Natural Oils'!$A$249:$A$777,$A223,'Appollo For Natural Oils'!$D$249:$D$777,$C223)</f>
        <v>0</v>
      </c>
      <c r="C223" s="147"/>
      <c r="D223" s="8">
        <f t="shared" si="9"/>
        <v>0</v>
      </c>
      <c r="E223" s="8">
        <f t="shared" si="10"/>
        <v>0</v>
      </c>
      <c r="F223" s="126" t="s">
        <v>11</v>
      </c>
    </row>
    <row r="224" spans="1:6" ht="19.5" x14ac:dyDescent="0.4">
      <c r="A224" s="147" t="str" cm="1">
        <f t="array" ref="A22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Oils'!$D$249:$D$777,0)=ROW($A$1:$A$7166)),ROWS($2:218))),"")</f>
        <v/>
      </c>
      <c r="B224" s="148">
        <f>SUMIFS('Appollo For Natural Oils'!$I$249:$I$777,'Appollo For Natural Oils'!$A$249:$A$777,$A224,'Appollo For Natural Oils'!$D$249:$D$777,$C224)</f>
        <v>0</v>
      </c>
      <c r="C224" s="147"/>
      <c r="D224" s="8">
        <f t="shared" si="9"/>
        <v>0</v>
      </c>
      <c r="E224" s="8">
        <f t="shared" si="10"/>
        <v>0</v>
      </c>
      <c r="F224" s="126" t="s">
        <v>11</v>
      </c>
    </row>
    <row r="225" spans="1:6" ht="19.5" x14ac:dyDescent="0.4">
      <c r="A225" s="147" t="str" cm="1">
        <f t="array" ref="A22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Oils'!$D$249:$D$777,0)=ROW($A$1:$A$7166)),ROWS($2:219))),"")</f>
        <v/>
      </c>
      <c r="B225" s="148">
        <f>SUMIFS('Appollo For Natural Oils'!$I$249:$I$777,'Appollo For Natural Oils'!$A$249:$A$777,$A225,'Appollo For Natural Oils'!$D$249:$D$777,$C225)</f>
        <v>0</v>
      </c>
      <c r="C225" s="147"/>
      <c r="D225" s="8">
        <f t="shared" si="9"/>
        <v>0</v>
      </c>
      <c r="E225" s="8">
        <f t="shared" si="10"/>
        <v>0</v>
      </c>
      <c r="F225" s="126" t="s">
        <v>11</v>
      </c>
    </row>
    <row r="226" spans="1:6" ht="19.5" x14ac:dyDescent="0.4">
      <c r="A226" s="147" t="str" cm="1">
        <f t="array" ref="A22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Oils'!$D$249:$D$777,0)=ROW($A$1:$A$7166)),ROWS($2:220))),"")</f>
        <v/>
      </c>
      <c r="B226" s="148">
        <f>SUMIFS('Appollo For Natural Oils'!$I$249:$I$777,'Appollo For Natural Oils'!$A$249:$A$777,$A226,'Appollo For Natural Oils'!$D$249:$D$777,$C226)</f>
        <v>0</v>
      </c>
      <c r="C226" s="147"/>
      <c r="D226" s="8">
        <f t="shared" si="9"/>
        <v>0</v>
      </c>
      <c r="E226" s="8">
        <f t="shared" si="10"/>
        <v>0</v>
      </c>
      <c r="F226" s="126" t="s">
        <v>11</v>
      </c>
    </row>
    <row r="227" spans="1:6" ht="19.5" x14ac:dyDescent="0.4">
      <c r="A227" s="147" t="str" cm="1">
        <f t="array" ref="A22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Oils'!$D$249:$D$777,0)=ROW($A$1:$A$7166)),ROWS($2:221))),"")</f>
        <v/>
      </c>
      <c r="B227" s="148">
        <f>SUMIFS('Appollo For Natural Oils'!$I$249:$I$777,'Appollo For Natural Oils'!$A$249:$A$777,$A227,'Appollo For Natural Oils'!$D$249:$D$777,$C227)</f>
        <v>0</v>
      </c>
      <c r="C227" s="147"/>
      <c r="D227" s="8">
        <f t="shared" si="9"/>
        <v>0</v>
      </c>
      <c r="E227" s="8">
        <f t="shared" si="10"/>
        <v>0</v>
      </c>
      <c r="F227" s="126" t="s">
        <v>11</v>
      </c>
    </row>
    <row r="228" spans="1:6" ht="19.5" x14ac:dyDescent="0.4">
      <c r="A228" s="147" t="str" cm="1">
        <f t="array" ref="A22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Oils'!$D$249:$D$777,0)=ROW($A$1:$A$7166)),ROWS($2:222))),"")</f>
        <v/>
      </c>
      <c r="B228" s="148">
        <f>SUMIFS('Appollo For Natural Oils'!$I$249:$I$777,'Appollo For Natural Oils'!$A$249:$A$777,$A228,'Appollo For Natural Oils'!$D$249:$D$777,$C228)</f>
        <v>0</v>
      </c>
      <c r="C228" s="147"/>
      <c r="D228" s="8">
        <f t="shared" si="9"/>
        <v>0</v>
      </c>
      <c r="E228" s="8">
        <f t="shared" si="10"/>
        <v>0</v>
      </c>
      <c r="F228" s="126" t="s">
        <v>11</v>
      </c>
    </row>
    <row r="229" spans="1:6" ht="19.5" x14ac:dyDescent="0.4">
      <c r="A229" s="147" t="str" cm="1">
        <f t="array" ref="A22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Oils'!$D$249:$D$777,0)=ROW($A$1:$A$7166)),ROWS($2:223))),"")</f>
        <v/>
      </c>
      <c r="B229" s="148">
        <f>SUMIFS('Appollo For Natural Oils'!$I$249:$I$777,'Appollo For Natural Oils'!$A$249:$A$777,$A229,'Appollo For Natural Oils'!$D$249:$D$777,$C229)</f>
        <v>0</v>
      </c>
      <c r="C229" s="147"/>
      <c r="D229" s="8">
        <f t="shared" si="9"/>
        <v>0</v>
      </c>
      <c r="E229" s="8">
        <f t="shared" si="10"/>
        <v>0</v>
      </c>
      <c r="F229" s="126" t="s">
        <v>11</v>
      </c>
    </row>
    <row r="230" spans="1:6" ht="19.5" x14ac:dyDescent="0.4">
      <c r="A230" s="147" t="str" cm="1">
        <f t="array" ref="A23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Oils'!$D$249:$D$777,0)=ROW($A$1:$A$7166)),ROWS($2:224))),"")</f>
        <v/>
      </c>
      <c r="B230" s="148">
        <f>SUMIFS('Appollo For Natural Oils'!$I$249:$I$777,'Appollo For Natural Oils'!$A$249:$A$777,$A230,'Appollo For Natural Oils'!$D$249:$D$777,$C230)</f>
        <v>0</v>
      </c>
      <c r="C230" s="147"/>
      <c r="D230" s="8">
        <f t="shared" si="9"/>
        <v>0</v>
      </c>
      <c r="E230" s="8">
        <f t="shared" si="10"/>
        <v>0</v>
      </c>
      <c r="F230" s="126" t="s">
        <v>11</v>
      </c>
    </row>
    <row r="231" spans="1:6" ht="19.5" x14ac:dyDescent="0.4">
      <c r="A231" s="147" t="str" cm="1">
        <f t="array" ref="A23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Oils'!$D$249:$D$777,0)=ROW($A$1:$A$7166)),ROWS($2:225))),"")</f>
        <v/>
      </c>
      <c r="B231" s="148">
        <f>SUMIFS('Appollo For Natural Oils'!$I$249:$I$777,'Appollo For Natural Oils'!$A$249:$A$777,$A231,'Appollo For Natural Oils'!$D$249:$D$777,$C231)</f>
        <v>0</v>
      </c>
      <c r="C231" s="147"/>
      <c r="D231" s="8">
        <f t="shared" si="9"/>
        <v>0</v>
      </c>
      <c r="E231" s="8">
        <f t="shared" si="10"/>
        <v>0</v>
      </c>
      <c r="F231" s="126" t="s">
        <v>11</v>
      </c>
    </row>
    <row r="232" spans="1:6" ht="19.5" x14ac:dyDescent="0.4">
      <c r="A232" s="147" t="str" cm="1">
        <f t="array" ref="A23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Oils'!$D$249:$D$777,0)=ROW($A$1:$A$7166)),ROWS($2:226))),"")</f>
        <v/>
      </c>
      <c r="B232" s="148">
        <f>SUMIFS('Appollo For Natural Oils'!$I$249:$I$777,'Appollo For Natural Oils'!$A$249:$A$777,$A232,'Appollo For Natural Oils'!$D$249:$D$777,$C232)</f>
        <v>0</v>
      </c>
      <c r="C232" s="147"/>
      <c r="D232" s="8">
        <f t="shared" si="9"/>
        <v>0</v>
      </c>
      <c r="E232" s="8">
        <f t="shared" si="10"/>
        <v>0</v>
      </c>
      <c r="F232" s="126" t="s">
        <v>11</v>
      </c>
    </row>
    <row r="233" spans="1:6" ht="19.5" x14ac:dyDescent="0.4">
      <c r="A233" s="147" t="str" cm="1">
        <f t="array" ref="A23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Oils'!$D$249:$D$777,0)=ROW($A$1:$A$7166)),ROWS($2:227))),"")</f>
        <v/>
      </c>
      <c r="B233" s="148">
        <f>SUMIFS('Appollo For Natural Oils'!$I$249:$I$777,'Appollo For Natural Oils'!$A$249:$A$777,$A233,'Appollo For Natural Oils'!$D$249:$D$777,$C233)</f>
        <v>0</v>
      </c>
      <c r="C233" s="147"/>
      <c r="D233" s="8">
        <f t="shared" si="9"/>
        <v>0</v>
      </c>
      <c r="E233" s="8">
        <f t="shared" si="10"/>
        <v>0</v>
      </c>
      <c r="F233" s="126" t="s">
        <v>11</v>
      </c>
    </row>
    <row r="234" spans="1:6" ht="19.5" x14ac:dyDescent="0.4">
      <c r="A234" s="147" t="str" cm="1">
        <f t="array" ref="A23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Oils'!$D$249:$D$777,0)=ROW($A$1:$A$7166)),ROWS($2:228))),"")</f>
        <v/>
      </c>
      <c r="B234" s="148">
        <f>SUMIFS('Appollo For Natural Oils'!$I$249:$I$777,'Appollo For Natural Oils'!$A$249:$A$777,$A234,'Appollo For Natural Oils'!$D$249:$D$777,$C234)</f>
        <v>0</v>
      </c>
      <c r="C234" s="147"/>
      <c r="D234" s="8">
        <f t="shared" si="9"/>
        <v>0</v>
      </c>
      <c r="E234" s="8">
        <f t="shared" si="10"/>
        <v>0</v>
      </c>
      <c r="F234" s="126" t="s">
        <v>11</v>
      </c>
    </row>
    <row r="235" spans="1:6" ht="19.5" x14ac:dyDescent="0.4">
      <c r="A235" s="147" t="str" cm="1">
        <f t="array" ref="A23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Oils'!$D$249:$D$777,0)=ROW($A$1:$A$7166)),ROWS($2:229))),"")</f>
        <v/>
      </c>
      <c r="B235" s="148">
        <f>SUMIFS('Appollo For Natural Oils'!$I$249:$I$777,'Appollo For Natural Oils'!$A$249:$A$777,$A235,'Appollo For Natural Oils'!$D$249:$D$777,$C235)</f>
        <v>0</v>
      </c>
      <c r="C235" s="147"/>
      <c r="D235" s="8">
        <f t="shared" si="9"/>
        <v>0</v>
      </c>
      <c r="E235" s="8">
        <f t="shared" si="10"/>
        <v>0</v>
      </c>
      <c r="F235" s="126" t="s">
        <v>11</v>
      </c>
    </row>
    <row r="236" spans="1:6" ht="19.5" x14ac:dyDescent="0.4">
      <c r="A236" s="147" t="str" cm="1">
        <f t="array" ref="A23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Oils'!$D$249:$D$777,0)=ROW($A$1:$A$7166)),ROWS($2:230))),"")</f>
        <v/>
      </c>
      <c r="B236" s="148">
        <f>SUMIFS('Appollo For Natural Oils'!$I$249:$I$777,'Appollo For Natural Oils'!$A$249:$A$777,$A236,'Appollo For Natural Oils'!$D$249:$D$777,$C236)</f>
        <v>0</v>
      </c>
      <c r="C236" s="147"/>
      <c r="D236" s="8">
        <f t="shared" si="9"/>
        <v>0</v>
      </c>
      <c r="E236" s="8">
        <f t="shared" si="10"/>
        <v>0</v>
      </c>
      <c r="F236" s="126" t="s">
        <v>11</v>
      </c>
    </row>
    <row r="237" spans="1:6" ht="19.5" x14ac:dyDescent="0.4">
      <c r="A237" s="147" t="str" cm="1">
        <f t="array" ref="A23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Oils'!$D$249:$D$777,0)=ROW($A$1:$A$7166)),ROWS($2:231))),"")</f>
        <v/>
      </c>
      <c r="B237" s="148">
        <f>SUMIFS('Appollo For Natural Oils'!$I$249:$I$777,'Appollo For Natural Oils'!$A$249:$A$777,$A237,'Appollo For Natural Oils'!$D$249:$D$777,$C237)</f>
        <v>0</v>
      </c>
      <c r="C237" s="147"/>
      <c r="D237" s="8">
        <f t="shared" si="9"/>
        <v>0</v>
      </c>
      <c r="E237" s="8">
        <f t="shared" si="10"/>
        <v>0</v>
      </c>
      <c r="F237" s="126" t="s">
        <v>11</v>
      </c>
    </row>
    <row r="238" spans="1:6" ht="19.5" x14ac:dyDescent="0.4">
      <c r="A238" s="147" t="str" cm="1">
        <f t="array" ref="A23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Oils'!$D$249:$D$777,0)=ROW($A$1:$A$7166)),ROWS($2:232))),"")</f>
        <v/>
      </c>
      <c r="B238" s="148">
        <f>SUMIFS('Appollo For Natural Oils'!$I$249:$I$777,'Appollo For Natural Oils'!$A$249:$A$777,$A238,'Appollo For Natural Oils'!$D$249:$D$777,$C238)</f>
        <v>0</v>
      </c>
      <c r="C238" s="147"/>
      <c r="D238" s="8">
        <f t="shared" si="9"/>
        <v>0</v>
      </c>
      <c r="E238" s="8">
        <f t="shared" si="10"/>
        <v>0</v>
      </c>
      <c r="F238" s="126" t="s">
        <v>11</v>
      </c>
    </row>
    <row r="239" spans="1:6" ht="19.5" x14ac:dyDescent="0.4">
      <c r="A239" s="147" t="str" cm="1">
        <f t="array" ref="A23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Oils'!$D$249:$D$777,0)=ROW($A$1:$A$7166)),ROWS($2:233))),"")</f>
        <v/>
      </c>
      <c r="B239" s="148">
        <f>SUMIFS('Appollo For Natural Oils'!$I$249:$I$777,'Appollo For Natural Oils'!$A$249:$A$777,$A239,'Appollo For Natural Oils'!$D$249:$D$777,$C239)</f>
        <v>0</v>
      </c>
      <c r="C239" s="147"/>
      <c r="D239" s="8">
        <f t="shared" si="9"/>
        <v>0</v>
      </c>
      <c r="E239" s="8">
        <f t="shared" si="10"/>
        <v>0</v>
      </c>
      <c r="F239" s="126" t="s">
        <v>11</v>
      </c>
    </row>
    <row r="240" spans="1:6" ht="19.5" x14ac:dyDescent="0.4">
      <c r="A240" s="147" t="str" cm="1">
        <f t="array" ref="A24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Oils'!$D$249:$D$777,0)=ROW($A$1:$A$7166)),ROWS($2:234))),"")</f>
        <v/>
      </c>
      <c r="B240" s="148">
        <f>SUMIFS('Appollo For Natural Oils'!$I$249:$I$777,'Appollo For Natural Oils'!$A$249:$A$777,$A240,'Appollo For Natural Oils'!$D$249:$D$777,$C240)</f>
        <v>0</v>
      </c>
      <c r="C240" s="147"/>
      <c r="D240" s="8">
        <f t="shared" si="9"/>
        <v>0</v>
      </c>
      <c r="E240" s="8">
        <f t="shared" si="10"/>
        <v>0</v>
      </c>
      <c r="F240" s="126" t="s">
        <v>11</v>
      </c>
    </row>
    <row r="241" spans="1:6" ht="19.5" x14ac:dyDescent="0.4">
      <c r="A241" s="147" t="str" cm="1">
        <f t="array" ref="A24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Oils'!$D$249:$D$777,0)=ROW($A$1:$A$7166)),ROWS($2:235))),"")</f>
        <v/>
      </c>
      <c r="B241" s="148">
        <f>SUMIFS('Appollo For Natural Oils'!$I$249:$I$777,'Appollo For Natural Oils'!$A$249:$A$777,$A241,'Appollo For Natural Oils'!$D$249:$D$777,$C241)</f>
        <v>0</v>
      </c>
      <c r="C241" s="147"/>
      <c r="D241" s="8">
        <f t="shared" si="9"/>
        <v>0</v>
      </c>
      <c r="E241" s="8">
        <f t="shared" si="10"/>
        <v>0</v>
      </c>
      <c r="F241" s="126" t="s">
        <v>11</v>
      </c>
    </row>
    <row r="242" spans="1:6" ht="19.5" x14ac:dyDescent="0.4">
      <c r="A242" s="147" t="str" cm="1">
        <f t="array" ref="A24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Oils'!$D$249:$D$777,0)=ROW($A$1:$A$7166)),ROWS($2:236))),"")</f>
        <v/>
      </c>
      <c r="B242" s="148">
        <f>SUMIFS('Appollo For Natural Oils'!$I$249:$I$777,'Appollo For Natural Oils'!$A$249:$A$777,$A242,'Appollo For Natural Oils'!$D$249:$D$777,$C242)</f>
        <v>0</v>
      </c>
      <c r="C242" s="147"/>
      <c r="D242" s="8">
        <f t="shared" si="9"/>
        <v>0</v>
      </c>
      <c r="E242" s="8">
        <f t="shared" si="10"/>
        <v>0</v>
      </c>
      <c r="F242" s="126" t="s">
        <v>11</v>
      </c>
    </row>
    <row r="243" spans="1:6" ht="19.5" x14ac:dyDescent="0.4">
      <c r="A243" s="147" t="str" cm="1">
        <f t="array" ref="A24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Oils'!$D$249:$D$777,0)=ROW($A$1:$A$7166)),ROWS($2:237))),"")</f>
        <v/>
      </c>
      <c r="B243" s="148">
        <f>SUMIFS('Appollo For Natural Oils'!$I$249:$I$777,'Appollo For Natural Oils'!$A$249:$A$777,$A243,'Appollo For Natural Oils'!$D$249:$D$777,$C243)</f>
        <v>0</v>
      </c>
      <c r="C243" s="147"/>
      <c r="D243" s="8">
        <f t="shared" si="9"/>
        <v>0</v>
      </c>
      <c r="E243" s="8">
        <f t="shared" si="10"/>
        <v>0</v>
      </c>
      <c r="F243" s="126" t="s">
        <v>11</v>
      </c>
    </row>
    <row r="244" spans="1:6" ht="19.5" x14ac:dyDescent="0.4">
      <c r="A244" s="147" t="str" cm="1">
        <f t="array" ref="A24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Oils'!$D$249:$D$777,0)=ROW($A$1:$A$7166)),ROWS($2:238))),"")</f>
        <v/>
      </c>
      <c r="B244" s="148">
        <f>SUMIFS('Appollo For Natural Oils'!$I$249:$I$777,'Appollo For Natural Oils'!$A$249:$A$777,$A244,'Appollo For Natural Oils'!$D$249:$D$777,$C244)</f>
        <v>0</v>
      </c>
      <c r="C244" s="147"/>
      <c r="D244" s="8">
        <f t="shared" si="9"/>
        <v>0</v>
      </c>
      <c r="E244" s="8">
        <f t="shared" si="10"/>
        <v>0</v>
      </c>
      <c r="F244" s="126" t="s">
        <v>11</v>
      </c>
    </row>
    <row r="245" spans="1:6" ht="19.5" x14ac:dyDescent="0.4">
      <c r="A245" s="147" t="str" cm="1">
        <f t="array" ref="A24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Oils'!$D$249:$D$777,0)=ROW($A$1:$A$7166)),ROWS($2:239))),"")</f>
        <v/>
      </c>
      <c r="B245" s="148">
        <f>SUMIFS('Appollo For Natural Oils'!$I$249:$I$777,'Appollo For Natural Oils'!$A$249:$A$777,$A245,'Appollo For Natural Oils'!$D$249:$D$777,$C245)</f>
        <v>0</v>
      </c>
      <c r="C245" s="147"/>
      <c r="D245" s="8">
        <f t="shared" si="9"/>
        <v>0</v>
      </c>
      <c r="E245" s="8">
        <f t="shared" si="10"/>
        <v>0</v>
      </c>
      <c r="F245" s="126" t="s">
        <v>11</v>
      </c>
    </row>
    <row r="246" spans="1:6" ht="19.5" x14ac:dyDescent="0.4">
      <c r="A246" s="147" t="str" cm="1">
        <f t="array" ref="A24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Oils'!$D$249:$D$777,0)=ROW($A$1:$A$7166)),ROWS($2:240))),"")</f>
        <v/>
      </c>
      <c r="B246" s="148">
        <f>SUMIFS('Appollo For Natural Oils'!$I$249:$I$777,'Appollo For Natural Oils'!$A$249:$A$777,$A246,'Appollo For Natural Oils'!$D$249:$D$777,$C246)</f>
        <v>0</v>
      </c>
      <c r="C246" s="147"/>
      <c r="D246" s="8">
        <f t="shared" si="9"/>
        <v>0</v>
      </c>
      <c r="E246" s="8">
        <f t="shared" si="10"/>
        <v>0</v>
      </c>
      <c r="F246" s="126" t="s">
        <v>11</v>
      </c>
    </row>
    <row r="247" spans="1:6" ht="19.5" x14ac:dyDescent="0.4">
      <c r="A247" s="147" t="str" cm="1">
        <f t="array" ref="A24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Oils'!$D$249:$D$777,0)=ROW($A$1:$A$7166)),ROWS($2:241))),"")</f>
        <v/>
      </c>
      <c r="B247" s="148">
        <f>SUMIFS('Appollo For Natural Oils'!$I$249:$I$777,'Appollo For Natural Oils'!$A$249:$A$777,$A247,'Appollo For Natural Oils'!$D$249:$D$777,$C247)</f>
        <v>0</v>
      </c>
      <c r="C247" s="147"/>
      <c r="D247" s="8">
        <f t="shared" si="9"/>
        <v>0</v>
      </c>
      <c r="E247" s="8">
        <f t="shared" si="10"/>
        <v>0</v>
      </c>
      <c r="F247" s="126" t="s">
        <v>11</v>
      </c>
    </row>
    <row r="248" spans="1:6" ht="19.5" x14ac:dyDescent="0.4">
      <c r="A248" s="147" t="str" cm="1">
        <f t="array" ref="A24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Oils'!$D$249:$D$777,0)=ROW($A$1:$A$7166)),ROWS($2:242))),"")</f>
        <v/>
      </c>
      <c r="B248" s="148">
        <f>SUMIFS('Appollo For Natural Oils'!$I$249:$I$777,'Appollo For Natural Oils'!$A$249:$A$777,$A248,'Appollo For Natural Oils'!$D$249:$D$777,$C248)</f>
        <v>0</v>
      </c>
      <c r="C248" s="147"/>
      <c r="D248" s="8">
        <f t="shared" si="9"/>
        <v>0</v>
      </c>
      <c r="E248" s="8">
        <f t="shared" si="10"/>
        <v>0</v>
      </c>
      <c r="F248" s="126" t="s">
        <v>11</v>
      </c>
    </row>
    <row r="249" spans="1:6" ht="19.5" x14ac:dyDescent="0.4">
      <c r="A249" s="147" t="str" cm="1">
        <f t="array" ref="A24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Oils'!$D$249:$D$777,0)=ROW($A$1:$A$7166)),ROWS($2:243))),"")</f>
        <v/>
      </c>
      <c r="B249" s="148">
        <f>SUMIFS('Appollo For Natural Oils'!$I$249:$I$777,'Appollo For Natural Oils'!$A$249:$A$777,$A249,'Appollo For Natural Oils'!$D$249:$D$777,$C249)</f>
        <v>0</v>
      </c>
      <c r="C249" s="147"/>
      <c r="D249" s="8">
        <f t="shared" si="9"/>
        <v>0</v>
      </c>
      <c r="E249" s="8">
        <f t="shared" si="10"/>
        <v>0</v>
      </c>
      <c r="F249" s="126" t="s">
        <v>11</v>
      </c>
    </row>
    <row r="250" spans="1:6" ht="19.5" x14ac:dyDescent="0.4">
      <c r="A250" s="147" t="str" cm="1">
        <f t="array" ref="A25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Oils'!$D$249:$D$777,0)=ROW($A$1:$A$7166)),ROWS($2:244))),"")</f>
        <v/>
      </c>
      <c r="B250" s="148">
        <f>SUMIFS('Appollo For Natural Oils'!$I$249:$I$777,'Appollo For Natural Oils'!$A$249:$A$777,$A250,'Appollo For Natural Oils'!$D$249:$D$777,$C250)</f>
        <v>0</v>
      </c>
      <c r="C250" s="147"/>
      <c r="D250" s="8">
        <f t="shared" si="9"/>
        <v>0</v>
      </c>
      <c r="E250" s="8">
        <f t="shared" si="10"/>
        <v>0</v>
      </c>
      <c r="F250" s="126" t="s">
        <v>11</v>
      </c>
    </row>
    <row r="251" spans="1:6" ht="19.5" x14ac:dyDescent="0.4">
      <c r="A251" s="147" t="str" cm="1">
        <f t="array" ref="A25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Oils'!$D$249:$D$777,0)=ROW($A$1:$A$7166)),ROWS($2:245))),"")</f>
        <v/>
      </c>
      <c r="B251" s="148">
        <f>SUMIFS('Appollo For Natural Oils'!$I$249:$I$777,'Appollo For Natural Oils'!$A$249:$A$777,$A251,'Appollo For Natural Oils'!$D$249:$D$777,$C251)</f>
        <v>0</v>
      </c>
      <c r="C251" s="147"/>
      <c r="D251" s="8">
        <f t="shared" si="9"/>
        <v>0</v>
      </c>
      <c r="E251" s="8">
        <f t="shared" si="10"/>
        <v>0</v>
      </c>
      <c r="F251" s="126" t="s">
        <v>11</v>
      </c>
    </row>
    <row r="252" spans="1:6" ht="19.5" x14ac:dyDescent="0.4">
      <c r="A252" s="147" t="str" cm="1">
        <f t="array" ref="A25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Oils'!$D$249:$D$777,0)=ROW($A$1:$A$7166)),ROWS($2:246))),"")</f>
        <v/>
      </c>
      <c r="B252" s="148">
        <f>SUMIFS('Appollo For Natural Oils'!$I$249:$I$777,'Appollo For Natural Oils'!$A$249:$A$777,$A252,'Appollo For Natural Oils'!$D$249:$D$777,$C252)</f>
        <v>0</v>
      </c>
      <c r="C252" s="147"/>
      <c r="D252" s="8">
        <f t="shared" si="9"/>
        <v>0</v>
      </c>
      <c r="E252" s="8">
        <f t="shared" si="10"/>
        <v>0</v>
      </c>
      <c r="F252" s="126" t="s">
        <v>11</v>
      </c>
    </row>
    <row r="253" spans="1:6" ht="19.5" x14ac:dyDescent="0.4">
      <c r="A253" s="147" t="str" cm="1">
        <f t="array" ref="A25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Oils'!$D$249:$D$777,0)=ROW($A$1:$A$7166)),ROWS($2:247))),"")</f>
        <v/>
      </c>
      <c r="B253" s="148">
        <f>SUMIFS('Appollo For Natural Oils'!$I$249:$I$777,'Appollo For Natural Oils'!$A$249:$A$777,$A253,'Appollo For Natural Oils'!$D$249:$D$777,$C253)</f>
        <v>0</v>
      </c>
      <c r="C253" s="147"/>
      <c r="D253" s="8">
        <f t="shared" si="9"/>
        <v>0</v>
      </c>
      <c r="E253" s="8">
        <f t="shared" si="10"/>
        <v>0</v>
      </c>
      <c r="F253" s="126" t="s">
        <v>11</v>
      </c>
    </row>
    <row r="254" spans="1:6" ht="19.5" x14ac:dyDescent="0.4">
      <c r="A254" s="147" t="str" cm="1">
        <f t="array" ref="A25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Oils'!$D$249:$D$777,0)=ROW($A$1:$A$7166)),ROWS($2:248))),"")</f>
        <v/>
      </c>
      <c r="B254" s="148">
        <f>SUMIFS('Appollo For Natural Oils'!$I$249:$I$777,'Appollo For Natural Oils'!$A$249:$A$777,$A254,'Appollo For Natural Oils'!$D$249:$D$777,$C254)</f>
        <v>0</v>
      </c>
      <c r="C254" s="147"/>
      <c r="D254" s="8">
        <f t="shared" si="9"/>
        <v>0</v>
      </c>
      <c r="E254" s="8">
        <f t="shared" si="10"/>
        <v>0</v>
      </c>
      <c r="F254" s="126" t="s">
        <v>11</v>
      </c>
    </row>
    <row r="255" spans="1:6" ht="19.5" x14ac:dyDescent="0.4">
      <c r="A255" s="147" t="str" cm="1">
        <f t="array" ref="A25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Oils'!$D$249:$D$777,0)=ROW($A$1:$A$7166)),ROWS($2:249))),"")</f>
        <v/>
      </c>
      <c r="B255" s="148">
        <f>SUMIFS('Appollo For Natural Oils'!$I$249:$I$777,'Appollo For Natural Oils'!$A$249:$A$777,$A255,'Appollo For Natural Oils'!$D$249:$D$777,$C255)</f>
        <v>0</v>
      </c>
      <c r="C255" s="147"/>
      <c r="D255" s="8">
        <f t="shared" si="9"/>
        <v>0</v>
      </c>
      <c r="E255" s="8">
        <f t="shared" si="10"/>
        <v>0</v>
      </c>
      <c r="F255" s="126" t="s">
        <v>11</v>
      </c>
    </row>
    <row r="256" spans="1:6" ht="19.5" x14ac:dyDescent="0.4">
      <c r="A256" s="147" t="str" cm="1">
        <f t="array" ref="A25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Oils'!$D$249:$D$777,0)=ROW($A$1:$A$7166)),ROWS($2:250))),"")</f>
        <v/>
      </c>
      <c r="B256" s="148">
        <f>SUMIFS('Appollo For Natural Oils'!$I$249:$I$777,'Appollo For Natural Oils'!$A$249:$A$777,$A256,'Appollo For Natural Oils'!$D$249:$D$777,$C256)</f>
        <v>0</v>
      </c>
      <c r="C256" s="147"/>
      <c r="D256" s="8">
        <f t="shared" si="9"/>
        <v>0</v>
      </c>
      <c r="E256" s="8">
        <f t="shared" si="10"/>
        <v>0</v>
      </c>
      <c r="F256" s="126" t="s">
        <v>11</v>
      </c>
    </row>
    <row r="257" spans="1:6" ht="19.5" x14ac:dyDescent="0.4">
      <c r="A257" s="147" t="str" cm="1">
        <f t="array" ref="A25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Oils'!$D$249:$D$777,0)=ROW($A$1:$A$7166)),ROWS($2:251))),"")</f>
        <v/>
      </c>
      <c r="B257" s="148">
        <f>SUMIFS('Appollo For Natural Oils'!$I$249:$I$777,'Appollo For Natural Oils'!$A$249:$A$777,$A257,'Appollo For Natural Oils'!$D$249:$D$777,$C257)</f>
        <v>0</v>
      </c>
      <c r="C257" s="147"/>
      <c r="D257" s="8">
        <f t="shared" si="9"/>
        <v>0</v>
      </c>
      <c r="E257" s="8">
        <f t="shared" si="10"/>
        <v>0</v>
      </c>
      <c r="F257" s="126" t="s">
        <v>11</v>
      </c>
    </row>
    <row r="258" spans="1:6" ht="19.5" x14ac:dyDescent="0.4">
      <c r="A258" s="147" t="str" cm="1">
        <f t="array" ref="A25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Oils'!$D$249:$D$777,0)=ROW($A$1:$A$7166)),ROWS($2:252))),"")</f>
        <v/>
      </c>
      <c r="B258" s="148">
        <f>SUMIFS('Appollo For Natural Oils'!$I$249:$I$777,'Appollo For Natural Oils'!$A$249:$A$777,$A258,'Appollo For Natural Oils'!$D$249:$D$777,$C258)</f>
        <v>0</v>
      </c>
      <c r="C258" s="147"/>
      <c r="D258" s="8">
        <f t="shared" si="9"/>
        <v>0</v>
      </c>
      <c r="E258" s="8">
        <f t="shared" si="10"/>
        <v>0</v>
      </c>
      <c r="F258" s="126" t="s">
        <v>11</v>
      </c>
    </row>
    <row r="259" spans="1:6" ht="19.5" x14ac:dyDescent="0.4">
      <c r="A259" s="147" t="str" cm="1">
        <f t="array" ref="A25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Oils'!$D$249:$D$777,0)=ROW($A$1:$A$7166)),ROWS($2:253))),"")</f>
        <v/>
      </c>
      <c r="B259" s="148">
        <f>SUMIFS('Appollo For Natural Oils'!$I$249:$I$777,'Appollo For Natural Oils'!$A$249:$A$777,$A259,'Appollo For Natural Oils'!$D$249:$D$777,$C259)</f>
        <v>0</v>
      </c>
      <c r="C259" s="147"/>
      <c r="D259" s="8">
        <f t="shared" si="9"/>
        <v>0</v>
      </c>
      <c r="E259" s="8">
        <f t="shared" si="10"/>
        <v>0</v>
      </c>
      <c r="F259" s="126" t="s">
        <v>11</v>
      </c>
    </row>
    <row r="260" spans="1:6" ht="19.5" x14ac:dyDescent="0.4">
      <c r="A260" s="147" t="str" cm="1">
        <f t="array" ref="A26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Oils'!$D$249:$D$777,0)=ROW($A$1:$A$7166)),ROWS($2:254))),"")</f>
        <v/>
      </c>
      <c r="B260" s="148">
        <f>SUMIFS('Appollo For Natural Oils'!$I$249:$I$777,'Appollo For Natural Oils'!$A$249:$A$777,$A260,'Appollo For Natural Oils'!$D$249:$D$777,$C260)</f>
        <v>0</v>
      </c>
      <c r="C260" s="147"/>
      <c r="D260" s="8">
        <f t="shared" si="9"/>
        <v>0</v>
      </c>
      <c r="E260" s="8">
        <f t="shared" si="10"/>
        <v>0</v>
      </c>
      <c r="F260" s="126" t="s">
        <v>11</v>
      </c>
    </row>
    <row r="261" spans="1:6" ht="19.5" x14ac:dyDescent="0.4">
      <c r="A261" s="147" t="str" cm="1">
        <f t="array" ref="A26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Oils'!$D$249:$D$777,0)=ROW($A$1:$A$7166)),ROWS($2:255))),"")</f>
        <v/>
      </c>
      <c r="B261" s="148">
        <f>SUMIFS('Appollo For Natural Oils'!$I$249:$I$777,'Appollo For Natural Oils'!$A$249:$A$777,$A261,'Appollo For Natural Oils'!$D$249:$D$777,$C261)</f>
        <v>0</v>
      </c>
      <c r="C261" s="147"/>
      <c r="D261" s="8">
        <f t="shared" si="9"/>
        <v>0</v>
      </c>
      <c r="E261" s="8">
        <f t="shared" si="10"/>
        <v>0</v>
      </c>
      <c r="F261" s="126" t="s">
        <v>11</v>
      </c>
    </row>
    <row r="262" spans="1:6" ht="19.5" x14ac:dyDescent="0.4">
      <c r="A262" s="147" t="str" cm="1">
        <f t="array" ref="A26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Oils'!$D$249:$D$777,0)=ROW($A$1:$A$7166)),ROWS($2:256))),"")</f>
        <v/>
      </c>
      <c r="B262" s="148">
        <f>SUMIFS('Appollo For Natural Oils'!$I$249:$I$777,'Appollo For Natural Oils'!$A$249:$A$777,$A262,'Appollo For Natural Oils'!$D$249:$D$777,$C262)</f>
        <v>0</v>
      </c>
      <c r="C262" s="147"/>
      <c r="D262" s="8">
        <f t="shared" si="9"/>
        <v>0</v>
      </c>
      <c r="E262" s="8">
        <f t="shared" si="10"/>
        <v>0</v>
      </c>
      <c r="F262" s="126" t="s">
        <v>11</v>
      </c>
    </row>
    <row r="263" spans="1:6" ht="19.5" x14ac:dyDescent="0.4">
      <c r="A263" s="147" t="str" cm="1">
        <f t="array" ref="A26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Oils'!$D$249:$D$777,0)=ROW($A$1:$A$7166)),ROWS($2:257))),"")</f>
        <v/>
      </c>
      <c r="B263" s="148">
        <f>SUMIFS('Appollo For Natural Oils'!$I$249:$I$777,'Appollo For Natural Oils'!$A$249:$A$777,$A263,'Appollo For Natural Oils'!$D$249:$D$777,$C263)</f>
        <v>0</v>
      </c>
      <c r="C263" s="147"/>
      <c r="D263" s="8">
        <f t="shared" si="9"/>
        <v>0</v>
      </c>
      <c r="E263" s="8">
        <f t="shared" si="10"/>
        <v>0</v>
      </c>
      <c r="F263" s="126" t="s">
        <v>11</v>
      </c>
    </row>
    <row r="264" spans="1:6" ht="19.5" x14ac:dyDescent="0.4">
      <c r="A264" s="147" t="str" cm="1">
        <f t="array" ref="A26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Oils'!$D$249:$D$777,0)=ROW($A$1:$A$7166)),ROWS($2:258))),"")</f>
        <v/>
      </c>
      <c r="B264" s="148">
        <f>SUMIFS('Appollo For Natural Oils'!$I$249:$I$777,'Appollo For Natural Oils'!$A$249:$A$777,$A264,'Appollo For Natural Oils'!$D$249:$D$777,$C264)</f>
        <v>0</v>
      </c>
      <c r="C264" s="147"/>
      <c r="D264" s="8">
        <f t="shared" si="9"/>
        <v>0</v>
      </c>
      <c r="E264" s="8">
        <f t="shared" si="10"/>
        <v>0</v>
      </c>
      <c r="F264" s="126" t="s">
        <v>11</v>
      </c>
    </row>
    <row r="265" spans="1:6" ht="19.5" x14ac:dyDescent="0.4">
      <c r="A265" s="147" t="str" cm="1">
        <f t="array" ref="A26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Oils'!$D$249:$D$777,0)=ROW($A$1:$A$7166)),ROWS($2:259))),"")</f>
        <v/>
      </c>
      <c r="B265" s="148">
        <f>SUMIFS('Appollo For Natural Oils'!$I$249:$I$777,'Appollo For Natural Oils'!$A$249:$A$777,$A265,'Appollo For Natural Oils'!$D$249:$D$777,$C265)</f>
        <v>0</v>
      </c>
      <c r="C265" s="147"/>
      <c r="D265" s="8">
        <f t="shared" si="9"/>
        <v>0</v>
      </c>
      <c r="E265" s="8">
        <f t="shared" si="10"/>
        <v>0</v>
      </c>
      <c r="F265" s="126" t="s">
        <v>11</v>
      </c>
    </row>
    <row r="266" spans="1:6" ht="19.5" x14ac:dyDescent="0.4">
      <c r="A266" s="147" t="str" cm="1">
        <f t="array" ref="A26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Oils'!$D$249:$D$777,0)=ROW($A$1:$A$7166)),ROWS($2:260))),"")</f>
        <v/>
      </c>
      <c r="B266" s="148">
        <f>SUMIFS('Appollo For Natural Oils'!$I$249:$I$777,'Appollo For Natural Oils'!$A$249:$A$777,$A266,'Appollo For Natural Oils'!$D$249:$D$777,$C266)</f>
        <v>0</v>
      </c>
      <c r="C266" s="147"/>
      <c r="D266" s="8">
        <f t="shared" si="9"/>
        <v>0</v>
      </c>
      <c r="E266" s="8">
        <f t="shared" si="10"/>
        <v>0</v>
      </c>
      <c r="F266" s="126" t="s">
        <v>11</v>
      </c>
    </row>
    <row r="267" spans="1:6" ht="19.5" x14ac:dyDescent="0.4">
      <c r="A267" s="147" t="str" cm="1">
        <f t="array" ref="A26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Oils'!$D$249:$D$777,0)=ROW($A$1:$A$7166)),ROWS($2:261))),"")</f>
        <v/>
      </c>
      <c r="B267" s="148">
        <f>SUMIFS('Appollo For Natural Oils'!$I$249:$I$777,'Appollo For Natural Oils'!$A$249:$A$777,$A267,'Appollo For Natural Oils'!$D$249:$D$777,$C267)</f>
        <v>0</v>
      </c>
      <c r="C267" s="147"/>
      <c r="D267" s="8">
        <f t="shared" si="9"/>
        <v>0</v>
      </c>
      <c r="E267" s="8">
        <f t="shared" si="10"/>
        <v>0</v>
      </c>
      <c r="F267" s="126" t="s">
        <v>11</v>
      </c>
    </row>
    <row r="268" spans="1:6" ht="19.5" x14ac:dyDescent="0.4">
      <c r="A268" s="147" t="str" cm="1">
        <f t="array" ref="A26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Oils'!$D$249:$D$777,0)=ROW($A$1:$A$7166)),ROWS($2:262))),"")</f>
        <v/>
      </c>
      <c r="B268" s="148">
        <f>SUMIFS('Appollo For Natural Oils'!$I$249:$I$777,'Appollo For Natural Oils'!$A$249:$A$777,$A268,'Appollo For Natural Oils'!$D$249:$D$777,$C268)</f>
        <v>0</v>
      </c>
      <c r="C268" s="147"/>
      <c r="D268" s="8">
        <f t="shared" si="9"/>
        <v>0</v>
      </c>
      <c r="E268" s="8">
        <f t="shared" si="10"/>
        <v>0</v>
      </c>
      <c r="F268" s="126" t="s">
        <v>11</v>
      </c>
    </row>
    <row r="269" spans="1:6" ht="19.5" x14ac:dyDescent="0.4">
      <c r="A269" s="147" t="str" cm="1">
        <f t="array" ref="A26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Oils'!$D$249:$D$777,0)=ROW($A$1:$A$7166)),ROWS($2:263))),"")</f>
        <v/>
      </c>
      <c r="B269" s="148">
        <f>SUMIFS('Appollo For Natural Oils'!$I$249:$I$777,'Appollo For Natural Oils'!$A$249:$A$777,$A269,'Appollo For Natural Oils'!$D$249:$D$777,$C269)</f>
        <v>0</v>
      </c>
      <c r="C269" s="147"/>
      <c r="D269" s="8">
        <f t="shared" si="9"/>
        <v>0</v>
      </c>
      <c r="E269" s="8">
        <f t="shared" si="10"/>
        <v>0</v>
      </c>
      <c r="F269" s="126" t="s">
        <v>11</v>
      </c>
    </row>
    <row r="270" spans="1:6" ht="19.5" x14ac:dyDescent="0.4">
      <c r="A270" s="147" t="str" cm="1">
        <f t="array" ref="A27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Oils'!$D$249:$D$777,0)=ROW($A$1:$A$7166)),ROWS($2:264))),"")</f>
        <v/>
      </c>
      <c r="B270" s="148">
        <f>SUMIFS('Appollo For Natural Oils'!$I$249:$I$777,'Appollo For Natural Oils'!$A$249:$A$777,$A270,'Appollo For Natural Oils'!$D$249:$D$777,$C270)</f>
        <v>0</v>
      </c>
      <c r="C270" s="147"/>
      <c r="D270" s="8">
        <f t="shared" si="9"/>
        <v>0</v>
      </c>
      <c r="E270" s="8">
        <f t="shared" si="10"/>
        <v>0</v>
      </c>
      <c r="F270" s="126" t="s">
        <v>11</v>
      </c>
    </row>
    <row r="271" spans="1:6" ht="19.5" x14ac:dyDescent="0.4">
      <c r="A271" s="147" t="str" cm="1">
        <f t="array" ref="A27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Oils'!$D$249:$D$777,0)=ROW($A$1:$A$7166)),ROWS($2:265))),"")</f>
        <v/>
      </c>
      <c r="B271" s="148">
        <f>SUMIFS('Appollo For Natural Oils'!$I$249:$I$777,'Appollo For Natural Oils'!$A$249:$A$777,$A271,'Appollo For Natural Oils'!$D$249:$D$777,$C271)</f>
        <v>0</v>
      </c>
      <c r="C271" s="147"/>
      <c r="D271" s="8">
        <f t="shared" si="9"/>
        <v>0</v>
      </c>
      <c r="E271" s="8">
        <f t="shared" si="10"/>
        <v>0</v>
      </c>
      <c r="F271" s="126" t="s">
        <v>11</v>
      </c>
    </row>
    <row r="272" spans="1:6" ht="19.5" x14ac:dyDescent="0.4">
      <c r="A272" s="147" t="str" cm="1">
        <f t="array" ref="A27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Oils'!$D$249:$D$777,0)=ROW($A$1:$A$7166)),ROWS($2:266))),"")</f>
        <v/>
      </c>
      <c r="B272" s="148">
        <f>SUMIFS('Appollo For Natural Oils'!$I$249:$I$777,'Appollo For Natural Oils'!$A$249:$A$777,$A272,'Appollo For Natural Oils'!$D$249:$D$777,$C272)</f>
        <v>0</v>
      </c>
      <c r="C272" s="147"/>
      <c r="D272" s="8">
        <f t="shared" si="9"/>
        <v>0</v>
      </c>
      <c r="E272" s="8">
        <f t="shared" si="10"/>
        <v>0</v>
      </c>
      <c r="F272" s="126" t="s">
        <v>11</v>
      </c>
    </row>
    <row r="273" spans="1:6" ht="19.5" x14ac:dyDescent="0.4">
      <c r="A273" s="147" t="str" cm="1">
        <f t="array" ref="A27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Oils'!$D$249:$D$777,0)=ROW($A$1:$A$7166)),ROWS($2:267))),"")</f>
        <v/>
      </c>
      <c r="B273" s="148">
        <f>SUMIFS('Appollo For Natural Oils'!$I$249:$I$777,'Appollo For Natural Oils'!$A$249:$A$777,$A273,'Appollo For Natural Oils'!$D$249:$D$777,$C273)</f>
        <v>0</v>
      </c>
      <c r="C273" s="147"/>
      <c r="D273" s="8">
        <f t="shared" si="9"/>
        <v>0</v>
      </c>
      <c r="E273" s="8">
        <f t="shared" si="10"/>
        <v>0</v>
      </c>
      <c r="F273" s="126" t="s">
        <v>11</v>
      </c>
    </row>
    <row r="274" spans="1:6" ht="19.5" x14ac:dyDescent="0.4">
      <c r="A274" s="147" t="str" cm="1">
        <f t="array" ref="A27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Oils'!$D$249:$D$777,0)=ROW($A$1:$A$7166)),ROWS($2:268))),"")</f>
        <v/>
      </c>
      <c r="B274" s="148">
        <f>SUMIFS('Appollo For Natural Oils'!$I$249:$I$777,'Appollo For Natural Oils'!$A$249:$A$777,$A274,'Appollo For Natural Oils'!$D$249:$D$777,$C274)</f>
        <v>0</v>
      </c>
      <c r="C274" s="147"/>
      <c r="D274" s="8">
        <f t="shared" si="9"/>
        <v>0</v>
      </c>
      <c r="E274" s="8">
        <f t="shared" si="10"/>
        <v>0</v>
      </c>
      <c r="F274" s="126" t="s">
        <v>11</v>
      </c>
    </row>
    <row r="275" spans="1:6" ht="19.5" x14ac:dyDescent="0.4">
      <c r="A275" s="147" t="str" cm="1">
        <f t="array" ref="A27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Oils'!$D$249:$D$777,0)=ROW($A$1:$A$7166)),ROWS($2:269))),"")</f>
        <v/>
      </c>
      <c r="B275" s="148">
        <f>SUMIFS('Appollo For Natural Oils'!$I$249:$I$777,'Appollo For Natural Oils'!$A$249:$A$777,$A275,'Appollo For Natural Oils'!$D$249:$D$777,$C275)</f>
        <v>0</v>
      </c>
      <c r="C275" s="147"/>
      <c r="D275" s="8">
        <f t="shared" si="9"/>
        <v>0</v>
      </c>
      <c r="E275" s="8">
        <f t="shared" si="10"/>
        <v>0</v>
      </c>
      <c r="F275" s="126" t="s">
        <v>11</v>
      </c>
    </row>
    <row r="276" spans="1:6" ht="19.5" x14ac:dyDescent="0.4">
      <c r="A276" s="147" t="str" cm="1">
        <f t="array" ref="A27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Oils'!$D$249:$D$777,0)=ROW($A$1:$A$7166)),ROWS($2:270))),"")</f>
        <v/>
      </c>
      <c r="B276" s="148">
        <f>SUMIFS('Appollo For Natural Oils'!$I$249:$I$777,'Appollo For Natural Oils'!$A$249:$A$777,$A276,'Appollo For Natural Oils'!$D$249:$D$777,$C276)</f>
        <v>0</v>
      </c>
      <c r="C276" s="147"/>
      <c r="D276" s="8">
        <f t="shared" si="9"/>
        <v>0</v>
      </c>
      <c r="E276" s="8">
        <f t="shared" si="10"/>
        <v>0</v>
      </c>
      <c r="F276" s="126" t="s">
        <v>11</v>
      </c>
    </row>
    <row r="277" spans="1:6" ht="19.5" x14ac:dyDescent="0.4">
      <c r="A277" s="147" t="str" cm="1">
        <f t="array" ref="A27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Oils'!$D$249:$D$777,0)=ROW($A$1:$A$7166)),ROWS($2:271))),"")</f>
        <v/>
      </c>
      <c r="B277" s="148">
        <f>SUMIFS('Appollo For Natural Oils'!$I$249:$I$777,'Appollo For Natural Oils'!$A$249:$A$777,$A277,'Appollo For Natural Oils'!$D$249:$D$777,$C277)</f>
        <v>0</v>
      </c>
      <c r="C277" s="147"/>
      <c r="D277" s="8">
        <f t="shared" si="9"/>
        <v>0</v>
      </c>
      <c r="E277" s="8">
        <f t="shared" si="10"/>
        <v>0</v>
      </c>
      <c r="F277" s="126" t="s">
        <v>11</v>
      </c>
    </row>
    <row r="278" spans="1:6" ht="19.5" x14ac:dyDescent="0.4">
      <c r="A278" s="147" t="str" cm="1">
        <f t="array" ref="A27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Oils'!$D$249:$D$777,0)=ROW($A$1:$A$7166)),ROWS($2:272))),"")</f>
        <v/>
      </c>
      <c r="B278" s="148">
        <f>SUMIFS('Appollo For Natural Oils'!$I$249:$I$777,'Appollo For Natural Oils'!$A$249:$A$777,$A278,'Appollo For Natural Oils'!$D$249:$D$777,$C278)</f>
        <v>0</v>
      </c>
      <c r="C278" s="147"/>
      <c r="D278" s="8">
        <f t="shared" si="9"/>
        <v>0</v>
      </c>
      <c r="E278" s="8">
        <f t="shared" si="10"/>
        <v>0</v>
      </c>
      <c r="F278" s="126" t="s">
        <v>11</v>
      </c>
    </row>
    <row r="279" spans="1:6" ht="19.5" x14ac:dyDescent="0.4">
      <c r="A279" s="147" t="str" cm="1">
        <f t="array" ref="A27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Oils'!$D$249:$D$777,0)=ROW($A$1:$A$7166)),ROWS($2:273))),"")</f>
        <v/>
      </c>
      <c r="B279" s="148">
        <f>SUMIFS('Appollo For Natural Oils'!$I$249:$I$777,'Appollo For Natural Oils'!$A$249:$A$777,$A279,'Appollo For Natural Oils'!$D$249:$D$777,$C279)</f>
        <v>0</v>
      </c>
      <c r="C279" s="147"/>
      <c r="D279" s="8">
        <f t="shared" si="9"/>
        <v>0</v>
      </c>
      <c r="E279" s="8">
        <f t="shared" si="10"/>
        <v>0</v>
      </c>
      <c r="F279" s="126" t="s">
        <v>11</v>
      </c>
    </row>
    <row r="280" spans="1:6" ht="19.5" x14ac:dyDescent="0.4">
      <c r="A280" s="147" t="str" cm="1">
        <f t="array" ref="A28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Oils'!$D$249:$D$777,0)=ROW($A$1:$A$7166)),ROWS($2:274))),"")</f>
        <v/>
      </c>
      <c r="B280" s="148">
        <f>SUMIFS('Appollo For Natural Oils'!$I$249:$I$777,'Appollo For Natural Oils'!$A$249:$A$777,$A280,'Appollo For Natural Oils'!$D$249:$D$777,$C280)</f>
        <v>0</v>
      </c>
      <c r="C280" s="147"/>
      <c r="D280" s="8">
        <f t="shared" si="9"/>
        <v>0</v>
      </c>
      <c r="E280" s="8">
        <f t="shared" si="10"/>
        <v>0</v>
      </c>
      <c r="F280" s="126" t="s">
        <v>11</v>
      </c>
    </row>
    <row r="281" spans="1:6" ht="19.5" x14ac:dyDescent="0.4">
      <c r="A281" s="147" t="str" cm="1">
        <f t="array" ref="A28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Oils'!$D$249:$D$777,0)=ROW($A$1:$A$7166)),ROWS($2:275))),"")</f>
        <v/>
      </c>
      <c r="B281" s="148">
        <f>SUMIFS('Appollo For Natural Oils'!$I$249:$I$777,'Appollo For Natural Oils'!$A$249:$A$777,$A281,'Appollo For Natural Oils'!$D$249:$D$777,$C281)</f>
        <v>0</v>
      </c>
      <c r="C281" s="147"/>
      <c r="D281" s="8">
        <f t="shared" si="9"/>
        <v>0</v>
      </c>
      <c r="E281" s="8">
        <f t="shared" si="10"/>
        <v>0</v>
      </c>
      <c r="F281" s="126" t="s">
        <v>11</v>
      </c>
    </row>
    <row r="282" spans="1:6" ht="19.5" x14ac:dyDescent="0.4">
      <c r="A282" s="147" t="str" cm="1">
        <f t="array" ref="A28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Oils'!$D$249:$D$777,0)=ROW($A$1:$A$7166)),ROWS($2:276))),"")</f>
        <v/>
      </c>
      <c r="B282" s="148">
        <f>SUMIFS('Appollo For Natural Oils'!$I$249:$I$777,'Appollo For Natural Oils'!$A$249:$A$777,$A282,'Appollo For Natural Oils'!$D$249:$D$777,$C282)</f>
        <v>0</v>
      </c>
      <c r="C282" s="147"/>
      <c r="D282" s="8">
        <f t="shared" si="9"/>
        <v>0</v>
      </c>
      <c r="E282" s="8">
        <f t="shared" si="10"/>
        <v>0</v>
      </c>
      <c r="F282" s="126" t="s">
        <v>11</v>
      </c>
    </row>
    <row r="283" spans="1:6" ht="19.5" x14ac:dyDescent="0.4">
      <c r="A283" s="147" t="str" cm="1">
        <f t="array" ref="A28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Oils'!$D$249:$D$777,0)=ROW($A$1:$A$7166)),ROWS($2:277))),"")</f>
        <v/>
      </c>
      <c r="B283" s="148">
        <f>SUMIFS('Appollo For Natural Oils'!$I$249:$I$777,'Appollo For Natural Oils'!$A$249:$A$777,$A283,'Appollo For Natural Oils'!$D$249:$D$777,$C283)</f>
        <v>0</v>
      </c>
      <c r="C283" s="147"/>
      <c r="D283" s="8">
        <f t="shared" si="9"/>
        <v>0</v>
      </c>
      <c r="E283" s="8">
        <f t="shared" si="10"/>
        <v>0</v>
      </c>
      <c r="F283" s="126" t="s">
        <v>11</v>
      </c>
    </row>
    <row r="284" spans="1:6" ht="19.5" x14ac:dyDescent="0.4">
      <c r="A284" s="147" t="str" cm="1">
        <f t="array" ref="A28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Oils'!$D$249:$D$777,0)=ROW($A$1:$A$7166)),ROWS($2:278))),"")</f>
        <v/>
      </c>
      <c r="B284" s="148">
        <f>SUMIFS('Appollo For Natural Oils'!$I$249:$I$777,'Appollo For Natural Oils'!$A$249:$A$777,$A284,'Appollo For Natural Oils'!$D$249:$D$777,$C284)</f>
        <v>0</v>
      </c>
      <c r="C284" s="147"/>
      <c r="D284" s="8">
        <f t="shared" si="9"/>
        <v>0</v>
      </c>
      <c r="E284" s="8">
        <f t="shared" si="10"/>
        <v>0</v>
      </c>
      <c r="F284" s="126" t="s">
        <v>11</v>
      </c>
    </row>
    <row r="285" spans="1:6" ht="19.5" x14ac:dyDescent="0.4">
      <c r="A285" s="147" t="str" cm="1">
        <f t="array" ref="A28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Oils'!$D$249:$D$777,0)=ROW($A$1:$A$7166)),ROWS($2:279))),"")</f>
        <v/>
      </c>
      <c r="B285" s="148">
        <f>SUMIFS('Appollo For Natural Oils'!$I$249:$I$777,'Appollo For Natural Oils'!$A$249:$A$777,$A285,'Appollo For Natural Oils'!$D$249:$D$777,$C285)</f>
        <v>0</v>
      </c>
      <c r="C285" s="147"/>
      <c r="D285" s="8">
        <f t="shared" si="9"/>
        <v>0</v>
      </c>
      <c r="E285" s="8">
        <f t="shared" si="10"/>
        <v>0</v>
      </c>
      <c r="F285" s="126" t="s">
        <v>11</v>
      </c>
    </row>
    <row r="286" spans="1:6" ht="19.5" x14ac:dyDescent="0.4">
      <c r="A286" s="147" t="str" cm="1">
        <f t="array" ref="A28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Oils'!$D$249:$D$777,0)=ROW($A$1:$A$7166)),ROWS($2:280))),"")</f>
        <v/>
      </c>
      <c r="B286" s="148">
        <f>SUMIFS('Appollo For Natural Oils'!$I$249:$I$777,'Appollo For Natural Oils'!$A$249:$A$777,$A286,'Appollo For Natural Oils'!$D$249:$D$777,$C286)</f>
        <v>0</v>
      </c>
      <c r="C286" s="147"/>
      <c r="D286" s="8">
        <f t="shared" si="9"/>
        <v>0</v>
      </c>
      <c r="E286" s="8">
        <f t="shared" si="10"/>
        <v>0</v>
      </c>
      <c r="F286" s="126" t="s">
        <v>11</v>
      </c>
    </row>
    <row r="287" spans="1:6" ht="19.5" x14ac:dyDescent="0.4">
      <c r="A287" s="147" t="str" cm="1">
        <f t="array" ref="A28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Oils'!$D$249:$D$777,0)=ROW($A$1:$A$7166)),ROWS($2:281))),"")</f>
        <v/>
      </c>
      <c r="B287" s="148">
        <f>SUMIFS('Appollo For Natural Oils'!$I$249:$I$777,'Appollo For Natural Oils'!$A$249:$A$777,$A287,'Appollo For Natural Oils'!$D$249:$D$777,$C287)</f>
        <v>0</v>
      </c>
      <c r="C287" s="147"/>
      <c r="D287" s="8">
        <f t="shared" si="9"/>
        <v>0</v>
      </c>
      <c r="E287" s="8">
        <f t="shared" si="10"/>
        <v>0</v>
      </c>
      <c r="F287" s="126" t="s">
        <v>11</v>
      </c>
    </row>
    <row r="288" spans="1:6" ht="19.5" x14ac:dyDescent="0.4">
      <c r="A288" s="147" t="str" cm="1">
        <f t="array" ref="A28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Oils'!$D$249:$D$777,0)=ROW($A$1:$A$7166)),ROWS($2:282))),"")</f>
        <v/>
      </c>
      <c r="B288" s="148">
        <f>SUMIFS('Appollo For Natural Oils'!$I$249:$I$777,'Appollo For Natural Oils'!$A$249:$A$777,$A288,'Appollo For Natural Oils'!$D$249:$D$777,$C288)</f>
        <v>0</v>
      </c>
      <c r="C288" s="147"/>
      <c r="D288" s="8">
        <f t="shared" si="9"/>
        <v>0</v>
      </c>
      <c r="E288" s="8">
        <f t="shared" si="10"/>
        <v>0</v>
      </c>
      <c r="F288" s="126" t="s">
        <v>11</v>
      </c>
    </row>
    <row r="289" spans="1:6" ht="19.5" x14ac:dyDescent="0.4">
      <c r="A289" s="147" t="str" cm="1">
        <f t="array" ref="A28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Oils'!$D$249:$D$777,0)=ROW($A$1:$A$7166)),ROWS($2:283))),"")</f>
        <v/>
      </c>
      <c r="B289" s="148">
        <f>SUMIFS('Appollo For Natural Oils'!$I$249:$I$777,'Appollo For Natural Oils'!$A$249:$A$777,$A289,'Appollo For Natural Oils'!$D$249:$D$777,$C289)</f>
        <v>0</v>
      </c>
      <c r="C289" s="147"/>
      <c r="D289" s="8">
        <f t="shared" si="9"/>
        <v>0</v>
      </c>
      <c r="E289" s="8">
        <f t="shared" si="10"/>
        <v>0</v>
      </c>
      <c r="F289" s="126" t="s">
        <v>11</v>
      </c>
    </row>
    <row r="290" spans="1:6" ht="19.5" x14ac:dyDescent="0.4">
      <c r="A290" s="147" t="str" cm="1">
        <f t="array" ref="A29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Oils'!$D$249:$D$777,0)=ROW($A$1:$A$7166)),ROWS($2:284))),"")</f>
        <v/>
      </c>
      <c r="B290" s="148">
        <f>SUMIFS('Appollo For Natural Oils'!$I$249:$I$777,'Appollo For Natural Oils'!$A$249:$A$777,$A290,'Appollo For Natural Oils'!$D$249:$D$777,$C290)</f>
        <v>0</v>
      </c>
      <c r="C290" s="147"/>
      <c r="D290" s="8">
        <f t="shared" si="9"/>
        <v>0</v>
      </c>
      <c r="E290" s="8">
        <f t="shared" si="10"/>
        <v>0</v>
      </c>
      <c r="F290" s="126" t="s">
        <v>11</v>
      </c>
    </row>
    <row r="291" spans="1:6" ht="19.5" x14ac:dyDescent="0.4">
      <c r="A291" s="147" t="str" cm="1">
        <f t="array" ref="A29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Oils'!$D$249:$D$777,0)=ROW($A$1:$A$7166)),ROWS($2:285))),"")</f>
        <v/>
      </c>
      <c r="B291" s="148">
        <f>SUMIFS('Appollo For Natural Oils'!$I$249:$I$777,'Appollo For Natural Oils'!$A$249:$A$777,$A291,'Appollo For Natural Oils'!$D$249:$D$777,$C291)</f>
        <v>0</v>
      </c>
      <c r="C291" s="147"/>
      <c r="D291" s="8">
        <f t="shared" si="9"/>
        <v>0</v>
      </c>
      <c r="E291" s="8">
        <f t="shared" si="10"/>
        <v>0</v>
      </c>
      <c r="F291" s="126" t="s">
        <v>11</v>
      </c>
    </row>
    <row r="292" spans="1:6" ht="19.5" x14ac:dyDescent="0.4">
      <c r="A292" s="147" t="str" cm="1">
        <f t="array" ref="A29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Oils'!$D$249:$D$777,0)=ROW($A$1:$A$7166)),ROWS($2:286))),"")</f>
        <v/>
      </c>
      <c r="B292" s="148">
        <f>SUMIFS('Appollo For Natural Oils'!$I$249:$I$777,'Appollo For Natural Oils'!$A$249:$A$777,$A292,'Appollo For Natural Oils'!$D$249:$D$777,$C292)</f>
        <v>0</v>
      </c>
      <c r="C292" s="147"/>
      <c r="D292" s="8">
        <f t="shared" si="9"/>
        <v>0</v>
      </c>
      <c r="E292" s="8">
        <f t="shared" si="10"/>
        <v>0</v>
      </c>
      <c r="F292" s="126" t="s">
        <v>11</v>
      </c>
    </row>
    <row r="293" spans="1:6" ht="19.5" x14ac:dyDescent="0.4">
      <c r="A293" s="147" t="str" cm="1">
        <f t="array" ref="A29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Oils'!$D$249:$D$777,0)=ROW($A$1:$A$7166)),ROWS($2:287))),"")</f>
        <v/>
      </c>
      <c r="B293" s="148">
        <f>SUMIFS('Appollo For Natural Oils'!$I$249:$I$777,'Appollo For Natural Oils'!$A$249:$A$777,$A293,'Appollo For Natural Oils'!$D$249:$D$777,$C293)</f>
        <v>0</v>
      </c>
      <c r="C293" s="147"/>
      <c r="D293" s="8">
        <f t="shared" si="9"/>
        <v>0</v>
      </c>
      <c r="E293" s="8">
        <f t="shared" si="10"/>
        <v>0</v>
      </c>
      <c r="F293" s="126" t="s">
        <v>11</v>
      </c>
    </row>
    <row r="294" spans="1:6" ht="19.5" x14ac:dyDescent="0.4">
      <c r="A294" s="147" t="str" cm="1">
        <f t="array" ref="A29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Oils'!$D$249:$D$777,0)=ROW($A$1:$A$7166)),ROWS($2:288))),"")</f>
        <v/>
      </c>
      <c r="B294" s="148">
        <f>SUMIFS('Appollo For Natural Oils'!$I$249:$I$777,'Appollo For Natural Oils'!$A$249:$A$777,$A294,'Appollo For Natural Oils'!$D$249:$D$777,$C294)</f>
        <v>0</v>
      </c>
      <c r="C294" s="147"/>
      <c r="D294" s="8">
        <f t="shared" si="9"/>
        <v>0</v>
      </c>
      <c r="E294" s="8">
        <f t="shared" si="10"/>
        <v>0</v>
      </c>
      <c r="F294" s="126" t="s">
        <v>11</v>
      </c>
    </row>
    <row r="295" spans="1:6" ht="19.5" x14ac:dyDescent="0.4">
      <c r="A295" s="147" t="str" cm="1">
        <f t="array" ref="A295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Oils'!$D$249:$D$777,0)=ROW($A$1:$A$7166)),ROWS($2:289))),"")</f>
        <v/>
      </c>
      <c r="B295" s="148">
        <f>SUMIFS('Appollo For Natural Oils'!$I$249:$I$777,'Appollo For Natural Oils'!$A$249:$A$777,$A295,'Appollo For Natural Oils'!$D$249:$D$777,$C295)</f>
        <v>0</v>
      </c>
      <c r="C295" s="147"/>
      <c r="D295" s="8">
        <f t="shared" si="9"/>
        <v>0</v>
      </c>
      <c r="E295" s="8">
        <f t="shared" si="10"/>
        <v>0</v>
      </c>
      <c r="F295" s="126" t="s">
        <v>11</v>
      </c>
    </row>
    <row r="296" spans="1:6" ht="19.5" x14ac:dyDescent="0.4">
      <c r="A296" s="147" t="str" cm="1">
        <f t="array" ref="A296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Oils'!$D$249:$D$777,0)=ROW($A$1:$A$7166)),ROWS($2:290))),"")</f>
        <v/>
      </c>
      <c r="B296" s="148">
        <f>SUMIFS('Appollo For Natural Oils'!$I$249:$I$777,'Appollo For Natural Oils'!$A$249:$A$777,$A296,'Appollo For Natural Oils'!$D$249:$D$777,$C296)</f>
        <v>0</v>
      </c>
      <c r="C296" s="147"/>
      <c r="D296" s="8">
        <f t="shared" si="9"/>
        <v>0</v>
      </c>
      <c r="E296" s="8">
        <f t="shared" si="10"/>
        <v>0</v>
      </c>
      <c r="F296" s="126" t="s">
        <v>11</v>
      </c>
    </row>
    <row r="297" spans="1:6" ht="19.5" x14ac:dyDescent="0.4">
      <c r="A297" s="147" t="str" cm="1">
        <f t="array" ref="A297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Oils'!$D$249:$D$777,0)=ROW($A$1:$A$7166)),ROWS($2:291))),"")</f>
        <v/>
      </c>
      <c r="B297" s="148">
        <f>SUMIFS('Appollo For Natural Oils'!$I$249:$I$777,'Appollo For Natural Oils'!$A$249:$A$777,$A297,'Appollo For Natural Oils'!$D$249:$D$777,$C297)</f>
        <v>0</v>
      </c>
      <c r="C297" s="147"/>
      <c r="D297" s="8">
        <f t="shared" si="9"/>
        <v>0</v>
      </c>
      <c r="E297" s="8">
        <f t="shared" si="10"/>
        <v>0</v>
      </c>
      <c r="F297" s="126" t="s">
        <v>11</v>
      </c>
    </row>
    <row r="298" spans="1:6" ht="19.5" x14ac:dyDescent="0.4">
      <c r="A298" s="147" t="str" cm="1">
        <f t="array" ref="A298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Oils'!$D$249:$D$777,0)=ROW($A$1:$A$7166)),ROWS($2:292))),"")</f>
        <v/>
      </c>
      <c r="B298" s="148">
        <f>SUMIFS('Appollo For Natural Oils'!$I$249:$I$777,'Appollo For Natural Oils'!$A$249:$A$777,$A298,'Appollo For Natural Oils'!$D$249:$D$777,$C298)</f>
        <v>0</v>
      </c>
      <c r="C298" s="147"/>
      <c r="D298" s="8">
        <f t="shared" si="9"/>
        <v>0</v>
      </c>
      <c r="E298" s="8">
        <f t="shared" si="10"/>
        <v>0</v>
      </c>
      <c r="F298" s="126" t="s">
        <v>11</v>
      </c>
    </row>
    <row r="299" spans="1:6" ht="19.5" x14ac:dyDescent="0.4">
      <c r="A299" s="147" t="str" cm="1">
        <f t="array" ref="A299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Oils'!$D$249:$D$777,0)=ROW($A$1:$A$7166)),ROWS($2:293))),"")</f>
        <v/>
      </c>
      <c r="B299" s="148">
        <f>SUMIFS('Appollo For Natural Oils'!$I$249:$I$777,'Appollo For Natural Oils'!$A$249:$A$777,$A299,'Appollo For Natural Oils'!$D$249:$D$777,$C299)</f>
        <v>0</v>
      </c>
      <c r="C299" s="147"/>
      <c r="D299" s="8">
        <f t="shared" si="9"/>
        <v>0</v>
      </c>
      <c r="E299" s="8">
        <f t="shared" si="10"/>
        <v>0</v>
      </c>
      <c r="F299" s="126" t="s">
        <v>11</v>
      </c>
    </row>
    <row r="300" spans="1:6" ht="19.5" x14ac:dyDescent="0.4">
      <c r="A300" s="147" t="str" cm="1">
        <f t="array" ref="A300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Oils'!$D$249:$D$777,0)=ROW($A$1:$A$7166)),ROWS($2:294))),"")</f>
        <v/>
      </c>
      <c r="B300" s="148">
        <f>SUMIFS('Appollo For Natural Oils'!$I$249:$I$777,'Appollo For Natural Oils'!$A$249:$A$777,$A300,'Appollo For Natural Oils'!$D$249:$D$777,$C300)</f>
        <v>0</v>
      </c>
      <c r="C300" s="147"/>
      <c r="D300" s="8">
        <f t="shared" si="9"/>
        <v>0</v>
      </c>
      <c r="E300" s="8">
        <f t="shared" si="10"/>
        <v>0</v>
      </c>
      <c r="F300" s="126" t="s">
        <v>11</v>
      </c>
    </row>
    <row r="301" spans="1:6" ht="19.5" x14ac:dyDescent="0.4">
      <c r="A301" s="147" t="str" cm="1">
        <f t="array" ref="A301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Oils'!$D$249:$D$777,0)=ROW($A$1:$A$7166)),ROWS($2:295))),"")</f>
        <v/>
      </c>
      <c r="B301" s="148">
        <f>SUMIFS('Appollo For Natural Oils'!$I$249:$I$777,'Appollo For Natural Oils'!$A$249:$A$777,$A301,'Appollo For Natural Oils'!$D$249:$D$777,$C301)</f>
        <v>0</v>
      </c>
      <c r="C301" s="147"/>
      <c r="D301" s="8">
        <f t="shared" si="9"/>
        <v>0</v>
      </c>
      <c r="E301" s="8">
        <f t="shared" si="10"/>
        <v>0</v>
      </c>
      <c r="F301" s="126" t="s">
        <v>11</v>
      </c>
    </row>
    <row r="302" spans="1:6" ht="19.5" x14ac:dyDescent="0.4">
      <c r="A302" s="147" t="str" cm="1">
        <f t="array" ref="A302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Oils'!$D$249:$D$777,0)=ROW($A$1:$A$7166)),ROWS($2:296))),"")</f>
        <v/>
      </c>
      <c r="B302" s="148">
        <f>SUMIFS('Appollo For Natural Oils'!$I$249:$I$777,'Appollo For Natural Oils'!$A$249:$A$777,$A302,'Appollo For Natural Oils'!$D$249:$D$777,$C302)</f>
        <v>0</v>
      </c>
      <c r="C302" s="147"/>
      <c r="D302" s="8">
        <f t="shared" si="9"/>
        <v>0</v>
      </c>
      <c r="E302" s="8">
        <f t="shared" si="10"/>
        <v>0</v>
      </c>
      <c r="F302" s="126" t="s">
        <v>11</v>
      </c>
    </row>
    <row r="303" spans="1:6" ht="19.5" x14ac:dyDescent="0.4">
      <c r="A303" s="147" t="str" cm="1">
        <f t="array" ref="A303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Oils'!$D$249:$D$777,0)=ROW($A$1:$A$7166)),ROWS($2:297))),"")</f>
        <v/>
      </c>
      <c r="B303" s="148">
        <f>SUMIFS('Appollo For Natural Oils'!$I$249:$I$777,'Appollo For Natural Oils'!$A$249:$A$777,$A303,'Appollo For Natural Oils'!$D$249:$D$777,$C303)</f>
        <v>0</v>
      </c>
      <c r="C303" s="147"/>
      <c r="D303" s="8">
        <f t="shared" si="9"/>
        <v>0</v>
      </c>
      <c r="E303" s="8">
        <f t="shared" si="10"/>
        <v>0</v>
      </c>
      <c r="F303" s="126" t="s">
        <v>11</v>
      </c>
    </row>
    <row r="304" spans="1:6" ht="19.5" x14ac:dyDescent="0.4">
      <c r="A304" s="147" t="str" cm="1">
        <f t="array" ref="A304">IFERROR(INDEX('Appollo For Natural Oils'!$A$249:$A$777,_xlfn.AGGREGATE(15,6,ROW($A$1:$A$7166)/(MATCH('Appollo For Natural Oils'!$A$249:$A$777&amp;'Appollo For Natural Oils'!$D$249:$D$777,'Appollo For Natural Oils'!$A$249:$A$777&amp;'Appollo For Natural Oils'!$D$249:$D$777,0)=ROW($A$1:$A$7166)),ROWS($2:298))),"")</f>
        <v/>
      </c>
      <c r="B304" s="148">
        <f>SUMIFS('Appollo For Natural Oils'!$I$249:$I$777,'Appollo For Natural Oils'!$A$249:$A$777,$A304,'Appollo For Natural Oils'!$D$249:$D$777,$C304)</f>
        <v>0</v>
      </c>
      <c r="C304" s="147"/>
      <c r="D304" s="8">
        <f t="shared" si="9"/>
        <v>0</v>
      </c>
      <c r="E304" s="8">
        <f t="shared" si="10"/>
        <v>0</v>
      </c>
      <c r="F304" s="126" t="s">
        <v>11</v>
      </c>
    </row>
    <row r="305" spans="1:6" ht="19.5" x14ac:dyDescent="0.4">
      <c r="A305" s="6"/>
      <c r="B305" s="7"/>
      <c r="C305" s="9"/>
      <c r="D305" s="8"/>
      <c r="E305" s="64"/>
      <c r="F305" s="127"/>
    </row>
    <row r="306" spans="1:6" ht="15" x14ac:dyDescent="0.2">
      <c r="A306" s="32"/>
      <c r="B306" s="33">
        <f>SUM(B8:B304)</f>
        <v>10887</v>
      </c>
      <c r="C306" s="33"/>
      <c r="D306" s="33">
        <f>SUM(D5:D304)</f>
        <v>435.4799999999999</v>
      </c>
      <c r="E306" s="33">
        <f>SUM(E8:E304)</f>
        <v>108.86999999999999</v>
      </c>
      <c r="F306" s="34">
        <f>SUM(F8:F304)</f>
        <v>0</v>
      </c>
    </row>
    <row r="308" spans="1:6" x14ac:dyDescent="0.2">
      <c r="B308" s="4">
        <v>11084</v>
      </c>
    </row>
    <row r="309" spans="1:6" x14ac:dyDescent="0.2">
      <c r="B309" s="4">
        <v>7212</v>
      </c>
      <c r="D309" s="146"/>
    </row>
    <row r="310" spans="1:6" x14ac:dyDescent="0.2">
      <c r="A310" s="54"/>
      <c r="B310" s="4">
        <v>7212</v>
      </c>
    </row>
    <row r="311" spans="1:6" x14ac:dyDescent="0.2">
      <c r="A311" s="54"/>
      <c r="B311" s="139">
        <f>SUM(B308:B310)</f>
        <v>25508</v>
      </c>
    </row>
    <row r="313" spans="1:6" x14ac:dyDescent="0.2">
      <c r="A313" s="54"/>
    </row>
    <row r="314" spans="1:6" x14ac:dyDescent="0.2">
      <c r="A314" s="54"/>
    </row>
    <row r="329" spans="1:3" x14ac:dyDescent="0.2">
      <c r="A329" s="30"/>
      <c r="B329" s="30"/>
      <c r="C329" s="30"/>
    </row>
  </sheetData>
  <autoFilter ref="A2:F304" xr:uid="{6CBECD66-79DA-4113-9194-9A0D3F9106B5}"/>
  <mergeCells count="1">
    <mergeCell ref="C1:D1"/>
  </mergeCells>
  <conditionalFormatting sqref="B3:B304">
    <cfRule type="expression" dxfId="0" priority="1">
      <formula>AND($A3&lt;&gt;"",$C3&lt;&gt;"",$B3="")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Appollo For Natural Oils</vt:lpstr>
      <vt:lpstr>City Tour</vt:lpstr>
      <vt:lpstr>fm 01.12 Till 31.12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cp:lastPrinted>2023-12-04T19:16:55Z</cp:lastPrinted>
  <dcterms:created xsi:type="dcterms:W3CDTF">1996-10-14T23:33:28Z</dcterms:created>
  <dcterms:modified xsi:type="dcterms:W3CDTF">2023-12-26T18:33:13Z</dcterms:modified>
</cp:coreProperties>
</file>