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aid\Desktop\"/>
    </mc:Choice>
  </mc:AlternateContent>
  <bookViews>
    <workbookView xWindow="0" yWindow="0" windowWidth="28800" windowHeight="12588" firstSheet="1" activeTab="6"/>
  </bookViews>
  <sheets>
    <sheet name="Sheet2" sheetId="2" r:id="rId1"/>
    <sheet name="Sheet1" sheetId="1" r:id="rId2"/>
    <sheet name="Sheet4" sheetId="15" r:id="rId3"/>
    <sheet name="Sheet3" sheetId="14" r:id="rId4"/>
    <sheet name="Sheet6" sheetId="17" r:id="rId5"/>
    <sheet name="Sheet7" sheetId="18" r:id="rId6"/>
    <sheet name="Sheet8" sheetId="19" r:id="rId7"/>
    <sheet name="Sheet5" sheetId="1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9" l="1"/>
  <c r="B9" i="18" l="1"/>
  <c r="B6" i="16" l="1"/>
  <c r="D26" i="14" l="1"/>
  <c r="D22" i="14"/>
  <c r="D24" i="14" s="1"/>
  <c r="D20" i="14"/>
  <c r="D18" i="14"/>
  <c r="D14" i="14" l="1"/>
  <c r="C13" i="14"/>
  <c r="F6" i="15" l="1"/>
  <c r="F4" i="15"/>
  <c r="F3" i="15"/>
  <c r="E11" i="15"/>
  <c r="F11" i="15" s="1"/>
  <c r="E10" i="15"/>
  <c r="F10" i="15" s="1"/>
  <c r="E9" i="15"/>
  <c r="F9" i="15" s="1"/>
  <c r="E8" i="15"/>
  <c r="F8" i="15" s="1"/>
  <c r="E7" i="15"/>
  <c r="F7" i="15" s="1"/>
  <c r="E5" i="15"/>
  <c r="F5" i="15" s="1"/>
  <c r="E4" i="15"/>
  <c r="E3" i="15"/>
  <c r="E12" i="15" l="1"/>
  <c r="D4" i="14"/>
  <c r="D5" i="14" s="1"/>
  <c r="F13" i="2" l="1"/>
  <c r="F12" i="2"/>
  <c r="F28" i="2" l="1"/>
  <c r="E26" i="2" l="1"/>
  <c r="E24" i="2"/>
  <c r="E23" i="2"/>
  <c r="D31" i="2" l="1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F8" i="2" l="1"/>
  <c r="F5" i="2" l="1"/>
  <c r="F4" i="2"/>
  <c r="F6" i="2" s="1"/>
  <c r="D6" i="2" s="1"/>
</calcChain>
</file>

<file path=xl/comments1.xml><?xml version="1.0" encoding="utf-8"?>
<comments xmlns="http://schemas.openxmlformats.org/spreadsheetml/2006/main">
  <authors>
    <author>Sherif Kaid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في الفترة من 01- 21  فبراير /2023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في الفترة من 22 -28 فبراير 2023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في الفترة من 1 -21 فبراير 2023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في الفترة من 22- 28  فبراير /2023</t>
        </r>
      </text>
    </comment>
  </commentList>
</comments>
</file>

<file path=xl/sharedStrings.xml><?xml version="1.0" encoding="utf-8"?>
<sst xmlns="http://schemas.openxmlformats.org/spreadsheetml/2006/main" count="64" uniqueCount="56">
  <si>
    <t>مبيعات تصدير غازمسال</t>
  </si>
  <si>
    <t>ايرادات انتاج حقول</t>
  </si>
  <si>
    <t>ايرادات منح توقيع وتنميه وتدريب</t>
  </si>
  <si>
    <t>مصروفات الاتاوه المستحقه على الحقول</t>
  </si>
  <si>
    <t>مشتريات انتاج</t>
  </si>
  <si>
    <t>مصروفات استرداد</t>
  </si>
  <si>
    <t>مشتريات اتول</t>
  </si>
  <si>
    <t xml:space="preserve">ايراد فائض الإسترداد النقدى </t>
  </si>
  <si>
    <t>مصروفات غاز تشغيل لدى الغير تصدير</t>
  </si>
  <si>
    <t>ايرادات منح انتاج</t>
  </si>
  <si>
    <t>ضريبة الشريك الأجنبى</t>
  </si>
  <si>
    <t xml:space="preserve">المبلغ بالدولار </t>
  </si>
  <si>
    <t>سعر الصرف</t>
  </si>
  <si>
    <t xml:space="preserve">المعادل بالمصري </t>
  </si>
  <si>
    <t xml:space="preserve">بيان </t>
  </si>
  <si>
    <t xml:space="preserve">المبلغ بسعر الصرف المطلوب صرفة </t>
  </si>
  <si>
    <t>المبلغ بسعر الصرف الذي تم</t>
  </si>
  <si>
    <t>الفرق الواجب سدادة لشركة بي بي</t>
  </si>
  <si>
    <t xml:space="preserve">بيان بفرق سعر الصرف المطلوب صرفة لشركة بي بي </t>
  </si>
  <si>
    <t xml:space="preserve">أتول </t>
  </si>
  <si>
    <t xml:space="preserve">القطامية </t>
  </si>
  <si>
    <t xml:space="preserve">تفاصيل سداد مبلغ ال 31 مليون دولار لشركة BP </t>
  </si>
  <si>
    <t xml:space="preserve">الحقل </t>
  </si>
  <si>
    <t xml:space="preserve">فاتورة </t>
  </si>
  <si>
    <t xml:space="preserve">إجمالي مبلغ الفاتورة </t>
  </si>
  <si>
    <t xml:space="preserve">المسدد من الفاتورة </t>
  </si>
  <si>
    <t xml:space="preserve">الإجمالي </t>
  </si>
  <si>
    <t>غاز طبيعى</t>
  </si>
  <si>
    <t>ابريل2023</t>
  </si>
  <si>
    <t xml:space="preserve">متكثفات </t>
  </si>
  <si>
    <t>فروقQ4 2021 ، Q1,Q2,Q3 2022</t>
  </si>
  <si>
    <t xml:space="preserve">المبلغ المسدد لصالح IPR  من الهيئة </t>
  </si>
  <si>
    <t>المتبقي</t>
  </si>
  <si>
    <t>المسدد</t>
  </si>
  <si>
    <t xml:space="preserve">الفاتورة </t>
  </si>
  <si>
    <t xml:space="preserve">جنيه </t>
  </si>
  <si>
    <t>Doc No</t>
  </si>
  <si>
    <t>Doc Date</t>
  </si>
  <si>
    <t>623,051.66-</t>
  </si>
  <si>
    <t>718,804.20-</t>
  </si>
  <si>
    <t xml:space="preserve"> 93,676.13-</t>
  </si>
  <si>
    <t>600,980.88-</t>
  </si>
  <si>
    <t xml:space="preserve">    35,144.58-</t>
  </si>
  <si>
    <t xml:space="preserve"> 1,851,296.85-</t>
  </si>
  <si>
    <t xml:space="preserve">    78,079.51-</t>
  </si>
  <si>
    <t xml:space="preserve">   259,269.54-</t>
  </si>
  <si>
    <t xml:space="preserve"> 2,099,382.10-</t>
  </si>
  <si>
    <t xml:space="preserve">    19,332.42-</t>
  </si>
  <si>
    <t xml:space="preserve">   103,340.43-</t>
  </si>
  <si>
    <t xml:space="preserve">   163,775.13-</t>
  </si>
  <si>
    <t xml:space="preserve">    83,649.39-</t>
  </si>
  <si>
    <t xml:space="preserve">    16,012.64-</t>
  </si>
  <si>
    <t xml:space="preserve">   213,584.04-</t>
  </si>
  <si>
    <t xml:space="preserve">    12,437.88-</t>
  </si>
  <si>
    <t xml:space="preserve">   121,939.27-</t>
  </si>
  <si>
    <t xml:space="preserve">   108,332.61-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</si>
</sst>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ج_._م_._‏_-;\-* #,##0.00\ _ج_._م_._‏_-;_-* &quot;-&quot;??\ _ج_._م_._‏_-;_-@_-"/>
    <numFmt numFmtId="164" formatCode="mmmm\ \-\ yyyy"/>
    <numFmt numFmtId="165" formatCode="yyyy/mm/d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3" borderId="1" xfId="0" applyFont="1" applyFill="1" applyBorder="1"/>
    <xf numFmtId="0" fontId="2" fillId="2" borderId="1" xfId="0" applyFont="1" applyFill="1" applyBorder="1"/>
    <xf numFmtId="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4" fontId="2" fillId="0" borderId="0" xfId="0" applyNumberFormat="1" applyFont="1" applyFill="1"/>
    <xf numFmtId="4" fontId="2" fillId="0" borderId="0" xfId="0" applyNumberFormat="1" applyFont="1"/>
    <xf numFmtId="0" fontId="0" fillId="0" borderId="0" xfId="0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 shrinkToFit="1" readingOrder="2"/>
    </xf>
    <xf numFmtId="4" fontId="7" fillId="5" borderId="6" xfId="0" applyNumberFormat="1" applyFont="1" applyFill="1" applyBorder="1" applyAlignment="1">
      <alignment horizontal="center" vertical="center" shrinkToFit="1" readingOrder="2"/>
    </xf>
    <xf numFmtId="4" fontId="7" fillId="5" borderId="7" xfId="0" applyNumberFormat="1" applyFont="1" applyFill="1" applyBorder="1" applyAlignment="1">
      <alignment horizontal="center" vertical="center" shrinkToFit="1" readingOrder="2"/>
    </xf>
    <xf numFmtId="4" fontId="7" fillId="5" borderId="10" xfId="0" applyNumberFormat="1" applyFont="1" applyFill="1" applyBorder="1" applyAlignment="1">
      <alignment horizontal="center" vertical="center" shrinkToFit="1" readingOrder="2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12" fillId="5" borderId="5" xfId="0" applyNumberFormat="1" applyFont="1" applyFill="1" applyBorder="1" applyAlignment="1">
      <alignment horizontal="center" vertical="center" shrinkToFit="1" readingOrder="2"/>
    </xf>
    <xf numFmtId="0" fontId="13" fillId="5" borderId="6" xfId="0" applyFont="1" applyFill="1" applyBorder="1" applyAlignment="1">
      <alignment horizontal="center" vertical="center" shrinkToFit="1" readingOrder="2"/>
    </xf>
    <xf numFmtId="165" fontId="12" fillId="5" borderId="6" xfId="0" applyNumberFormat="1" applyFont="1" applyFill="1" applyBorder="1" applyAlignment="1">
      <alignment horizontal="center" vertical="center" shrinkToFit="1" readingOrder="2"/>
    </xf>
    <xf numFmtId="4" fontId="13" fillId="5" borderId="6" xfId="0" applyNumberFormat="1" applyFont="1" applyFill="1" applyBorder="1" applyAlignment="1">
      <alignment horizontal="center" vertical="center" shrinkToFit="1" readingOrder="2"/>
    </xf>
    <xf numFmtId="164" fontId="14" fillId="5" borderId="5" xfId="0" applyNumberFormat="1" applyFont="1" applyFill="1" applyBorder="1" applyAlignment="1">
      <alignment horizontal="center" vertical="center" shrinkToFit="1" readingOrder="2"/>
    </xf>
    <xf numFmtId="164" fontId="14" fillId="2" borderId="5" xfId="0" applyNumberFormat="1" applyFont="1" applyFill="1" applyBorder="1" applyAlignment="1">
      <alignment horizontal="center" vertical="center" shrinkToFit="1" readingOrder="2"/>
    </xf>
    <xf numFmtId="0" fontId="13" fillId="2" borderId="6" xfId="0" applyFont="1" applyFill="1" applyBorder="1" applyAlignment="1">
      <alignment horizontal="center" vertical="center" shrinkToFit="1" readingOrder="2"/>
    </xf>
    <xf numFmtId="4" fontId="13" fillId="2" borderId="6" xfId="0" applyNumberFormat="1" applyFont="1" applyFill="1" applyBorder="1" applyAlignment="1">
      <alignment horizontal="center" vertical="center" shrinkToFit="1" readingOrder="2"/>
    </xf>
    <xf numFmtId="0" fontId="12" fillId="5" borderId="6" xfId="0" applyFont="1" applyFill="1" applyBorder="1" applyAlignment="1">
      <alignment horizontal="center" vertical="center" shrinkToFit="1" readingOrder="2"/>
    </xf>
    <xf numFmtId="0" fontId="11" fillId="0" borderId="5" xfId="0" applyFont="1" applyBorder="1" applyAlignment="1">
      <alignment horizontal="center" vertical="center" readingOrder="2"/>
    </xf>
    <xf numFmtId="0" fontId="11" fillId="0" borderId="6" xfId="0" applyFont="1" applyBorder="1" applyAlignment="1">
      <alignment horizontal="center" vertical="center" readingOrder="2"/>
    </xf>
    <xf numFmtId="0" fontId="11" fillId="0" borderId="7" xfId="0" applyFont="1" applyBorder="1" applyAlignment="1">
      <alignment horizontal="center" vertical="center" readingOrder="2"/>
    </xf>
    <xf numFmtId="4" fontId="15" fillId="0" borderId="6" xfId="0" applyNumberFormat="1" applyFont="1" applyBorder="1" applyAlignment="1">
      <alignment horizontal="center" vertical="center" readingOrder="2"/>
    </xf>
    <xf numFmtId="4" fontId="15" fillId="0" borderId="7" xfId="0" applyNumberFormat="1" applyFont="1" applyBorder="1" applyAlignment="1">
      <alignment horizontal="center" vertical="center" readingOrder="2"/>
    </xf>
    <xf numFmtId="0" fontId="15" fillId="0" borderId="6" xfId="0" applyFont="1" applyBorder="1" applyAlignment="1">
      <alignment horizontal="center" vertical="center" readingOrder="2"/>
    </xf>
    <xf numFmtId="0" fontId="15" fillId="0" borderId="8" xfId="0" applyFont="1" applyBorder="1" applyAlignment="1">
      <alignment horizontal="center" vertical="center" readingOrder="2"/>
    </xf>
    <xf numFmtId="0" fontId="15" fillId="0" borderId="9" xfId="0" applyFont="1" applyBorder="1" applyAlignment="1">
      <alignment horizontal="center" vertical="center" readingOrder="2"/>
    </xf>
    <xf numFmtId="4" fontId="15" fillId="6" borderId="9" xfId="0" applyNumberFormat="1" applyFont="1" applyFill="1" applyBorder="1" applyAlignment="1">
      <alignment horizontal="center" vertical="center" readingOrder="2"/>
    </xf>
    <xf numFmtId="4" fontId="15" fillId="0" borderId="10" xfId="0" applyNumberFormat="1" applyFont="1" applyBorder="1" applyAlignment="1">
      <alignment horizontal="center" vertical="center" readingOrder="2"/>
    </xf>
    <xf numFmtId="43" fontId="0" fillId="0" borderId="0" xfId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3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3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3" fontId="17" fillId="0" borderId="5" xfId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43" fontId="17" fillId="7" borderId="7" xfId="0" applyNumberFormat="1" applyFont="1" applyFill="1" applyBorder="1" applyAlignment="1">
      <alignment horizontal="center" vertical="center"/>
    </xf>
    <xf numFmtId="43" fontId="17" fillId="7" borderId="10" xfId="0" applyNumberFormat="1" applyFont="1" applyFill="1" applyBorder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center" vertical="center"/>
    </xf>
    <xf numFmtId="1" fontId="18" fillId="0" borderId="6" xfId="1" applyNumberFormat="1" applyFont="1" applyBorder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/>
    </xf>
    <xf numFmtId="4" fontId="18" fillId="0" borderId="8" xfId="0" applyNumberFormat="1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4" fontId="18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4" fontId="0" fillId="0" borderId="0" xfId="0" applyNumberFormat="1"/>
    <xf numFmtId="3" fontId="4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 readingOrder="2"/>
    </xf>
    <xf numFmtId="0" fontId="11" fillId="0" borderId="3" xfId="0" applyFont="1" applyBorder="1" applyAlignment="1">
      <alignment horizontal="center" vertical="center" readingOrder="2"/>
    </xf>
    <xf numFmtId="0" fontId="11" fillId="0" borderId="4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" fontId="0" fillId="0" borderId="0" xfId="0" applyNumberFormat="1"/>
    <xf numFmtId="2" fontId="17" fillId="0" borderId="0" xfId="0" applyNumberFormat="1" applyFont="1" applyAlignment="1">
      <alignment horizontal="right" vertical="center"/>
    </xf>
    <xf numFmtId="2" fontId="19" fillId="4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rightToLeft="1" workbookViewId="0">
      <selection activeCell="F14" sqref="F14"/>
    </sheetView>
  </sheetViews>
  <sheetFormatPr defaultColWidth="12.33203125" defaultRowHeight="18" x14ac:dyDescent="0.3"/>
  <cols>
    <col min="1" max="1" width="15.88671875" style="7" customWidth="1"/>
    <col min="2" max="2" width="12.33203125" style="8"/>
    <col min="3" max="3" width="32.77734375" style="7" bestFit="1" customWidth="1"/>
    <col min="4" max="4" width="19.88671875" style="7" bestFit="1" customWidth="1"/>
    <col min="5" max="5" width="15.109375" style="7" bestFit="1" customWidth="1"/>
    <col min="6" max="6" width="17.88671875" style="7" bestFit="1" customWidth="1"/>
    <col min="8" max="16384" width="12.33203125" style="7"/>
  </cols>
  <sheetData>
    <row r="1" spans="2:6" ht="42" customHeight="1" x14ac:dyDescent="0.3">
      <c r="B1" s="84" t="s">
        <v>18</v>
      </c>
      <c r="C1" s="84"/>
      <c r="D1" s="84"/>
      <c r="E1" s="84"/>
      <c r="F1" s="84"/>
    </row>
    <row r="2" spans="2:6" ht="18.600000000000001" thickBot="1" x14ac:dyDescent="0.35"/>
    <row r="3" spans="2:6" ht="18.600000000000001" thickTop="1" x14ac:dyDescent="0.3">
      <c r="B3" s="15"/>
      <c r="C3" s="16" t="s">
        <v>14</v>
      </c>
      <c r="D3" s="16" t="s">
        <v>11</v>
      </c>
      <c r="E3" s="16" t="s">
        <v>12</v>
      </c>
      <c r="F3" s="17" t="s">
        <v>13</v>
      </c>
    </row>
    <row r="4" spans="2:6" ht="24.6" customHeight="1" x14ac:dyDescent="0.3">
      <c r="B4" s="9">
        <v>1</v>
      </c>
      <c r="C4" s="10" t="s">
        <v>15</v>
      </c>
      <c r="D4" s="10">
        <v>28224493.48</v>
      </c>
      <c r="E4" s="10">
        <v>18.149999999999999</v>
      </c>
      <c r="F4" s="11">
        <f>D4*E4</f>
        <v>512274556.66199994</v>
      </c>
    </row>
    <row r="5" spans="2:6" ht="24.6" customHeight="1" x14ac:dyDescent="0.3">
      <c r="B5" s="9">
        <v>2</v>
      </c>
      <c r="C5" s="10" t="s">
        <v>16</v>
      </c>
      <c r="D5" s="10">
        <v>28224493.48</v>
      </c>
      <c r="E5" s="10">
        <v>15.85</v>
      </c>
      <c r="F5" s="11">
        <f>D5*E5</f>
        <v>447358221.65799999</v>
      </c>
    </row>
    <row r="6" spans="2:6" ht="27" customHeight="1" thickBot="1" x14ac:dyDescent="0.35">
      <c r="B6" s="12"/>
      <c r="C6" s="13" t="s">
        <v>17</v>
      </c>
      <c r="D6" s="13">
        <f>F6/E6</f>
        <v>3576657.5759779587</v>
      </c>
      <c r="E6" s="13">
        <v>18.149999999999999</v>
      </c>
      <c r="F6" s="14">
        <f>F4-F5</f>
        <v>64916335.003999949</v>
      </c>
    </row>
    <row r="7" spans="2:6" ht="18.600000000000001" thickTop="1" x14ac:dyDescent="0.3"/>
    <row r="8" spans="2:6" x14ac:dyDescent="0.3">
      <c r="D8" s="7">
        <v>24647835.899999999</v>
      </c>
      <c r="E8" s="7">
        <v>18.149999999999999</v>
      </c>
      <c r="F8" s="7">
        <f>D8*E8</f>
        <v>447358221.58499992</v>
      </c>
    </row>
    <row r="9" spans="2:6" x14ac:dyDescent="0.3">
      <c r="D9" s="7">
        <v>3576647.58</v>
      </c>
    </row>
    <row r="11" spans="2:6" x14ac:dyDescent="0.3">
      <c r="F11" s="7">
        <v>100</v>
      </c>
    </row>
    <row r="12" spans="2:6" x14ac:dyDescent="0.3">
      <c r="D12" s="7">
        <v>4703054537.6800003</v>
      </c>
      <c r="E12" s="7">
        <v>2916585.43</v>
      </c>
      <c r="F12" s="7">
        <f>E12/D12*100</f>
        <v>6.2014705690373331E-2</v>
      </c>
    </row>
    <row r="13" spans="2:6" x14ac:dyDescent="0.3">
      <c r="F13" s="7">
        <f>F11-F12</f>
        <v>99.937985294309627</v>
      </c>
    </row>
    <row r="18" spans="3:6" x14ac:dyDescent="0.3">
      <c r="C18" s="7">
        <v>100</v>
      </c>
      <c r="D18" s="7">
        <f>SUM($C$18:C18)</f>
        <v>100</v>
      </c>
      <c r="E18" s="7">
        <v>360</v>
      </c>
      <c r="F18" s="7">
        <v>590.54999999999995</v>
      </c>
    </row>
    <row r="19" spans="3:6" x14ac:dyDescent="0.3">
      <c r="C19" s="7">
        <v>200</v>
      </c>
      <c r="D19" s="7">
        <f>SUM($C$18:C19)</f>
        <v>300</v>
      </c>
      <c r="E19" s="7">
        <v>460</v>
      </c>
      <c r="F19" s="7">
        <v>454.65</v>
      </c>
    </row>
    <row r="20" spans="3:6" x14ac:dyDescent="0.3">
      <c r="C20" s="7">
        <v>300</v>
      </c>
      <c r="D20" s="7">
        <f>SUM($C$18:C20)</f>
        <v>600</v>
      </c>
      <c r="E20" s="7">
        <v>70</v>
      </c>
      <c r="F20" s="7">
        <v>208.65</v>
      </c>
    </row>
    <row r="21" spans="3:6" x14ac:dyDescent="0.3">
      <c r="C21" s="7">
        <v>500</v>
      </c>
      <c r="D21" s="7">
        <f>SUM($C$18:C21)</f>
        <v>1100</v>
      </c>
      <c r="E21" s="7">
        <v>50</v>
      </c>
      <c r="F21" s="7">
        <v>73.55</v>
      </c>
    </row>
    <row r="22" spans="3:6" x14ac:dyDescent="0.3">
      <c r="C22" s="7">
        <v>400</v>
      </c>
      <c r="D22" s="7">
        <f>SUM($C$18:C22)</f>
        <v>1500</v>
      </c>
      <c r="E22" s="7">
        <v>100</v>
      </c>
      <c r="F22" s="7">
        <v>93.1</v>
      </c>
    </row>
    <row r="23" spans="3:6" x14ac:dyDescent="0.3">
      <c r="C23" s="7">
        <v>150</v>
      </c>
      <c r="D23" s="7">
        <f>SUM($C$18:C23)</f>
        <v>1650</v>
      </c>
      <c r="E23" s="7">
        <f>3*180</f>
        <v>540</v>
      </c>
      <c r="F23" s="7">
        <v>37.549999999999997</v>
      </c>
    </row>
    <row r="24" spans="3:6" x14ac:dyDescent="0.3">
      <c r="C24" s="7">
        <v>200</v>
      </c>
      <c r="D24" s="7">
        <f>SUM($C$18:C24)</f>
        <v>1850</v>
      </c>
      <c r="E24" s="7">
        <f>3*165</f>
        <v>495</v>
      </c>
      <c r="F24" s="7">
        <v>15.55</v>
      </c>
    </row>
    <row r="25" spans="3:6" x14ac:dyDescent="0.3">
      <c r="C25" s="7">
        <v>150</v>
      </c>
      <c r="D25" s="7">
        <f>SUM($C$18:C25)</f>
        <v>2000</v>
      </c>
      <c r="E25" s="7">
        <v>240</v>
      </c>
      <c r="F25" s="7">
        <v>31.1</v>
      </c>
    </row>
    <row r="26" spans="3:6" x14ac:dyDescent="0.3">
      <c r="C26" s="7">
        <v>250</v>
      </c>
      <c r="D26" s="7">
        <f>SUM($C$18:C26)</f>
        <v>2250</v>
      </c>
      <c r="E26" s="7">
        <f>SUM(E18:E25)</f>
        <v>2315</v>
      </c>
      <c r="F26" s="7">
        <v>53.1</v>
      </c>
    </row>
    <row r="27" spans="3:6" x14ac:dyDescent="0.3">
      <c r="C27" s="7">
        <v>500</v>
      </c>
      <c r="D27" s="7">
        <f>SUM($C$18:C27)</f>
        <v>2750</v>
      </c>
      <c r="F27" s="7">
        <v>147.1</v>
      </c>
    </row>
    <row r="28" spans="3:6" x14ac:dyDescent="0.3">
      <c r="D28" s="7">
        <f>SUM($C$18:C28)</f>
        <v>2750</v>
      </c>
      <c r="F28" s="7">
        <f>SUM(F18:F27)</f>
        <v>1704.8999999999994</v>
      </c>
    </row>
    <row r="29" spans="3:6" x14ac:dyDescent="0.3">
      <c r="D29" s="7">
        <f>SUM($C$18:C29)</f>
        <v>2750</v>
      </c>
      <c r="F29" s="7">
        <v>204.58</v>
      </c>
    </row>
    <row r="30" spans="3:6" x14ac:dyDescent="0.3">
      <c r="D30" s="7">
        <f>SUM($C$18:C30)</f>
        <v>2750</v>
      </c>
    </row>
    <row r="31" spans="3:6" x14ac:dyDescent="0.3">
      <c r="D31" s="7">
        <f>SUM($C$18:C31)</f>
        <v>2750</v>
      </c>
    </row>
  </sheetData>
  <mergeCells count="1">
    <mergeCell ref="B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rightToLeft="1" view="pageBreakPreview" topLeftCell="C1" zoomScaleNormal="100" zoomScaleSheetLayoutView="100" workbookViewId="0">
      <selection activeCell="G19" sqref="G19"/>
    </sheetView>
  </sheetViews>
  <sheetFormatPr defaultColWidth="9.109375" defaultRowHeight="13.8" x14ac:dyDescent="0.25"/>
  <cols>
    <col min="1" max="1" width="9.109375" style="2"/>
    <col min="2" max="2" width="44" style="2" bestFit="1" customWidth="1"/>
    <col min="3" max="3" width="31.109375" style="2" bestFit="1" customWidth="1"/>
    <col min="4" max="4" width="14.33203125" style="2" bestFit="1" customWidth="1"/>
    <col min="5" max="5" width="36.44140625" style="2" bestFit="1" customWidth="1"/>
    <col min="6" max="6" width="14.33203125" style="2" bestFit="1" customWidth="1"/>
    <col min="7" max="7" width="37.33203125" style="1" bestFit="1" customWidth="1"/>
    <col min="8" max="8" width="14.33203125" style="1" bestFit="1" customWidth="1"/>
    <col min="9" max="9" width="9.109375" style="1"/>
    <col min="10" max="10" width="36.44140625" style="1" bestFit="1" customWidth="1"/>
    <col min="11" max="11" width="14.33203125" style="1" bestFit="1" customWidth="1"/>
    <col min="12" max="16384" width="9.109375" style="2"/>
  </cols>
  <sheetData>
    <row r="1" spans="2:11" ht="18.600000000000001" thickBot="1" x14ac:dyDescent="0.4">
      <c r="B1" s="3"/>
      <c r="C1" s="3"/>
      <c r="D1" s="3"/>
      <c r="E1" s="4"/>
      <c r="F1" s="4"/>
      <c r="G1" s="2"/>
      <c r="H1" s="2"/>
      <c r="I1" s="2"/>
      <c r="J1" s="2"/>
      <c r="K1" s="2"/>
    </row>
    <row r="2" spans="2:11" ht="18.600000000000001" thickBot="1" x14ac:dyDescent="0.4">
      <c r="B2" s="3"/>
      <c r="C2" s="5" t="s">
        <v>1</v>
      </c>
      <c r="D2" s="5">
        <v>4110000002</v>
      </c>
      <c r="E2" s="5" t="s">
        <v>3</v>
      </c>
      <c r="F2" s="5">
        <v>3360000003</v>
      </c>
      <c r="G2" s="2"/>
      <c r="H2" s="2"/>
      <c r="I2" s="2"/>
      <c r="J2" s="2"/>
      <c r="K2" s="2"/>
    </row>
    <row r="3" spans="2:11" ht="18.600000000000001" thickBot="1" x14ac:dyDescent="0.4">
      <c r="B3" s="3"/>
      <c r="C3" s="5" t="s">
        <v>7</v>
      </c>
      <c r="D3" s="5">
        <v>4110000003</v>
      </c>
      <c r="E3" s="5" t="s">
        <v>10</v>
      </c>
      <c r="F3" s="5">
        <v>3360000005</v>
      </c>
      <c r="G3" s="2"/>
      <c r="H3" s="2"/>
      <c r="I3" s="2"/>
      <c r="J3" s="2"/>
      <c r="K3" s="2"/>
    </row>
    <row r="4" spans="2:11" ht="18.600000000000001" thickBot="1" x14ac:dyDescent="0.4">
      <c r="B4" s="3"/>
      <c r="C4" s="5" t="s">
        <v>2</v>
      </c>
      <c r="D4" s="5">
        <v>4200000002</v>
      </c>
      <c r="E4" s="5" t="s">
        <v>4</v>
      </c>
      <c r="F4" s="5">
        <v>3101000001</v>
      </c>
      <c r="G4" s="2"/>
      <c r="H4" s="2"/>
      <c r="I4" s="2"/>
      <c r="J4" s="2"/>
      <c r="K4" s="2"/>
    </row>
    <row r="5" spans="2:11" ht="18.600000000000001" thickBot="1" x14ac:dyDescent="0.4">
      <c r="B5" s="3"/>
      <c r="C5" s="5" t="s">
        <v>9</v>
      </c>
      <c r="D5" s="5">
        <v>4200000003</v>
      </c>
      <c r="E5" s="5" t="s">
        <v>5</v>
      </c>
      <c r="F5" s="5">
        <v>3101000002</v>
      </c>
      <c r="G5" s="2"/>
      <c r="H5" s="2"/>
      <c r="I5" s="2"/>
      <c r="J5" s="2"/>
      <c r="K5" s="2"/>
    </row>
    <row r="6" spans="2:11" ht="18.600000000000001" thickBot="1" x14ac:dyDescent="0.4">
      <c r="B6" s="3"/>
      <c r="C6" s="4"/>
      <c r="D6" s="4"/>
      <c r="E6" s="5" t="s">
        <v>6</v>
      </c>
      <c r="F6" s="5">
        <v>3101000003</v>
      </c>
      <c r="G6" s="2"/>
      <c r="H6" s="2"/>
      <c r="I6" s="2"/>
      <c r="J6" s="2"/>
      <c r="K6" s="2"/>
    </row>
    <row r="7" spans="2:11" ht="18" x14ac:dyDescent="0.35">
      <c r="B7" s="3"/>
      <c r="C7" s="3"/>
      <c r="D7" s="3"/>
      <c r="E7" s="3"/>
      <c r="F7" s="3"/>
      <c r="G7" s="2"/>
      <c r="H7" s="2"/>
      <c r="I7" s="2"/>
      <c r="J7" s="2"/>
      <c r="K7" s="2"/>
    </row>
    <row r="8" spans="2:11" ht="18.600000000000001" thickBot="1" x14ac:dyDescent="0.4">
      <c r="B8" s="3"/>
      <c r="C8" s="3"/>
      <c r="D8" s="3"/>
      <c r="E8" s="3"/>
      <c r="F8" s="3"/>
      <c r="G8" s="2"/>
      <c r="H8" s="2"/>
      <c r="I8" s="2"/>
      <c r="J8" s="2"/>
      <c r="K8" s="2"/>
    </row>
    <row r="9" spans="2:11" ht="18.600000000000001" thickBot="1" x14ac:dyDescent="0.4">
      <c r="B9" s="3"/>
      <c r="C9" s="6" t="s">
        <v>0</v>
      </c>
      <c r="D9" s="6">
        <v>4110000001</v>
      </c>
      <c r="E9" s="6" t="s">
        <v>8</v>
      </c>
      <c r="F9" s="6">
        <v>3312000002</v>
      </c>
      <c r="G9" s="2"/>
      <c r="H9" s="2"/>
      <c r="I9" s="2"/>
      <c r="J9" s="2"/>
      <c r="K9" s="2"/>
    </row>
    <row r="10" spans="2:11" ht="18" x14ac:dyDescent="0.35">
      <c r="B10" s="3"/>
      <c r="C10" s="4"/>
      <c r="D10" s="4"/>
      <c r="E10" s="3"/>
      <c r="F10" s="3"/>
      <c r="G10" s="2"/>
      <c r="H10" s="2"/>
      <c r="I10" s="2"/>
      <c r="J10" s="2"/>
      <c r="K10" s="2"/>
    </row>
    <row r="11" spans="2:11" ht="18" x14ac:dyDescent="0.35">
      <c r="B11" s="3"/>
      <c r="C11" s="18">
        <v>125752.14</v>
      </c>
      <c r="D11" s="4"/>
      <c r="E11" s="3"/>
      <c r="F11" s="3"/>
      <c r="G11" s="2"/>
      <c r="H11" s="2"/>
      <c r="I11" s="2"/>
      <c r="J11" s="2"/>
      <c r="K11" s="2"/>
    </row>
    <row r="12" spans="2:11" ht="18" x14ac:dyDescent="0.35">
      <c r="B12" s="3"/>
      <c r="C12" s="19">
        <v>-193933.42</v>
      </c>
      <c r="D12" s="3"/>
      <c r="E12" s="3"/>
      <c r="F12" s="3"/>
      <c r="G12" s="4"/>
      <c r="H12" s="2"/>
      <c r="I12" s="2"/>
      <c r="J12" s="2"/>
      <c r="K12" s="2"/>
    </row>
    <row r="13" spans="2:11" ht="18" x14ac:dyDescent="0.35">
      <c r="B13" s="3"/>
      <c r="C13" s="19">
        <v>-107803.06</v>
      </c>
      <c r="D13" s="3"/>
      <c r="E13" s="3"/>
      <c r="F13" s="3"/>
      <c r="G13" s="4"/>
      <c r="H13" s="2"/>
      <c r="I13" s="2"/>
      <c r="J13" s="2"/>
      <c r="K13" s="2"/>
    </row>
    <row r="14" spans="2:11" ht="18" x14ac:dyDescent="0.35">
      <c r="B14" s="3"/>
      <c r="C14" s="19">
        <v>175872</v>
      </c>
      <c r="D14" s="3"/>
      <c r="E14" s="3"/>
      <c r="F14" s="3"/>
      <c r="G14" s="2"/>
      <c r="H14" s="2"/>
      <c r="I14" s="2"/>
      <c r="J14" s="2"/>
      <c r="K14" s="2"/>
    </row>
    <row r="15" spans="2:11" ht="18" x14ac:dyDescent="0.35">
      <c r="B15" s="3"/>
      <c r="C15" s="3"/>
      <c r="D15" s="3"/>
      <c r="E15" s="3"/>
      <c r="F15" s="3"/>
      <c r="G15" s="2"/>
      <c r="H15" s="2"/>
      <c r="I15" s="2"/>
      <c r="J15" s="2"/>
      <c r="K15" s="2"/>
    </row>
    <row r="16" spans="2:11" x14ac:dyDescent="0.25">
      <c r="G16" s="2"/>
      <c r="H16" s="2"/>
      <c r="I16" s="2"/>
      <c r="J16" s="2"/>
      <c r="K16" s="2"/>
    </row>
    <row r="17" spans="7:11" x14ac:dyDescent="0.25">
      <c r="G17" s="2"/>
      <c r="H17" s="2"/>
      <c r="I17" s="2"/>
      <c r="J17" s="2"/>
      <c r="K17" s="2"/>
    </row>
    <row r="18" spans="7:11" x14ac:dyDescent="0.25">
      <c r="G18" s="2"/>
      <c r="H18" s="2"/>
      <c r="I18" s="2"/>
      <c r="J18" s="2"/>
      <c r="K18" s="2"/>
    </row>
    <row r="19" spans="7:11" x14ac:dyDescent="0.25">
      <c r="G19" s="2"/>
      <c r="H19" s="2"/>
      <c r="I19" s="2"/>
      <c r="J19" s="2"/>
      <c r="K19" s="2"/>
    </row>
    <row r="20" spans="7:11" x14ac:dyDescent="0.25">
      <c r="G20" s="2"/>
      <c r="H20" s="2"/>
      <c r="I20" s="2"/>
      <c r="J20" s="2"/>
      <c r="K20" s="2"/>
    </row>
    <row r="21" spans="7:11" x14ac:dyDescent="0.25">
      <c r="G21" s="2"/>
      <c r="H21" s="2"/>
      <c r="I21" s="2"/>
      <c r="J21" s="2"/>
      <c r="K21" s="2"/>
    </row>
    <row r="22" spans="7:11" ht="18" x14ac:dyDescent="0.35">
      <c r="G22" s="4"/>
      <c r="H22" s="4"/>
      <c r="I22" s="2"/>
      <c r="J22" s="2"/>
      <c r="K22" s="2"/>
    </row>
    <row r="23" spans="7:11" ht="18" x14ac:dyDescent="0.35">
      <c r="G23" s="4"/>
      <c r="H23" s="4"/>
      <c r="I23" s="2"/>
      <c r="J23" s="2"/>
      <c r="K23" s="2"/>
    </row>
    <row r="24" spans="7:11" ht="18" x14ac:dyDescent="0.35">
      <c r="G24" s="4"/>
      <c r="H24" s="4"/>
      <c r="I24" s="2"/>
      <c r="J24" s="2"/>
      <c r="K24" s="2"/>
    </row>
    <row r="25" spans="7:11" x14ac:dyDescent="0.25">
      <c r="I25" s="2"/>
      <c r="J25" s="2"/>
      <c r="K25" s="2"/>
    </row>
    <row r="26" spans="7:11" x14ac:dyDescent="0.25">
      <c r="I26" s="2"/>
      <c r="J26" s="2"/>
      <c r="K26" s="2"/>
    </row>
  </sheetData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rightToLeft="1" workbookViewId="0">
      <selection sqref="A1:F12"/>
    </sheetView>
  </sheetViews>
  <sheetFormatPr defaultRowHeight="14.4" x14ac:dyDescent="0.3"/>
  <cols>
    <col min="1" max="1" width="43.21875" style="20" bestFit="1" customWidth="1"/>
    <col min="2" max="2" width="8.88671875" style="20"/>
    <col min="3" max="3" width="11.77734375" style="20" customWidth="1"/>
    <col min="4" max="4" width="15" style="20" customWidth="1"/>
    <col min="5" max="5" width="19.109375" style="20" bestFit="1" customWidth="1"/>
    <col min="6" max="6" width="14.77734375" style="20" bestFit="1" customWidth="1"/>
    <col min="7" max="16384" width="8.88671875" style="20"/>
  </cols>
  <sheetData>
    <row r="1" spans="1:6" ht="21.6" thickTop="1" x14ac:dyDescent="0.3">
      <c r="A1" s="85" t="s">
        <v>31</v>
      </c>
      <c r="B1" s="86"/>
      <c r="C1" s="86"/>
      <c r="D1" s="86"/>
      <c r="E1" s="86"/>
      <c r="F1" s="87"/>
    </row>
    <row r="2" spans="1:6" ht="25.8" customHeight="1" x14ac:dyDescent="0.3">
      <c r="A2" s="38"/>
      <c r="B2" s="39"/>
      <c r="C2" s="39"/>
      <c r="D2" s="39" t="s">
        <v>34</v>
      </c>
      <c r="E2" s="39" t="s">
        <v>33</v>
      </c>
      <c r="F2" s="40" t="s">
        <v>32</v>
      </c>
    </row>
    <row r="3" spans="1:6" ht="25.8" customHeight="1" x14ac:dyDescent="0.3">
      <c r="A3" s="29">
        <v>44958</v>
      </c>
      <c r="B3" s="30" t="s">
        <v>27</v>
      </c>
      <c r="C3" s="31">
        <v>45040</v>
      </c>
      <c r="D3" s="32">
        <v>388287.17</v>
      </c>
      <c r="E3" s="41">
        <f>D3</f>
        <v>388287.17</v>
      </c>
      <c r="F3" s="42">
        <f>D3-E3</f>
        <v>0</v>
      </c>
    </row>
    <row r="4" spans="1:6" ht="25.8" customHeight="1" x14ac:dyDescent="0.3">
      <c r="A4" s="29">
        <v>44958</v>
      </c>
      <c r="B4" s="30" t="s">
        <v>27</v>
      </c>
      <c r="C4" s="31">
        <v>45040</v>
      </c>
      <c r="D4" s="32">
        <v>125851.86</v>
      </c>
      <c r="E4" s="41">
        <f>D4</f>
        <v>125851.86</v>
      </c>
      <c r="F4" s="42">
        <f t="shared" ref="F4:F11" si="0">D4-E4</f>
        <v>0</v>
      </c>
    </row>
    <row r="5" spans="1:6" ht="25.8" customHeight="1" x14ac:dyDescent="0.3">
      <c r="A5" s="33">
        <v>44986</v>
      </c>
      <c r="B5" s="30" t="s">
        <v>27</v>
      </c>
      <c r="C5" s="31">
        <v>45070</v>
      </c>
      <c r="D5" s="32">
        <v>554881.26</v>
      </c>
      <c r="E5" s="41">
        <f>D5</f>
        <v>554881.26</v>
      </c>
      <c r="F5" s="42">
        <f t="shared" si="0"/>
        <v>0</v>
      </c>
    </row>
    <row r="6" spans="1:6" ht="25.8" customHeight="1" x14ac:dyDescent="0.3">
      <c r="A6" s="34" t="s">
        <v>28</v>
      </c>
      <c r="B6" s="35" t="s">
        <v>27</v>
      </c>
      <c r="C6" s="31">
        <v>45103</v>
      </c>
      <c r="D6" s="36">
        <v>548862.42000000004</v>
      </c>
      <c r="E6" s="43">
        <v>538293.56000000006</v>
      </c>
      <c r="F6" s="42">
        <f t="shared" si="0"/>
        <v>10568.859999999986</v>
      </c>
    </row>
    <row r="7" spans="1:6" ht="25.8" customHeight="1" x14ac:dyDescent="0.3">
      <c r="A7" s="29">
        <v>44958</v>
      </c>
      <c r="B7" s="37" t="s">
        <v>29</v>
      </c>
      <c r="C7" s="31">
        <v>45026</v>
      </c>
      <c r="D7" s="32">
        <v>92820.15</v>
      </c>
      <c r="E7" s="41">
        <f>D7</f>
        <v>92820.15</v>
      </c>
      <c r="F7" s="42">
        <f t="shared" si="0"/>
        <v>0</v>
      </c>
    </row>
    <row r="8" spans="1:6" ht="25.8" customHeight="1" x14ac:dyDescent="0.3">
      <c r="A8" s="29">
        <v>44958</v>
      </c>
      <c r="B8" s="37" t="s">
        <v>29</v>
      </c>
      <c r="C8" s="31">
        <v>45026</v>
      </c>
      <c r="D8" s="32">
        <v>29399.06</v>
      </c>
      <c r="E8" s="41">
        <f>D8</f>
        <v>29399.06</v>
      </c>
      <c r="F8" s="42">
        <f t="shared" si="0"/>
        <v>0</v>
      </c>
    </row>
    <row r="9" spans="1:6" ht="25.8" customHeight="1" x14ac:dyDescent="0.3">
      <c r="A9" s="33">
        <v>44986</v>
      </c>
      <c r="B9" s="30" t="s">
        <v>29</v>
      </c>
      <c r="C9" s="31">
        <v>45055</v>
      </c>
      <c r="D9" s="32">
        <v>137904.24</v>
      </c>
      <c r="E9" s="41">
        <f>D9</f>
        <v>137904.24</v>
      </c>
      <c r="F9" s="42">
        <f t="shared" si="0"/>
        <v>0</v>
      </c>
    </row>
    <row r="10" spans="1:6" ht="25.8" customHeight="1" x14ac:dyDescent="0.3">
      <c r="A10" s="33" t="s">
        <v>30</v>
      </c>
      <c r="B10" s="30" t="s">
        <v>29</v>
      </c>
      <c r="C10" s="31">
        <v>45062</v>
      </c>
      <c r="D10" s="32">
        <v>10224.11</v>
      </c>
      <c r="E10" s="41">
        <f>D10</f>
        <v>10224.11</v>
      </c>
      <c r="F10" s="42">
        <f t="shared" si="0"/>
        <v>0</v>
      </c>
    </row>
    <row r="11" spans="1:6" ht="25.8" customHeight="1" x14ac:dyDescent="0.3">
      <c r="A11" s="34" t="s">
        <v>28</v>
      </c>
      <c r="B11" s="35" t="s">
        <v>29</v>
      </c>
      <c r="C11" s="31">
        <v>45089</v>
      </c>
      <c r="D11" s="36">
        <v>143374.68</v>
      </c>
      <c r="E11" s="41">
        <f>D11</f>
        <v>143374.68</v>
      </c>
      <c r="F11" s="42">
        <f t="shared" si="0"/>
        <v>0</v>
      </c>
    </row>
    <row r="12" spans="1:6" ht="25.8" customHeight="1" thickBot="1" x14ac:dyDescent="0.35">
      <c r="A12" s="44"/>
      <c r="B12" s="45"/>
      <c r="C12" s="45"/>
      <c r="D12" s="45"/>
      <c r="E12" s="46">
        <f>SUM(E3:E11)</f>
        <v>2021036.09</v>
      </c>
      <c r="F12" s="47"/>
    </row>
    <row r="13" spans="1:6" ht="15" thickTop="1" x14ac:dyDescent="0.3"/>
  </sheetData>
  <mergeCells count="1">
    <mergeCell ref="A1:F1"/>
  </mergeCell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topLeftCell="A4" workbookViewId="0">
      <selection activeCell="C14" sqref="C14"/>
    </sheetView>
  </sheetViews>
  <sheetFormatPr defaultRowHeight="14.4" x14ac:dyDescent="0.3"/>
  <cols>
    <col min="1" max="1" width="17.33203125" style="20" customWidth="1"/>
    <col min="2" max="2" width="20.6640625" style="20" bestFit="1" customWidth="1"/>
    <col min="3" max="3" width="26.88671875" style="20" bestFit="1" customWidth="1"/>
    <col min="4" max="4" width="26.33203125" style="20" bestFit="1" customWidth="1"/>
    <col min="5" max="16384" width="8.88671875" style="20"/>
  </cols>
  <sheetData>
    <row r="1" spans="1:4" ht="50.4" customHeight="1" thickBot="1" x14ac:dyDescent="0.35">
      <c r="A1" s="88" t="s">
        <v>21</v>
      </c>
      <c r="B1" s="88"/>
      <c r="C1" s="88"/>
      <c r="D1" s="88"/>
    </row>
    <row r="2" spans="1:4" ht="31.2" customHeight="1" thickTop="1" x14ac:dyDescent="0.3">
      <c r="A2" s="25" t="s">
        <v>22</v>
      </c>
      <c r="B2" s="26" t="s">
        <v>23</v>
      </c>
      <c r="C2" s="26" t="s">
        <v>24</v>
      </c>
      <c r="D2" s="27" t="s">
        <v>25</v>
      </c>
    </row>
    <row r="3" spans="1:4" ht="25.8" x14ac:dyDescent="0.3">
      <c r="A3" s="28" t="s">
        <v>19</v>
      </c>
      <c r="B3" s="21">
        <v>44988</v>
      </c>
      <c r="C3" s="22">
        <v>31167168.510000002</v>
      </c>
      <c r="D3" s="23">
        <v>27850185.469999999</v>
      </c>
    </row>
    <row r="4" spans="1:4" ht="25.8" x14ac:dyDescent="0.3">
      <c r="A4" s="28" t="s">
        <v>20</v>
      </c>
      <c r="B4" s="21">
        <v>44988</v>
      </c>
      <c r="C4" s="22">
        <v>3149814.53</v>
      </c>
      <c r="D4" s="23">
        <f>C4</f>
        <v>3149814.53</v>
      </c>
    </row>
    <row r="5" spans="1:4" ht="26.4" thickBot="1" x14ac:dyDescent="0.35">
      <c r="A5" s="89" t="s">
        <v>26</v>
      </c>
      <c r="B5" s="90"/>
      <c r="C5" s="91"/>
      <c r="D5" s="24">
        <f>D3+D4</f>
        <v>31000000</v>
      </c>
    </row>
    <row r="6" spans="1:4" ht="15" thickTop="1" x14ac:dyDescent="0.3"/>
    <row r="11" spans="1:4" x14ac:dyDescent="0.3">
      <c r="C11" s="20">
        <v>3021570</v>
      </c>
    </row>
    <row r="12" spans="1:4" x14ac:dyDescent="0.3">
      <c r="B12" s="20">
        <v>0.75</v>
      </c>
      <c r="C12" s="48">
        <v>2266177.5</v>
      </c>
    </row>
    <row r="13" spans="1:4" x14ac:dyDescent="0.3">
      <c r="C13" s="49">
        <f>C11-C12</f>
        <v>755392.5</v>
      </c>
      <c r="D13" s="20">
        <v>14284472.18</v>
      </c>
    </row>
    <row r="14" spans="1:4" x14ac:dyDescent="0.3">
      <c r="D14" s="49">
        <f>D13/C13</f>
        <v>18.910000006619075</v>
      </c>
    </row>
    <row r="17" spans="2:4" ht="15" thickBot="1" x14ac:dyDescent="0.35">
      <c r="B17" s="20" t="s">
        <v>35</v>
      </c>
    </row>
    <row r="18" spans="2:4" ht="15" thickTop="1" x14ac:dyDescent="0.3">
      <c r="B18" s="50">
        <v>8662500</v>
      </c>
      <c r="C18" s="51">
        <v>15.6</v>
      </c>
      <c r="D18" s="52">
        <f>B18/C18</f>
        <v>555288.4615384615</v>
      </c>
    </row>
    <row r="19" spans="2:4" x14ac:dyDescent="0.3">
      <c r="B19" s="53"/>
      <c r="C19" s="54"/>
      <c r="D19" s="55">
        <v>90750</v>
      </c>
    </row>
    <row r="20" spans="2:4" x14ac:dyDescent="0.3">
      <c r="B20" s="53"/>
      <c r="C20" s="54"/>
      <c r="D20" s="60">
        <f>SUM(D18:D19)</f>
        <v>646038.4615384615</v>
      </c>
    </row>
    <row r="21" spans="2:4" x14ac:dyDescent="0.3">
      <c r="B21" s="53"/>
      <c r="C21" s="54"/>
      <c r="D21" s="56"/>
    </row>
    <row r="22" spans="2:4" x14ac:dyDescent="0.3">
      <c r="B22" s="57">
        <v>8662500</v>
      </c>
      <c r="C22" s="54">
        <v>30.03</v>
      </c>
      <c r="D22" s="55">
        <f>B22/C22</f>
        <v>288461.53846153844</v>
      </c>
    </row>
    <row r="23" spans="2:4" x14ac:dyDescent="0.3">
      <c r="B23" s="53"/>
      <c r="C23" s="54"/>
      <c r="D23" s="55">
        <v>90750</v>
      </c>
    </row>
    <row r="24" spans="2:4" ht="15" thickBot="1" x14ac:dyDescent="0.35">
      <c r="B24" s="58"/>
      <c r="C24" s="59"/>
      <c r="D24" s="61">
        <f>SUM(D22:D23)</f>
        <v>379211.53846153844</v>
      </c>
    </row>
    <row r="25" spans="2:4" ht="15" thickTop="1" x14ac:dyDescent="0.3"/>
    <row r="26" spans="2:4" x14ac:dyDescent="0.3">
      <c r="D26" s="49">
        <f>D20-D24</f>
        <v>266826.92307692306</v>
      </c>
    </row>
  </sheetData>
  <mergeCells count="2">
    <mergeCell ref="A1:D1"/>
    <mergeCell ref="A5:C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BreakPreview" topLeftCell="A7" zoomScale="85" zoomScaleNormal="100" zoomScaleSheetLayoutView="85" workbookViewId="0">
      <selection activeCell="D31" sqref="D31"/>
    </sheetView>
  </sheetViews>
  <sheetFormatPr defaultRowHeight="18" x14ac:dyDescent="0.35"/>
  <cols>
    <col min="1" max="1" width="14.44140625" style="74" bestFit="1" customWidth="1"/>
    <col min="2" max="2" width="12.44140625" style="74" customWidth="1"/>
    <col min="3" max="10" width="8.88671875" style="74"/>
    <col min="11" max="11" width="15.109375" style="74" bestFit="1" customWidth="1"/>
    <col min="12" max="12" width="33.109375" style="74" customWidth="1"/>
    <col min="13" max="16384" width="8.88671875" style="74"/>
  </cols>
  <sheetData>
    <row r="1" spans="1:11" ht="18.600000000000001" thickTop="1" x14ac:dyDescent="0.35">
      <c r="A1" s="77">
        <v>1800000650</v>
      </c>
      <c r="B1" s="78"/>
    </row>
    <row r="2" spans="1:11" x14ac:dyDescent="0.35">
      <c r="A2" s="79">
        <v>1800000674</v>
      </c>
      <c r="B2" s="80"/>
    </row>
    <row r="3" spans="1:11" x14ac:dyDescent="0.35">
      <c r="A3" s="79">
        <v>1800000559</v>
      </c>
      <c r="B3" s="80"/>
    </row>
    <row r="4" spans="1:11" x14ac:dyDescent="0.35">
      <c r="A4" s="79">
        <v>1800000534</v>
      </c>
      <c r="B4" s="80"/>
    </row>
    <row r="5" spans="1:11" x14ac:dyDescent="0.35">
      <c r="A5" s="79">
        <v>1800000560</v>
      </c>
      <c r="B5" s="80"/>
    </row>
    <row r="6" spans="1:11" x14ac:dyDescent="0.35">
      <c r="A6" s="79">
        <v>1800000651</v>
      </c>
      <c r="B6" s="80"/>
    </row>
    <row r="7" spans="1:11" x14ac:dyDescent="0.35">
      <c r="A7" s="79">
        <v>1800000675</v>
      </c>
      <c r="B7" s="80"/>
    </row>
    <row r="8" spans="1:11" x14ac:dyDescent="0.35">
      <c r="A8" s="79">
        <v>1800000558</v>
      </c>
      <c r="B8" s="80"/>
    </row>
    <row r="9" spans="1:11" x14ac:dyDescent="0.35">
      <c r="A9" s="79">
        <v>1800000536</v>
      </c>
      <c r="B9" s="80"/>
      <c r="K9" s="76"/>
    </row>
    <row r="10" spans="1:11" x14ac:dyDescent="0.35">
      <c r="A10" s="79">
        <v>1800000557</v>
      </c>
      <c r="B10" s="80"/>
      <c r="K10" s="76"/>
    </row>
    <row r="11" spans="1:11" x14ac:dyDescent="0.35">
      <c r="A11" s="79">
        <v>1800000654</v>
      </c>
      <c r="B11" s="80"/>
      <c r="K11" s="76"/>
    </row>
    <row r="12" spans="1:11" x14ac:dyDescent="0.35">
      <c r="A12" s="79">
        <v>1800000554</v>
      </c>
      <c r="B12" s="80"/>
      <c r="K12" s="76"/>
    </row>
    <row r="13" spans="1:11" x14ac:dyDescent="0.35">
      <c r="A13" s="79">
        <v>1800000652</v>
      </c>
      <c r="B13" s="80"/>
      <c r="K13" s="76"/>
    </row>
    <row r="14" spans="1:11" x14ac:dyDescent="0.35">
      <c r="A14" s="79">
        <v>1800000676</v>
      </c>
      <c r="B14" s="80"/>
      <c r="K14" s="76"/>
    </row>
    <row r="15" spans="1:11" x14ac:dyDescent="0.35">
      <c r="A15" s="79">
        <v>1800000592</v>
      </c>
      <c r="B15" s="80"/>
    </row>
    <row r="16" spans="1:11" x14ac:dyDescent="0.35">
      <c r="A16" s="79">
        <v>1800000653</v>
      </c>
      <c r="B16" s="80"/>
      <c r="K16" s="76"/>
    </row>
    <row r="17" spans="1:12" x14ac:dyDescent="0.35">
      <c r="A17" s="79">
        <v>1800000679</v>
      </c>
      <c r="B17" s="80"/>
      <c r="L17" s="76"/>
    </row>
    <row r="18" spans="1:12" x14ac:dyDescent="0.35">
      <c r="A18" s="79">
        <v>1800000555</v>
      </c>
      <c r="B18" s="80"/>
      <c r="L18" s="76"/>
    </row>
    <row r="19" spans="1:12" x14ac:dyDescent="0.35">
      <c r="A19" s="79">
        <v>1800000655</v>
      </c>
      <c r="B19" s="80"/>
    </row>
    <row r="20" spans="1:12" x14ac:dyDescent="0.35">
      <c r="A20" s="79">
        <v>1800000656</v>
      </c>
      <c r="B20" s="80"/>
    </row>
    <row r="21" spans="1:12" x14ac:dyDescent="0.35">
      <c r="A21" s="79">
        <v>1800000678</v>
      </c>
      <c r="B21" s="80"/>
    </row>
    <row r="22" spans="1:12" x14ac:dyDescent="0.35">
      <c r="A22" s="79">
        <v>1800000548</v>
      </c>
      <c r="B22" s="80"/>
    </row>
    <row r="23" spans="1:12" x14ac:dyDescent="0.35">
      <c r="A23" s="79">
        <v>1800000549</v>
      </c>
      <c r="B23" s="80"/>
    </row>
    <row r="24" spans="1:12" x14ac:dyDescent="0.35">
      <c r="A24" s="79">
        <v>1800000659</v>
      </c>
      <c r="B24" s="80"/>
    </row>
    <row r="25" spans="1:12" x14ac:dyDescent="0.35">
      <c r="A25" s="79">
        <v>1800000677</v>
      </c>
      <c r="B25" s="80"/>
    </row>
    <row r="26" spans="1:12" x14ac:dyDescent="0.35">
      <c r="A26" s="79">
        <v>1800000540</v>
      </c>
      <c r="B26" s="80"/>
    </row>
    <row r="27" spans="1:12" x14ac:dyDescent="0.35">
      <c r="A27" s="79">
        <v>1800000658</v>
      </c>
      <c r="B27" s="80"/>
    </row>
    <row r="28" spans="1:12" x14ac:dyDescent="0.35">
      <c r="A28" s="79">
        <v>1800000671</v>
      </c>
      <c r="B28" s="80"/>
    </row>
    <row r="29" spans="1:12" x14ac:dyDescent="0.35">
      <c r="A29" s="79">
        <v>1800000657</v>
      </c>
      <c r="B29" s="80"/>
    </row>
    <row r="30" spans="1:12" x14ac:dyDescent="0.35">
      <c r="A30" s="79">
        <v>1800000680</v>
      </c>
      <c r="B30" s="80"/>
    </row>
    <row r="31" spans="1:12" x14ac:dyDescent="0.35">
      <c r="A31" s="79">
        <v>1800000680</v>
      </c>
      <c r="B31" s="80"/>
    </row>
    <row r="32" spans="1:12" x14ac:dyDescent="0.35">
      <c r="A32" s="79">
        <v>1800000551</v>
      </c>
      <c r="B32" s="80"/>
    </row>
    <row r="33" spans="1:2" ht="18.600000000000001" thickBot="1" x14ac:dyDescent="0.4">
      <c r="A33" s="81">
        <v>1800000561</v>
      </c>
      <c r="B33" s="82"/>
    </row>
    <row r="34" spans="1:2" ht="18.600000000000001" thickTop="1" x14ac:dyDescent="0.35">
      <c r="A34" s="75"/>
    </row>
  </sheetData>
  <pageMargins left="0.7" right="0.7" top="0.75" bottom="0.75" header="0.3" footer="0.3"/>
  <pageSetup paperSize="510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D13" sqref="D13:D16"/>
    </sheetView>
  </sheetViews>
  <sheetFormatPr defaultRowHeight="14.4" x14ac:dyDescent="0.3"/>
  <cols>
    <col min="1" max="1" width="21.88671875" customWidth="1"/>
    <col min="2" max="2" width="26.77734375" customWidth="1"/>
    <col min="4" max="4" width="33.6640625" customWidth="1"/>
  </cols>
  <sheetData>
    <row r="2" spans="1:4" x14ac:dyDescent="0.3">
      <c r="B2">
        <v>10000000</v>
      </c>
    </row>
    <row r="3" spans="1:4" x14ac:dyDescent="0.3">
      <c r="A3" s="83">
        <v>9200000</v>
      </c>
    </row>
    <row r="4" spans="1:4" x14ac:dyDescent="0.3">
      <c r="A4" s="83"/>
    </row>
    <row r="5" spans="1:4" x14ac:dyDescent="0.3">
      <c r="A5" s="83"/>
      <c r="B5">
        <v>1000000</v>
      </c>
    </row>
    <row r="6" spans="1:4" x14ac:dyDescent="0.3">
      <c r="A6" s="83"/>
      <c r="B6">
        <v>5800000</v>
      </c>
    </row>
    <row r="7" spans="1:4" x14ac:dyDescent="0.3">
      <c r="A7" s="83"/>
      <c r="B7">
        <v>2400000</v>
      </c>
    </row>
    <row r="8" spans="1:4" x14ac:dyDescent="0.3">
      <c r="A8" s="83"/>
    </row>
    <row r="9" spans="1:4" x14ac:dyDescent="0.3">
      <c r="A9" s="83"/>
      <c r="B9" s="83">
        <f>SUM(B4:B8)</f>
        <v>9200000</v>
      </c>
    </row>
    <row r="13" spans="1:4" x14ac:dyDescent="0.3">
      <c r="D13" s="92" t="s">
        <v>38</v>
      </c>
    </row>
    <row r="14" spans="1:4" x14ac:dyDescent="0.3">
      <c r="D14" s="92" t="s">
        <v>39</v>
      </c>
    </row>
    <row r="15" spans="1:4" x14ac:dyDescent="0.3">
      <c r="D15" s="92" t="s">
        <v>40</v>
      </c>
    </row>
    <row r="16" spans="1:4" x14ac:dyDescent="0.3">
      <c r="D16" s="92" t="s">
        <v>41</v>
      </c>
    </row>
    <row r="17" spans="4:4" x14ac:dyDescent="0.3">
      <c r="D17" s="9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A15" sqref="A15"/>
    </sheetView>
  </sheetViews>
  <sheetFormatPr defaultRowHeight="14.4" x14ac:dyDescent="0.3"/>
  <cols>
    <col min="1" max="1" width="21.88671875" customWidth="1"/>
  </cols>
  <sheetData>
    <row r="1" spans="1:1" x14ac:dyDescent="0.3">
      <c r="A1" s="93" t="s">
        <v>42</v>
      </c>
    </row>
    <row r="2" spans="1:1" x14ac:dyDescent="0.3">
      <c r="A2" s="93" t="s">
        <v>43</v>
      </c>
    </row>
    <row r="3" spans="1:1" x14ac:dyDescent="0.3">
      <c r="A3" s="93" t="s">
        <v>44</v>
      </c>
    </row>
    <row r="4" spans="1:1" x14ac:dyDescent="0.3">
      <c r="A4" s="93" t="s">
        <v>45</v>
      </c>
    </row>
    <row r="5" spans="1:1" x14ac:dyDescent="0.3">
      <c r="A5" s="93" t="s">
        <v>46</v>
      </c>
    </row>
    <row r="6" spans="1:1" x14ac:dyDescent="0.3">
      <c r="A6" s="93" t="s">
        <v>47</v>
      </c>
    </row>
    <row r="7" spans="1:1" x14ac:dyDescent="0.3">
      <c r="A7" s="93" t="s">
        <v>48</v>
      </c>
    </row>
    <row r="8" spans="1:1" x14ac:dyDescent="0.3">
      <c r="A8" s="93" t="s">
        <v>49</v>
      </c>
    </row>
    <row r="9" spans="1:1" x14ac:dyDescent="0.3">
      <c r="A9" s="93" t="s">
        <v>50</v>
      </c>
    </row>
    <row r="10" spans="1:1" x14ac:dyDescent="0.3">
      <c r="A10" s="93" t="s">
        <v>51</v>
      </c>
    </row>
    <row r="11" spans="1:1" x14ac:dyDescent="0.3">
      <c r="A11" s="93" t="s">
        <v>52</v>
      </c>
    </row>
    <row r="12" spans="1:1" x14ac:dyDescent="0.3">
      <c r="A12" s="93" t="s">
        <v>53</v>
      </c>
    </row>
    <row r="13" spans="1:1" x14ac:dyDescent="0.3">
      <c r="A13" s="93" t="s">
        <v>54</v>
      </c>
    </row>
    <row r="14" spans="1:1" x14ac:dyDescent="0.3">
      <c r="A14" s="93" t="s">
        <v>55</v>
      </c>
    </row>
    <row r="15" spans="1:1" ht="25.8" x14ac:dyDescent="0.5">
      <c r="A15" s="94">
        <f>SUM(A1:A14)</f>
        <v>0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workbookViewId="0">
      <selection activeCell="C16" sqref="C16"/>
    </sheetView>
  </sheetViews>
  <sheetFormatPr defaultRowHeight="18" x14ac:dyDescent="0.3"/>
  <cols>
    <col min="1" max="1" width="16.44140625" style="62" bestFit="1" customWidth="1"/>
    <col min="2" max="2" width="21" style="62" customWidth="1"/>
    <col min="3" max="3" width="27" style="62" customWidth="1"/>
    <col min="4" max="4" width="21" style="62" customWidth="1"/>
    <col min="5" max="16384" width="8.88671875" style="62"/>
  </cols>
  <sheetData>
    <row r="1" spans="1:4" ht="18.600000000000001" thickTop="1" x14ac:dyDescent="0.3">
      <c r="A1" s="63">
        <v>45000000</v>
      </c>
      <c r="B1" s="64"/>
      <c r="C1" s="64" t="s">
        <v>36</v>
      </c>
      <c r="D1" s="65" t="s">
        <v>37</v>
      </c>
    </row>
    <row r="2" spans="1:4" x14ac:dyDescent="0.3">
      <c r="A2" s="66"/>
      <c r="B2" s="67">
        <v>20000000</v>
      </c>
      <c r="C2" s="68">
        <v>1900001494</v>
      </c>
      <c r="D2" s="69">
        <v>45200</v>
      </c>
    </row>
    <row r="3" spans="1:4" x14ac:dyDescent="0.3">
      <c r="A3" s="66"/>
      <c r="B3" s="67">
        <v>9000000</v>
      </c>
      <c r="C3" s="68">
        <v>1900001557</v>
      </c>
      <c r="D3" s="69">
        <v>45203</v>
      </c>
    </row>
    <row r="4" spans="1:4" x14ac:dyDescent="0.3">
      <c r="A4" s="66"/>
      <c r="B4" s="67">
        <v>8000000</v>
      </c>
      <c r="C4" s="68">
        <v>1900002148</v>
      </c>
      <c r="D4" s="69">
        <v>45228</v>
      </c>
    </row>
    <row r="5" spans="1:4" x14ac:dyDescent="0.3">
      <c r="A5" s="66"/>
      <c r="B5" s="67">
        <v>8000000</v>
      </c>
      <c r="C5" s="68">
        <v>1900002621</v>
      </c>
      <c r="D5" s="69">
        <v>45258</v>
      </c>
    </row>
    <row r="6" spans="1:4" ht="18.600000000000001" thickBot="1" x14ac:dyDescent="0.35">
      <c r="A6" s="70"/>
      <c r="B6" s="71">
        <f>SUM(B2:B5)</f>
        <v>45000000</v>
      </c>
      <c r="C6" s="72"/>
      <c r="D6" s="73"/>
    </row>
    <row r="7" spans="1:4" ht="18.600000000000001" thickTop="1" x14ac:dyDescent="0.3"/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Sheet2</vt:lpstr>
      <vt:lpstr>Sheet1</vt:lpstr>
      <vt:lpstr>Sheet4</vt:lpstr>
      <vt:lpstr>Sheet3</vt:lpstr>
      <vt:lpstr>Sheet6</vt:lpstr>
      <vt:lpstr>Sheet7</vt:lpstr>
      <vt:lpstr>Sheet8</vt:lpstr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Salem</dc:creator>
  <cp:lastModifiedBy>Sherif Kaid</cp:lastModifiedBy>
  <cp:lastPrinted>2024-02-06T11:32:45Z</cp:lastPrinted>
  <dcterms:created xsi:type="dcterms:W3CDTF">2021-09-30T07:19:55Z</dcterms:created>
  <dcterms:modified xsi:type="dcterms:W3CDTF">2024-02-19T07:51:56Z</dcterms:modified>
</cp:coreProperties>
</file>