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hidePivotFieldList="1"/>
  <xr:revisionPtr revIDLastSave="0" documentId="8_{13C8E9C3-9530-484E-ABBF-F8FF64657D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لخص النقد" sheetId="1" r:id="rId1"/>
    <sheet name="النقد المنفق" sheetId="4" r:id="rId2"/>
    <sheet name="invoice" sheetId="6" r:id="rId3"/>
    <sheet name="المبيعات" sheetId="8" r:id="rId4"/>
    <sheet name="Sheet6" sheetId="10" r:id="rId5"/>
  </sheets>
  <definedNames>
    <definedName name="النسبة_المتوفرة">'ملخص النقد'!$B$22</definedName>
    <definedName name="قائمة_الحساب">CashSummaryTable[الحساب]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3" i="8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5" i="4"/>
  <c r="F26" i="4" s="1"/>
  <c r="C19" i="8"/>
  <c r="I3" i="8" s="1"/>
  <c r="D19" i="8"/>
  <c r="B8" i="10"/>
  <c r="B31" i="6"/>
  <c r="L3" i="8" l="1"/>
  <c r="E6" i="1" s="1"/>
  <c r="J3" i="8"/>
  <c r="E19" i="8"/>
  <c r="K3" i="8" s="1"/>
  <c r="M3" i="8" s="1"/>
  <c r="E7" i="1" s="1"/>
  <c r="E8" i="1" l="1"/>
  <c r="G8" i="1" s="1"/>
  <c r="E7" i="6" l="1"/>
  <c r="E17" i="6"/>
  <c r="E20" i="6"/>
  <c r="E21" i="6"/>
  <c r="E22" i="6"/>
  <c r="E23" i="6"/>
  <c r="E24" i="6"/>
  <c r="E25" i="6"/>
  <c r="E26" i="6"/>
  <c r="E27" i="6" l="1"/>
  <c r="E29" i="6" s="1"/>
  <c r="F8" i="1" l="1"/>
  <c r="B22" i="1" l="1"/>
</calcChain>
</file>

<file path=xl/sharedStrings.xml><?xml version="1.0" encoding="utf-8"?>
<sst xmlns="http://schemas.openxmlformats.org/spreadsheetml/2006/main" count="116" uniqueCount="72">
  <si>
    <t>متعقب الأموال الشخصي</t>
  </si>
  <si>
    <t>مخطط عمودي لعرض النسبة المئوية للنقد المتوفر في هذه الخلية.</t>
  </si>
  <si>
    <t>النقد
المتبقي:</t>
  </si>
  <si>
    <t>ملخص النقد</t>
  </si>
  <si>
    <t>الحساب</t>
  </si>
  <si>
    <t>الجاري</t>
  </si>
  <si>
    <t>الإجمالي</t>
  </si>
  <si>
    <t>النقد المبدئي</t>
  </si>
  <si>
    <t>إجمالي الإنفاق</t>
  </si>
  <si>
    <t>النقد المنفق &gt;</t>
  </si>
  <si>
    <t>النقد المتبقي</t>
  </si>
  <si>
    <t>النقد المنفق</t>
  </si>
  <si>
    <t>التاريخ</t>
  </si>
  <si>
    <t>الوصف</t>
  </si>
  <si>
    <t>المبلغ</t>
  </si>
  <si>
    <t>&lt; ملخص النقد</t>
  </si>
  <si>
    <t>يوجد "مقسم طريقة العرض" لتصفية بيانات الجدول استناداً إلى "نوع الحساب" في هذه الخلية.</t>
  </si>
  <si>
    <t>يوجد "مقسم طريقة العرض" لتصفية بيانات الجدول استناداً إلى "الوصف" في هذه الخلية.</t>
  </si>
  <si>
    <t>License assignment + violation</t>
  </si>
  <si>
    <t>Residence of Ibraham</t>
  </si>
  <si>
    <t>Reserve a domain for websites</t>
  </si>
  <si>
    <t>Various expenses</t>
  </si>
  <si>
    <t>Miscellaneous</t>
  </si>
  <si>
    <t xml:space="preserve">fortified clock </t>
  </si>
  <si>
    <t>Invoice</t>
  </si>
  <si>
    <t>To:</t>
  </si>
  <si>
    <t>Date:</t>
  </si>
  <si>
    <t>Invoice #:</t>
  </si>
  <si>
    <t>Customer ID:</t>
  </si>
  <si>
    <t>AAA</t>
  </si>
  <si>
    <t>Salesperson</t>
  </si>
  <si>
    <t>Job</t>
  </si>
  <si>
    <t>Payment Terms</t>
  </si>
  <si>
    <t>Due Date</t>
  </si>
  <si>
    <t>Ibrahim Alkhdr</t>
  </si>
  <si>
    <t>Sales</t>
  </si>
  <si>
    <t xml:space="preserve"> </t>
  </si>
  <si>
    <t>Qty</t>
  </si>
  <si>
    <t>Description</t>
  </si>
  <si>
    <t>Unit Price</t>
  </si>
  <si>
    <t>Line Total</t>
  </si>
  <si>
    <t>Subtotal</t>
  </si>
  <si>
    <t>Sales Tax</t>
  </si>
  <si>
    <t>Total</t>
  </si>
  <si>
    <t>Thank you for your business!</t>
  </si>
  <si>
    <t>DUBAI | UAE | 10105 | www.knoz24.com</t>
  </si>
  <si>
    <t>المبيعات</t>
  </si>
  <si>
    <t>البيان</t>
  </si>
  <si>
    <t>العدد</t>
  </si>
  <si>
    <t>التكلفة</t>
  </si>
  <si>
    <t>البيع</t>
  </si>
  <si>
    <t>الربح</t>
  </si>
  <si>
    <t>ساعة</t>
  </si>
  <si>
    <t xml:space="preserve">طلبية الساعة المرة الأولى </t>
  </si>
  <si>
    <t xml:space="preserve">طلبية الساعة المرة الثانية </t>
  </si>
  <si>
    <t>طلبية الساعة الثالثة</t>
  </si>
  <si>
    <t>اجمالي المتبقي</t>
  </si>
  <si>
    <t>اجمالي البيع</t>
  </si>
  <si>
    <t>32500</t>
  </si>
  <si>
    <t>1</t>
  </si>
  <si>
    <t>5000</t>
  </si>
  <si>
    <t>1000</t>
  </si>
  <si>
    <t>850</t>
  </si>
  <si>
    <t>320</t>
  </si>
  <si>
    <t>325</t>
  </si>
  <si>
    <t>10</t>
  </si>
  <si>
    <t>fortified clock</t>
  </si>
  <si>
    <t>المجموع</t>
  </si>
  <si>
    <t>اجمالي الربح</t>
  </si>
  <si>
    <t>التسويق</t>
  </si>
  <si>
    <t>1250</t>
  </si>
  <si>
    <t>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</si>
</sst>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3" formatCode="_-* #,##0.00_-;\-* #,##0.00_-;_-* &quot;-&quot;??_-;_-@_-"/>
    <numFmt numFmtId="164" formatCode="_-&quot;ر.س.‏&quot;\ * #,##0.00_-;_-&quot;ر.س.‏&quot;\ * #,##0.00\-;_-&quot;ر.س.‏&quot;\ * &quot;-&quot;??_-;_-@_-"/>
    <numFmt numFmtId="165" formatCode="_ &quot;₹&quot;\ * #,##0_ ;_ &quot;₹&quot;\ * \-#,##0_ ;_ &quot;₹&quot;\ * &quot;-&quot;_ ;_ @_ "/>
    <numFmt numFmtId="166" formatCode="_ * #,##0_ ;_ * \-#,##0_ ;_ * &quot;-&quot;_ ;_ @_ "/>
    <numFmt numFmtId="167" formatCode="_ * #,##0.00_ ;_ * \-#,##0.00_ ;_ * &quot;-&quot;??_ ;_ @_ "/>
    <numFmt numFmtId="168" formatCode="_(@_)"/>
    <numFmt numFmtId="169" formatCode="0.00_ ;\-0.00\ "/>
    <numFmt numFmtId="170" formatCode="#,##0.00_ ;[Red]\-#,##0.00\ "/>
    <numFmt numFmtId="173" formatCode="dd/mm/yy"/>
    <numFmt numFmtId="179" formatCode="_ * #,##0_ ;_ * \-#,##0_ ;_ * &quot;-&quot;??_ ;_ @_ "/>
    <numFmt numFmtId="184" formatCode=";;;"/>
    <numFmt numFmtId="185" formatCode="[$-409]mmmm\ d\,\ yyyy;@"/>
    <numFmt numFmtId="186" formatCode="m/d/yy;@"/>
    <numFmt numFmtId="189" formatCode="[$AED]\ #,##0.00"/>
    <numFmt numFmtId="191" formatCode="_(* #,##0.00_);_(* \(#,##0.00\);_(* &quot;-&quot;??_);_(@_)"/>
  </numFmts>
  <fonts count="4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11"/>
      <color rgb="FF9C0006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i/>
      <sz val="11"/>
      <color rgb="FF7F7F7F"/>
      <name val="Tahoma"/>
      <family val="2"/>
    </font>
    <font>
      <sz val="11"/>
      <color theme="3" tint="-0.24994659260841701"/>
      <name val="Tahoma"/>
      <family val="2"/>
    </font>
    <font>
      <sz val="11"/>
      <color rgb="FF006100"/>
      <name val="Tahoma"/>
      <family val="2"/>
    </font>
    <font>
      <sz val="18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1"/>
      <color rgb="FF3F3F76"/>
      <name val="Tahoma"/>
      <family val="2"/>
    </font>
    <font>
      <sz val="11"/>
      <color rgb="FFFA7D00"/>
      <name val="Tahoma"/>
      <family val="2"/>
    </font>
    <font>
      <sz val="11"/>
      <color rgb="FF9C5700"/>
      <name val="Tahoma"/>
      <family val="2"/>
    </font>
    <font>
      <b/>
      <sz val="11"/>
      <color rgb="FF3F3F3F"/>
      <name val="Tahoma"/>
      <family val="2"/>
    </font>
    <font>
      <sz val="22"/>
      <color theme="5" tint="-0.499984740745262"/>
      <name val="Tahoma"/>
      <family val="2"/>
    </font>
    <font>
      <b/>
      <sz val="11"/>
      <color theme="1"/>
      <name val="Tahoma"/>
      <family val="2"/>
    </font>
    <font>
      <sz val="11"/>
      <color rgb="FFFF0000"/>
      <name val="Tahoma"/>
      <family val="2"/>
    </font>
    <font>
      <sz val="12"/>
      <color theme="1"/>
      <name val="Tahoma"/>
      <family val="2"/>
    </font>
    <font>
      <i/>
      <sz val="13"/>
      <color theme="1" tint="0.34998626667073579"/>
      <name val="Tahoma"/>
      <family val="2"/>
    </font>
    <font>
      <i/>
      <sz val="22"/>
      <color theme="3"/>
      <name val="Tahoma"/>
      <family val="2"/>
    </font>
    <font>
      <sz val="12"/>
      <color rgb="FF0D0D0D"/>
      <name val="Segoe U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48"/>
      <color theme="6" tint="-0.499984740745262"/>
      <name val="Calibri"/>
      <family val="2"/>
      <scheme val="minor"/>
    </font>
    <font>
      <b/>
      <sz val="48"/>
      <color theme="6" tint="-0.499984740745262"/>
      <name val="Times New Roman"/>
      <family val="1"/>
      <scheme val="major"/>
    </font>
    <font>
      <sz val="12"/>
      <color theme="0"/>
      <name val="Calibri"/>
      <family val="2"/>
      <scheme val="minor"/>
    </font>
    <font>
      <i/>
      <sz val="12"/>
      <color theme="6" tint="-0.499984740745262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b/>
      <sz val="14"/>
      <color theme="5"/>
      <name val="Times New Roman"/>
      <family val="2"/>
      <scheme val="major"/>
    </font>
    <font>
      <b/>
      <sz val="12"/>
      <color theme="6" tint="-0.499984740745262"/>
      <name val="Calibri"/>
      <family val="2"/>
      <scheme val="minor"/>
    </font>
    <font>
      <b/>
      <sz val="10"/>
      <color theme="5"/>
      <name val="Arial"/>
      <family val="2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 tint="0.1499984740745262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48"/>
      <color rgb="FF7030A0"/>
      <name val="Times New Roman"/>
      <family val="1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tted">
        <color theme="0" tint="-0.34998626667073579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5117038483843"/>
      </top>
      <bottom/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511703848384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tted">
        <color theme="0" tint="-0.34998626667073579"/>
      </top>
      <bottom/>
      <diagonal/>
    </border>
    <border>
      <left/>
      <right style="thick">
        <color theme="0"/>
      </right>
      <top/>
      <bottom style="dotted">
        <color theme="0" tint="-0.3499862666707357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wrapText="1" readingOrder="2"/>
    </xf>
    <xf numFmtId="164" fontId="2" fillId="0" borderId="0" applyFont="0" applyFill="0" applyBorder="0" applyAlignment="0" applyProtection="0"/>
    <xf numFmtId="0" fontId="17" fillId="0" borderId="1" applyNumberFormat="0" applyFill="0" applyAlignment="0" applyProtection="0">
      <alignment readingOrder="2"/>
    </xf>
    <xf numFmtId="9" fontId="2" fillId="0" borderId="0" applyFont="0" applyFill="0" applyBorder="0" applyAlignment="0" applyProtection="0">
      <alignment readingOrder="2"/>
    </xf>
    <xf numFmtId="0" fontId="10" fillId="0" borderId="0" applyNumberFormat="0" applyFill="0" applyBorder="0" applyAlignment="0" applyProtection="0">
      <alignment readingOrder="2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7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ill="0" applyBorder="0" applyAlignment="0" applyProtection="0"/>
    <xf numFmtId="0" fontId="2" fillId="3" borderId="7" applyNumberFormat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4" fillId="5" borderId="0" applyNumberFormat="0" applyBorder="0" applyAlignment="0" applyProtection="0"/>
    <xf numFmtId="0" fontId="15" fillId="6" borderId="0" applyNumberFormat="0" applyBorder="0" applyAlignment="0" applyProtection="0"/>
    <xf numFmtId="0" fontId="13" fillId="7" borderId="12" applyNumberFormat="0" applyAlignment="0" applyProtection="0"/>
    <xf numFmtId="0" fontId="16" fillId="8" borderId="13" applyNumberFormat="0" applyAlignment="0" applyProtection="0"/>
    <xf numFmtId="0" fontId="5" fillId="8" borderId="12" applyNumberFormat="0" applyAlignment="0" applyProtection="0"/>
    <xf numFmtId="0" fontId="14" fillId="0" borderId="14" applyNumberFormat="0" applyFill="0" applyAlignment="0" applyProtection="0"/>
    <xf numFmtId="0" fontId="6" fillId="9" borderId="15" applyNumberFormat="0" applyAlignment="0" applyProtection="0"/>
    <xf numFmtId="0" fontId="1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4" fillId="0" borderId="0">
      <alignment wrapText="1"/>
    </xf>
    <xf numFmtId="0" fontId="32" fillId="0" borderId="0"/>
    <xf numFmtId="0" fontId="34" fillId="0" borderId="0">
      <alignment horizontal="right" vertical="top"/>
    </xf>
    <xf numFmtId="0" fontId="35" fillId="0" borderId="0" applyNumberFormat="0" applyFill="0" applyBorder="0" applyProtection="0">
      <alignment horizontal="left" vertical="center"/>
    </xf>
    <xf numFmtId="0" fontId="1" fillId="0" borderId="0"/>
    <xf numFmtId="191" fontId="1" fillId="0" borderId="0" applyFont="0" applyFill="0" applyBorder="0" applyAlignment="0" applyProtection="0"/>
  </cellStyleXfs>
  <cellXfs count="102">
    <xf numFmtId="0" fontId="0" fillId="0" borderId="0" xfId="0">
      <alignment wrapText="1" readingOrder="2"/>
    </xf>
    <xf numFmtId="0" fontId="0" fillId="0" borderId="0" xfId="0" applyAlignment="1">
      <alignment horizontal="right" wrapText="1" readingOrder="2"/>
    </xf>
    <xf numFmtId="0" fontId="8" fillId="2" borderId="1" xfId="5" applyFill="1" applyBorder="1" applyAlignment="1">
      <alignment horizontal="center" vertical="center" readingOrder="2"/>
    </xf>
    <xf numFmtId="0" fontId="8" fillId="2" borderId="9" xfId="5" applyFill="1" applyBorder="1" applyAlignment="1">
      <alignment horizontal="right" vertical="center" readingOrder="2"/>
    </xf>
    <xf numFmtId="0" fontId="17" fillId="0" borderId="0" xfId="2" applyBorder="1" applyAlignment="1">
      <alignment horizontal="right" vertical="center" readingOrder="2"/>
    </xf>
    <xf numFmtId="0" fontId="20" fillId="0" borderId="0" xfId="0" applyFont="1" applyAlignment="1">
      <alignment horizontal="left" vertical="center" readingOrder="2"/>
    </xf>
    <xf numFmtId="169" fontId="0" fillId="0" borderId="0" xfId="0" applyNumberFormat="1" applyAlignment="1">
      <alignment horizontal="right" wrapText="1" readingOrder="2"/>
    </xf>
    <xf numFmtId="0" fontId="0" fillId="0" borderId="0" xfId="0" applyAlignment="1">
      <alignment horizontal="center" vertical="center" wrapText="1" readingOrder="2"/>
    </xf>
    <xf numFmtId="0" fontId="10" fillId="0" borderId="0" xfId="4" applyBorder="1" applyAlignment="1">
      <alignment horizontal="right" readingOrder="2"/>
    </xf>
    <xf numFmtId="9" fontId="22" fillId="0" borderId="5" xfId="3" applyFont="1" applyBorder="1" applyAlignment="1">
      <alignment horizontal="center" vertical="center" readingOrder="2"/>
    </xf>
    <xf numFmtId="9" fontId="22" fillId="0" borderId="6" xfId="3" applyFont="1" applyBorder="1" applyAlignment="1">
      <alignment horizontal="center" vertical="center" readingOrder="2"/>
    </xf>
    <xf numFmtId="0" fontId="10" fillId="0" borderId="8" xfId="4" applyBorder="1" applyAlignment="1">
      <alignment horizontal="right" readingOrder="2"/>
    </xf>
    <xf numFmtId="0" fontId="21" fillId="0" borderId="3" xfId="0" applyFont="1" applyBorder="1" applyAlignment="1">
      <alignment horizontal="center" vertical="center" wrapText="1" readingOrder="2"/>
    </xf>
    <xf numFmtId="0" fontId="21" fillId="0" borderId="4" xfId="0" applyFont="1" applyBorder="1" applyAlignment="1">
      <alignment horizontal="center" vertical="center" wrapText="1" readingOrder="2"/>
    </xf>
    <xf numFmtId="0" fontId="17" fillId="0" borderId="0" xfId="2" applyBorder="1" applyAlignment="1">
      <alignment horizontal="right" vertical="center" readingOrder="2"/>
    </xf>
    <xf numFmtId="0" fontId="17" fillId="0" borderId="1" xfId="2" applyAlignment="1">
      <alignment horizontal="right" vertical="center" readingOrder="2"/>
    </xf>
    <xf numFmtId="0" fontId="3" fillId="0" borderId="2" xfId="0" applyFont="1" applyBorder="1" applyAlignment="1">
      <alignment horizontal="center" wrapText="1" readingOrder="2"/>
    </xf>
    <xf numFmtId="0" fontId="3" fillId="0" borderId="3" xfId="0" applyFont="1" applyBorder="1" applyAlignment="1">
      <alignment horizontal="center" wrapText="1" readingOrder="2"/>
    </xf>
    <xf numFmtId="0" fontId="0" fillId="0" borderId="8" xfId="0" applyBorder="1" applyAlignment="1">
      <alignment horizontal="center" wrapText="1" readingOrder="2"/>
    </xf>
    <xf numFmtId="0" fontId="3" fillId="0" borderId="0" xfId="0" applyFont="1" applyAlignment="1">
      <alignment horizontal="center" wrapText="1" readingOrder="2"/>
    </xf>
    <xf numFmtId="0" fontId="26" fillId="0" borderId="0" xfId="49" applyFont="1">
      <alignment wrapText="1"/>
    </xf>
    <xf numFmtId="0" fontId="26" fillId="0" borderId="0" xfId="49" applyFont="1" applyAlignment="1"/>
    <xf numFmtId="0" fontId="26" fillId="34" borderId="0" xfId="49" applyFont="1" applyFill="1">
      <alignment wrapText="1"/>
    </xf>
    <xf numFmtId="0" fontId="26" fillId="0" borderId="0" xfId="49" applyFont="1" applyAlignment="1">
      <alignment horizontal="center" wrapText="1"/>
    </xf>
    <xf numFmtId="0" fontId="29" fillId="0" borderId="0" xfId="49" applyFont="1">
      <alignment wrapText="1"/>
    </xf>
    <xf numFmtId="0" fontId="39" fillId="0" borderId="0" xfId="49" applyFont="1" applyAlignment="1">
      <alignment horizontal="center"/>
    </xf>
    <xf numFmtId="184" fontId="25" fillId="35" borderId="0" xfId="49" applyNumberFormat="1" applyFont="1" applyFill="1" applyAlignment="1">
      <alignment horizontal="center" wrapText="1"/>
    </xf>
    <xf numFmtId="0" fontId="26" fillId="35" borderId="0" xfId="49" applyFont="1" applyFill="1">
      <alignment wrapText="1"/>
    </xf>
    <xf numFmtId="0" fontId="27" fillId="35" borderId="0" xfId="49" applyFont="1" applyFill="1" applyAlignment="1">
      <alignment vertical="top"/>
    </xf>
    <xf numFmtId="0" fontId="28" fillId="35" borderId="0" xfId="49" applyFont="1" applyFill="1" applyAlignment="1">
      <alignment horizontal="center" vertical="top"/>
    </xf>
    <xf numFmtId="0" fontId="29" fillId="35" borderId="0" xfId="49" applyFont="1" applyFill="1">
      <alignment wrapText="1"/>
    </xf>
    <xf numFmtId="0" fontId="30" fillId="35" borderId="0" xfId="49" applyFont="1" applyFill="1">
      <alignment wrapText="1"/>
    </xf>
    <xf numFmtId="0" fontId="31" fillId="35" borderId="0" xfId="49" applyFont="1" applyFill="1" applyAlignment="1">
      <alignment horizontal="left" indent="2"/>
    </xf>
    <xf numFmtId="0" fontId="31" fillId="35" borderId="0" xfId="49" applyFont="1" applyFill="1" applyAlignment="1"/>
    <xf numFmtId="184" fontId="25" fillId="35" borderId="0" xfId="49" applyNumberFormat="1" applyFont="1" applyFill="1">
      <alignment wrapText="1"/>
    </xf>
    <xf numFmtId="0" fontId="33" fillId="35" borderId="0" xfId="50" applyFont="1" applyFill="1" applyAlignment="1">
      <alignment horizontal="right"/>
    </xf>
    <xf numFmtId="0" fontId="31" fillId="35" borderId="0" xfId="50" applyFont="1" applyFill="1" applyAlignment="1">
      <alignment horizontal="left" indent="1"/>
    </xf>
    <xf numFmtId="0" fontId="33" fillId="35" borderId="0" xfId="51" applyFont="1" applyFill="1" applyAlignment="1">
      <alignment horizontal="right"/>
    </xf>
    <xf numFmtId="185" fontId="31" fillId="35" borderId="0" xfId="49" applyNumberFormat="1" applyFont="1" applyFill="1" applyAlignment="1">
      <alignment horizontal="left" indent="1"/>
    </xf>
    <xf numFmtId="184" fontId="25" fillId="35" borderId="0" xfId="49" applyNumberFormat="1" applyFont="1" applyFill="1" applyAlignment="1">
      <alignment vertical="center" wrapText="1"/>
    </xf>
    <xf numFmtId="0" fontId="31" fillId="35" borderId="0" xfId="52" applyFont="1" applyFill="1" applyBorder="1" applyAlignment="1">
      <alignment horizontal="left" vertical="top" indent="1"/>
    </xf>
    <xf numFmtId="0" fontId="33" fillId="35" borderId="0" xfId="51" applyFont="1" applyFill="1">
      <alignment horizontal="right" vertical="top"/>
    </xf>
    <xf numFmtId="0" fontId="31" fillId="35" borderId="0" xfId="49" applyFont="1" applyFill="1" applyAlignment="1">
      <alignment horizontal="left" vertical="top" indent="1"/>
    </xf>
    <xf numFmtId="0" fontId="31" fillId="35" borderId="0" xfId="49" applyFont="1" applyFill="1">
      <alignment wrapText="1"/>
    </xf>
    <xf numFmtId="0" fontId="31" fillId="35" borderId="0" xfId="49" applyFont="1" applyFill="1" applyAlignment="1">
      <alignment horizontal="left" indent="1"/>
    </xf>
    <xf numFmtId="0" fontId="31" fillId="35" borderId="0" xfId="49" applyFont="1" applyFill="1" applyAlignment="1">
      <alignment horizontal="right" indent="1"/>
    </xf>
    <xf numFmtId="0" fontId="31" fillId="35" borderId="0" xfId="51" applyFont="1" applyFill="1" applyAlignment="1">
      <alignment horizontal="right"/>
    </xf>
    <xf numFmtId="184" fontId="29" fillId="35" borderId="0" xfId="49" applyNumberFormat="1" applyFont="1" applyFill="1" applyAlignment="1"/>
    <xf numFmtId="0" fontId="29" fillId="35" borderId="0" xfId="49" applyFont="1" applyFill="1" applyAlignment="1"/>
    <xf numFmtId="0" fontId="36" fillId="35" borderId="0" xfId="49" applyFont="1" applyFill="1" applyAlignment="1">
      <alignment horizontal="left" vertical="center" wrapText="1" indent="1"/>
    </xf>
    <xf numFmtId="0" fontId="26" fillId="35" borderId="17" xfId="49" applyFont="1" applyFill="1" applyBorder="1" applyAlignment="1">
      <alignment horizontal="left" vertical="center" indent="1"/>
    </xf>
    <xf numFmtId="2" fontId="26" fillId="35" borderId="17" xfId="49" applyNumberFormat="1" applyFont="1" applyFill="1" applyBorder="1" applyAlignment="1">
      <alignment horizontal="left" vertical="center" wrapText="1" indent="1"/>
    </xf>
    <xf numFmtId="2" fontId="26" fillId="35" borderId="17" xfId="49" applyNumberFormat="1" applyFont="1" applyFill="1" applyBorder="1" applyAlignment="1">
      <alignment horizontal="right" vertical="center" wrapText="1" indent="1"/>
    </xf>
    <xf numFmtId="186" fontId="26" fillId="35" borderId="17" xfId="49" applyNumberFormat="1" applyFont="1" applyFill="1" applyBorder="1" applyAlignment="1">
      <alignment horizontal="right" vertical="center" indent="1"/>
    </xf>
    <xf numFmtId="2" fontId="36" fillId="35" borderId="0" xfId="49" applyNumberFormat="1" applyFont="1" applyFill="1" applyAlignment="1">
      <alignment horizontal="left" vertical="center" indent="1"/>
    </xf>
    <xf numFmtId="0" fontId="36" fillId="35" borderId="0" xfId="49" applyFont="1" applyFill="1">
      <alignment wrapText="1"/>
    </xf>
    <xf numFmtId="0" fontId="37" fillId="35" borderId="0" xfId="49" applyFont="1" applyFill="1">
      <alignment wrapText="1"/>
    </xf>
    <xf numFmtId="0" fontId="26" fillId="35" borderId="0" xfId="49" applyFont="1" applyFill="1" applyAlignment="1"/>
    <xf numFmtId="184" fontId="25" fillId="35" borderId="0" xfId="49" applyNumberFormat="1" applyFont="1" applyFill="1" applyAlignment="1">
      <alignment horizontal="center" wrapText="1"/>
    </xf>
    <xf numFmtId="0" fontId="38" fillId="35" borderId="0" xfId="49" applyFont="1" applyFill="1" applyAlignment="1">
      <alignment horizontal="center" vertical="center" wrapText="1"/>
    </xf>
    <xf numFmtId="0" fontId="26" fillId="35" borderId="0" xfId="49" applyFont="1" applyFill="1" applyAlignment="1">
      <alignment horizontal="center" wrapText="1"/>
    </xf>
    <xf numFmtId="0" fontId="38" fillId="35" borderId="0" xfId="49" applyFont="1" applyFill="1" applyAlignment="1">
      <alignment horizontal="center" vertical="center"/>
    </xf>
    <xf numFmtId="0" fontId="36" fillId="36" borderId="0" xfId="49" applyFont="1" applyFill="1" applyAlignment="1">
      <alignment horizontal="left" vertical="center" indent="1"/>
    </xf>
    <xf numFmtId="0" fontId="36" fillId="36" borderId="0" xfId="49" applyFont="1" applyFill="1" applyAlignment="1">
      <alignment horizontal="left" vertical="center" wrapText="1" indent="1"/>
    </xf>
    <xf numFmtId="0" fontId="36" fillId="36" borderId="0" xfId="49" applyFont="1" applyFill="1" applyAlignment="1">
      <alignment horizontal="right" vertical="center" wrapText="1" indent="1"/>
    </xf>
    <xf numFmtId="186" fontId="36" fillId="36" borderId="0" xfId="49" applyNumberFormat="1" applyFont="1" applyFill="1" applyAlignment="1">
      <alignment horizontal="right" vertical="center" indent="1"/>
    </xf>
    <xf numFmtId="2" fontId="36" fillId="36" borderId="0" xfId="49" applyNumberFormat="1" applyFont="1" applyFill="1" applyAlignment="1">
      <alignment horizontal="left" vertical="center" indent="1"/>
    </xf>
    <xf numFmtId="0" fontId="36" fillId="37" borderId="0" xfId="49" applyFont="1" applyFill="1" applyAlignment="1">
      <alignment horizontal="left" vertical="center" indent="1"/>
    </xf>
    <xf numFmtId="0" fontId="36" fillId="37" borderId="0" xfId="49" applyFont="1" applyFill="1" applyAlignment="1">
      <alignment horizontal="right" vertical="center" indent="1"/>
    </xf>
    <xf numFmtId="2" fontId="36" fillId="37" borderId="0" xfId="49" applyNumberFormat="1" applyFont="1" applyFill="1" applyAlignment="1">
      <alignment horizontal="left" vertical="center" indent="1"/>
    </xf>
    <xf numFmtId="2" fontId="36" fillId="37" borderId="0" xfId="49" applyNumberFormat="1" applyFont="1" applyFill="1" applyAlignment="1">
      <alignment horizontal="right" vertical="center" indent="1"/>
    </xf>
    <xf numFmtId="189" fontId="36" fillId="36" borderId="0" xfId="49" applyNumberFormat="1" applyFont="1" applyFill="1" applyAlignment="1">
      <alignment horizontal="right" vertical="center" indent="1"/>
    </xf>
    <xf numFmtId="189" fontId="36" fillId="35" borderId="0" xfId="49" applyNumberFormat="1" applyFont="1" applyFill="1" applyAlignment="1">
      <alignment horizontal="right" vertical="center" indent="1"/>
    </xf>
    <xf numFmtId="189" fontId="36" fillId="35" borderId="0" xfId="49" applyNumberFormat="1" applyFont="1" applyFill="1">
      <alignment wrapText="1"/>
    </xf>
    <xf numFmtId="189" fontId="31" fillId="36" borderId="0" xfId="49" applyNumberFormat="1" applyFont="1" applyFill="1" applyAlignment="1">
      <alignment horizontal="right" vertical="center" indent="1"/>
    </xf>
    <xf numFmtId="189" fontId="31" fillId="35" borderId="0" xfId="49" applyNumberFormat="1" applyFont="1" applyFill="1" applyAlignment="1">
      <alignment horizontal="right" vertical="center" indent="1"/>
    </xf>
    <xf numFmtId="189" fontId="33" fillId="36" borderId="0" xfId="49" applyNumberFormat="1" applyFont="1" applyFill="1" applyAlignment="1">
      <alignment horizontal="right" vertical="center" indent="1"/>
    </xf>
    <xf numFmtId="0" fontId="40" fillId="35" borderId="0" xfId="49" applyFont="1" applyFill="1" applyAlignment="1">
      <alignment horizontal="center" vertical="top"/>
    </xf>
    <xf numFmtId="168" fontId="0" fillId="0" borderId="0" xfId="0" applyNumberFormat="1" applyAlignment="1">
      <alignment horizontal="left" vertical="center" readingOrder="2"/>
    </xf>
    <xf numFmtId="167" fontId="2" fillId="0" borderId="0" xfId="7" applyNumberFormat="1" applyFill="1" applyBorder="1" applyAlignment="1">
      <alignment horizontal="left" vertical="center" wrapText="1" readingOrder="2"/>
    </xf>
    <xf numFmtId="169" fontId="0" fillId="0" borderId="0" xfId="1" applyNumberFormat="1" applyFont="1" applyFill="1" applyBorder="1" applyAlignment="1">
      <alignment horizontal="left" vertical="center" wrapText="1" readingOrder="2"/>
    </xf>
    <xf numFmtId="167" fontId="2" fillId="0" borderId="0" xfId="7" applyFill="1" applyBorder="1" applyAlignment="1">
      <alignment horizontal="left" vertical="center" wrapText="1" readingOrder="2"/>
    </xf>
    <xf numFmtId="169" fontId="0" fillId="0" borderId="0" xfId="0" applyNumberFormat="1" applyAlignment="1">
      <alignment horizontal="left" vertical="center" wrapText="1" readingOrder="2"/>
    </xf>
    <xf numFmtId="0" fontId="0" fillId="0" borderId="0" xfId="0" applyAlignment="1">
      <alignment horizontal="left" vertical="center" wrapText="1" readingOrder="2"/>
    </xf>
    <xf numFmtId="168" fontId="0" fillId="0" borderId="0" xfId="0" applyNumberFormat="1" applyAlignment="1">
      <alignment horizontal="left" vertical="center" readingOrder="1"/>
    </xf>
    <xf numFmtId="0" fontId="23" fillId="0" borderId="0" xfId="0" applyFont="1" applyAlignment="1">
      <alignment horizontal="left" vertical="center" wrapText="1" readingOrder="1"/>
    </xf>
    <xf numFmtId="173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 readingOrder="2"/>
    </xf>
    <xf numFmtId="14" fontId="0" fillId="0" borderId="0" xfId="0" applyNumberFormat="1" applyAlignment="1">
      <alignment horizontal="left" vertical="center" readingOrder="2"/>
    </xf>
    <xf numFmtId="170" fontId="0" fillId="0" borderId="0" xfId="1" applyNumberFormat="1" applyFont="1" applyAlignment="1">
      <alignment horizontal="left" vertical="center" wrapText="1" readingOrder="2"/>
    </xf>
    <xf numFmtId="168" fontId="1" fillId="0" borderId="0" xfId="0" applyNumberFormat="1" applyFont="1" applyAlignment="1">
      <alignment horizontal="left" vertical="center" readingOrder="2"/>
    </xf>
    <xf numFmtId="170" fontId="1" fillId="0" borderId="0" xfId="1" applyNumberFormat="1" applyFont="1" applyAlignment="1">
      <alignment horizontal="left" vertical="center" wrapText="1" readingOrder="2"/>
    </xf>
    <xf numFmtId="2" fontId="0" fillId="0" borderId="0" xfId="0" applyNumberFormat="1">
      <alignment wrapText="1" readingOrder="2"/>
    </xf>
    <xf numFmtId="179" fontId="2" fillId="0" borderId="0" xfId="7" applyNumberFormat="1" applyAlignment="1">
      <alignment horizontal="center" vertical="center" wrapText="1" readingOrder="2"/>
    </xf>
    <xf numFmtId="179" fontId="0" fillId="0" borderId="0" xfId="0" applyNumberFormat="1" applyAlignment="1">
      <alignment vertical="center" wrapText="1" readingOrder="2"/>
    </xf>
    <xf numFmtId="2" fontId="0" fillId="0" borderId="0" xfId="0" applyNumberFormat="1" applyAlignment="1">
      <alignment horizontal="center" vertical="center" wrapText="1" readingOrder="2"/>
    </xf>
    <xf numFmtId="179" fontId="0" fillId="0" borderId="0" xfId="0" applyNumberFormat="1" applyFont="1" applyAlignment="1">
      <alignment horizontal="center" vertical="center" wrapText="1" readingOrder="2"/>
    </xf>
    <xf numFmtId="0" fontId="9" fillId="4" borderId="0" xfId="14" applyAlignment="1">
      <alignment horizontal="center" vertical="center" wrapText="1" readingOrder="2"/>
    </xf>
    <xf numFmtId="179" fontId="9" fillId="4" borderId="0" xfId="14" applyNumberFormat="1" applyAlignment="1">
      <alignment horizontal="center" vertical="center" wrapText="1" readingOrder="2"/>
    </xf>
    <xf numFmtId="0" fontId="2" fillId="20" borderId="0" xfId="35" applyAlignment="1">
      <alignment wrapText="1" readingOrder="2"/>
    </xf>
    <xf numFmtId="179" fontId="2" fillId="20" borderId="0" xfId="35" applyNumberFormat="1" applyAlignment="1">
      <alignment wrapText="1" readingOrder="2"/>
    </xf>
    <xf numFmtId="43" fontId="0" fillId="0" borderId="0" xfId="0" applyNumberFormat="1">
      <alignment wrapText="1" readingOrder="2"/>
    </xf>
  </cellXfs>
  <cellStyles count="55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omma" xfId="7" builtinId="3" customBuiltin="1"/>
    <cellStyle name="Comma [0]" xfId="8" builtinId="6" customBuiltin="1"/>
    <cellStyle name="Comma 2" xfId="54" xr:uid="{C428341D-EE71-4C54-99EC-1240A5CE737A}"/>
    <cellStyle name="Currency" xfId="1" builtinId="4" customBuiltin="1"/>
    <cellStyle name="Currency [0]" xfId="9" builtinId="7" customBuiltin="1"/>
    <cellStyle name="Explanatory Text" xfId="23" builtinId="53" customBuiltin="1"/>
    <cellStyle name="Explanatory Text 2" xfId="52" xr:uid="{8B5C2C77-4457-4F63-AC2D-BDD4D52BBAB1}"/>
    <cellStyle name="Followed Hyperlink" xfId="6" builtinId="9" customBuiltin="1"/>
    <cellStyle name="Good" xfId="14" builtinId="26" customBuiltin="1"/>
    <cellStyle name="Heading 1" xfId="4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5" builtinId="8" customBuiltin="1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 customBuiltin="1"/>
    <cellStyle name="Normal 2" xfId="49" xr:uid="{7CCD9865-0403-4CC5-A3F6-F9F0AB6B37DB}"/>
    <cellStyle name="Normal 3" xfId="50" xr:uid="{86CDFF3D-BA5F-4E84-AD4B-3DCDED275191}"/>
    <cellStyle name="Normal 4" xfId="51" xr:uid="{2F5E28A1-62C0-43E5-8751-10EEADD89091}"/>
    <cellStyle name="Normal 5" xfId="53" xr:uid="{09B66382-1D14-464A-843E-DC8970F55782}"/>
    <cellStyle name="Note" xfId="10" builtinId="10" customBuiltin="1"/>
    <cellStyle name="Output" xfId="18" builtinId="21" customBuiltin="1"/>
    <cellStyle name="Percent" xfId="3" builtinId="5" customBuiltin="1"/>
    <cellStyle name="Title" xfId="2" builtinId="15" customBuiltin="1"/>
    <cellStyle name="Total" xfId="24" builtinId="25" customBuiltin="1"/>
    <cellStyle name="Warning Text" xfId="22" builtinId="11" customBuiltin="1"/>
  </cellStyles>
  <dxfs count="84">
    <dxf>
      <font>
        <color rgb="FFC00000"/>
      </font>
    </dxf>
    <dxf>
      <font>
        <color theme="7" tint="-0.499984740745262"/>
      </font>
    </dxf>
    <dxf>
      <font>
        <color theme="4" tint="-0.499984740745262"/>
      </font>
    </dxf>
    <dxf>
      <numFmt numFmtId="169" formatCode="0.00_ ;\-0.00\ "/>
      <alignment horizontal="left" vertical="center" textRotation="0" wrapText="1" indent="0" justifyLastLine="0" shrinkToFit="0" readingOrder="2"/>
    </dxf>
    <dxf>
      <numFmt numFmtId="169" formatCode="0.00_ ;\-0.00\ "/>
      <alignment horizontal="left" vertical="center" textRotation="0" wrapText="1" indent="0" justifyLastLine="0" shrinkToFit="0" readingOrder="2"/>
    </dxf>
    <dxf>
      <numFmt numFmtId="169" formatCode="0.00_ ;\-0.00\ "/>
      <alignment horizontal="left" vertical="center" textRotation="0" wrapText="1" indent="0" justifyLastLine="0" shrinkToFit="0" readingOrder="2"/>
    </dxf>
    <dxf>
      <numFmt numFmtId="168" formatCode="_(@_)"/>
      <alignment horizontal="left" vertical="center" textRotation="0" wrapText="0" indent="0" justifyLastLine="0" shrinkToFit="0" readingOrder="2"/>
    </dxf>
    <dxf>
      <numFmt numFmtId="2" formatCode="0.00"/>
      <alignment horizontal="center" vertical="center" textRotation="0" wrapText="1" indent="0" justifyLastLine="0" shrinkToFit="0" readingOrder="2"/>
    </dxf>
    <dxf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79" formatCode="_ * #,##0_ ;_ * \-#,##0_ ;_ * &quot;-&quot;??_ ;_ @_ "/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numFmt numFmtId="2" formatCode="0.00"/>
      <alignment horizontal="center" vertical="center" textRotation="0" wrapText="1" indent="0" justifyLastLine="0" shrinkToFit="0" readingOrder="2"/>
    </dxf>
    <dxf>
      <numFmt numFmtId="2" formatCode="0.00"/>
      <alignment horizontal="center" vertical="center" textRotation="0" wrapText="1" indent="0" justifyLastLine="0" shrinkToFit="0" readingOrder="2"/>
    </dxf>
    <dxf>
      <numFmt numFmtId="179" formatCode="_ * #,##0_ ;_ * \-#,##0_ ;_ * &quot;-&quot;??_ ;_ @_ "/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9" formatCode="0.00_ ;\-0.00\ "/>
      <alignment horizontal="lef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9" formatCode="0.00_ ;\-0.00\ "/>
      <alignment horizontal="lef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169" formatCode="0.00_ ;\-0.00\ "/>
      <alignment horizontal="lef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8" formatCode="_(@_)"/>
      <alignment horizontal="lef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0" formatCode="#,##0.00_ ;[Red]\-#,##0.00\ 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3" formatCode="dd/mm/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@_)"/>
      <alignment horizontal="left" vertical="center" textRotation="0" wrapText="0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center" textRotation="0" indent="0" justifyLastLine="0" shrinkToFit="0"/>
    </dxf>
    <dxf>
      <alignment horizontal="left"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70" formatCode="#,##0.00_ ;[Red]\-#,##0.00\ "/>
      <alignment horizontal="left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(@_)"/>
      <alignment horizontal="lef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73" formatCode="dd/mm/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lef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left" vertical="center" textRotation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theme="1"/>
        <name val="Tahoma"/>
        <family val="2"/>
        <scheme val="none"/>
      </font>
      <alignment horizontal="lef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89" formatCode="[$AED]\ #,##0.00"/>
      <fill>
        <patternFill patternType="none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89" formatCode="[$AED]\ #,##0.00"/>
      <fill>
        <patternFill patternType="none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7" formatCode="&quot;$&quot;#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theme="0" tint="-4.9989318521683403E-2"/>
        </patternFill>
      </fill>
    </dxf>
    <dxf>
      <fill>
        <patternFill>
          <bgColor theme="3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color theme="6" tint="-0.499984740745262"/>
      </font>
      <fill>
        <patternFill>
          <fgColor theme="0"/>
          <bgColor theme="0"/>
        </patternFill>
      </fill>
    </dxf>
    <dxf>
      <fill>
        <patternFill>
          <bgColor theme="3"/>
        </patternFill>
      </fill>
    </dxf>
    <dxf>
      <font>
        <b/>
        <i val="0"/>
        <color theme="0"/>
      </font>
      <fill>
        <patternFill>
          <bgColor theme="6" tint="-0.499984740745262"/>
        </patternFill>
      </fill>
    </dxf>
    <dxf>
      <font>
        <color theme="6" tint="-0.499984740745262"/>
      </font>
      <fill>
        <patternFill>
          <fgColor theme="0"/>
          <bgColor theme="0"/>
        </patternFill>
      </fill>
    </dxf>
    <dxf>
      <font>
        <b val="0"/>
        <i val="0"/>
        <color theme="3"/>
      </font>
    </dxf>
    <dxf>
      <font>
        <color theme="1"/>
      </font>
      <fill>
        <patternFill>
          <bgColor theme="6" tint="0.79998168889431442"/>
        </patternFill>
      </fill>
      <border>
        <bottom style="medium">
          <color theme="0" tint="-0.14996795556505021"/>
        </bottom>
        <vertical style="thick">
          <color theme="0"/>
        </vertical>
      </border>
    </dxf>
    <dxf>
      <font>
        <b val="0"/>
        <i val="0"/>
        <color theme="3"/>
      </font>
      <border diagonalUp="0" diagonalDown="0">
        <left/>
        <right/>
        <top/>
        <bottom/>
        <vertical/>
        <horizontal/>
      </border>
    </dxf>
    <dxf>
      <font>
        <b val="0"/>
        <i val="0"/>
        <color theme="3"/>
      </font>
      <border>
        <vertical style="thick">
          <color theme="0"/>
        </vertical>
        <horizontal style="thin">
          <color theme="0" tint="-0.14996795556505021"/>
        </horizontal>
      </border>
    </dxf>
    <dxf>
      <font>
        <color theme="1"/>
      </font>
      <fill>
        <patternFill>
          <bgColor theme="6" tint="0.79998168889431442"/>
        </patternFill>
      </fill>
      <border>
        <bottom style="medium">
          <color theme="0" tint="-0.14996795556505021"/>
        </bottom>
        <vertical style="thick">
          <color theme="0"/>
        </vertical>
      </border>
    </dxf>
    <dxf>
      <font>
        <b val="0"/>
        <i val="0"/>
        <color theme="3"/>
      </font>
      <border diagonalUp="0" diagonalDown="0">
        <left/>
        <right/>
        <top style="dotted">
          <color theme="3" tint="0.39994506668294322"/>
        </top>
        <bottom/>
        <vertical/>
        <horizontal/>
      </border>
    </dxf>
    <dxf>
      <font>
        <b val="0"/>
        <i val="0"/>
        <color theme="3"/>
      </font>
      <border>
        <vertical style="thick">
          <color theme="0"/>
        </vertical>
        <horizontal style="thin">
          <color theme="0" tint="-0.14996795556505021"/>
        </horizontal>
      </border>
    </dxf>
    <dxf>
      <font>
        <sz val="12"/>
        <color theme="3"/>
        <name val="Times New Roman"/>
        <scheme val="major"/>
      </font>
    </dxf>
    <dxf>
      <font>
        <sz val="11"/>
        <color theme="3"/>
      </font>
    </dxf>
    <dxf>
      <font>
        <sz val="12"/>
        <color theme="3"/>
        <name val="Tahoma"/>
        <family val="2"/>
        <scheme val="none"/>
      </font>
    </dxf>
    <dxf>
      <font>
        <sz val="11"/>
        <color theme="3"/>
        <name val="Tahoma"/>
        <family val="2"/>
        <scheme val="none"/>
      </font>
    </dxf>
    <dxf>
      <border>
        <left style="thick">
          <color theme="0"/>
        </left>
        <right style="thick">
          <color theme="0"/>
        </right>
        <vertical style="thick">
          <color theme="0"/>
        </vertical>
      </border>
    </dxf>
    <dxf>
      <border>
        <left style="thick">
          <color theme="0"/>
        </left>
        <right style="thick">
          <color theme="0"/>
        </right>
        <vertical style="thick">
          <color theme="0"/>
        </vertical>
      </border>
    </dxf>
    <dxf>
      <font>
        <color theme="1"/>
      </font>
      <fill>
        <patternFill>
          <bgColor theme="6" tint="0.79998168889431442"/>
        </patternFill>
      </fill>
      <border>
        <bottom style="medium">
          <color theme="0" tint="-0.14993743705557422"/>
        </bottom>
        <vertical style="thick">
          <color theme="0"/>
        </vertical>
      </border>
    </dxf>
    <dxf>
      <font>
        <b val="0"/>
        <i val="0"/>
      </font>
      <border>
        <top style="dotted">
          <color theme="0" tint="-0.499984740745262"/>
        </top>
      </border>
    </dxf>
    <dxf>
      <font>
        <color theme="3"/>
      </font>
      <border>
        <horizontal style="thin">
          <color theme="0" tint="-0.14996795556505021"/>
        </horizontal>
      </border>
    </dxf>
    <dxf>
      <border>
        <left style="thick">
          <color theme="0"/>
        </left>
        <right style="thick">
          <color theme="0"/>
        </right>
        <vertical style="thick">
          <color theme="0"/>
        </vertical>
      </border>
    </dxf>
    <dxf>
      <border>
        <left style="thick">
          <color theme="0"/>
        </left>
        <right style="thick">
          <color theme="0"/>
        </right>
        <vertical style="thick">
          <color theme="0"/>
        </vertical>
      </border>
    </dxf>
    <dxf>
      <fill>
        <patternFill>
          <bgColor theme="5" tint="0.79998168889431442"/>
        </patternFill>
      </fill>
    </dxf>
    <dxf>
      <font>
        <color theme="1"/>
      </font>
      <fill>
        <patternFill>
          <bgColor theme="6" tint="0.79998168889431442"/>
        </patternFill>
      </fill>
      <border>
        <vertical style="thick">
          <color theme="0"/>
        </vertical>
      </border>
    </dxf>
    <dxf>
      <font>
        <b val="0"/>
        <i val="0"/>
      </font>
      <border>
        <top style="dotted">
          <color theme="0" tint="-0.499984740745262"/>
        </top>
        <bottom/>
      </border>
    </dxf>
    <dxf>
      <font>
        <color theme="3"/>
      </font>
    </dxf>
  </dxfs>
  <tableStyles count="8" defaultTableStyle="TableStyleMedium2" defaultPivotStyle="PivotStyleLight16">
    <tableStyle name="Table Style 1" pivot="0" count="3" xr9:uid="{10EE6CA0-8628-40A3-871E-A2FB36DB9CB8}">
      <tableStyleElement type="wholeTable" dxfId="61"/>
      <tableStyleElement type="headerRow" dxfId="60"/>
      <tableStyleElement type="secondRowStripe" dxfId="59"/>
    </tableStyle>
    <tableStyle name="Table Style 1 2" pivot="0" count="3" xr9:uid="{EA9CBFFD-398E-427D-8C8E-53E45274674C}">
      <tableStyleElement type="wholeTable" dxfId="58"/>
      <tableStyleElement type="headerRow" dxfId="57"/>
      <tableStyleElement type="secondRowStripe" dxfId="56"/>
    </tableStyle>
    <tableStyle name="جدول النقد المنفق" pivot="0" count="6" xr9:uid="{00000000-0011-0000-FFFF-FFFF00000000}">
      <tableStyleElement type="wholeTable" dxfId="83"/>
      <tableStyleElement type="headerRow" dxfId="82"/>
      <tableStyleElement type="totalRow" dxfId="81"/>
      <tableStyleElement type="secondRowStripe" dxfId="80"/>
      <tableStyleElement type="firstColumnStripe" dxfId="79"/>
      <tableStyleElement type="secondColumnStripe" dxfId="78"/>
    </tableStyle>
    <tableStyle name="جدول_ملخص_النقد" pivot="0" count="5" xr9:uid="{00000000-0011-0000-FFFF-FFFF01000000}">
      <tableStyleElement type="wholeTable" dxfId="77"/>
      <tableStyleElement type="headerRow" dxfId="76"/>
      <tableStyleElement type="totalRow" dxfId="75"/>
      <tableStyleElement type="firstColumnStripe" dxfId="74"/>
      <tableStyleElement type="secondColumnStripe" dxfId="73"/>
    </tableStyle>
    <tableStyle name="متعقب الأموال الشخصي " pivot="0" table="0" count="8" xr9:uid="{DC5288AF-489B-4B2D-BCFC-92AB669A7107}">
      <tableStyleElement type="wholeTable" dxfId="72"/>
      <tableStyleElement type="headerRow" dxfId="71"/>
    </tableStyle>
    <tableStyle name="متعقب النقود" pivot="0" table="0" count="2" xr9:uid="{00000000-0011-0000-FFFF-FFFF02000000}">
      <tableStyleElement type="wholeTable" dxfId="70"/>
      <tableStyleElement type="headerRow" dxfId="69"/>
    </tableStyle>
    <tableStyle name="ملخص شهري" table="0" count="3" xr9:uid="{00000000-0011-0000-FFFF-FFFF03000000}">
      <tableStyleElement type="wholeTable" dxfId="68"/>
      <tableStyleElement type="headerRow" dxfId="67"/>
      <tableStyleElement type="totalRow" dxfId="66"/>
    </tableStyle>
    <tableStyle name="بيانات PivotTable للملخص الشهري" table="0" count="4" xr9:uid="{00000000-0011-0000-FFFF-FFFF04000000}">
      <tableStyleElement type="wholeTable" dxfId="65"/>
      <tableStyleElement type="headerRow" dxfId="64"/>
      <tableStyleElement type="totalRow" dxfId="63"/>
      <tableStyleElement type="firstRowSubheading" dxfId="62"/>
    </tableStyle>
  </tableStyles>
  <colors>
    <mruColors>
      <color rgb="FFCCCCFF"/>
      <color rgb="FF9966FF"/>
      <color rgb="FFFF6600"/>
    </mruColors>
  </colors>
  <extLst>
    <ext xmlns:x14="http://schemas.microsoft.com/office/spreadsheetml/2009/9/main" uri="{46F421CA-312F-682f-3DD2-61675219B42D}">
      <x14:dxfs count="6">
        <dxf>
          <font>
            <name val="Tahoma"/>
            <family val="2"/>
          </font>
          <fill>
            <patternFill>
              <bgColor theme="2" tint="-9.9948118533890809E-2"/>
            </patternFill>
          </fill>
        </dxf>
        <dxf>
          <font>
            <name val="Tahoma"/>
            <family val="2"/>
          </font>
          <fill>
            <patternFill>
              <bgColor theme="2"/>
            </patternFill>
          </fill>
        </dxf>
        <dxf>
          <font>
            <color theme="0" tint="-0.14993743705557422"/>
            <name val="Tahoma"/>
            <family val="2"/>
          </font>
          <fill>
            <patternFill patternType="none">
              <bgColor auto="1"/>
            </patternFill>
          </fill>
          <border>
            <left style="medium">
              <color theme="0" tint="-0.14996795556505021"/>
            </left>
            <right style="medium">
              <color theme="0" tint="-0.14996795556505021"/>
            </right>
            <top style="medium">
              <color theme="0" tint="-0.14996795556505021"/>
            </top>
            <bottom style="medium">
              <color theme="0" tint="-0.14996795556505021"/>
            </bottom>
          </border>
        </dxf>
        <dxf>
          <font>
            <name val="Tahoma"/>
            <family val="2"/>
          </font>
          <fill>
            <patternFill>
              <bgColor theme="5" tint="0.59996337778862885"/>
            </patternFill>
          </fill>
        </dxf>
        <dxf>
          <font>
            <color theme="0" tint="-0.24994659260841701"/>
            <name val="Tahoma"/>
            <family val="2"/>
          </font>
          <border>
            <left style="medium">
              <color theme="0" tint="-0.24994659260841701"/>
            </left>
            <right style="medium">
              <color theme="0" tint="-0.24994659260841701"/>
            </right>
            <top style="medium">
              <color theme="0" tint="-0.24994659260841701"/>
            </top>
            <bottom style="medium">
              <color theme="0" tint="-0.24994659260841701"/>
            </bottom>
          </border>
        </dxf>
        <dxf>
          <font>
            <b/>
            <i val="0"/>
            <color theme="0" tint="-0.499984740745262"/>
            <name val="Tahoma"/>
            <family val="2"/>
          </font>
          <fill>
            <patternFill>
              <bgColor theme="0"/>
            </patternFill>
          </fill>
          <border>
            <left style="thin">
              <color theme="0" tint="-0.34998626667073579"/>
            </left>
            <right style="thin">
              <color theme="0" tint="-0.34998626667073579"/>
            </right>
            <top style="thin">
              <color theme="0" tint="-0.34998626667073579"/>
            </top>
            <bottom style="thin">
              <color theme="0" tint="-0.34998626667073579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متعقب الأموال الشخصي ">
          <x14:slicerStyleElements>
            <x14:slicerStyleElement type="unselectedItemWithData" dxfId="5"/>
            <x14:slicerStyleElement type="unselectedItemWithNoData" dxfId="4"/>
            <x14:slicerStyleElement type="selectedItemWithData" dxfId="3"/>
            <x14:slicerStyleElement type="selectedItemWithNo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60063772392913"/>
          <c:y val="3.4000715791347461E-2"/>
          <c:w val="0.63505380577427817"/>
          <c:h val="0.83761439655718151"/>
        </c:manualLayout>
      </c:layout>
      <c:barChart>
        <c:barDir val="col"/>
        <c:grouping val="clustered"/>
        <c:varyColors val="0"/>
        <c:ser>
          <c:idx val="0"/>
          <c:order val="0"/>
          <c:tx>
            <c:v>نقداً</c:v>
          </c:tx>
          <c:invertIfNegative val="0"/>
          <c:dPt>
            <c:idx val="0"/>
            <c:invertIfNegative val="0"/>
            <c:bubble3D val="0"/>
            <c:spPr>
              <a:gradFill>
                <a:gsLst>
                  <a:gs pos="25000">
                    <a:srgbClr val="92D050">
                      <a:lumMod val="90000"/>
                    </a:srgbClr>
                  </a:gs>
                  <a:gs pos="50000">
                    <a:srgbClr val="FFC000">
                      <a:lumMod val="99000"/>
                    </a:srgbClr>
                  </a:gs>
                  <a:gs pos="75000">
                    <a:srgbClr val="FF0000">
                      <a:lumMod val="92000"/>
                      <a:lumOff val="8000"/>
                    </a:srgbClr>
                  </a:gs>
                </a:gsLst>
                <a:lin ang="5400000" scaled="0"/>
              </a:gradFill>
            </c:spPr>
            <c:extLst>
              <c:ext xmlns:c16="http://schemas.microsoft.com/office/drawing/2014/chart" uri="{C3380CC4-5D6E-409C-BE32-E72D297353CC}">
                <c16:uniqueId val="{00000001-2A66-4496-8395-062B3C13B722}"/>
              </c:ext>
            </c:extLst>
          </c:dPt>
          <c:cat>
            <c:strLit>
              <c:ptCount val="1"/>
              <c:pt idx="0">
                <c:v>Cash</c:v>
              </c:pt>
            </c:strLit>
          </c:cat>
          <c:val>
            <c:numRef>
              <c:f>'ملخص النقد'!$B$22</c:f>
              <c:numCache>
                <c:formatCode>0%</c:formatCode>
                <c:ptCount val="1"/>
                <c:pt idx="0">
                  <c:v>0.55356828193832597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6-4496-8395-062B3C13B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581534232"/>
        <c:axId val="567614184"/>
      </c:barChart>
      <c:catAx>
        <c:axId val="581534232"/>
        <c:scaling>
          <c:orientation val="maxMin"/>
        </c:scaling>
        <c:delete val="1"/>
        <c:axPos val="b"/>
        <c:numFmt formatCode="General" sourceLinked="0"/>
        <c:majorTickMark val="out"/>
        <c:minorTickMark val="none"/>
        <c:tickLblPos val="nextTo"/>
        <c:crossAx val="567614184"/>
        <c:crosses val="autoZero"/>
        <c:auto val="1"/>
        <c:lblAlgn val="ctr"/>
        <c:lblOffset val="100"/>
        <c:noMultiLvlLbl val="0"/>
      </c:catAx>
      <c:valAx>
        <c:axId val="567614184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0">
            <a:solidFill>
              <a:schemeClr val="tx2"/>
            </a:solidFill>
            <a:prstDash val="sysDot"/>
          </a:ln>
        </c:spPr>
        <c:txPr>
          <a:bodyPr/>
          <a:lstStyle/>
          <a:p>
            <a:pPr>
              <a:defRPr sz="1100" i="1"/>
            </a:pPr>
            <a:endParaRPr lang="en-US"/>
          </a:p>
        </c:txPr>
        <c:crossAx val="58153423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133350</xdr:rowOff>
    </xdr:from>
    <xdr:to>
      <xdr:col>1</xdr:col>
      <xdr:colOff>847725</xdr:colOff>
      <xdr:row>19</xdr:row>
      <xdr:rowOff>361950</xdr:rowOff>
    </xdr:to>
    <xdr:graphicFrame macro="">
      <xdr:nvGraphicFramePr>
        <xdr:cNvPr id="2" name="مخطط متعقب النقود" descr="مخطط عمودي لعرض النسبة المئوية للنقد المتوفر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394448</xdr:colOff>
      <xdr:row>0</xdr:row>
      <xdr:rowOff>403413</xdr:rowOff>
    </xdr:from>
    <xdr:ext cx="2243114" cy="1060076"/>
    <xdr:pic>
      <xdr:nvPicPr>
        <xdr:cNvPr id="2" name="Picture 1">
          <a:extLst>
            <a:ext uri="{FF2B5EF4-FFF2-40B4-BE49-F238E27FC236}">
              <a16:creationId xmlns:a16="http://schemas.microsoft.com/office/drawing/2014/main" id="{799FEF93-36F3-4195-855C-F383B3906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448" y="167193"/>
          <a:ext cx="2243114" cy="1060076"/>
        </a:xfrm>
        <a:prstGeom prst="rect">
          <a:avLst/>
        </a:prstGeom>
      </xdr:spPr>
    </xdr:pic>
    <xdr:clientData/>
  </xdr:oneCellAnchor>
  <xdr:twoCellAnchor editAs="oneCell">
    <xdr:from>
      <xdr:col>1</xdr:col>
      <xdr:colOff>55267</xdr:colOff>
      <xdr:row>26</xdr:row>
      <xdr:rowOff>34115</xdr:rowOff>
    </xdr:from>
    <xdr:to>
      <xdr:col>2</xdr:col>
      <xdr:colOff>239486</xdr:colOff>
      <xdr:row>29</xdr:row>
      <xdr:rowOff>308151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54DFC6-F0D2-7B1D-612E-4770685BA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210" y="8339915"/>
          <a:ext cx="1327219" cy="13190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جدول_ملخص_النقد" displayName="CashSummaryTable" ref="D4:G8" totalsRowCount="1" headerRowDxfId="38" dataDxfId="36" totalsRowDxfId="37">
  <tableColumns count="4">
    <tableColumn id="1" xr3:uid="{00000000-0010-0000-0000-000001000000}" name="الحساب" totalsRowLabel="الإجمالي" dataDxfId="18" totalsRowDxfId="6"/>
    <tableColumn id="3" xr3:uid="{00000000-0010-0000-0000-000003000000}" name="النقد المبدئي" totalsRowFunction="custom" dataDxfId="17" totalsRowDxfId="5">
      <totalsRowFormula>SUM(E5:E7)</totalsRowFormula>
    </tableColumn>
    <tableColumn id="2" xr3:uid="{00000000-0010-0000-0000-000002000000}" name="إجمالي الإنفاق" totalsRowFunction="sum" dataDxfId="16" totalsRowDxfId="4">
      <calculatedColumnFormula>SUMIF(النقد_المنفق[الحساب],"=" &amp;CashSummaryTable[[#This Row],[الحساب]],النقد_المنفق[المبلغ])</calculatedColumnFormula>
    </tableColumn>
    <tableColumn id="4" xr3:uid="{00000000-0010-0000-0000-000004000000}" name="النقد المتبقي" totalsRowFunction="custom" dataDxfId="15" totalsRowDxfId="3">
      <calculatedColumnFormula>CashSummaryTable[[#Totals],[النقد المبدئي]]-CashSummaryTable[[#Totals],[إجمالي الإنفاق]]</calculatedColumnFormula>
      <totalsRowFormula>CashSummaryTable[[#Totals],[النقد المبدئي]]-CashSummaryTable[[#Totals],[إجمالي الإنفاق]]</totalsRowFormula>
    </tableColumn>
  </tableColumns>
  <tableStyleInfo name="جدول_ملخص_النقد" showFirstColumn="0" showLastColumn="0" showRowStripes="0" showColumnStripes="1"/>
  <extLst>
    <ext xmlns:x14="http://schemas.microsoft.com/office/spreadsheetml/2009/9/main" uri="{504A1905-F514-4f6f-8877-14C23A59335A}">
      <x14:table altTextSummary="أدخل نوع الحساب ومبلغ البدء النقدي في هذا الجدول. يتم حساب إجمالي الإنفاق والمبالغ النقدية المتبقية تلقائيًا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النقد_المنفق" displayName="النقد_المنفق" ref="B4:G26" totalsRowCount="1" headerRowDxfId="31" dataDxfId="29" totalsRowDxfId="30">
  <autoFilter ref="B4:G25" xr:uid="{00000000-0009-0000-0100-000003000000}"/>
  <tableColumns count="6">
    <tableColumn id="1" xr3:uid="{00000000-0010-0000-0100-000001000000}" name="التاريخ" totalsRowLabel="الإجمالي" dataDxfId="35" totalsRowDxfId="24"/>
    <tableColumn id="2" xr3:uid="{00000000-0010-0000-0100-000002000000}" name="الوصف" dataDxfId="34" totalsRowDxfId="23"/>
    <tableColumn id="7" xr3:uid="{0959E72B-D7EC-4A0E-AE29-C036171CD28D}" name="التكلفة" dataDxfId="25" totalsRowDxfId="22"/>
    <tableColumn id="6" xr3:uid="{6A5A5961-4A88-4CD1-A120-2CAD4B964140}" name="العدد" dataDxfId="26" totalsRowDxfId="21"/>
    <tableColumn id="3" xr3:uid="{00000000-0010-0000-0100-000003000000}" name="المبلغ" totalsRowFunction="custom" dataDxfId="33" totalsRowDxfId="20" dataCellStyle="Currency" totalsRowCellStyle="Currency">
      <calculatedColumnFormula>النقد_المنفق[[#This Row],[التكلفة]]*النقد_المنفق[[#This Row],[العدد]]</calculatedColumnFormula>
      <totalsRowFormula>SUM(F5:F25)</totalsRowFormula>
    </tableColumn>
    <tableColumn id="4" xr3:uid="{00000000-0010-0000-0100-000004000000}" name="الحساب" dataDxfId="32" totalsRowDxfId="19"/>
  </tableColumns>
  <tableStyleInfo name="جدول النقد المنفق" showFirstColumn="0" showLastColumn="0" showRowStripes="1" showColumnStripes="1"/>
  <extLst>
    <ext xmlns:x14="http://schemas.microsoft.com/office/spreadsheetml/2009/9/main" uri="{504A1905-F514-4f6f-8877-14C23A59335A}">
      <x14:table altTextSummary="أدخل &quot;التاريخ&quot; و&quot;الوصف&quot; و&quot;المبلغ المنفق&quot; في هذا الجدول. تحديد نوع الحساب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DE0D606-AD2B-4950-9517-DF638AF3990F}" name="SalesDetails6" displayName="SalesDetails6" ref="B13:E14" totalsRowShown="0" headerRowDxfId="43" dataDxfId="44">
  <autoFilter ref="B13:E14" xr:uid="{303D7532-482E-47BE-8488-13F01E6069D5}">
    <filterColumn colId="0" hiddenButton="1"/>
    <filterColumn colId="1" hiddenButton="1"/>
    <filterColumn colId="2" hiddenButton="1"/>
    <filterColumn colId="3" hiddenButton="1"/>
  </autoFilter>
  <tableColumns count="4">
    <tableColumn id="1" xr3:uid="{3EE7F6C8-5045-4864-B814-17FE69D6126B}" name="Salesperson" dataDxfId="48"/>
    <tableColumn id="2" xr3:uid="{4C8D115E-5E41-4579-9149-DD7283E86948}" name="Job" dataDxfId="47"/>
    <tableColumn id="3" xr3:uid="{B06CD4EE-D904-4883-BEEC-560EEC12BE98}" name="Payment Terms" dataDxfId="46"/>
    <tableColumn id="4" xr3:uid="{D0E2D0D1-7103-4735-ACBD-A8E1FAD28416}" name="Due Date" dataDxfId="45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Enter Salesperson name, Job title, Payment Terms, and Due Date in this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706764-DFA0-4DCC-80BB-C0078DC694E1}" name="InvoiceDetails7" displayName="InvoiceDetails7" ref="B16:E26" headerRowDxfId="42" dataDxfId="55" totalsRowDxfId="54">
  <autoFilter ref="B16:E26" xr:uid="{79A78173-9F3F-4C5F-95F6-0CE1DD164C02}">
    <filterColumn colId="0" hiddenButton="1"/>
    <filterColumn colId="1" hiddenButton="1"/>
    <filterColumn colId="2" hiddenButton="1"/>
    <filterColumn colId="3" hiddenButton="1"/>
  </autoFilter>
  <tableColumns count="4">
    <tableColumn id="1" xr3:uid="{CEF46200-F3EF-4D1F-B00D-A6B60C836CF9}" name="Qty" dataDxfId="53" totalsRowDxfId="52"/>
    <tableColumn id="2" xr3:uid="{69D9074F-70ED-4717-BB8F-D8C3286A77A9}" name="Description" dataDxfId="41" totalsRowDxfId="51"/>
    <tableColumn id="3" xr3:uid="{749DD0E1-EA89-44CC-A16E-6C6D83A4C1A0}" name="Unit Price" totalsRowLabel="Total" dataDxfId="40" totalsRowDxfId="50"/>
    <tableColumn id="4" xr3:uid="{8CCE9C0A-57CA-47AA-BAAD-ED99DC6594A8}" name="Line Total" totalsRowFunction="custom" dataDxfId="39" totalsRowDxfId="49">
      <calculatedColumnFormula>IFERROR(IF(InvoiceDetails7[[#This Row],[Qty]]="","",InvoiceDetails7[[#This Row],[Qty]]*InvoiceDetails7[[#This Row],[Unit Price]]), "")</calculatedColumnFormula>
      <totalsRowFormula>IF(SUM(E27)&gt;0,SUM((E27*E28)+E27),"")</totalsRowFormula>
    </tableColumn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03A30E6-DDA4-48BE-A438-69550FFD76EA}" name="Table8" displayName="Table8" ref="B2:E19" totalsRowCount="1" headerRowDxfId="27" dataDxfId="28">
  <autoFilter ref="B2:E18" xr:uid="{E03A30E6-DDA4-48BE-A438-69550FFD76EA}"/>
  <tableColumns count="4">
    <tableColumn id="1" xr3:uid="{8EC85F1C-7072-4677-A77C-C0D2E094D053}" name="البيان" dataDxfId="14" totalsRowDxfId="10"/>
    <tableColumn id="2" xr3:uid="{4591146C-3033-4BDC-8FDB-F3EE7B32E041}" name="العدد" totalsRowFunction="custom" dataDxfId="13" totalsRowDxfId="9" dataCellStyle="Comma">
      <totalsRowFormula>SUM(C3:C18)</totalsRowFormula>
    </tableColumn>
    <tableColumn id="4" xr3:uid="{8C9EE4B1-815B-43FF-8E76-C1132B39DCDC}" name="البيع" totalsRowFunction="custom" dataDxfId="12" totalsRowDxfId="8">
      <totalsRowFormula>SUM(D3:D18)</totalsRowFormula>
    </tableColumn>
    <tableColumn id="5" xr3:uid="{031274B0-F4EB-4DCA-A7AB-A4EE39BC1A51}" name="المجموع" totalsRowFunction="custom" dataDxfId="11" totalsRowDxfId="7">
      <calculatedColumnFormula>Table8[[#This Row],[العدد]]*Table8[[#This Row],[البيع]]</calculatedColumnFormula>
      <totalsRowFormula>SUM(E3:E18)</totalsRowFormula>
    </tableColumn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oney Tracker">
      <a:dk1>
        <a:sysClr val="windowText" lastClr="000000"/>
      </a:dk1>
      <a:lt1>
        <a:sysClr val="window" lastClr="FFFFFF"/>
      </a:lt1>
      <a:dk2>
        <a:srgbClr val="404041"/>
      </a:dk2>
      <a:lt2>
        <a:srgbClr val="FFFF99"/>
      </a:lt2>
      <a:accent1>
        <a:srgbClr val="B5D67E"/>
      </a:accent1>
      <a:accent2>
        <a:srgbClr val="6DCEF5"/>
      </a:accent2>
      <a:accent3>
        <a:srgbClr val="FCEE1E"/>
      </a:accent3>
      <a:accent4>
        <a:srgbClr val="FAAF4E"/>
      </a:accent4>
      <a:accent5>
        <a:srgbClr val="31859B"/>
      </a:accent5>
      <a:accent6>
        <a:srgbClr val="DB7713"/>
      </a:accent6>
      <a:hlink>
        <a:srgbClr val="4BACC6"/>
      </a:hlink>
      <a:folHlink>
        <a:srgbClr val="E36C09"/>
      </a:folHlink>
    </a:clrScheme>
    <a:fontScheme name="Personal Money Tracker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autoPageBreaks="0"/>
  </sheetPr>
  <dimension ref="A1:I23"/>
  <sheetViews>
    <sheetView showGridLines="0" tabSelected="1" zoomScaleNormal="100" workbookViewId="0">
      <selection activeCell="F11" sqref="F11"/>
    </sheetView>
  </sheetViews>
  <sheetFormatPr defaultRowHeight="30" customHeight="1" x14ac:dyDescent="0.25"/>
  <cols>
    <col min="1" max="1" width="2.19921875" customWidth="1"/>
    <col min="2" max="2" width="15.19921875" customWidth="1"/>
    <col min="3" max="3" width="7.5" customWidth="1"/>
    <col min="4" max="4" width="18.59765625" customWidth="1"/>
    <col min="5" max="5" width="22.5" customWidth="1"/>
    <col min="6" max="6" width="17.19921875" customWidth="1"/>
    <col min="7" max="7" width="18.59765625" customWidth="1"/>
    <col min="8" max="8" width="14.796875" customWidth="1"/>
    <col min="9" max="9" width="13" bestFit="1" customWidth="1"/>
    <col min="10" max="10" width="14.19921875" bestFit="1" customWidth="1"/>
    <col min="11" max="12" width="11.09765625" customWidth="1"/>
  </cols>
  <sheetData>
    <row r="1" spans="1:9" ht="18.75" customHeight="1" x14ac:dyDescent="0.25">
      <c r="A1" s="1"/>
      <c r="B1" s="14" t="s">
        <v>0</v>
      </c>
      <c r="C1" s="14"/>
      <c r="D1" s="14"/>
      <c r="E1" s="14"/>
      <c r="F1" s="14"/>
      <c r="G1" s="1"/>
    </row>
    <row r="2" spans="1:9" ht="18.75" customHeight="1" x14ac:dyDescent="0.25">
      <c r="A2" s="1"/>
      <c r="B2" s="15"/>
      <c r="C2" s="15"/>
      <c r="D2" s="15"/>
      <c r="E2" s="15"/>
      <c r="F2" s="15"/>
      <c r="G2" s="2" t="s">
        <v>9</v>
      </c>
      <c r="H2" s="2" t="s">
        <v>46</v>
      </c>
      <c r="I2" s="2" t="s">
        <v>71</v>
      </c>
    </row>
    <row r="3" spans="1:9" ht="50.1" customHeight="1" x14ac:dyDescent="0.35">
      <c r="A3" s="1"/>
      <c r="B3" s="18"/>
      <c r="C3" s="18"/>
      <c r="D3" s="11" t="s">
        <v>3</v>
      </c>
      <c r="E3" s="11"/>
      <c r="F3" s="1"/>
      <c r="G3" s="1"/>
    </row>
    <row r="4" spans="1:9" ht="30" customHeight="1" x14ac:dyDescent="0.25">
      <c r="A4" s="1"/>
      <c r="B4" s="16" t="s">
        <v>1</v>
      </c>
      <c r="C4" s="1"/>
      <c r="D4" s="5" t="s">
        <v>4</v>
      </c>
      <c r="E4" s="5" t="s">
        <v>7</v>
      </c>
      <c r="F4" s="5" t="s">
        <v>8</v>
      </c>
      <c r="G4" s="5" t="s">
        <v>10</v>
      </c>
    </row>
    <row r="5" spans="1:9" ht="30" customHeight="1" x14ac:dyDescent="0.25">
      <c r="A5" s="1"/>
      <c r="B5" s="17"/>
      <c r="C5" s="1"/>
      <c r="D5" s="78" t="s">
        <v>5</v>
      </c>
      <c r="E5" s="79">
        <v>105000</v>
      </c>
      <c r="F5" s="80">
        <f>النقد_المنفق[[#Totals],[المبلغ]]</f>
        <v>50670</v>
      </c>
      <c r="G5" s="80"/>
    </row>
    <row r="6" spans="1:9" ht="30" customHeight="1" x14ac:dyDescent="0.25">
      <c r="A6" s="1"/>
      <c r="B6" s="17"/>
      <c r="C6" s="1"/>
      <c r="D6" s="78" t="s">
        <v>46</v>
      </c>
      <c r="E6" s="81">
        <f>المبيعات!L3</f>
        <v>6500</v>
      </c>
      <c r="F6" s="80"/>
      <c r="G6" s="80"/>
    </row>
    <row r="7" spans="1:9" ht="30" customHeight="1" x14ac:dyDescent="0.25">
      <c r="A7" s="1"/>
      <c r="B7" s="17"/>
      <c r="C7" s="1"/>
      <c r="D7" s="78" t="s">
        <v>51</v>
      </c>
      <c r="E7" s="81">
        <f>المبيعات!M3</f>
        <v>2000</v>
      </c>
      <c r="F7" s="80"/>
      <c r="G7" s="80"/>
    </row>
    <row r="8" spans="1:9" ht="30" customHeight="1" x14ac:dyDescent="0.25">
      <c r="A8" s="1"/>
      <c r="B8" s="17"/>
      <c r="C8" s="1"/>
      <c r="D8" s="78" t="s">
        <v>6</v>
      </c>
      <c r="E8" s="82">
        <f>SUM(E5:E7)</f>
        <v>113500</v>
      </c>
      <c r="F8" s="82">
        <f>SUBTOTAL(109,CashSummaryTable[إجمالي الإنفاق])</f>
        <v>50670</v>
      </c>
      <c r="G8" s="82">
        <f>CashSummaryTable[[#Totals],[النقد المبدئي]]-CashSummaryTable[[#Totals],[إجمالي الإنفاق]]</f>
        <v>62830</v>
      </c>
    </row>
    <row r="9" spans="1:9" ht="30" customHeight="1" x14ac:dyDescent="0.25">
      <c r="A9" s="1"/>
      <c r="B9" s="17"/>
      <c r="C9" s="1"/>
      <c r="D9" s="83"/>
      <c r="E9" s="83"/>
      <c r="F9" s="83"/>
      <c r="G9" s="83"/>
    </row>
    <row r="10" spans="1:9" ht="30" customHeight="1" x14ac:dyDescent="0.25">
      <c r="A10" s="1"/>
      <c r="B10" s="17"/>
      <c r="C10" s="1"/>
      <c r="D10" s="1"/>
      <c r="E10" s="1"/>
      <c r="F10" s="1"/>
      <c r="G10" s="6"/>
    </row>
    <row r="11" spans="1:9" ht="30" customHeight="1" x14ac:dyDescent="0.25">
      <c r="A11" s="1"/>
      <c r="B11" s="17"/>
      <c r="C11" s="1"/>
      <c r="D11" s="1"/>
      <c r="E11" s="1"/>
      <c r="F11" s="1"/>
      <c r="G11" s="1"/>
    </row>
    <row r="12" spans="1:9" ht="30" customHeight="1" x14ac:dyDescent="0.25">
      <c r="A12" s="1"/>
      <c r="B12" s="17"/>
      <c r="C12" s="1"/>
      <c r="D12" s="1"/>
      <c r="E12" s="1"/>
      <c r="F12" s="1"/>
      <c r="G12" s="1"/>
    </row>
    <row r="13" spans="1:9" ht="30" customHeight="1" x14ac:dyDescent="0.25">
      <c r="A13" s="1"/>
      <c r="B13" s="17"/>
      <c r="C13" s="1"/>
      <c r="D13" s="1"/>
      <c r="E13" s="1"/>
      <c r="F13" s="1"/>
      <c r="G13" s="1"/>
    </row>
    <row r="14" spans="1:9" ht="30" customHeight="1" x14ac:dyDescent="0.25">
      <c r="A14" s="1"/>
      <c r="B14" s="17"/>
      <c r="C14" s="1"/>
      <c r="D14" s="1"/>
      <c r="E14" s="1"/>
      <c r="F14" s="1"/>
      <c r="G14" s="1"/>
    </row>
    <row r="15" spans="1:9" ht="30" customHeight="1" x14ac:dyDescent="0.25">
      <c r="A15" s="1"/>
      <c r="B15" s="17"/>
      <c r="C15" s="1"/>
      <c r="D15" s="1"/>
      <c r="E15" s="1"/>
      <c r="F15" s="1"/>
      <c r="G15" s="1"/>
    </row>
    <row r="16" spans="1:9" ht="30" customHeight="1" x14ac:dyDescent="0.25">
      <c r="A16" s="1"/>
      <c r="B16" s="17"/>
      <c r="C16" s="1"/>
      <c r="D16" s="1"/>
      <c r="E16" s="1"/>
      <c r="F16" s="1"/>
      <c r="G16" s="1"/>
    </row>
    <row r="17" spans="1:7" ht="30" customHeight="1" x14ac:dyDescent="0.25">
      <c r="A17" s="1"/>
      <c r="B17" s="17"/>
      <c r="C17" s="1"/>
      <c r="D17" s="1"/>
      <c r="E17" s="1"/>
      <c r="F17" s="1"/>
      <c r="G17" s="1"/>
    </row>
    <row r="18" spans="1:7" ht="30" customHeight="1" x14ac:dyDescent="0.25">
      <c r="A18" s="1"/>
      <c r="B18" s="17"/>
      <c r="C18" s="1"/>
      <c r="D18" s="1"/>
      <c r="E18" s="1"/>
      <c r="F18" s="1"/>
      <c r="G18" s="1"/>
    </row>
    <row r="19" spans="1:7" ht="30" customHeight="1" x14ac:dyDescent="0.25">
      <c r="A19" s="1"/>
      <c r="B19" s="17"/>
      <c r="C19" s="1"/>
      <c r="D19" s="1"/>
      <c r="E19" s="1"/>
      <c r="F19" s="1"/>
      <c r="G19" s="1"/>
    </row>
    <row r="20" spans="1:7" ht="30" customHeight="1" x14ac:dyDescent="0.25">
      <c r="A20" s="1"/>
      <c r="B20" s="12" t="s">
        <v>2</v>
      </c>
      <c r="C20" s="1"/>
      <c r="D20" s="1"/>
      <c r="E20" s="1"/>
      <c r="F20" s="1"/>
      <c r="G20" s="1"/>
    </row>
    <row r="21" spans="1:7" ht="30" customHeight="1" x14ac:dyDescent="0.25">
      <c r="A21" s="1"/>
      <c r="B21" s="13"/>
      <c r="C21" s="1"/>
      <c r="D21" s="1"/>
      <c r="E21" s="1"/>
      <c r="F21" s="1"/>
      <c r="G21" s="1"/>
    </row>
    <row r="22" spans="1:7" ht="30" customHeight="1" x14ac:dyDescent="0.25">
      <c r="A22" s="1"/>
      <c r="B22" s="9">
        <f>CashSummaryTable[[#Totals],[النقد المتبقي]]/CashSummaryTable[[#Totals],[النقد المبدئي]]</f>
        <v>0.55356828193832597</v>
      </c>
      <c r="C22" s="1"/>
      <c r="D22" s="1"/>
      <c r="E22" s="1"/>
      <c r="F22" s="1"/>
      <c r="G22" s="1"/>
    </row>
    <row r="23" spans="1:7" ht="30" customHeight="1" x14ac:dyDescent="0.25">
      <c r="B23" s="10"/>
    </row>
  </sheetData>
  <mergeCells count="6">
    <mergeCell ref="B22:B23"/>
    <mergeCell ref="D3:E3"/>
    <mergeCell ref="B20:B21"/>
    <mergeCell ref="B1:F2"/>
    <mergeCell ref="B4:B19"/>
    <mergeCell ref="B3:C3"/>
  </mergeCells>
  <conditionalFormatting sqref="B22">
    <cfRule type="expression" dxfId="2" priority="7" stopIfTrue="1">
      <formula>$B$22&gt;=0.5</formula>
    </cfRule>
    <cfRule type="expression" dxfId="1" priority="8" stopIfTrue="1">
      <formula>AND($B$22&gt;=0.25,$B$22&lt;0.5)</formula>
    </cfRule>
    <cfRule type="expression" dxfId="0" priority="9" stopIfTrue="1">
      <formula>$B$22&lt;0.25</formula>
    </cfRule>
  </conditionalFormatting>
  <dataValidations count="11">
    <dataValidation allowBlank="1" showInputMessage="1" showErrorMessage="1" prompt="أنشئ &quot;متعقب النقود الشخصية&quot; في هذا المصنف. يوجد المخطط في الخلية B4. يتم حساب &quot;النسبة المئوية للنقد المتبقي&quot; تلقائياً في الخلية B22" sqref="A1" xr:uid="{00000000-0002-0000-0000-000000000000}"/>
    <dataValidation allowBlank="1" showInputMessage="1" showErrorMessage="1" prompt="ارتباط التنقل إلى ورقة عمل &quot;النقد المنفق&quot;" sqref="G2" xr:uid="{00000000-0002-0000-0000-000001000000}"/>
    <dataValidation allowBlank="1" showInputMessage="1" showErrorMessage="1" prompt="أدخل تفاصيل النقد في الجدول أدناه" sqref="D3:E3" xr:uid="{00000000-0002-0000-0000-000002000000}"/>
    <dataValidation allowBlank="1" showInputMessage="1" showErrorMessage="1" prompt="أدخل &quot;نوع الحساب&quot; في هذا العمود أسفل هذا العنوان" sqref="D4" xr:uid="{00000000-0002-0000-0000-000003000000}"/>
    <dataValidation allowBlank="1" showInputMessage="1" showErrorMessage="1" prompt="أدخل &quot;مبلغ البداية للنقد&quot; في هذا العمود أسفل هذا العنوان" sqref="E4" xr:uid="{00000000-0002-0000-0000-000004000000}"/>
    <dataValidation allowBlank="1" showInputMessage="1" showErrorMessage="1" prompt="يتم حساب &quot;إجمالي المبلغ المنفق&quot; تلقائياً في هذا العمود أسفل هذا العنوان" sqref="F4" xr:uid="{00000000-0002-0000-0000-000005000000}"/>
    <dataValidation allowBlank="1" showInputMessage="1" showErrorMessage="1" prompt="يتم حساب &quot;النقد المتبقي&quot; تلقائياً في هذا العمود أسفل هذا العنوان" sqref="G4" xr:uid="{00000000-0002-0000-0000-000006000000}"/>
    <dataValidation allowBlank="1" showInputMessage="1" showErrorMessage="1" prompt="يوجد عنوان ورقة العمل هذه في هذه الخلية. أدخل التفاصيل في جدول &quot;ملخص النقد&quot; الذي يبدأ في الخلية D4 في ورقة العمل هذه. حدد الخلية G2 للانتقال إلى ورقة عمل &quot;النقد المنفق&quot;" sqref="B1:F2" xr:uid="{00000000-0002-0000-0000-000007000000}"/>
    <dataValidation allowBlank="1" showInputMessage="1" showErrorMessage="1" prompt="يتم حساب &quot;النقد المتبقي&quot; تلقائياً في الخلية أدناه" sqref="B20:B21" xr:uid="{00000000-0002-0000-0000-000008000000}"/>
    <dataValidation allowBlank="1" showInputMessage="1" showErrorMessage="1" prompt="يتم حساب &quot;النقد المتبقي&quot; تلقائياً في هذه الخلية" sqref="B22:B23" xr:uid="{00000000-0002-0000-0000-000009000000}"/>
    <dataValidation allowBlank="1" showInputMessage="1" showErrorMessage="1" prompt="ارتباط للتنقل إلى ورقة العمل &quot;ملخص شهري&quot;" sqref="H2:I2" xr:uid="{EEFC95E5-5BA6-4273-917B-A01ACA485794}"/>
  </dataValidations>
  <hyperlinks>
    <hyperlink ref="G2" location="'النقد المنفق'!A1" tooltip="حدد للانتقال إلى ورقة عمل &quot;المبلغ المنفق&quot;" display="النقد المنفق &gt;" xr:uid="{00000000-0004-0000-0000-000000000000}"/>
    <hyperlink ref="H2" location="المبيعات!A1" display="المبيعات" xr:uid="{267E547B-228E-4CBB-A2AA-D34DF26CE859}"/>
    <hyperlink ref="I2" location="invoice!A1" display="فاتورة" xr:uid="{15B4F815-9962-4CC7-B8C7-8474F82C7E6E}"/>
  </hyperlinks>
  <printOptions horizontalCentered="1"/>
  <pageMargins left="0.7" right="0.7" top="0.75" bottom="0.75" header="0.3" footer="0.3"/>
  <pageSetup paperSize="9" fitToHeight="0" orientation="portrait" r:id="rId1"/>
  <headerFooter differentFirst="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autoPageBreaks="0"/>
  </sheetPr>
  <dimension ref="A1:I26"/>
  <sheetViews>
    <sheetView showGridLines="0" zoomScaleNormal="100" workbookViewId="0">
      <selection activeCell="G2" sqref="G2"/>
    </sheetView>
  </sheetViews>
  <sheetFormatPr defaultRowHeight="30" customHeight="1" x14ac:dyDescent="0.25"/>
  <cols>
    <col min="1" max="1" width="2.19921875" customWidth="1"/>
    <col min="2" max="2" width="18.59765625" customWidth="1"/>
    <col min="3" max="3" width="30" bestFit="1" customWidth="1"/>
    <col min="4" max="4" width="16.59765625" customWidth="1"/>
    <col min="5" max="5" width="13" customWidth="1"/>
    <col min="6" max="6" width="17.19921875" customWidth="1"/>
    <col min="7" max="8" width="18.59765625" customWidth="1"/>
    <col min="9" max="9" width="13.8984375" customWidth="1"/>
    <col min="10" max="10" width="5.5" customWidth="1"/>
    <col min="11" max="11" width="13" bestFit="1" customWidth="1"/>
    <col min="12" max="12" width="14.19921875" bestFit="1" customWidth="1"/>
    <col min="13" max="14" width="11.09765625" customWidth="1"/>
  </cols>
  <sheetData>
    <row r="1" spans="1:9" ht="18.75" customHeight="1" x14ac:dyDescent="0.25">
      <c r="A1" s="1"/>
      <c r="B1" s="14" t="s">
        <v>0</v>
      </c>
      <c r="C1" s="14"/>
      <c r="D1" s="14"/>
      <c r="E1" s="14"/>
      <c r="F1" s="14"/>
      <c r="G1" s="4"/>
      <c r="H1" s="1"/>
    </row>
    <row r="2" spans="1:9" ht="18.75" customHeight="1" x14ac:dyDescent="0.25">
      <c r="A2" s="1"/>
      <c r="B2" s="15"/>
      <c r="C2" s="15"/>
      <c r="D2" s="15"/>
      <c r="E2" s="15"/>
      <c r="F2" s="15"/>
      <c r="G2" s="3" t="s">
        <v>15</v>
      </c>
      <c r="H2" s="2" t="s">
        <v>46</v>
      </c>
      <c r="I2" s="2" t="s">
        <v>71</v>
      </c>
    </row>
    <row r="3" spans="1:9" ht="50.1" customHeight="1" x14ac:dyDescent="0.35">
      <c r="A3" s="1"/>
      <c r="B3" s="11" t="s">
        <v>11</v>
      </c>
      <c r="C3" s="11"/>
      <c r="D3" s="8"/>
      <c r="E3" s="8"/>
      <c r="F3" s="1"/>
      <c r="G3" s="1"/>
      <c r="H3" s="1"/>
    </row>
    <row r="4" spans="1:9" ht="30" customHeight="1" x14ac:dyDescent="0.25">
      <c r="A4" s="1"/>
      <c r="B4" s="5" t="s">
        <v>12</v>
      </c>
      <c r="C4" s="5" t="s">
        <v>13</v>
      </c>
      <c r="D4" s="5" t="s">
        <v>49</v>
      </c>
      <c r="E4" s="5" t="s">
        <v>48</v>
      </c>
      <c r="F4" s="5" t="s">
        <v>14</v>
      </c>
      <c r="G4" s="5" t="s">
        <v>4</v>
      </c>
      <c r="H4" s="19" t="s">
        <v>16</v>
      </c>
      <c r="I4" s="19"/>
    </row>
    <row r="5" spans="1:9" ht="30" customHeight="1" x14ac:dyDescent="0.25">
      <c r="A5" s="1"/>
      <c r="B5" s="88">
        <v>45292</v>
      </c>
      <c r="C5" s="84" t="s">
        <v>18</v>
      </c>
      <c r="D5" s="84" t="s">
        <v>58</v>
      </c>
      <c r="E5" s="84" t="s">
        <v>59</v>
      </c>
      <c r="F5" s="89">
        <f>النقد_المنفق[[#This Row],[التكلفة]]*النقد_المنفق[[#This Row],[العدد]]</f>
        <v>32500</v>
      </c>
      <c r="G5" s="78" t="s">
        <v>5</v>
      </c>
      <c r="H5" s="19"/>
      <c r="I5" s="19"/>
    </row>
    <row r="6" spans="1:9" ht="30" customHeight="1" x14ac:dyDescent="0.25">
      <c r="A6" s="1"/>
      <c r="B6" s="88">
        <v>45301</v>
      </c>
      <c r="C6" s="84" t="s">
        <v>19</v>
      </c>
      <c r="D6" s="84" t="s">
        <v>60</v>
      </c>
      <c r="E6" s="84" t="s">
        <v>59</v>
      </c>
      <c r="F6" s="89">
        <f>النقد_المنفق[[#This Row],[التكلفة]]*النقد_المنفق[[#This Row],[العدد]]</f>
        <v>5000</v>
      </c>
      <c r="G6" s="78" t="s">
        <v>5</v>
      </c>
      <c r="H6" s="19"/>
      <c r="I6" s="19"/>
    </row>
    <row r="7" spans="1:9" ht="30" customHeight="1" x14ac:dyDescent="0.25">
      <c r="A7" s="1"/>
      <c r="B7" s="88">
        <v>45306</v>
      </c>
      <c r="C7" s="84" t="s">
        <v>20</v>
      </c>
      <c r="D7" s="84" t="s">
        <v>61</v>
      </c>
      <c r="E7" s="84" t="s">
        <v>59</v>
      </c>
      <c r="F7" s="89">
        <f>النقد_المنفق[[#This Row],[التكلفة]]*النقد_المنفق[[#This Row],[العدد]]</f>
        <v>1000</v>
      </c>
      <c r="G7" s="78" t="s">
        <v>5</v>
      </c>
      <c r="H7" s="19"/>
      <c r="I7" s="19"/>
    </row>
    <row r="8" spans="1:9" ht="30" customHeight="1" x14ac:dyDescent="0.25">
      <c r="A8" s="1"/>
      <c r="B8" s="88">
        <v>45307</v>
      </c>
      <c r="C8" s="84" t="s">
        <v>21</v>
      </c>
      <c r="D8" s="84" t="s">
        <v>62</v>
      </c>
      <c r="E8" s="84" t="s">
        <v>59</v>
      </c>
      <c r="F8" s="89">
        <f>النقد_المنفق[[#This Row],[التكلفة]]*النقد_المنفق[[#This Row],[العدد]]</f>
        <v>850</v>
      </c>
      <c r="G8" s="78" t="s">
        <v>5</v>
      </c>
      <c r="H8" s="19" t="s">
        <v>17</v>
      </c>
      <c r="I8" s="19"/>
    </row>
    <row r="9" spans="1:9" ht="30" customHeight="1" x14ac:dyDescent="0.25">
      <c r="A9" s="1"/>
      <c r="B9" s="88">
        <v>45308</v>
      </c>
      <c r="C9" s="84" t="s">
        <v>22</v>
      </c>
      <c r="D9" s="84" t="s">
        <v>63</v>
      </c>
      <c r="E9" s="84" t="s">
        <v>59</v>
      </c>
      <c r="F9" s="89">
        <f>النقد_المنفق[[#This Row],[التكلفة]]*النقد_المنفق[[#This Row],[العدد]]</f>
        <v>320</v>
      </c>
      <c r="G9" s="78" t="s">
        <v>5</v>
      </c>
      <c r="H9" s="19"/>
      <c r="I9" s="19"/>
    </row>
    <row r="10" spans="1:9" ht="30" customHeight="1" x14ac:dyDescent="0.25">
      <c r="A10" s="1"/>
      <c r="B10" s="88">
        <v>45309</v>
      </c>
      <c r="C10" s="85" t="s">
        <v>66</v>
      </c>
      <c r="D10" s="85">
        <v>325</v>
      </c>
      <c r="E10" s="85">
        <v>20</v>
      </c>
      <c r="F10" s="89">
        <f>النقد_المنفق[[#This Row],[التكلفة]]*النقد_المنفق[[#This Row],[العدد]]</f>
        <v>6500</v>
      </c>
      <c r="G10" s="78" t="s">
        <v>5</v>
      </c>
      <c r="H10" s="19"/>
      <c r="I10" s="19"/>
    </row>
    <row r="11" spans="1:9" ht="30" customHeight="1" x14ac:dyDescent="0.25">
      <c r="A11" s="1"/>
      <c r="B11" s="88">
        <v>45357</v>
      </c>
      <c r="C11" s="78" t="s">
        <v>23</v>
      </c>
      <c r="D11" s="78" t="s">
        <v>64</v>
      </c>
      <c r="E11" s="78" t="s">
        <v>65</v>
      </c>
      <c r="F11" s="89">
        <f>النقد_المنفق[[#This Row],[التكلفة]]*النقد_المنفق[[#This Row],[العدد]]</f>
        <v>3250</v>
      </c>
      <c r="G11" s="78" t="s">
        <v>5</v>
      </c>
      <c r="H11" s="19"/>
      <c r="I11" s="19"/>
    </row>
    <row r="12" spans="1:9" ht="30" customHeight="1" x14ac:dyDescent="0.25">
      <c r="A12" s="1"/>
      <c r="B12" s="88">
        <v>45361</v>
      </c>
      <c r="C12" s="78" t="s">
        <v>69</v>
      </c>
      <c r="D12" s="78" t="s">
        <v>70</v>
      </c>
      <c r="E12" s="78" t="s">
        <v>59</v>
      </c>
      <c r="F12" s="89">
        <f>النقد_المنفق[[#This Row],[التكلفة]]*النقد_المنفق[[#This Row],[العدد]]</f>
        <v>1250</v>
      </c>
      <c r="G12" s="78" t="s">
        <v>5</v>
      </c>
      <c r="H12" s="19"/>
      <c r="I12" s="19"/>
    </row>
    <row r="13" spans="1:9" ht="30" customHeight="1" x14ac:dyDescent="0.25">
      <c r="A13" s="1"/>
      <c r="B13" s="88"/>
      <c r="C13" s="78"/>
      <c r="D13" s="78"/>
      <c r="E13" s="78"/>
      <c r="F13" s="89">
        <f>النقد_المنفق[[#This Row],[التكلفة]]*النقد_المنفق[[#This Row],[العدد]]</f>
        <v>0</v>
      </c>
      <c r="G13" s="78" t="s">
        <v>5</v>
      </c>
      <c r="H13" s="19"/>
      <c r="I13" s="19"/>
    </row>
    <row r="14" spans="1:9" ht="30" customHeight="1" x14ac:dyDescent="0.25">
      <c r="A14" s="1"/>
      <c r="B14" s="88"/>
      <c r="C14" s="78"/>
      <c r="D14" s="78"/>
      <c r="E14" s="78"/>
      <c r="F14" s="89">
        <f>النقد_المنفق[[#This Row],[التكلفة]]*النقد_المنفق[[#This Row],[العدد]]</f>
        <v>0</v>
      </c>
      <c r="G14" s="78" t="s">
        <v>5</v>
      </c>
      <c r="H14" s="19"/>
      <c r="I14" s="19"/>
    </row>
    <row r="15" spans="1:9" ht="30" customHeight="1" x14ac:dyDescent="0.25">
      <c r="A15" s="1"/>
      <c r="B15" s="88"/>
      <c r="C15" s="78"/>
      <c r="D15" s="78"/>
      <c r="E15" s="78"/>
      <c r="F15" s="89">
        <f>النقد_المنفق[[#This Row],[التكلفة]]*النقد_المنفق[[#This Row],[العدد]]</f>
        <v>0</v>
      </c>
      <c r="G15" s="78" t="s">
        <v>5</v>
      </c>
      <c r="H15" s="19"/>
      <c r="I15" s="19"/>
    </row>
    <row r="16" spans="1:9" ht="30" customHeight="1" x14ac:dyDescent="0.25">
      <c r="A16" s="1"/>
      <c r="B16" s="88"/>
      <c r="C16" s="78"/>
      <c r="D16" s="78"/>
      <c r="E16" s="78"/>
      <c r="F16" s="89">
        <f>النقد_المنفق[[#This Row],[التكلفة]]*النقد_المنفق[[#This Row],[العدد]]</f>
        <v>0</v>
      </c>
      <c r="G16" s="78" t="s">
        <v>5</v>
      </c>
      <c r="H16" s="1"/>
    </row>
    <row r="17" spans="2:7" ht="30" customHeight="1" x14ac:dyDescent="0.25">
      <c r="B17" s="86"/>
      <c r="C17" s="90"/>
      <c r="D17" s="90"/>
      <c r="E17" s="90"/>
      <c r="F17" s="89">
        <f>النقد_المنفق[[#This Row],[التكلفة]]*النقد_المنفق[[#This Row],[العدد]]</f>
        <v>0</v>
      </c>
      <c r="G17" s="78" t="s">
        <v>5</v>
      </c>
    </row>
    <row r="18" spans="2:7" ht="30" customHeight="1" x14ac:dyDescent="0.25">
      <c r="B18" s="86"/>
      <c r="C18" s="90"/>
      <c r="D18" s="90"/>
      <c r="E18" s="90"/>
      <c r="F18" s="89">
        <f>النقد_المنفق[[#This Row],[التكلفة]]*النقد_المنفق[[#This Row],[العدد]]</f>
        <v>0</v>
      </c>
      <c r="G18" s="78" t="s">
        <v>5</v>
      </c>
    </row>
    <row r="19" spans="2:7" ht="30" customHeight="1" x14ac:dyDescent="0.25">
      <c r="B19" s="86"/>
      <c r="C19" s="90"/>
      <c r="D19" s="90"/>
      <c r="E19" s="90"/>
      <c r="F19" s="89">
        <f>النقد_المنفق[[#This Row],[التكلفة]]*النقد_المنفق[[#This Row],[العدد]]</f>
        <v>0</v>
      </c>
      <c r="G19" s="78" t="s">
        <v>5</v>
      </c>
    </row>
    <row r="20" spans="2:7" ht="30" customHeight="1" x14ac:dyDescent="0.25">
      <c r="B20" s="86"/>
      <c r="C20" s="90"/>
      <c r="D20" s="90"/>
      <c r="E20" s="90"/>
      <c r="F20" s="89">
        <f>النقد_المنفق[[#This Row],[التكلفة]]*النقد_المنفق[[#This Row],[العدد]]</f>
        <v>0</v>
      </c>
      <c r="G20" s="78" t="s">
        <v>5</v>
      </c>
    </row>
    <row r="21" spans="2:7" ht="30" customHeight="1" x14ac:dyDescent="0.25">
      <c r="B21" s="86"/>
      <c r="C21" s="90"/>
      <c r="D21" s="90"/>
      <c r="E21" s="90"/>
      <c r="F21" s="89">
        <f>النقد_المنفق[[#This Row],[التكلفة]]*النقد_المنفق[[#This Row],[العدد]]</f>
        <v>0</v>
      </c>
      <c r="G21" s="78" t="s">
        <v>5</v>
      </c>
    </row>
    <row r="22" spans="2:7" ht="30" customHeight="1" x14ac:dyDescent="0.25">
      <c r="B22" s="86"/>
      <c r="C22" s="90"/>
      <c r="D22" s="90"/>
      <c r="E22" s="90"/>
      <c r="F22" s="89">
        <f>النقد_المنفق[[#This Row],[التكلفة]]*النقد_المنفق[[#This Row],[العدد]]</f>
        <v>0</v>
      </c>
      <c r="G22" s="78" t="s">
        <v>5</v>
      </c>
    </row>
    <row r="23" spans="2:7" ht="30" customHeight="1" x14ac:dyDescent="0.25">
      <c r="B23" s="86"/>
      <c r="C23" s="90"/>
      <c r="D23" s="90"/>
      <c r="E23" s="90"/>
      <c r="F23" s="89">
        <f>النقد_المنفق[[#This Row],[التكلفة]]*النقد_المنفق[[#This Row],[العدد]]</f>
        <v>0</v>
      </c>
      <c r="G23" s="78" t="s">
        <v>5</v>
      </c>
    </row>
    <row r="24" spans="2:7" ht="30" customHeight="1" x14ac:dyDescent="0.25">
      <c r="B24" s="86"/>
      <c r="C24" s="90"/>
      <c r="D24" s="90"/>
      <c r="E24" s="90"/>
      <c r="F24" s="89">
        <f>النقد_المنفق[[#This Row],[التكلفة]]*النقد_المنفق[[#This Row],[العدد]]</f>
        <v>0</v>
      </c>
      <c r="G24" s="78" t="s">
        <v>5</v>
      </c>
    </row>
    <row r="25" spans="2:7" ht="30" customHeight="1" x14ac:dyDescent="0.25">
      <c r="B25" s="86"/>
      <c r="C25" s="90"/>
      <c r="D25" s="90"/>
      <c r="E25" s="90"/>
      <c r="F25" s="89">
        <f>النقد_المنفق[[#This Row],[التكلفة]]*النقد_المنفق[[#This Row],[العدد]]</f>
        <v>0</v>
      </c>
      <c r="G25" s="78" t="s">
        <v>5</v>
      </c>
    </row>
    <row r="26" spans="2:7" ht="30" customHeight="1" x14ac:dyDescent="0.25">
      <c r="B26" s="86" t="s">
        <v>6</v>
      </c>
      <c r="C26" s="90"/>
      <c r="D26" s="90"/>
      <c r="E26" s="90"/>
      <c r="F26" s="91">
        <f>SUM(F5:F25)</f>
        <v>50670</v>
      </c>
      <c r="G26" s="90"/>
    </row>
  </sheetData>
  <mergeCells count="4">
    <mergeCell ref="B1:F2"/>
    <mergeCell ref="B3:C3"/>
    <mergeCell ref="H8:I15"/>
    <mergeCell ref="H4:I7"/>
  </mergeCells>
  <dataValidations count="10">
    <dataValidation type="list" errorStyle="warning" allowBlank="1" showInputMessage="1" showErrorMessage="1" error="حدد &quot;نوع الحساب&quot; من القائمة. حدد &quot;إلغاء الأمر&quot;، واضغط على مفتاحي ALT+سهم لأسفل لإظهار الخيارات، ثم اضغط على مفتاح السهم لأسفل ومفتاح الإدخال ENTER لإجراء تحديد" sqref="G5:G25" xr:uid="{00000000-0002-0000-0100-000000000000}">
      <formula1>قائمة_الحساب</formula1>
    </dataValidation>
    <dataValidation allowBlank="1" showInputMessage="1" showErrorMessage="1" prompt="أنشئ قائمة &quot;النقد المنفق&quot; في ورقة العمل هذه. أدخل التفاصيل في جدول &quot;النقد المنفق&quot;. حدد الخلية E2 للانتقال إلى ورقة عمل &quot;ملخص النقد&quot; وF2 للانتقال إلى ورقة عمل &quot;ملخص الشهر&quot;" sqref="A1" xr:uid="{00000000-0002-0000-0100-000001000000}"/>
    <dataValidation allowBlank="1" showInputMessage="1" showErrorMessage="1" prompt="يوجد عنوان ورقة العمل هذه في هذه الخلية" sqref="B1" xr:uid="{00000000-0002-0000-0100-000002000000}"/>
    <dataValidation allowBlank="1" showInputMessage="1" showErrorMessage="1" prompt="ارتباط للتنقل إلى ورقة العمل &quot;ملخص النقد&quot;" sqref="G2" xr:uid="{00000000-0002-0000-0100-000003000000}"/>
    <dataValidation allowBlank="1" showInputMessage="1" showErrorMessage="1" prompt="ارتباط للتنقل إلى ورقة العمل &quot;ملخص شهري&quot;" sqref="H2:I2" xr:uid="{00000000-0002-0000-0100-000004000000}"/>
    <dataValidation allowBlank="1" showInputMessage="1" showErrorMessage="1" prompt="أدخل التفاصيل في الجدول أدناه. توجد مقسمات طرق العرض لتصفية بيانات الجدول حسب &quot;الحساب&quot; و&quot;الوصف&quot; في الخلية F4 وF8" sqref="B3:E3" xr:uid="{00000000-0002-0000-0100-000005000000}"/>
    <dataValidation allowBlank="1" showInputMessage="1" showErrorMessage="1" prompt="أدخل &quot;التاريخ&quot; في هذا العمود أسفل هذا العنوان. استخدم عوامل تصفية العناوين للبحث عن إدخالات معينة" sqref="B4" xr:uid="{00000000-0002-0000-0100-000006000000}"/>
    <dataValidation allowBlank="1" showInputMessage="1" showErrorMessage="1" prompt="أدخل &quot;الوصف&quot; في هذا العمود أسفل هذا العنوان" sqref="C4:E4" xr:uid="{00000000-0002-0000-0100-000007000000}"/>
    <dataValidation allowBlank="1" showInputMessage="1" showErrorMessage="1" prompt="أدخل &quot;المبلغ&quot; في هذا العمود ضمن هذا العنوان" sqref="F4" xr:uid="{00000000-0002-0000-0100-000008000000}"/>
    <dataValidation allowBlank="1" showInputMessage="1" showErrorMessage="1" prompt="حدد &quot;نوع الحساب&quot; في هذا العمود أسفل هذا العنوان. اضغط على ALT+سهم لأسفل لتحديد الخيارات، ثم اضغط على السهم لأسفل ومفتاح الإدخال ENTER لإجراء تحديد" sqref="G4" xr:uid="{00000000-0002-0000-0100-000009000000}"/>
  </dataValidations>
  <hyperlinks>
    <hyperlink ref="G2" location="'ملخص النقد'!A1" tooltip="حدد للانتقال إلى ورقة عمل &quot;ملخص النقد&quot;" display="&lt; ملخص النقد" xr:uid="{00000000-0004-0000-0100-000001000000}"/>
    <hyperlink ref="H2" location="المبيعات!A1" display="المبيعات" xr:uid="{72EBED53-0E72-4F87-B8D7-88209B419785}"/>
    <hyperlink ref="I2" location="invoice!A1" display="فاتورة" xr:uid="{A0E00F3C-CE0E-4122-8ACA-108DD8475EEB}"/>
  </hyperlinks>
  <printOptions horizontalCentered="1"/>
  <pageMargins left="0.7" right="0.7" top="0.75" bottom="0.75" header="0.3" footer="0.3"/>
  <pageSetup paperSize="9" fitToHeight="0" orientation="portrait" r:id="rId1"/>
  <headerFooter differentFirs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8C0E-8E2C-47A6-9062-AE1594508518}">
  <sheetPr>
    <pageSetUpPr fitToPage="1"/>
  </sheetPr>
  <dimension ref="A1:F36"/>
  <sheetViews>
    <sheetView showGridLines="0" topLeftCell="A16" zoomScale="130" zoomScaleNormal="130" workbookViewId="0">
      <selection sqref="A1:C5"/>
    </sheetView>
  </sheetViews>
  <sheetFormatPr defaultColWidth="8.19921875" defaultRowHeight="30" customHeight="1" x14ac:dyDescent="0.3"/>
  <cols>
    <col min="1" max="1" width="7.5" style="24" customWidth="1"/>
    <col min="2" max="2" width="15" style="20" customWidth="1"/>
    <col min="3" max="3" width="38.3984375" style="20" customWidth="1"/>
    <col min="4" max="4" width="20.3984375" style="20" customWidth="1"/>
    <col min="5" max="5" width="28" style="20" customWidth="1"/>
    <col min="6" max="6" width="7.5" style="20" customWidth="1"/>
    <col min="7" max="16384" width="8.19921875" style="20"/>
  </cols>
  <sheetData>
    <row r="1" spans="1:6" ht="50.1" customHeight="1" x14ac:dyDescent="0.3">
      <c r="A1" s="26"/>
      <c r="B1" s="26"/>
      <c r="C1" s="26"/>
      <c r="D1" s="27"/>
      <c r="E1" s="27"/>
      <c r="F1" s="27"/>
    </row>
    <row r="2" spans="1:6" ht="39.9" customHeight="1" x14ac:dyDescent="0.3">
      <c r="A2" s="26"/>
      <c r="B2" s="26"/>
      <c r="C2" s="26"/>
      <c r="D2" s="28"/>
      <c r="E2" s="77" t="s">
        <v>24</v>
      </c>
      <c r="F2" s="27"/>
    </row>
    <row r="3" spans="1:6" ht="21.9" customHeight="1" x14ac:dyDescent="0.3">
      <c r="A3" s="26"/>
      <c r="B3" s="26"/>
      <c r="C3" s="26"/>
      <c r="D3" s="28"/>
      <c r="E3" s="29"/>
      <c r="F3" s="27"/>
    </row>
    <row r="4" spans="1:6" ht="12" customHeight="1" x14ac:dyDescent="0.3">
      <c r="A4" s="26"/>
      <c r="B4" s="26"/>
      <c r="C4" s="26"/>
      <c r="D4" s="28"/>
      <c r="E4" s="29"/>
      <c r="F4" s="27"/>
    </row>
    <row r="5" spans="1:6" ht="15.9" customHeight="1" x14ac:dyDescent="0.3">
      <c r="A5" s="26"/>
      <c r="B5" s="26"/>
      <c r="C5" s="26"/>
      <c r="D5" s="28"/>
      <c r="E5" s="29"/>
      <c r="F5" s="27"/>
    </row>
    <row r="6" spans="1:6" ht="27.9" customHeight="1" x14ac:dyDescent="0.3">
      <c r="A6" s="30"/>
      <c r="B6" s="31"/>
      <c r="C6" s="32"/>
      <c r="D6" s="33"/>
      <c r="E6" s="33"/>
      <c r="F6" s="27"/>
    </row>
    <row r="7" spans="1:6" ht="15.6" x14ac:dyDescent="0.3">
      <c r="A7" s="34"/>
      <c r="B7" s="35" t="s">
        <v>25</v>
      </c>
      <c r="C7" s="36" t="s">
        <v>36</v>
      </c>
      <c r="D7" s="37" t="s">
        <v>26</v>
      </c>
      <c r="E7" s="38">
        <f ca="1">TODAY()</f>
        <v>45361</v>
      </c>
      <c r="F7" s="27"/>
    </row>
    <row r="8" spans="1:6" ht="15.6" x14ac:dyDescent="0.3">
      <c r="A8" s="39"/>
      <c r="B8" s="40"/>
      <c r="C8" s="40" t="s">
        <v>36</v>
      </c>
      <c r="D8" s="41" t="s">
        <v>27</v>
      </c>
      <c r="E8" s="42">
        <v>1</v>
      </c>
      <c r="F8" s="27"/>
    </row>
    <row r="9" spans="1:6" ht="15.6" x14ac:dyDescent="0.3">
      <c r="A9" s="34"/>
      <c r="B9" s="40"/>
      <c r="C9" s="40" t="s">
        <v>36</v>
      </c>
      <c r="D9" s="41" t="s">
        <v>28</v>
      </c>
      <c r="E9" s="42" t="s">
        <v>29</v>
      </c>
      <c r="F9" s="27"/>
    </row>
    <row r="10" spans="1:6" ht="15.6" x14ac:dyDescent="0.3">
      <c r="A10" s="30"/>
      <c r="B10" s="43"/>
      <c r="C10" s="44" t="s">
        <v>36</v>
      </c>
      <c r="D10" s="45"/>
      <c r="E10" s="43"/>
      <c r="F10" s="27"/>
    </row>
    <row r="11" spans="1:6" ht="15.6" x14ac:dyDescent="0.3">
      <c r="A11" s="34"/>
      <c r="B11" s="46"/>
      <c r="C11" s="44" t="s">
        <v>36</v>
      </c>
      <c r="D11" s="45"/>
      <c r="E11" s="33"/>
      <c r="F11" s="27"/>
    </row>
    <row r="12" spans="1:6" ht="27.9" customHeight="1" x14ac:dyDescent="0.3">
      <c r="A12" s="30"/>
      <c r="B12" s="33"/>
      <c r="C12" s="44"/>
      <c r="D12" s="33"/>
      <c r="E12" s="33"/>
      <c r="F12" s="27"/>
    </row>
    <row r="13" spans="1:6" s="21" customFormat="1" ht="27.9" customHeight="1" x14ac:dyDescent="0.3">
      <c r="A13" s="47"/>
      <c r="B13" s="67" t="s">
        <v>30</v>
      </c>
      <c r="C13" s="67" t="s">
        <v>31</v>
      </c>
      <c r="D13" s="68" t="s">
        <v>32</v>
      </c>
      <c r="E13" s="68" t="s">
        <v>33</v>
      </c>
      <c r="F13" s="48"/>
    </row>
    <row r="14" spans="1:6" ht="27.9" customHeight="1" x14ac:dyDescent="0.3">
      <c r="A14" s="30"/>
      <c r="B14" s="62" t="s">
        <v>34</v>
      </c>
      <c r="C14" s="63" t="s">
        <v>35</v>
      </c>
      <c r="D14" s="64" t="s">
        <v>36</v>
      </c>
      <c r="E14" s="65" t="s">
        <v>36</v>
      </c>
      <c r="F14" s="27"/>
    </row>
    <row r="15" spans="1:6" s="22" customFormat="1" ht="27.9" customHeight="1" x14ac:dyDescent="0.3">
      <c r="A15" s="30"/>
      <c r="B15" s="50"/>
      <c r="C15" s="51"/>
      <c r="D15" s="52"/>
      <c r="E15" s="53"/>
      <c r="F15" s="27"/>
    </row>
    <row r="16" spans="1:6" s="21" customFormat="1" ht="27.9" customHeight="1" x14ac:dyDescent="0.3">
      <c r="A16" s="47"/>
      <c r="B16" s="69" t="s">
        <v>37</v>
      </c>
      <c r="C16" s="69" t="s">
        <v>38</v>
      </c>
      <c r="D16" s="70" t="s">
        <v>39</v>
      </c>
      <c r="E16" s="70" t="s">
        <v>40</v>
      </c>
      <c r="F16" s="48"/>
    </row>
    <row r="17" spans="1:6" ht="27.9" customHeight="1" x14ac:dyDescent="0.3">
      <c r="A17" s="30"/>
      <c r="B17" s="66">
        <v>6</v>
      </c>
      <c r="C17" s="63" t="s">
        <v>23</v>
      </c>
      <c r="D17" s="71">
        <v>425</v>
      </c>
      <c r="E17" s="71">
        <f>IFERROR(IF(InvoiceDetails7[[#This Row],[Qty]]="","",InvoiceDetails7[[#This Row],[Qty]]*InvoiceDetails7[[#This Row],[Unit Price]]), "")</f>
        <v>2550</v>
      </c>
      <c r="F17" s="27"/>
    </row>
    <row r="18" spans="1:6" ht="27.9" customHeight="1" x14ac:dyDescent="0.3">
      <c r="A18" s="30"/>
      <c r="B18" s="54"/>
      <c r="C18" s="49"/>
      <c r="D18" s="72"/>
      <c r="E18" s="72"/>
      <c r="F18" s="27"/>
    </row>
    <row r="19" spans="1:6" ht="27.9" customHeight="1" x14ac:dyDescent="0.3">
      <c r="A19" s="30"/>
      <c r="B19" s="66"/>
      <c r="C19" s="63"/>
      <c r="D19" s="71"/>
      <c r="E19" s="71"/>
      <c r="F19" s="27"/>
    </row>
    <row r="20" spans="1:6" ht="27.9" customHeight="1" x14ac:dyDescent="0.3">
      <c r="A20" s="30"/>
      <c r="B20" s="54"/>
      <c r="C20" s="49"/>
      <c r="D20" s="72"/>
      <c r="E20" s="72" t="str">
        <f>IFERROR(IF(InvoiceDetails7[[#This Row],[Qty]]="","",InvoiceDetails7[[#This Row],[Qty]]*InvoiceDetails7[[#This Row],[Unit Price]]), "")</f>
        <v/>
      </c>
      <c r="F20" s="27"/>
    </row>
    <row r="21" spans="1:6" ht="27.9" customHeight="1" x14ac:dyDescent="0.3">
      <c r="A21" s="30"/>
      <c r="B21" s="66"/>
      <c r="C21" s="63"/>
      <c r="D21" s="71"/>
      <c r="E21" s="71" t="str">
        <f>IFERROR(IF(InvoiceDetails7[[#This Row],[Qty]]="","",InvoiceDetails7[[#This Row],[Qty]]*InvoiceDetails7[[#This Row],[Unit Price]]), "")</f>
        <v/>
      </c>
      <c r="F21" s="27"/>
    </row>
    <row r="22" spans="1:6" ht="27.9" customHeight="1" x14ac:dyDescent="0.3">
      <c r="A22" s="30"/>
      <c r="B22" s="54"/>
      <c r="C22" s="49"/>
      <c r="D22" s="72"/>
      <c r="E22" s="72" t="str">
        <f>IFERROR(IF(InvoiceDetails7[[#This Row],[Qty]]="","",InvoiceDetails7[[#This Row],[Qty]]*InvoiceDetails7[[#This Row],[Unit Price]]), "")</f>
        <v/>
      </c>
      <c r="F22" s="27"/>
    </row>
    <row r="23" spans="1:6" ht="27.9" customHeight="1" x14ac:dyDescent="0.3">
      <c r="A23" s="30"/>
      <c r="B23" s="66"/>
      <c r="C23" s="63"/>
      <c r="D23" s="71"/>
      <c r="E23" s="71" t="str">
        <f>IFERROR(IF(InvoiceDetails7[[#This Row],[Qty]]="","",InvoiceDetails7[[#This Row],[Qty]]*InvoiceDetails7[[#This Row],[Unit Price]]), "")</f>
        <v/>
      </c>
      <c r="F23" s="27"/>
    </row>
    <row r="24" spans="1:6" ht="27.9" customHeight="1" x14ac:dyDescent="0.3">
      <c r="A24" s="30"/>
      <c r="B24" s="54"/>
      <c r="C24" s="49"/>
      <c r="D24" s="72"/>
      <c r="E24" s="72" t="str">
        <f>IFERROR(IF(InvoiceDetails7[[#This Row],[Qty]]="","",InvoiceDetails7[[#This Row],[Qty]]*InvoiceDetails7[[#This Row],[Unit Price]]), "")</f>
        <v/>
      </c>
      <c r="F24" s="27"/>
    </row>
    <row r="25" spans="1:6" ht="27.9" customHeight="1" x14ac:dyDescent="0.3">
      <c r="A25" s="30"/>
      <c r="B25" s="66"/>
      <c r="C25" s="63"/>
      <c r="D25" s="71"/>
      <c r="E25" s="71" t="str">
        <f>IFERROR(IF(InvoiceDetails7[[#This Row],[Qty]]="","",InvoiceDetails7[[#This Row],[Qty]]*InvoiceDetails7[[#This Row],[Unit Price]]), "")</f>
        <v/>
      </c>
      <c r="F25" s="27"/>
    </row>
    <row r="26" spans="1:6" ht="27.9" customHeight="1" x14ac:dyDescent="0.3">
      <c r="A26" s="30"/>
      <c r="B26" s="55"/>
      <c r="C26" s="55"/>
      <c r="D26" s="73"/>
      <c r="E26" s="73" t="str">
        <f>IFERROR(IF(InvoiceDetails7[[#This Row],[Qty]]="","",InvoiceDetails7[[#This Row],[Qty]]*InvoiceDetails7[[#This Row],[Unit Price]]), "")</f>
        <v/>
      </c>
      <c r="F26" s="30"/>
    </row>
    <row r="27" spans="1:6" ht="27.9" customHeight="1" x14ac:dyDescent="0.3">
      <c r="A27" s="30"/>
      <c r="B27" s="56"/>
      <c r="C27" s="56"/>
      <c r="D27" s="74" t="s">
        <v>41</v>
      </c>
      <c r="E27" s="74">
        <f>IF(SUM(InvoiceDetails7[Line Total])&gt;0,SUM(InvoiceDetails7[Line Total]),"")</f>
        <v>2550</v>
      </c>
      <c r="F27" s="27"/>
    </row>
    <row r="28" spans="1:6" ht="27.9" customHeight="1" x14ac:dyDescent="0.3">
      <c r="A28" s="30"/>
      <c r="B28" s="56"/>
      <c r="C28" s="56"/>
      <c r="D28" s="75" t="s">
        <v>42</v>
      </c>
      <c r="E28" s="75"/>
      <c r="F28" s="27"/>
    </row>
    <row r="29" spans="1:6" ht="27.9" customHeight="1" x14ac:dyDescent="0.3">
      <c r="A29" s="30"/>
      <c r="B29" s="56"/>
      <c r="C29" s="56"/>
      <c r="D29" s="76" t="s">
        <v>43</v>
      </c>
      <c r="E29" s="76">
        <f>IF(E27=0,"",E27*(1+E28))</f>
        <v>2550</v>
      </c>
      <c r="F29" s="27"/>
    </row>
    <row r="30" spans="1:6" ht="60" customHeight="1" x14ac:dyDescent="0.3">
      <c r="A30" s="30"/>
      <c r="B30" s="56"/>
      <c r="C30" s="57"/>
      <c r="D30" s="57"/>
      <c r="E30" s="57"/>
      <c r="F30" s="27"/>
    </row>
    <row r="31" spans="1:6" ht="15.6" x14ac:dyDescent="0.3">
      <c r="A31" s="58"/>
      <c r="B31" s="59" t="str">
        <f>"Make all checks payable to IBRAHIM FAWAS AL KHDR"</f>
        <v>Make all checks payable to IBRAHIM FAWAS AL KHDR</v>
      </c>
      <c r="C31" s="59"/>
      <c r="D31" s="59"/>
      <c r="E31" s="59"/>
      <c r="F31" s="27"/>
    </row>
    <row r="32" spans="1:6" s="23" customFormat="1" ht="15.6" x14ac:dyDescent="0.3">
      <c r="A32" s="58"/>
      <c r="B32" s="59" t="s">
        <v>44</v>
      </c>
      <c r="C32" s="59"/>
      <c r="D32" s="59"/>
      <c r="E32" s="59"/>
      <c r="F32" s="60"/>
    </row>
    <row r="33" spans="1:6" s="23" customFormat="1" ht="15.6" x14ac:dyDescent="0.3">
      <c r="A33" s="34"/>
      <c r="B33" s="61" t="s">
        <v>45</v>
      </c>
      <c r="C33" s="61"/>
      <c r="D33" s="61"/>
      <c r="E33" s="61"/>
      <c r="F33" s="60"/>
    </row>
    <row r="34" spans="1:6" ht="19.2" customHeight="1" x14ac:dyDescent="0.3">
      <c r="A34" s="30"/>
      <c r="B34" s="30"/>
      <c r="C34" s="30"/>
      <c r="D34" s="30"/>
      <c r="E34" s="30"/>
      <c r="F34" s="30"/>
    </row>
    <row r="36" spans="1:6" ht="30" customHeight="1" x14ac:dyDescent="0.3">
      <c r="B36" s="25"/>
      <c r="C36" s="25"/>
      <c r="D36" s="25"/>
      <c r="E36" s="25"/>
    </row>
  </sheetData>
  <mergeCells count="5">
    <mergeCell ref="B33:E33"/>
    <mergeCell ref="B32:E32"/>
    <mergeCell ref="B31:E31"/>
    <mergeCell ref="E2:E5"/>
    <mergeCell ref="A1:C5"/>
  </mergeCells>
  <dataValidations count="7">
    <dataValidation allowBlank="1" showInputMessage="1" showErrorMessage="1" prompt="Enter bill to details such as Name, Company Name, Address, and Phone number in cells C7 through C11. _x000a__x000a_Enter Invoice Date, Invoice Number, and Customer ID in cells E7 through E9._x000a__x000a_Next instruction is in cell A13." sqref="A7" xr:uid="{21556B20-85C6-4515-81A7-1D6DE4E3A1DF}"/>
    <dataValidation allowBlank="1" showInputMessage="1" showErrorMessage="1" prompt="Enter Company Street Address, City, State, and ZIP Code, Phone and Fax numbers, and E-mail address in cell at right" sqref="A33" xr:uid="{2B8DBFAA-FAFC-4B6E-88BC-B0AEA8F0768C}"/>
    <dataValidation allowBlank="1" showInputMessage="1" showErrorMessage="1" prompt="Thank You message is in cell at right" sqref="A32" xr:uid="{DA7E8F0C-BFD3-48F8-BBAD-B9EC5CC88558}"/>
    <dataValidation allowBlank="1" showInputMessage="1" showErrorMessage="1" prompt="Company Name is auto updated in cell at right" sqref="A31" xr:uid="{48CF36E0-CE08-47A4-AC4E-C0962E5FF0C5}"/>
    <dataValidation allowBlank="1" showInputMessage="1" showErrorMessage="1" prompt="Enter information in Invoice Details table starting in cell at right. Subtotal and Total are auto calculated. Next instruction is in cell A31." sqref="A16" xr:uid="{E86132A7-5751-4D09-BED9-94BCD9B2B6E9}"/>
    <dataValidation allowBlank="1" showInputMessage="1" showErrorMessage="1" prompt="Enter information in Sales Details starting in cell at right. Next instruction is in cell A16." sqref="A13" xr:uid="{39ECB3E9-AA80-4B85-9941-482302401DC9}"/>
    <dataValidation allowBlank="1" showInputMessage="1" showErrorMessage="1" prompt="Create a Service Invoice in this worksheet. Helpful instructions on how to use this worksheet are in cells in this column. Arrow down to get started." sqref="A1" xr:uid="{D2639AF0-066E-48AE-913A-379E42CE84F0}"/>
  </dataValidations>
  <printOptions horizontalCentered="1"/>
  <pageMargins left="0.25" right="0.25" top="0.75" bottom="0.75" header="0.3" footer="0.3"/>
  <pageSetup scale="76" orientation="portrait" r:id="rId1"/>
  <headerFooter alignWithMargins="0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8E74-812D-43DE-9C87-F8682E0233A7}">
  <dimension ref="B2:M19"/>
  <sheetViews>
    <sheetView workbookViewId="0">
      <selection activeCell="G2" sqref="G2"/>
    </sheetView>
  </sheetViews>
  <sheetFormatPr defaultRowHeight="13.8" x14ac:dyDescent="0.25"/>
  <cols>
    <col min="1" max="1" width="5.19921875" customWidth="1"/>
    <col min="2" max="2" width="15.69921875" customWidth="1"/>
    <col min="4" max="4" width="10.296875" bestFit="1" customWidth="1"/>
    <col min="5" max="5" width="12.3984375" customWidth="1"/>
    <col min="13" max="13" width="9.09765625" bestFit="1" customWidth="1"/>
  </cols>
  <sheetData>
    <row r="2" spans="2:13" ht="33" customHeight="1" x14ac:dyDescent="0.25">
      <c r="B2" s="7" t="s">
        <v>47</v>
      </c>
      <c r="C2" s="7" t="s">
        <v>48</v>
      </c>
      <c r="D2" s="7" t="s">
        <v>50</v>
      </c>
      <c r="E2" s="7" t="s">
        <v>67</v>
      </c>
      <c r="F2" s="7"/>
      <c r="G2" s="3" t="s">
        <v>15</v>
      </c>
      <c r="I2" s="99" t="s">
        <v>57</v>
      </c>
      <c r="J2" s="97" t="s">
        <v>56</v>
      </c>
      <c r="K2" t="s">
        <v>57</v>
      </c>
      <c r="L2" s="87" t="s">
        <v>49</v>
      </c>
      <c r="M2" t="s">
        <v>68</v>
      </c>
    </row>
    <row r="3" spans="2:13" ht="22.05" customHeight="1" x14ac:dyDescent="0.25">
      <c r="B3" s="7" t="s">
        <v>52</v>
      </c>
      <c r="C3" s="93">
        <v>14</v>
      </c>
      <c r="D3" s="95">
        <v>425</v>
      </c>
      <c r="E3" s="95">
        <f>Table8[[#This Row],[العدد]]*Table8[[#This Row],[البيع]]</f>
        <v>5950</v>
      </c>
      <c r="F3" s="95"/>
      <c r="G3" s="95"/>
      <c r="I3" s="100">
        <f>Table8[[#Totals],[العدد]]</f>
        <v>20</v>
      </c>
      <c r="J3" s="98">
        <f>Sheet6!B8-Table8[[#Totals],[العدد]]</f>
        <v>26</v>
      </c>
      <c r="K3" s="92">
        <f>Table8[[#Totals],[المجموع]]</f>
        <v>8500</v>
      </c>
      <c r="L3" s="94">
        <f>Table8[[#Totals],[العدد]]*325</f>
        <v>6500</v>
      </c>
      <c r="M3" s="101">
        <f>K3-L3</f>
        <v>2000</v>
      </c>
    </row>
    <row r="4" spans="2:13" x14ac:dyDescent="0.25">
      <c r="B4" s="7" t="s">
        <v>52</v>
      </c>
      <c r="C4" s="93">
        <v>6</v>
      </c>
      <c r="D4" s="95">
        <v>425</v>
      </c>
      <c r="E4" s="95">
        <f>Table8[[#This Row],[العدد]]*Table8[[#This Row],[البيع]]</f>
        <v>2550</v>
      </c>
      <c r="F4" s="95"/>
      <c r="G4" s="95"/>
      <c r="L4" s="87"/>
    </row>
    <row r="5" spans="2:13" x14ac:dyDescent="0.25">
      <c r="B5" s="7"/>
      <c r="C5" s="93"/>
      <c r="D5" s="95"/>
      <c r="E5" s="95">
        <f>Table8[[#This Row],[العدد]]*Table8[[#This Row],[البيع]]</f>
        <v>0</v>
      </c>
      <c r="F5" s="95"/>
      <c r="G5" s="95"/>
    </row>
    <row r="6" spans="2:13" x14ac:dyDescent="0.25">
      <c r="B6" s="7"/>
      <c r="C6" s="93"/>
      <c r="D6" s="95"/>
      <c r="E6" s="95">
        <f>Table8[[#This Row],[العدد]]*Table8[[#This Row],[البيع]]</f>
        <v>0</v>
      </c>
      <c r="F6" s="95"/>
      <c r="G6" s="95"/>
    </row>
    <row r="7" spans="2:13" x14ac:dyDescent="0.25">
      <c r="B7" s="7"/>
      <c r="C7" s="93"/>
      <c r="D7" s="95"/>
      <c r="E7" s="95">
        <f>Table8[[#This Row],[العدد]]*Table8[[#This Row],[البيع]]</f>
        <v>0</v>
      </c>
      <c r="F7" s="95"/>
      <c r="G7" s="95"/>
    </row>
    <row r="8" spans="2:13" x14ac:dyDescent="0.25">
      <c r="B8" s="7"/>
      <c r="C8" s="93"/>
      <c r="D8" s="95"/>
      <c r="E8" s="95">
        <f>Table8[[#This Row],[العدد]]*Table8[[#This Row],[البيع]]</f>
        <v>0</v>
      </c>
      <c r="F8" s="95"/>
      <c r="G8" s="95"/>
    </row>
    <row r="9" spans="2:13" x14ac:dyDescent="0.25">
      <c r="B9" s="7"/>
      <c r="C9" s="93"/>
      <c r="D9" s="95"/>
      <c r="E9" s="95">
        <f>Table8[[#This Row],[العدد]]*Table8[[#This Row],[البيع]]</f>
        <v>0</v>
      </c>
      <c r="F9" s="95"/>
      <c r="G9" s="95"/>
    </row>
    <row r="10" spans="2:13" x14ac:dyDescent="0.25">
      <c r="B10" s="7"/>
      <c r="C10" s="93"/>
      <c r="D10" s="95"/>
      <c r="E10" s="95">
        <f>Table8[[#This Row],[العدد]]*Table8[[#This Row],[البيع]]</f>
        <v>0</v>
      </c>
      <c r="F10" s="95"/>
      <c r="G10" s="95"/>
    </row>
    <row r="11" spans="2:13" x14ac:dyDescent="0.25">
      <c r="B11" s="7"/>
      <c r="C11" s="93"/>
      <c r="D11" s="95"/>
      <c r="E11" s="95">
        <f>Table8[[#This Row],[العدد]]*Table8[[#This Row],[البيع]]</f>
        <v>0</v>
      </c>
      <c r="F11" s="95"/>
      <c r="G11" s="95"/>
    </row>
    <row r="12" spans="2:13" x14ac:dyDescent="0.25">
      <c r="B12" s="7"/>
      <c r="C12" s="93"/>
      <c r="D12" s="95"/>
      <c r="E12" s="95">
        <f>Table8[[#This Row],[العدد]]*Table8[[#This Row],[البيع]]</f>
        <v>0</v>
      </c>
      <c r="F12" s="95"/>
      <c r="G12" s="95"/>
    </row>
    <row r="13" spans="2:13" x14ac:dyDescent="0.25">
      <c r="B13" s="7"/>
      <c r="C13" s="93"/>
      <c r="D13" s="95"/>
      <c r="E13" s="95">
        <f>Table8[[#This Row],[العدد]]*Table8[[#This Row],[البيع]]</f>
        <v>0</v>
      </c>
      <c r="F13" s="95"/>
      <c r="G13" s="95"/>
    </row>
    <row r="14" spans="2:13" x14ac:dyDescent="0.25">
      <c r="B14" s="7"/>
      <c r="C14" s="93"/>
      <c r="D14" s="95"/>
      <c r="E14" s="95">
        <f>Table8[[#This Row],[العدد]]*Table8[[#This Row],[البيع]]</f>
        <v>0</v>
      </c>
      <c r="F14" s="95"/>
      <c r="G14" s="95"/>
    </row>
    <row r="15" spans="2:13" x14ac:dyDescent="0.25">
      <c r="B15" s="7"/>
      <c r="C15" s="93"/>
      <c r="D15" s="95"/>
      <c r="E15" s="95">
        <f>Table8[[#This Row],[العدد]]*Table8[[#This Row],[البيع]]</f>
        <v>0</v>
      </c>
      <c r="F15" s="95"/>
      <c r="G15" s="95"/>
    </row>
    <row r="16" spans="2:13" x14ac:dyDescent="0.25">
      <c r="B16" s="7"/>
      <c r="C16" s="93"/>
      <c r="D16" s="95"/>
      <c r="E16" s="95">
        <f>Table8[[#This Row],[العدد]]*Table8[[#This Row],[البيع]]</f>
        <v>0</v>
      </c>
      <c r="F16" s="95"/>
      <c r="G16" s="95"/>
    </row>
    <row r="17" spans="2:7" x14ac:dyDescent="0.25">
      <c r="B17" s="7"/>
      <c r="C17" s="93"/>
      <c r="D17" s="95"/>
      <c r="E17" s="95">
        <f>Table8[[#This Row],[العدد]]*Table8[[#This Row],[البيع]]</f>
        <v>0</v>
      </c>
      <c r="F17" s="95"/>
      <c r="G17" s="95"/>
    </row>
    <row r="18" spans="2:7" x14ac:dyDescent="0.25">
      <c r="B18" s="7"/>
      <c r="C18" s="93"/>
      <c r="D18" s="95"/>
      <c r="E18" s="95">
        <f>Table8[[#This Row],[العدد]]*Table8[[#This Row],[البيع]]</f>
        <v>0</v>
      </c>
      <c r="F18" s="95"/>
      <c r="G18" s="95"/>
    </row>
    <row r="19" spans="2:7" x14ac:dyDescent="0.25">
      <c r="B19" s="7"/>
      <c r="C19" s="96">
        <f>SUM(C3:C18)</f>
        <v>20</v>
      </c>
      <c r="D19" s="95">
        <f>SUM(D3:D18)</f>
        <v>850</v>
      </c>
      <c r="E19" s="95">
        <f>SUM(E3:E18)</f>
        <v>8500</v>
      </c>
      <c r="F19" s="95"/>
      <c r="G19" s="95"/>
    </row>
  </sheetData>
  <dataValidations count="1">
    <dataValidation allowBlank="1" showInputMessage="1" showErrorMessage="1" prompt="ارتباط للتنقل إلى ورقة العمل &quot;ملخص النقد&quot;" sqref="G2" xr:uid="{C74F8788-5CB9-47B2-8275-290923D74786}"/>
  </dataValidations>
  <hyperlinks>
    <hyperlink ref="G2" location="'ملخص النقد'!A1" tooltip="حدد للانتقال إلى ورقة عمل &quot;ملخص النقد&quot;" display="&lt; ملخص النقد" xr:uid="{E51E2E61-1E93-4307-860C-ED8718238A65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6720-FF5F-4561-8B05-9C50CB31AFBC}">
  <dimension ref="A1:C8"/>
  <sheetViews>
    <sheetView workbookViewId="0">
      <selection activeCell="B8" sqref="B8"/>
    </sheetView>
  </sheetViews>
  <sheetFormatPr defaultRowHeight="13.8" x14ac:dyDescent="0.25"/>
  <cols>
    <col min="1" max="1" width="26.09765625" customWidth="1"/>
  </cols>
  <sheetData>
    <row r="1" spans="1:3" x14ac:dyDescent="0.25">
      <c r="A1" t="s">
        <v>53</v>
      </c>
      <c r="B1">
        <v>20</v>
      </c>
      <c r="C1">
        <v>325</v>
      </c>
    </row>
    <row r="2" spans="1:3" x14ac:dyDescent="0.25">
      <c r="A2" t="s">
        <v>54</v>
      </c>
      <c r="B2">
        <v>10</v>
      </c>
      <c r="C2">
        <v>325</v>
      </c>
    </row>
    <row r="3" spans="1:3" x14ac:dyDescent="0.25">
      <c r="A3" t="s">
        <v>55</v>
      </c>
      <c r="B3">
        <v>16</v>
      </c>
      <c r="C3">
        <v>325</v>
      </c>
    </row>
    <row r="8" spans="1:3" x14ac:dyDescent="0.25">
      <c r="B8">
        <f>SUM(B1:B7)</f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70041-2229-4D07-904B-DF14F1D72C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D7E52-D399-4139-AB3A-0A84B6C6079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2B01AB24-FCE7-49B9-B36C-CE18326B5EA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TM00000038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ملخص النقد</vt:lpstr>
      <vt:lpstr>النقد المنفق</vt:lpstr>
      <vt:lpstr>invoice</vt:lpstr>
      <vt:lpstr>المبيعات</vt:lpstr>
      <vt:lpstr>Sheet6</vt:lpstr>
      <vt:lpstr>النسبة_المتوفرة</vt:lpstr>
      <vt:lpstr>قائمة_الحساب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2022-11-06T06:25:47Z</dcterms:created>
  <dcterms:modified xsi:type="dcterms:W3CDTF">2024-03-10T01:19:25Z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