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activeTab="1"/>
  </bookViews>
  <sheets>
    <sheet name="فاتورة المبيعات" sheetId="1" r:id="rId1"/>
    <sheet name="فواتير العملاء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A49" i="1" l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J16" i="1"/>
  <c r="E16" i="1"/>
  <c r="G16" i="1" s="1"/>
  <c r="A16" i="1"/>
  <c r="J15" i="1"/>
  <c r="E15" i="1"/>
  <c r="G15" i="1" s="1"/>
  <c r="A15" i="1"/>
  <c r="J14" i="1"/>
  <c r="E14" i="1"/>
  <c r="G14" i="1" s="1"/>
  <c r="A14" i="1"/>
  <c r="J13" i="1"/>
  <c r="E13" i="1"/>
  <c r="G13" i="1" s="1"/>
  <c r="A13" i="1"/>
  <c r="E12" i="1"/>
  <c r="G12" i="1" s="1"/>
  <c r="J12" i="1" s="1"/>
  <c r="A12" i="1"/>
  <c r="J11" i="1"/>
  <c r="E11" i="1"/>
  <c r="G11" i="1" s="1"/>
  <c r="A11" i="1"/>
  <c r="J10" i="1"/>
  <c r="E10" i="1"/>
  <c r="G10" i="1" s="1"/>
  <c r="A10" i="1"/>
  <c r="J9" i="1"/>
  <c r="E9" i="1"/>
  <c r="G9" i="1" s="1"/>
  <c r="A9" i="1"/>
  <c r="J8" i="1"/>
  <c r="E8" i="1"/>
  <c r="G8" i="1" s="1"/>
  <c r="A8" i="1"/>
  <c r="J6" i="1"/>
  <c r="C5" i="1"/>
  <c r="E4" i="1"/>
  <c r="E3" i="1"/>
  <c r="C3" i="1"/>
  <c r="G50" i="1" l="1"/>
  <c r="J50" i="1"/>
</calcChain>
</file>

<file path=xl/sharedStrings.xml><?xml version="1.0" encoding="utf-8"?>
<sst xmlns="http://schemas.openxmlformats.org/spreadsheetml/2006/main" count="63" uniqueCount="37">
  <si>
    <t>اذن صرف</t>
  </si>
  <si>
    <t>التاريخ</t>
  </si>
  <si>
    <t>رقم الاذن</t>
  </si>
  <si>
    <t>حالة السداد</t>
  </si>
  <si>
    <t>كاش</t>
  </si>
  <si>
    <t>المستخدم</t>
  </si>
  <si>
    <t>اسم العميل</t>
  </si>
  <si>
    <t>يحي البدوي</t>
  </si>
  <si>
    <t>كود العميل</t>
  </si>
  <si>
    <t>حسن البدوي</t>
  </si>
  <si>
    <t>العنوان</t>
  </si>
  <si>
    <t>مندوب البيع</t>
  </si>
  <si>
    <t>الملاحظات</t>
  </si>
  <si>
    <t>تسليم مصطفي منوف</t>
  </si>
  <si>
    <t>مسلسل</t>
  </si>
  <si>
    <t>كود الصنف</t>
  </si>
  <si>
    <t>الصنف</t>
  </si>
  <si>
    <t>المقاس</t>
  </si>
  <si>
    <t>مقاس متر مربع</t>
  </si>
  <si>
    <t>عدد</t>
  </si>
  <si>
    <t>عدد متر</t>
  </si>
  <si>
    <t>سعر المتر</t>
  </si>
  <si>
    <t>سعر المتر الجملة</t>
  </si>
  <si>
    <t>اجمالي</t>
  </si>
  <si>
    <t>ميجا</t>
  </si>
  <si>
    <t>100*100</t>
  </si>
  <si>
    <t>120*100</t>
  </si>
  <si>
    <t>2*2.8</t>
  </si>
  <si>
    <t>2.4*3.25</t>
  </si>
  <si>
    <t>60*100</t>
  </si>
  <si>
    <t>80*100</t>
  </si>
  <si>
    <t>طوكيو</t>
  </si>
  <si>
    <t>2.4*3.4</t>
  </si>
  <si>
    <t>توسان</t>
  </si>
  <si>
    <t>الإجمالي</t>
  </si>
  <si>
    <t>فواتير العملاء</t>
  </si>
  <si>
    <t>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</si>
</sst>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22" fontId="0" fillId="0" borderId="0" xfId="0" applyNumberFormat="1"/>
    <xf numFmtId="0" fontId="1" fillId="2" borderId="1" xfId="0" applyFont="1" applyFill="1" applyBorder="1"/>
    <xf numFmtId="0" fontId="0" fillId="0" borderId="2" xfId="0" applyBorder="1"/>
    <xf numFmtId="4" fontId="0" fillId="0" borderId="2" xfId="0" applyNumberFormat="1" applyBorder="1"/>
    <xf numFmtId="0" fontId="0" fillId="0" borderId="2" xfId="0" quotePrefix="1" applyBorder="1"/>
    <xf numFmtId="0" fontId="0" fillId="0" borderId="3" xfId="0" applyBorder="1"/>
    <xf numFmtId="0" fontId="1" fillId="2" borderId="0" xfId="0" applyFont="1" applyFill="1"/>
    <xf numFmtId="4" fontId="0" fillId="0" borderId="0" xfId="0" applyNumberFormat="1"/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1" tint="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ssaN\Desktop\&#1575;&#1604;&#1576;&#1583;&#1608;&#1610;%20&#1603;&#1575;&#1585;&#1576;&#1578;.xlsx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خزن"/>
      <sheetName val="فواتير العملاء"/>
      <sheetName val="الموردين"/>
      <sheetName val="العملاء"/>
      <sheetName val="فاتورة المبيعات"/>
      <sheetName val="اكود الفواتير"/>
      <sheetName val="مناديب البيع"/>
      <sheetName val="المستخدمين"/>
      <sheetName val="فاتورة مورد"/>
    </sheetNames>
    <sheetDataSet>
      <sheetData sheetId="0">
        <row r="3">
          <cell r="B3" t="str">
            <v>ميجا</v>
          </cell>
          <cell r="C3" t="str">
            <v>2.4*3.25</v>
          </cell>
          <cell r="D3">
            <v>7.8</v>
          </cell>
        </row>
        <row r="4">
          <cell r="B4" t="str">
            <v>ميجا</v>
          </cell>
          <cell r="C4" t="str">
            <v>2*2.8</v>
          </cell>
          <cell r="D4">
            <v>5.6</v>
          </cell>
        </row>
        <row r="5">
          <cell r="B5" t="str">
            <v>ميجا</v>
          </cell>
          <cell r="C5" t="str">
            <v>1.6*2.2</v>
          </cell>
          <cell r="D5">
            <v>3.5200000000000005</v>
          </cell>
        </row>
        <row r="6">
          <cell r="B6" t="str">
            <v>ميجا</v>
          </cell>
          <cell r="C6" t="str">
            <v>60*100</v>
          </cell>
          <cell r="D6">
            <v>0.6</v>
          </cell>
        </row>
        <row r="7">
          <cell r="B7" t="str">
            <v>ميجا</v>
          </cell>
          <cell r="C7" t="str">
            <v>80*100</v>
          </cell>
          <cell r="D7">
            <v>0.8</v>
          </cell>
        </row>
        <row r="8">
          <cell r="B8" t="str">
            <v>ميجا</v>
          </cell>
          <cell r="C8" t="str">
            <v>100*100</v>
          </cell>
          <cell r="D8">
            <v>1</v>
          </cell>
        </row>
        <row r="9">
          <cell r="B9" t="str">
            <v>ميجا</v>
          </cell>
          <cell r="C9" t="str">
            <v>120*100</v>
          </cell>
          <cell r="D9">
            <v>1.2</v>
          </cell>
        </row>
        <row r="10">
          <cell r="B10" t="str">
            <v>طوكيو</v>
          </cell>
          <cell r="C10" t="str">
            <v>2.4*3.4</v>
          </cell>
          <cell r="D10">
            <v>8.16</v>
          </cell>
        </row>
        <row r="11">
          <cell r="B11" t="str">
            <v>طوكيو</v>
          </cell>
          <cell r="C11" t="str">
            <v>2*2.85</v>
          </cell>
          <cell r="D11">
            <v>5.7</v>
          </cell>
        </row>
        <row r="12">
          <cell r="B12" t="str">
            <v>طوكيو</v>
          </cell>
          <cell r="C12" t="str">
            <v>1.6*2.35</v>
          </cell>
          <cell r="D12">
            <v>3.7600000000000002</v>
          </cell>
        </row>
        <row r="13">
          <cell r="B13" t="str">
            <v>طوكيو</v>
          </cell>
          <cell r="C13" t="str">
            <v>60*100</v>
          </cell>
          <cell r="D13">
            <v>0.6</v>
          </cell>
        </row>
        <row r="14">
          <cell r="B14" t="str">
            <v>طوكيو</v>
          </cell>
          <cell r="C14" t="str">
            <v>80*100</v>
          </cell>
          <cell r="D14">
            <v>0.8</v>
          </cell>
        </row>
        <row r="15">
          <cell r="B15" t="str">
            <v>طوكيو</v>
          </cell>
          <cell r="C15" t="str">
            <v>100*100</v>
          </cell>
          <cell r="D15">
            <v>1</v>
          </cell>
        </row>
        <row r="16">
          <cell r="B16" t="str">
            <v>طوكيو</v>
          </cell>
          <cell r="C16" t="str">
            <v>120*100</v>
          </cell>
          <cell r="D16">
            <v>1.2</v>
          </cell>
        </row>
        <row r="17">
          <cell r="B17" t="str">
            <v>طوكيو</v>
          </cell>
          <cell r="C17" t="str">
            <v>150*100</v>
          </cell>
          <cell r="D17">
            <v>1.5</v>
          </cell>
        </row>
        <row r="18">
          <cell r="B18" t="str">
            <v>توسان</v>
          </cell>
          <cell r="C18" t="str">
            <v>2*2.8</v>
          </cell>
          <cell r="D18">
            <v>5.7</v>
          </cell>
        </row>
      </sheetData>
      <sheetData sheetId="1"/>
      <sheetData sheetId="2"/>
      <sheetData sheetId="3">
        <row r="2">
          <cell r="A2" t="str">
            <v>كود العميل</v>
          </cell>
          <cell r="B2" t="str">
            <v>اسم العميل</v>
          </cell>
          <cell r="C2" t="str">
            <v>العنوان</v>
          </cell>
          <cell r="D2" t="str">
            <v>مندوب البيع</v>
          </cell>
        </row>
        <row r="3">
          <cell r="A3">
            <v>1000</v>
          </cell>
          <cell r="B3" t="str">
            <v>سيد</v>
          </cell>
          <cell r="C3" t="str">
            <v>منوف</v>
          </cell>
          <cell r="D3" t="str">
            <v>مندوب عام</v>
          </cell>
        </row>
        <row r="4">
          <cell r="A4">
            <v>1001</v>
          </cell>
          <cell r="B4" t="str">
            <v>حسن البدوي</v>
          </cell>
          <cell r="C4" t="str">
            <v>بنها</v>
          </cell>
          <cell r="D4" t="str">
            <v>حسن</v>
          </cell>
        </row>
        <row r="5">
          <cell r="A5">
            <v>1001</v>
          </cell>
          <cell r="B5" t="str">
            <v>حسن البدوي</v>
          </cell>
          <cell r="D5" t="str">
            <v>حسن</v>
          </cell>
        </row>
        <row r="6">
          <cell r="A6">
            <v>1002</v>
          </cell>
          <cell r="B6" t="str">
            <v>يحي البدوي</v>
          </cell>
          <cell r="C6" t="str">
            <v>منوف</v>
          </cell>
          <cell r="D6" t="str">
            <v>يحي</v>
          </cell>
        </row>
        <row r="7">
          <cell r="A7">
            <v>1002</v>
          </cell>
          <cell r="B7" t="str">
            <v>يحي البدوي</v>
          </cell>
          <cell r="D7" t="str">
            <v>يحي</v>
          </cell>
        </row>
        <row r="8">
          <cell r="A8">
            <v>1002</v>
          </cell>
          <cell r="B8" t="str">
            <v>يحي البدوي</v>
          </cell>
          <cell r="D8" t="str">
            <v>يحي</v>
          </cell>
        </row>
        <row r="9">
          <cell r="A9">
            <v>1003</v>
          </cell>
          <cell r="B9" t="str">
            <v>مصطفي البدوي</v>
          </cell>
          <cell r="D9" t="str">
            <v>مصطفي</v>
          </cell>
        </row>
        <row r="10">
          <cell r="A10">
            <v>1003</v>
          </cell>
          <cell r="B10" t="str">
            <v>مصطفي البدوي</v>
          </cell>
          <cell r="D10" t="str">
            <v>مصطفي</v>
          </cell>
        </row>
        <row r="11">
          <cell r="A11">
            <v>1003</v>
          </cell>
          <cell r="B11" t="str">
            <v>مصطفي البدوي</v>
          </cell>
          <cell r="D11" t="str">
            <v>مصطفي</v>
          </cell>
        </row>
        <row r="12">
          <cell r="A12">
            <v>1004</v>
          </cell>
          <cell r="B12" t="str">
            <v>يوسف البدوي</v>
          </cell>
          <cell r="D12" t="str">
            <v>يوسف</v>
          </cell>
        </row>
        <row r="13">
          <cell r="A13">
            <v>1004</v>
          </cell>
          <cell r="B13" t="str">
            <v>يوسف البدوي</v>
          </cell>
          <cell r="D13" t="str">
            <v>يوسف</v>
          </cell>
        </row>
        <row r="14">
          <cell r="A14">
            <v>1004</v>
          </cell>
          <cell r="B14" t="str">
            <v>يوسف البدوي</v>
          </cell>
          <cell r="D14" t="str">
            <v>يوسف</v>
          </cell>
        </row>
      </sheetData>
      <sheetData sheetId="4"/>
      <sheetData sheetId="5">
        <row r="2">
          <cell r="A2">
            <v>1001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1" name="الجدول4" displayName="الجدول4" ref="A7:J49" totalsRowShown="0" headerRowDxfId="13" headerRowBorderDxfId="11" tableBorderDxfId="12" totalsRowBorderDxfId="10">
  <autoFilter ref="A7:J49"/>
  <sortState ref="A8:I49">
    <sortCondition descending="1" ref="C7:C49"/>
  </sortState>
  <tableColumns count="10">
    <tableColumn id="1" name="مسلسل" dataDxfId="9">
      <calculatedColumnFormula>IF(C8="","",SUBTOTAL(3,$C$8:C8))</calculatedColumnFormula>
    </tableColumn>
    <tableColumn id="2" name="كود الصنف" dataDxfId="8"/>
    <tableColumn id="3" name="الصنف" dataDxfId="7"/>
    <tableColumn id="4" name="المقاس" dataDxfId="6"/>
    <tableColumn id="5" name="مقاس متر مربع" dataDxfId="5">
      <calculatedColumnFormula>SUMIFS([1]المخزن!$D$3:$D$101, [1]المخزن!$B$3:$B$101, C8, [1]المخزن!$C$3:$C$101, D8)</calculatedColumnFormula>
    </tableColumn>
    <tableColumn id="6" name="عدد" dataDxfId="4"/>
    <tableColumn id="7" name="عدد متر" dataDxfId="3"/>
    <tableColumn id="8" name="سعر المتر" dataDxfId="2"/>
    <tableColumn id="10" name="سعر المتر الجملة" dataDxfId="1"/>
    <tableColumn id="9" name="اجمالي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A2:R3" insertRow="1" totalsRowShown="0">
  <autoFilter ref="A2:R3"/>
  <tableColumns count="18">
    <tableColumn id="1" name="التاريخ"/>
    <tableColumn id="2" name="اسم العميل"/>
    <tableColumn id="3" name="كود العميل"/>
    <tableColumn id="4" name="العنوان"/>
    <tableColumn id="5" name="الملاحظات"/>
    <tableColumn id="6" name="رقم الاذن"/>
    <tableColumn id="7" name="حالة السداد"/>
    <tableColumn id="8" name="المستخدم"/>
    <tableColumn id="9" name="مندوب البيع"/>
    <tableColumn id="10" name="كود الصنف"/>
    <tableColumn id="11" name="الصنف"/>
    <tableColumn id="12" name="المقاس"/>
    <tableColumn id="13" name="مقاس متر مربع"/>
    <tableColumn id="14" name="عدد"/>
    <tableColumn id="18" name="عدد متر"/>
    <tableColumn id="15" name="سعر المتر"/>
    <tableColumn id="16" name="سعر المتر الجملة"/>
    <tableColumn id="17" name="الإجمالي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J50"/>
  <sheetViews>
    <sheetView rightToLeft="1" workbookViewId="0">
      <selection activeCell="H3" sqref="H3"/>
    </sheetView>
  </sheetViews>
  <sheetFormatPr defaultRowHeight="14.25" x14ac:dyDescent="0.2"/>
  <cols>
    <col min="1" max="1" width="7.375" bestFit="1" customWidth="1"/>
    <col min="2" max="2" width="8.875" customWidth="1"/>
    <col min="3" max="3" width="16.375" customWidth="1"/>
    <col min="4" max="4" width="8.125" bestFit="1" customWidth="1"/>
    <col min="5" max="5" width="15.25" customWidth="1"/>
    <col min="6" max="6" width="8.75" customWidth="1"/>
    <col min="7" max="7" width="10" customWidth="1"/>
    <col min="8" max="9" width="12.375" customWidth="1"/>
    <col min="10" max="10" width="12.75" customWidth="1"/>
  </cols>
  <sheetData>
    <row r="1" spans="1:10" ht="84.75" customHeight="1" x14ac:dyDescent="0.2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2" t="s">
        <v>1</v>
      </c>
      <c r="B3" s="2"/>
      <c r="C3" s="3">
        <f ca="1">NOW()</f>
        <v>45403.880366203703</v>
      </c>
      <c r="D3" t="s">
        <v>2</v>
      </c>
      <c r="E3">
        <f>'[1]اكود الفواتير'!A2</f>
        <v>1001</v>
      </c>
      <c r="G3" t="s">
        <v>3</v>
      </c>
      <c r="H3" t="s">
        <v>4</v>
      </c>
      <c r="J3" t="s">
        <v>5</v>
      </c>
    </row>
    <row r="4" spans="1:10" x14ac:dyDescent="0.2">
      <c r="A4" s="2" t="s">
        <v>6</v>
      </c>
      <c r="B4" s="2"/>
      <c r="C4" t="s">
        <v>7</v>
      </c>
      <c r="D4" t="s">
        <v>8</v>
      </c>
      <c r="E4">
        <f>IFERROR(INDEX([1]العملاء!$A$2:$A$1000000, MATCH($C$4, [1]العملاء!$B$2:$B$1000000, 0)), "عميل غير مكود")</f>
        <v>1002</v>
      </c>
      <c r="J4" t="s">
        <v>9</v>
      </c>
    </row>
    <row r="5" spans="1:10" x14ac:dyDescent="0.2">
      <c r="A5" s="2" t="s">
        <v>10</v>
      </c>
      <c r="B5" s="2"/>
      <c r="C5" t="str">
        <f>IFERROR(INDEX([1]العملاء!$C$2:$C$1000000, MATCH($C$4, [1]العملاء!$B$2:$B$1000000, 0)), "")</f>
        <v>منوف</v>
      </c>
      <c r="J5" t="s">
        <v>11</v>
      </c>
    </row>
    <row r="6" spans="1:10" x14ac:dyDescent="0.2">
      <c r="A6" s="2" t="s">
        <v>12</v>
      </c>
      <c r="B6" s="2"/>
      <c r="C6" t="s">
        <v>13</v>
      </c>
      <c r="J6" t="str">
        <f>IFERROR(INDEX([1]العملاء!$D$2:$D$1000000, MATCH($C$4, [1]العملاء!$B$2:$B$1000000, 0)), "")</f>
        <v>يحي</v>
      </c>
    </row>
    <row r="7" spans="1:10" x14ac:dyDescent="0.2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</row>
    <row r="8" spans="1:10" x14ac:dyDescent="0.2">
      <c r="A8" s="5">
        <f>IF(C8="","",SUBTOTAL(3,$C$8:C8))</f>
        <v>1</v>
      </c>
      <c r="B8" s="5">
        <v>1001</v>
      </c>
      <c r="C8" s="5" t="s">
        <v>24</v>
      </c>
      <c r="D8" s="5" t="s">
        <v>25</v>
      </c>
      <c r="E8" s="5">
        <f>SUMIFS([1]المخزن!$D$3:$D$101, [1]المخزن!$B$3:$B$101, C8, [1]المخزن!$C$3:$C$101, D8)</f>
        <v>1</v>
      </c>
      <c r="F8" s="5">
        <v>40</v>
      </c>
      <c r="G8" s="6">
        <f>E8*F8</f>
        <v>40</v>
      </c>
      <c r="H8" s="6">
        <v>360</v>
      </c>
      <c r="I8" s="6">
        <v>358</v>
      </c>
      <c r="J8" s="6">
        <f>H8*F8*E8</f>
        <v>14400</v>
      </c>
    </row>
    <row r="9" spans="1:10" x14ac:dyDescent="0.2">
      <c r="A9" s="5">
        <f>IF(C9="","",SUBTOTAL(3,$C$8:C9))</f>
        <v>2</v>
      </c>
      <c r="B9" s="5">
        <v>1001</v>
      </c>
      <c r="C9" s="5" t="s">
        <v>24</v>
      </c>
      <c r="D9" s="5" t="s">
        <v>26</v>
      </c>
      <c r="E9" s="5">
        <f>SUMIFS([1]المخزن!$D$3:$D$101, [1]المخزن!$B$3:$B$101, C9, [1]المخزن!$C$3:$C$101, D9)</f>
        <v>1.2</v>
      </c>
      <c r="F9" s="5">
        <v>40</v>
      </c>
      <c r="G9" s="6">
        <f>E9*F9</f>
        <v>48</v>
      </c>
      <c r="H9" s="6">
        <v>360</v>
      </c>
      <c r="I9" s="6">
        <v>358</v>
      </c>
      <c r="J9" s="6">
        <f>H9*F9*E9</f>
        <v>17280</v>
      </c>
    </row>
    <row r="10" spans="1:10" x14ac:dyDescent="0.2">
      <c r="A10" s="5">
        <f>IF(C10="","",SUBTOTAL(3,$C$8:C10))</f>
        <v>3</v>
      </c>
      <c r="B10" s="5">
        <v>1001</v>
      </c>
      <c r="C10" s="5" t="s">
        <v>24</v>
      </c>
      <c r="D10" s="5" t="s">
        <v>27</v>
      </c>
      <c r="E10" s="5">
        <f>SUMIFS([1]المخزن!$D$3:$D$101, [1]المخزن!$B$3:$B$101, C10, [1]المخزن!$C$3:$C$101, D10)</f>
        <v>5.6</v>
      </c>
      <c r="F10" s="5">
        <v>5</v>
      </c>
      <c r="G10" s="6">
        <f>E10*F10</f>
        <v>28</v>
      </c>
      <c r="H10" s="6">
        <v>360</v>
      </c>
      <c r="I10" s="6">
        <v>358</v>
      </c>
      <c r="J10" s="6">
        <f>H10*F10*E10</f>
        <v>10080</v>
      </c>
    </row>
    <row r="11" spans="1:10" x14ac:dyDescent="0.2">
      <c r="A11" s="5">
        <f>IF(C11="","",SUBTOTAL(3,$C$8:C11))</f>
        <v>4</v>
      </c>
      <c r="B11" s="5">
        <v>1001</v>
      </c>
      <c r="C11" s="5" t="s">
        <v>24</v>
      </c>
      <c r="D11" s="5" t="s">
        <v>28</v>
      </c>
      <c r="E11" s="5">
        <f>SUMIFS([1]المخزن!$D$3:$D$101, [1]المخزن!$B$3:$B$101, C11, [1]المخزن!$C$3:$C$101, D11)</f>
        <v>7.8</v>
      </c>
      <c r="F11" s="5">
        <v>5</v>
      </c>
      <c r="G11" s="6">
        <f>E11*F11</f>
        <v>39</v>
      </c>
      <c r="H11" s="6">
        <v>360</v>
      </c>
      <c r="I11" s="6">
        <v>358</v>
      </c>
      <c r="J11" s="6">
        <f>H11*F11*E11</f>
        <v>14040</v>
      </c>
    </row>
    <row r="12" spans="1:10" x14ac:dyDescent="0.2">
      <c r="A12" s="5">
        <f>IF(C12="","",SUBTOTAL(3,$C$8:C12))</f>
        <v>5</v>
      </c>
      <c r="B12" s="5">
        <v>1001</v>
      </c>
      <c r="C12" s="5" t="s">
        <v>24</v>
      </c>
      <c r="D12" s="5" t="s">
        <v>28</v>
      </c>
      <c r="E12" s="5">
        <f>SUMIFS([1]المخزن!$D$3:$D$1000001, [1]المخزن!$B$3:$B$1000001, C12, [1]المخزن!$C$3:$C$1000001, D12)</f>
        <v>7.8</v>
      </c>
      <c r="F12" s="5">
        <v>10</v>
      </c>
      <c r="G12" s="6">
        <f>E12*F12</f>
        <v>78</v>
      </c>
      <c r="H12" s="6">
        <v>360</v>
      </c>
      <c r="I12" s="6">
        <v>358</v>
      </c>
      <c r="J12" s="6">
        <f>H12*G12</f>
        <v>28080</v>
      </c>
    </row>
    <row r="13" spans="1:10" x14ac:dyDescent="0.2">
      <c r="A13" s="5">
        <f>IF(C13="","",SUBTOTAL(3,$C$8:C13))</f>
        <v>6</v>
      </c>
      <c r="B13" s="5">
        <v>1001</v>
      </c>
      <c r="C13" s="5" t="s">
        <v>24</v>
      </c>
      <c r="D13" s="5" t="s">
        <v>29</v>
      </c>
      <c r="E13" s="5">
        <f>SUMIFS([1]المخزن!$D$3:$D$101, [1]المخزن!$B$3:$B$101, C13, [1]المخزن!$C$3:$C$101, D13)</f>
        <v>0.6</v>
      </c>
      <c r="F13" s="5">
        <v>40</v>
      </c>
      <c r="G13" s="6">
        <f>E13*F13</f>
        <v>24</v>
      </c>
      <c r="H13" s="6">
        <v>360</v>
      </c>
      <c r="I13" s="6">
        <v>358</v>
      </c>
      <c r="J13" s="6">
        <f>H13*F13*E13</f>
        <v>8640</v>
      </c>
    </row>
    <row r="14" spans="1:10" x14ac:dyDescent="0.2">
      <c r="A14" s="5">
        <f>IF(C14="","",SUBTOTAL(3,$C$8:C14))</f>
        <v>7</v>
      </c>
      <c r="B14" s="5">
        <v>1001</v>
      </c>
      <c r="C14" s="5" t="s">
        <v>24</v>
      </c>
      <c r="D14" s="5" t="s">
        <v>30</v>
      </c>
      <c r="E14" s="5">
        <f>SUMIFS([1]المخزن!$D$3:$D$101, [1]المخزن!$B$3:$B$101, C14, [1]المخزن!$C$3:$C$101, D14)</f>
        <v>0.8</v>
      </c>
      <c r="F14" s="5">
        <v>40</v>
      </c>
      <c r="G14" s="6">
        <f>E14*F14</f>
        <v>32</v>
      </c>
      <c r="H14" s="6">
        <v>360</v>
      </c>
      <c r="I14" s="6">
        <v>358</v>
      </c>
      <c r="J14" s="6">
        <f>H14*F14*E14</f>
        <v>11520</v>
      </c>
    </row>
    <row r="15" spans="1:10" x14ac:dyDescent="0.2">
      <c r="A15" s="5">
        <f>IF(C15="","",SUBTOTAL(3,$C$8:C15))</f>
        <v>8</v>
      </c>
      <c r="B15" s="5">
        <v>1002</v>
      </c>
      <c r="C15" s="5" t="s">
        <v>31</v>
      </c>
      <c r="D15" s="5" t="s">
        <v>32</v>
      </c>
      <c r="E15" s="5">
        <f>SUMIFS([1]المخزن!$D$3:$D$101, [1]المخزن!$B$3:$B$101, C15, [1]المخزن!$C$3:$C$101, D15)</f>
        <v>8.16</v>
      </c>
      <c r="F15" s="5">
        <v>5</v>
      </c>
      <c r="G15" s="6">
        <f>E15*F15</f>
        <v>40.799999999999997</v>
      </c>
      <c r="H15" s="6">
        <v>212</v>
      </c>
      <c r="I15" s="6">
        <v>210</v>
      </c>
      <c r="J15" s="6">
        <f>H15*F15*E15</f>
        <v>8649.6</v>
      </c>
    </row>
    <row r="16" spans="1:10" x14ac:dyDescent="0.2">
      <c r="A16" s="5">
        <f>IF(C16="","",SUBTOTAL(3,$C$8:C16))</f>
        <v>9</v>
      </c>
      <c r="B16" s="5">
        <v>1003</v>
      </c>
      <c r="C16" s="5" t="s">
        <v>33</v>
      </c>
      <c r="D16" s="5" t="s">
        <v>27</v>
      </c>
      <c r="E16" s="5">
        <f>SUMIFS([1]المخزن!$D$3:$D$101, [1]المخزن!$B$3:$B$101, C16, [1]المخزن!$C$3:$C$101, D16)</f>
        <v>5.7</v>
      </c>
      <c r="F16" s="5">
        <v>1</v>
      </c>
      <c r="G16" s="6">
        <f>E16*F16</f>
        <v>5.7</v>
      </c>
      <c r="H16" s="6">
        <v>179</v>
      </c>
      <c r="I16" s="6">
        <v>176</v>
      </c>
      <c r="J16" s="6">
        <f>H16*F16*E16</f>
        <v>1020.3000000000001</v>
      </c>
    </row>
    <row r="17" spans="1:10" x14ac:dyDescent="0.2">
      <c r="A17" s="5" t="str">
        <f>IF(C17="","",SUBTOTAL(3,$C$8:C17))</f>
        <v/>
      </c>
      <c r="B17" s="5"/>
      <c r="C17" s="5"/>
      <c r="D17" s="5"/>
      <c r="E17" s="5"/>
      <c r="F17" s="5"/>
      <c r="G17" s="6"/>
      <c r="H17" s="6"/>
      <c r="I17" s="6"/>
      <c r="J17" s="6"/>
    </row>
    <row r="18" spans="1:10" x14ac:dyDescent="0.2">
      <c r="A18" s="5" t="str">
        <f>IF(C18="","",SUBTOTAL(3,$C$8:C18))</f>
        <v/>
      </c>
      <c r="B18" s="5"/>
      <c r="C18" s="5"/>
      <c r="D18" s="5"/>
      <c r="E18" s="5"/>
      <c r="F18" s="5"/>
      <c r="G18" s="6"/>
      <c r="H18" s="6"/>
      <c r="I18" s="6"/>
      <c r="J18" s="6"/>
    </row>
    <row r="19" spans="1:10" x14ac:dyDescent="0.2">
      <c r="A19" s="5" t="str">
        <f>IF(C19="","",SUBTOTAL(3,$C$8:C19))</f>
        <v/>
      </c>
      <c r="B19" s="5"/>
      <c r="C19" s="5"/>
      <c r="D19" s="5"/>
      <c r="E19" s="5"/>
      <c r="F19" s="5"/>
      <c r="G19" s="6"/>
      <c r="H19" s="6"/>
      <c r="I19" s="6"/>
      <c r="J19" s="6"/>
    </row>
    <row r="20" spans="1:10" x14ac:dyDescent="0.2">
      <c r="A20" s="5" t="str">
        <f>IF(C20="","",SUBTOTAL(3,$C$8:C20))</f>
        <v/>
      </c>
      <c r="B20" s="5"/>
      <c r="C20" s="5"/>
      <c r="D20" s="5"/>
      <c r="E20" s="5"/>
      <c r="F20" s="5"/>
      <c r="G20" s="6"/>
      <c r="H20" s="6"/>
      <c r="I20" s="6"/>
      <c r="J20" s="6"/>
    </row>
    <row r="21" spans="1:10" x14ac:dyDescent="0.2">
      <c r="A21" s="5" t="str">
        <f>IF(C21="","",SUBTOTAL(3,$C$8:C21))</f>
        <v/>
      </c>
      <c r="B21" s="5"/>
      <c r="C21" s="5"/>
      <c r="D21" s="5"/>
      <c r="E21" s="5"/>
      <c r="F21" s="5"/>
      <c r="G21" s="6"/>
      <c r="H21" s="6"/>
      <c r="I21" s="6"/>
      <c r="J21" s="6"/>
    </row>
    <row r="22" spans="1:10" x14ac:dyDescent="0.2">
      <c r="A22" s="5" t="str">
        <f>IF(C22="","",SUBTOTAL(3,$C$8:C22))</f>
        <v/>
      </c>
      <c r="B22" s="5"/>
      <c r="C22" s="5"/>
      <c r="D22" s="5"/>
      <c r="E22" s="5"/>
      <c r="F22" s="5"/>
      <c r="G22" s="6"/>
      <c r="H22" s="6"/>
      <c r="I22" s="6"/>
      <c r="J22" s="6"/>
    </row>
    <row r="23" spans="1:10" x14ac:dyDescent="0.2">
      <c r="A23" s="5" t="str">
        <f>IF(C23="","",SUBTOTAL(3,$C$8:C23))</f>
        <v/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5" t="str">
        <f>IF(C24="","",SUBTOTAL(3,$C$8:C24))</f>
        <v/>
      </c>
      <c r="B24" s="5"/>
      <c r="C24" s="7"/>
      <c r="D24" s="5"/>
      <c r="E24" s="5"/>
      <c r="F24" s="5"/>
      <c r="G24" s="5"/>
      <c r="H24" s="5"/>
      <c r="I24" s="5"/>
      <c r="J24" s="5"/>
    </row>
    <row r="25" spans="1:10" x14ac:dyDescent="0.2">
      <c r="A25" s="5" t="str">
        <f>IF(C25="","",SUBTOTAL(3,$C$8:C25))</f>
        <v/>
      </c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">
      <c r="A26" s="5" t="str">
        <f>IF(C26="","",SUBTOTAL(3,$C$8:C26))</f>
        <v/>
      </c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">
      <c r="A27" s="5" t="str">
        <f>IF(C27="","",SUBTOTAL(3,$C$8:C27))</f>
        <v/>
      </c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5" t="str">
        <f>IF(C28="","",SUBTOTAL(3,$C$8:C28))</f>
        <v/>
      </c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5" t="str">
        <f>IF(C29="","",SUBTOTAL(3,$C$8:C29))</f>
        <v/>
      </c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">
      <c r="A30" s="5" t="str">
        <f>IF(C30="","",SUBTOTAL(3,$C$8:C30))</f>
        <v/>
      </c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">
      <c r="A31" s="5" t="str">
        <f>IF(C31="","",SUBTOTAL(3,$C$8:C31))</f>
        <v/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5" t="str">
        <f>IF(C32="","",SUBTOTAL(3,$C$8:C32))</f>
        <v/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">
      <c r="A33" s="5" t="str">
        <f>IF(C33="","",SUBTOTAL(3,$C$8:C33))</f>
        <v/>
      </c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">
      <c r="A34" s="5" t="str">
        <f>IF(C34="","",SUBTOTAL(3,$C$8:C34))</f>
        <v/>
      </c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">
      <c r="A35" s="5" t="str">
        <f>IF(C35="","",SUBTOTAL(3,$C$8:C35))</f>
        <v/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">
      <c r="A36" s="5" t="str">
        <f>IF(C36="","",SUBTOTAL(3,$C$8:C36))</f>
        <v/>
      </c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">
      <c r="A37" s="5" t="str">
        <f>IF(C37="","",SUBTOTAL(3,$C$8:C37))</f>
        <v/>
      </c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">
      <c r="A38" s="5" t="str">
        <f>IF(C38="","",SUBTOTAL(3,$C$8:C38))</f>
        <v/>
      </c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">
      <c r="A39" s="5" t="str">
        <f>IF(C39="","",SUBTOTAL(3,$C$8:C39))</f>
        <v/>
      </c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">
      <c r="A40" s="5" t="str">
        <f>IF(C40="","",SUBTOTAL(3,$C$8:C40))</f>
        <v/>
      </c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">
      <c r="A41" s="5" t="str">
        <f>IF(C41="","",SUBTOTAL(3,$C$8:C41))</f>
        <v/>
      </c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">
      <c r="A42" s="5" t="str">
        <f>IF(C42="","",SUBTOTAL(3,$C$8:C42))</f>
        <v/>
      </c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">
      <c r="A43" s="5" t="str">
        <f>IF(C43="","",SUBTOTAL(3,$C$8:C43))</f>
        <v/>
      </c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">
      <c r="A44" s="5" t="str">
        <f>IF(C44="","",SUBTOTAL(3,$C$8:C44))</f>
        <v/>
      </c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">
      <c r="A45" s="5" t="str">
        <f>IF(C45="","",SUBTOTAL(3,$C$8:C45))</f>
        <v/>
      </c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">
      <c r="A46" s="5" t="str">
        <f>IF(C46="","",SUBTOTAL(3,$C$8:C46))</f>
        <v/>
      </c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">
      <c r="A47" s="5" t="str">
        <f>IF(C47="","",SUBTOTAL(3,$C$8:C47))</f>
        <v/>
      </c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">
      <c r="A48" s="5" t="str">
        <f>IF(C48="","",SUBTOTAL(3,$C$8:C48))</f>
        <v/>
      </c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">
      <c r="A49" s="5" t="str">
        <f>IF(C49="","",SUBTOTAL(3,$C$8:C49))</f>
        <v/>
      </c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2">
      <c r="F50" s="9" t="s">
        <v>34</v>
      </c>
      <c r="G50" s="10">
        <f>SUM(G8:G49)</f>
        <v>335.5</v>
      </c>
      <c r="H50" s="10"/>
      <c r="I50" s="10"/>
      <c r="J50" s="10">
        <f>SUM(J8:J49)</f>
        <v>113709.90000000001</v>
      </c>
    </row>
  </sheetData>
  <mergeCells count="2">
    <mergeCell ref="A2:J2"/>
    <mergeCell ref="A1:J1"/>
  </mergeCells>
  <dataValidations count="1">
    <dataValidation type="list" allowBlank="1" showInputMessage="1" showErrorMessage="1" sqref="H3:I3">
      <formula1>"اجل,كاش"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[1]المستخدمين!#REF!</xm:f>
          </x14:formula1>
          <xm:sqref>J4</xm:sqref>
        </x14:dataValidation>
        <x14:dataValidation type="list" allowBlank="1" showInputMessage="1" showErrorMessage="1">
          <x14:formula1>
            <xm:f>OFFSET([1]المخزن!#REF!, MATCH(C8, [1]المخزن!#REF!, 0)-1, 0, COUNTIF([1]المخزن!#REF!, C8), 1)</xm:f>
          </x14:formula1>
          <xm:sqref>D8:D49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R2"/>
  <sheetViews>
    <sheetView rightToLeft="1" tabSelected="1" topLeftCell="H1" workbookViewId="0">
      <selection activeCell="J13" sqref="J13"/>
    </sheetView>
  </sheetViews>
  <sheetFormatPr defaultRowHeight="14.25" x14ac:dyDescent="0.2"/>
  <cols>
    <col min="2" max="2" width="9.25" customWidth="1"/>
    <col min="3" max="3" width="9.125" customWidth="1"/>
    <col min="5" max="5" width="9.25" customWidth="1"/>
    <col min="7" max="7" width="9.875" customWidth="1"/>
    <col min="9" max="9" width="10.125" customWidth="1"/>
    <col min="10" max="10" width="9.75" customWidth="1"/>
    <col min="13" max="13" width="12.125" customWidth="1"/>
    <col min="17" max="17" width="13.25" customWidth="1"/>
  </cols>
  <sheetData>
    <row r="1" spans="1:18" x14ac:dyDescent="0.2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">
      <c r="A2" t="s">
        <v>1</v>
      </c>
      <c r="B2" t="s">
        <v>6</v>
      </c>
      <c r="C2" t="s">
        <v>8</v>
      </c>
      <c r="D2" t="s">
        <v>10</v>
      </c>
      <c r="E2" t="s">
        <v>12</v>
      </c>
      <c r="F2" t="s">
        <v>2</v>
      </c>
      <c r="G2" t="s">
        <v>3</v>
      </c>
      <c r="H2" t="s">
        <v>5</v>
      </c>
      <c r="I2" t="s">
        <v>11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34</v>
      </c>
    </row>
  </sheetData>
  <mergeCells count="1">
    <mergeCell ref="A1:R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فاتورة المبيعات</vt:lpstr>
      <vt:lpstr>فواتير العملاء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2024-04-21T19:07:49Z</dcterms:modified>
</cp:coreProperties>
</file>