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hassanin\Desktop\"/>
    </mc:Choice>
  </mc:AlternateContent>
  <xr:revisionPtr revIDLastSave="0" documentId="13_ncr:1_{985F15D4-120D-4A68-8088-B6B03A0D943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4" sheetId="2" r:id="rId1"/>
    <sheet name="5" sheetId="8" r:id="rId2"/>
    <sheet name="الإضافي" sheetId="9" r:id="rId3"/>
  </sheets>
  <definedNames>
    <definedName name="ExternalData_1" localSheetId="2" hidden="1">الإضافي!$A$9:$H$75</definedName>
    <definedName name="_xlnm.Print_Area" localSheetId="0">'4'!$A$1:$M$37</definedName>
    <definedName name="_xlnm.Print_Area" localSheetId="1">'5'!$A$1:$M$37</definedName>
    <definedName name="_xlnm.Print_Area" localSheetId="2">الإضافي!$A$1:$I$81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8" l="1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O2" i="8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E76" i="9"/>
  <c r="A76" i="9"/>
  <c r="F37" i="8"/>
  <c r="A37" i="8"/>
  <c r="L36" i="8"/>
  <c r="G36" i="8"/>
  <c r="K36" i="8" s="1"/>
  <c r="M36" i="8" s="1"/>
  <c r="B36" i="8"/>
  <c r="I36" i="8" s="1"/>
  <c r="N36" i="8" s="1"/>
  <c r="L35" i="8"/>
  <c r="K35" i="8"/>
  <c r="M35" i="8" s="1"/>
  <c r="G35" i="8"/>
  <c r="L34" i="8"/>
  <c r="K34" i="8"/>
  <c r="M34" i="8" s="1"/>
  <c r="G34" i="8"/>
  <c r="G33" i="8"/>
  <c r="K33" i="8" s="1"/>
  <c r="M33" i="8" s="1"/>
  <c r="G32" i="8"/>
  <c r="K32" i="8" s="1"/>
  <c r="M32" i="8" s="1"/>
  <c r="L31" i="8"/>
  <c r="G31" i="8"/>
  <c r="K31" i="8" s="1"/>
  <c r="M31" i="8" s="1"/>
  <c r="L30" i="8"/>
  <c r="G30" i="8"/>
  <c r="K30" i="8" s="1"/>
  <c r="M30" i="8" s="1"/>
  <c r="L29" i="8"/>
  <c r="G29" i="8"/>
  <c r="K29" i="8" s="1"/>
  <c r="M29" i="8" s="1"/>
  <c r="L28" i="8"/>
  <c r="G28" i="8"/>
  <c r="K28" i="8" s="1"/>
  <c r="M28" i="8" s="1"/>
  <c r="L27" i="8"/>
  <c r="G27" i="8"/>
  <c r="K27" i="8" s="1"/>
  <c r="M27" i="8" s="1"/>
  <c r="K26" i="8"/>
  <c r="M26" i="8" s="1"/>
  <c r="G26" i="8"/>
  <c r="L25" i="8"/>
  <c r="K25" i="8"/>
  <c r="M25" i="8" s="1"/>
  <c r="G25" i="8"/>
  <c r="L24" i="8"/>
  <c r="K24" i="8"/>
  <c r="M24" i="8" s="1"/>
  <c r="G24" i="8"/>
  <c r="L23" i="8"/>
  <c r="K23" i="8"/>
  <c r="M23" i="8" s="1"/>
  <c r="G23" i="8"/>
  <c r="L22" i="8"/>
  <c r="G22" i="8"/>
  <c r="K22" i="8" s="1"/>
  <c r="M22" i="8" s="1"/>
  <c r="L21" i="8"/>
  <c r="G21" i="8"/>
  <c r="K21" i="8" s="1"/>
  <c r="M21" i="8" s="1"/>
  <c r="L20" i="8"/>
  <c r="G20" i="8"/>
  <c r="K20" i="8" s="1"/>
  <c r="M20" i="8" s="1"/>
  <c r="L19" i="8"/>
  <c r="G19" i="8"/>
  <c r="K19" i="8" s="1"/>
  <c r="M19" i="8" s="1"/>
  <c r="L18" i="8"/>
  <c r="G18" i="8"/>
  <c r="K18" i="8" s="1"/>
  <c r="M18" i="8" s="1"/>
  <c r="L17" i="8"/>
  <c r="K17" i="8"/>
  <c r="M17" i="8" s="1"/>
  <c r="G17" i="8"/>
  <c r="L16" i="8"/>
  <c r="K16" i="8"/>
  <c r="M16" i="8" s="1"/>
  <c r="G16" i="8"/>
  <c r="L15" i="8"/>
  <c r="K15" i="8"/>
  <c r="M15" i="8" s="1"/>
  <c r="G15" i="8"/>
  <c r="L14" i="8"/>
  <c r="G14" i="8"/>
  <c r="K14" i="8" s="1"/>
  <c r="M14" i="8" s="1"/>
  <c r="L13" i="8"/>
  <c r="G13" i="8"/>
  <c r="K13" i="8" s="1"/>
  <c r="M13" i="8" s="1"/>
  <c r="L12" i="8"/>
  <c r="G12" i="8"/>
  <c r="K12" i="8" s="1"/>
  <c r="M12" i="8" s="1"/>
  <c r="L11" i="8"/>
  <c r="G11" i="8"/>
  <c r="K11" i="8" s="1"/>
  <c r="M11" i="8" s="1"/>
  <c r="L10" i="8"/>
  <c r="G10" i="8"/>
  <c r="K10" i="8" s="1"/>
  <c r="M10" i="8" s="1"/>
  <c r="L9" i="8"/>
  <c r="K9" i="8"/>
  <c r="M9" i="8" s="1"/>
  <c r="G9" i="8"/>
  <c r="L8" i="8"/>
  <c r="G8" i="8"/>
  <c r="K8" i="8" s="1"/>
  <c r="M8" i="8" s="1"/>
  <c r="L7" i="8"/>
  <c r="K7" i="8"/>
  <c r="M7" i="8" s="1"/>
  <c r="G7" i="8"/>
  <c r="L6" i="8"/>
  <c r="G6" i="8"/>
  <c r="K6" i="8" s="1"/>
  <c r="M6" i="8" s="1"/>
  <c r="L5" i="8"/>
  <c r="G5" i="8"/>
  <c r="K5" i="8" s="1"/>
  <c r="M5" i="8" s="1"/>
  <c r="B5" i="8"/>
  <c r="H5" i="8" s="1"/>
  <c r="L4" i="8"/>
  <c r="I4" i="8"/>
  <c r="N4" i="8" s="1"/>
  <c r="H4" i="8"/>
  <c r="G4" i="8"/>
  <c r="K4" i="8" s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7" i="2"/>
  <c r="L28" i="2"/>
  <c r="L29" i="2"/>
  <c r="L30" i="2"/>
  <c r="L31" i="2"/>
  <c r="L34" i="2"/>
  <c r="L35" i="2"/>
  <c r="L36" i="2"/>
  <c r="L4" i="2"/>
  <c r="A37" i="2"/>
  <c r="I4" i="2"/>
  <c r="H4" i="2"/>
  <c r="G4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K26" i="2" s="1"/>
  <c r="G27" i="2"/>
  <c r="G28" i="2"/>
  <c r="G29" i="2"/>
  <c r="G30" i="2"/>
  <c r="G31" i="2"/>
  <c r="G32" i="2"/>
  <c r="G33" i="2"/>
  <c r="G34" i="2"/>
  <c r="G35" i="2"/>
  <c r="G36" i="2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H36" i="8" l="1"/>
  <c r="M4" i="8"/>
  <c r="M37" i="8" s="1"/>
  <c r="K37" i="8"/>
  <c r="G37" i="8"/>
  <c r="H37" i="8" s="1"/>
  <c r="B6" i="8"/>
  <c r="I5" i="8"/>
  <c r="N5" i="8" s="1"/>
  <c r="L26" i="2"/>
  <c r="L33" i="2"/>
  <c r="L32" i="2"/>
  <c r="H26" i="2"/>
  <c r="I26" i="2"/>
  <c r="I6" i="8" l="1"/>
  <c r="N6" i="8" s="1"/>
  <c r="B7" i="8"/>
  <c r="H6" i="8"/>
  <c r="L37" i="2"/>
  <c r="I7" i="8" l="1"/>
  <c r="N7" i="8" s="1"/>
  <c r="H7" i="8"/>
  <c r="B8" i="8"/>
  <c r="N4" i="2"/>
  <c r="H19" i="2"/>
  <c r="H20" i="2"/>
  <c r="I21" i="2"/>
  <c r="I22" i="2"/>
  <c r="I23" i="2"/>
  <c r="I24" i="2"/>
  <c r="I25" i="2"/>
  <c r="I27" i="2"/>
  <c r="H28" i="2"/>
  <c r="I29" i="2"/>
  <c r="I30" i="2"/>
  <c r="I31" i="2"/>
  <c r="I32" i="2"/>
  <c r="I33" i="2"/>
  <c r="B36" i="2"/>
  <c r="H36" i="2" s="1"/>
  <c r="H18" i="2"/>
  <c r="O2" i="2"/>
  <c r="F37" i="2"/>
  <c r="I8" i="8" l="1"/>
  <c r="N8" i="8" s="1"/>
  <c r="H8" i="8"/>
  <c r="B9" i="8"/>
  <c r="H23" i="2"/>
  <c r="H25" i="2"/>
  <c r="H33" i="2"/>
  <c r="I36" i="2"/>
  <c r="H31" i="2"/>
  <c r="H27" i="2"/>
  <c r="I28" i="2"/>
  <c r="I20" i="2"/>
  <c r="I19" i="2"/>
  <c r="I11" i="2"/>
  <c r="H17" i="2"/>
  <c r="H9" i="2"/>
  <c r="I18" i="2"/>
  <c r="I10" i="2"/>
  <c r="H11" i="2"/>
  <c r="I12" i="2"/>
  <c r="H32" i="2"/>
  <c r="H24" i="2"/>
  <c r="H16" i="2"/>
  <c r="H8" i="2"/>
  <c r="I17" i="2"/>
  <c r="I9" i="2"/>
  <c r="H15" i="2"/>
  <c r="H7" i="2"/>
  <c r="I16" i="2"/>
  <c r="I8" i="2"/>
  <c r="H30" i="2"/>
  <c r="H22" i="2"/>
  <c r="H14" i="2"/>
  <c r="H6" i="2"/>
  <c r="I15" i="2"/>
  <c r="I7" i="2"/>
  <c r="H10" i="2"/>
  <c r="H29" i="2"/>
  <c r="H21" i="2"/>
  <c r="H13" i="2"/>
  <c r="H5" i="2"/>
  <c r="I14" i="2"/>
  <c r="I6" i="2"/>
  <c r="H12" i="2"/>
  <c r="I13" i="2"/>
  <c r="I5" i="2"/>
  <c r="H9" i="8" l="1"/>
  <c r="I9" i="8"/>
  <c r="N9" i="8" s="1"/>
  <c r="B10" i="8"/>
  <c r="N14" i="2"/>
  <c r="N9" i="2"/>
  <c r="N16" i="2"/>
  <c r="N10" i="2"/>
  <c r="B11" i="8" l="1"/>
  <c r="I10" i="8"/>
  <c r="N10" i="8" s="1"/>
  <c r="H10" i="8"/>
  <c r="N5" i="2"/>
  <c r="N6" i="2"/>
  <c r="N7" i="2"/>
  <c r="N8" i="2"/>
  <c r="N11" i="2"/>
  <c r="N12" i="2"/>
  <c r="N13" i="2"/>
  <c r="N15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6" i="2"/>
  <c r="G5" i="2"/>
  <c r="K5" i="2" s="1"/>
  <c r="M5" i="2" s="1"/>
  <c r="G6" i="2"/>
  <c r="K6" i="2" s="1"/>
  <c r="M6" i="2" s="1"/>
  <c r="G7" i="2"/>
  <c r="K7" i="2" s="1"/>
  <c r="M7" i="2" s="1"/>
  <c r="K8" i="2"/>
  <c r="M8" i="2" s="1"/>
  <c r="K9" i="2"/>
  <c r="M9" i="2" s="1"/>
  <c r="K10" i="2"/>
  <c r="M10" i="2" s="1"/>
  <c r="K11" i="2"/>
  <c r="M11" i="2" s="1"/>
  <c r="K12" i="2"/>
  <c r="M12" i="2" s="1"/>
  <c r="K17" i="2"/>
  <c r="K18" i="2"/>
  <c r="M18" i="2" s="1"/>
  <c r="K19" i="2"/>
  <c r="M19" i="2" s="1"/>
  <c r="K20" i="2"/>
  <c r="M20" i="2" s="1"/>
  <c r="K21" i="2"/>
  <c r="M21" i="2" s="1"/>
  <c r="K22" i="2"/>
  <c r="M22" i="2" s="1"/>
  <c r="K23" i="2"/>
  <c r="M23" i="2" s="1"/>
  <c r="K24" i="2"/>
  <c r="M24" i="2" s="1"/>
  <c r="K25" i="2"/>
  <c r="M25" i="2" s="1"/>
  <c r="M26" i="2"/>
  <c r="K27" i="2"/>
  <c r="M27" i="2" s="1"/>
  <c r="K28" i="2"/>
  <c r="M28" i="2" s="1"/>
  <c r="K29" i="2"/>
  <c r="M29" i="2" s="1"/>
  <c r="K30" i="2"/>
  <c r="M30" i="2" s="1"/>
  <c r="K31" i="2"/>
  <c r="M31" i="2" s="1"/>
  <c r="K32" i="2"/>
  <c r="M32" i="2" s="1"/>
  <c r="K33" i="2"/>
  <c r="M33" i="2" s="1"/>
  <c r="K34" i="2"/>
  <c r="M34" i="2" s="1"/>
  <c r="K35" i="2"/>
  <c r="M35" i="2" s="1"/>
  <c r="K36" i="2"/>
  <c r="M36" i="2" s="1"/>
  <c r="H11" i="8" l="1"/>
  <c r="I11" i="8"/>
  <c r="N11" i="8" s="1"/>
  <c r="B12" i="8"/>
  <c r="K4" i="2"/>
  <c r="M17" i="2"/>
  <c r="K16" i="2"/>
  <c r="M16" i="2" s="1"/>
  <c r="K15" i="2"/>
  <c r="M15" i="2" s="1"/>
  <c r="K14" i="2"/>
  <c r="M14" i="2" s="1"/>
  <c r="K13" i="2"/>
  <c r="M13" i="2" s="1"/>
  <c r="G37" i="2"/>
  <c r="H37" i="2" s="1"/>
  <c r="B13" i="8" l="1"/>
  <c r="I12" i="8"/>
  <c r="N12" i="8" s="1"/>
  <c r="H12" i="8"/>
  <c r="K37" i="2"/>
  <c r="M4" i="2"/>
  <c r="M37" i="2" s="1"/>
  <c r="I34" i="2"/>
  <c r="B35" i="2"/>
  <c r="I35" i="2" s="1"/>
  <c r="H34" i="2"/>
  <c r="H13" i="8" l="1"/>
  <c r="I13" i="8"/>
  <c r="N13" i="8" s="1"/>
  <c r="B14" i="8"/>
  <c r="N34" i="2"/>
  <c r="N35" i="2"/>
  <c r="N37" i="2"/>
  <c r="H35" i="2"/>
  <c r="I14" i="8" l="1"/>
  <c r="N14" i="8" s="1"/>
  <c r="B15" i="8"/>
  <c r="H14" i="8"/>
  <c r="I15" i="8" l="1"/>
  <c r="N15" i="8" s="1"/>
  <c r="H15" i="8"/>
  <c r="B16" i="8"/>
  <c r="I16" i="8" l="1"/>
  <c r="N16" i="8" s="1"/>
  <c r="H16" i="8"/>
  <c r="B17" i="8"/>
  <c r="H17" i="8" l="1"/>
  <c r="B18" i="8"/>
  <c r="I17" i="8"/>
  <c r="N17" i="8" s="1"/>
  <c r="B19" i="8" l="1"/>
  <c r="I18" i="8"/>
  <c r="N18" i="8" s="1"/>
  <c r="H18" i="8"/>
  <c r="I19" i="8" l="1"/>
  <c r="N19" i="8" s="1"/>
  <c r="H19" i="8"/>
  <c r="B20" i="8"/>
  <c r="I20" i="8" l="1"/>
  <c r="N20" i="8" s="1"/>
  <c r="H20" i="8"/>
  <c r="B21" i="8"/>
  <c r="H21" i="8" l="1"/>
  <c r="I21" i="8"/>
  <c r="N21" i="8" s="1"/>
  <c r="B22" i="8"/>
  <c r="I22" i="8" l="1"/>
  <c r="N22" i="8" s="1"/>
  <c r="B23" i="8"/>
  <c r="H22" i="8"/>
  <c r="I23" i="8" l="1"/>
  <c r="N23" i="8" s="1"/>
  <c r="H23" i="8"/>
  <c r="B24" i="8"/>
  <c r="I24" i="8" l="1"/>
  <c r="N24" i="8" s="1"/>
  <c r="H24" i="8"/>
  <c r="B25" i="8"/>
  <c r="H25" i="8" l="1"/>
  <c r="B26" i="8"/>
  <c r="I25" i="8"/>
  <c r="N25" i="8" s="1"/>
  <c r="B27" i="8" l="1"/>
  <c r="L26" i="8"/>
  <c r="I26" i="8"/>
  <c r="N26" i="8" s="1"/>
  <c r="H26" i="8"/>
  <c r="I27" i="8" l="1"/>
  <c r="N27" i="8" s="1"/>
  <c r="H27" i="8"/>
  <c r="B28" i="8"/>
  <c r="I28" i="8" l="1"/>
  <c r="N28" i="8" s="1"/>
  <c r="H28" i="8"/>
  <c r="B29" i="8"/>
  <c r="B30" i="8" l="1"/>
  <c r="H29" i="8"/>
  <c r="I29" i="8"/>
  <c r="N29" i="8" s="1"/>
  <c r="I30" i="8" l="1"/>
  <c r="N30" i="8" s="1"/>
  <c r="B31" i="8"/>
  <c r="H30" i="8"/>
  <c r="I31" i="8" l="1"/>
  <c r="N31" i="8" s="1"/>
  <c r="H31" i="8"/>
  <c r="B32" i="8"/>
  <c r="I32" i="8" l="1"/>
  <c r="N32" i="8" s="1"/>
  <c r="H32" i="8"/>
  <c r="B33" i="8"/>
  <c r="L32" i="8"/>
  <c r="H33" i="8" l="1"/>
  <c r="B34" i="8"/>
  <c r="L33" i="8"/>
  <c r="L37" i="8" s="1"/>
  <c r="I33" i="8"/>
  <c r="N33" i="8" s="1"/>
  <c r="B35" i="8" l="1"/>
  <c r="I34" i="8"/>
  <c r="N34" i="8" s="1"/>
  <c r="H34" i="8"/>
  <c r="H35" i="8" l="1"/>
  <c r="I35" i="8"/>
  <c r="N35" i="8" s="1"/>
  <c r="N37" i="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63AA8D-78AA-478C-A74F-0FC75A00B441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<sst xmlns="http://schemas.openxmlformats.org/spreadsheetml/2006/main" count="198" uniqueCount="37">
  <si>
    <t>لاستخدام الادارة فقط</t>
  </si>
  <si>
    <t>ساعات الاضافي</t>
  </si>
  <si>
    <t>كود الموظف</t>
  </si>
  <si>
    <t>من</t>
  </si>
  <si>
    <t>الي</t>
  </si>
  <si>
    <t>الاعتمادات</t>
  </si>
  <si>
    <t>ادارة الموارد البشرية</t>
  </si>
  <si>
    <t>قسم شئون العاملين</t>
  </si>
  <si>
    <t>الادارة :</t>
  </si>
  <si>
    <t>بدل مواصلات</t>
  </si>
  <si>
    <t>بدل اضافي</t>
  </si>
  <si>
    <t>التاريخ</t>
  </si>
  <si>
    <t>الاسم</t>
  </si>
  <si>
    <t>الى</t>
  </si>
  <si>
    <t>ملاحظات</t>
  </si>
  <si>
    <t>سبب العمل ساعات اضافية</t>
  </si>
  <si>
    <t>IT</t>
  </si>
  <si>
    <t>إجمالى سعات الإضافي</t>
  </si>
  <si>
    <t>الافطار الرمضاني</t>
  </si>
  <si>
    <t>.......................................</t>
  </si>
  <si>
    <t>توقيع
مدير الإدارة</t>
  </si>
  <si>
    <t>توقيع
إدارة الموارد البشرية</t>
  </si>
  <si>
    <t>مواصلات</t>
  </si>
  <si>
    <t>الحضور</t>
  </si>
  <si>
    <t>ساعات الاضافي بالنسب</t>
  </si>
  <si>
    <t>الراتب</t>
  </si>
  <si>
    <t>حساب يوم الاضافي</t>
  </si>
  <si>
    <t>شهر (4)</t>
  </si>
  <si>
    <t>شهر (5)</t>
  </si>
  <si>
    <t>الساعات الاضافية</t>
  </si>
  <si>
    <t>من2</t>
  </si>
  <si>
    <t/>
  </si>
  <si>
    <t>-</t>
  </si>
  <si>
    <t>من.</t>
  </si>
  <si>
    <t>اسم الموظف</t>
  </si>
  <si>
    <t>سعر ساعة العمل</t>
  </si>
  <si>
    <t xml:space="preserve">الشركة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</si>
</sst>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"/>
    <numFmt numFmtId="165" formatCode="yyyy/mm/dd\ dddd"/>
  </numFmts>
  <fonts count="1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Times New Roman"/>
      <family val="1"/>
    </font>
    <font>
      <sz val="8"/>
      <name val="Calibri"/>
      <family val="2"/>
      <scheme val="minor"/>
    </font>
    <font>
      <b/>
      <sz val="36"/>
      <color theme="1"/>
      <name val="Calibri"/>
      <family val="2"/>
    </font>
    <font>
      <sz val="36"/>
      <color theme="1"/>
      <name val="Times New Roman"/>
      <family val="1"/>
    </font>
    <font>
      <b/>
      <sz val="28"/>
      <color theme="1"/>
      <name val="Arial"/>
      <family val="2"/>
    </font>
    <font>
      <b/>
      <sz val="36"/>
      <color theme="1"/>
      <name val="Times New Roman"/>
      <family val="1"/>
    </font>
    <font>
      <sz val="20"/>
      <color theme="0" tint="-0.499984740745262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sz val="20"/>
      <color theme="2" tint="-0.249977111117893"/>
      <name val="Calibri"/>
      <family val="2"/>
      <scheme val="minor"/>
    </font>
    <font>
      <sz val="16"/>
      <color theme="1"/>
      <name val="Times New Roman"/>
      <family val="1"/>
    </font>
    <font>
      <sz val="20"/>
      <color theme="0" tint="-4.9989318521683403E-2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4" fillId="0" borderId="10" xfId="0" applyFont="1" applyBorder="1" applyAlignment="1">
      <alignment horizontal="center" vertical="center" wrapText="1" readingOrder="2"/>
    </xf>
    <xf numFmtId="0" fontId="4" fillId="0" borderId="20" xfId="0" applyFont="1" applyBorder="1" applyAlignment="1">
      <alignment horizontal="center" vertical="center" wrapText="1" readingOrder="2"/>
    </xf>
    <xf numFmtId="18" fontId="4" fillId="0" borderId="20" xfId="0" applyNumberFormat="1" applyFont="1" applyBorder="1" applyAlignment="1">
      <alignment horizontal="center" vertical="center" wrapText="1" readingOrder="2"/>
    </xf>
    <xf numFmtId="164" fontId="4" fillId="0" borderId="20" xfId="0" applyNumberFormat="1" applyFont="1" applyBorder="1" applyAlignment="1">
      <alignment horizontal="center" vertical="center" wrapText="1" readingOrder="2"/>
    </xf>
    <xf numFmtId="0" fontId="4" fillId="0" borderId="23" xfId="0" applyFont="1" applyBorder="1" applyAlignment="1">
      <alignment horizontal="center" vertical="center" wrapText="1" readingOrder="2"/>
    </xf>
    <xf numFmtId="164" fontId="4" fillId="0" borderId="18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8" xfId="0" applyFont="1" applyBorder="1" applyAlignment="1">
      <alignment vertical="center" wrapText="1" readingOrder="2"/>
    </xf>
    <xf numFmtId="0" fontId="4" fillId="0" borderId="28" xfId="0" applyFont="1" applyBorder="1" applyAlignment="1">
      <alignment vertical="center" wrapText="1" readingOrder="2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164" fontId="14" fillId="0" borderId="9" xfId="0" applyNumberFormat="1" applyFont="1" applyBorder="1" applyAlignment="1">
      <alignment vertical="center" wrapText="1" readingOrder="2"/>
    </xf>
    <xf numFmtId="2" fontId="2" fillId="0" borderId="0" xfId="0" applyNumberFormat="1" applyFont="1"/>
    <xf numFmtId="0" fontId="3" fillId="0" borderId="2" xfId="0" applyFont="1" applyBorder="1" applyAlignment="1">
      <alignment horizontal="center" vertical="center" wrapText="1" readingOrder="2"/>
    </xf>
    <xf numFmtId="0" fontId="3" fillId="0" borderId="16" xfId="0" applyFont="1" applyBorder="1" applyAlignment="1">
      <alignment horizontal="center" vertical="center" wrapText="1" readingOrder="2"/>
    </xf>
    <xf numFmtId="165" fontId="4" fillId="0" borderId="24" xfId="0" applyNumberFormat="1" applyFont="1" applyBorder="1" applyAlignment="1">
      <alignment horizontal="center" vertical="center" wrapText="1" readingOrder="2"/>
    </xf>
    <xf numFmtId="0" fontId="2" fillId="0" borderId="1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 readingOrder="2"/>
    </xf>
    <xf numFmtId="0" fontId="15" fillId="0" borderId="12" xfId="0" applyFont="1" applyBorder="1" applyAlignment="1">
      <alignment horizontal="center" vertical="center" wrapText="1" readingOrder="2"/>
    </xf>
    <xf numFmtId="0" fontId="15" fillId="0" borderId="20" xfId="0" applyFont="1" applyBorder="1" applyAlignment="1">
      <alignment horizontal="center" vertical="center" wrapText="1" readingOrder="2"/>
    </xf>
    <xf numFmtId="164" fontId="4" fillId="0" borderId="27" xfId="0" applyNumberFormat="1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wrapText="1" readingOrder="2"/>
    </xf>
    <xf numFmtId="0" fontId="2" fillId="0" borderId="0" xfId="0" applyFont="1" applyAlignment="1">
      <alignment vertical="center" wrapText="1"/>
    </xf>
    <xf numFmtId="0" fontId="4" fillId="0" borderId="19" xfId="0" applyFont="1" applyBorder="1" applyAlignment="1">
      <alignment horizontal="center" vertical="center" wrapText="1" readingOrder="2"/>
    </xf>
    <xf numFmtId="0" fontId="14" fillId="0" borderId="17" xfId="0" applyFont="1" applyBorder="1" applyAlignment="1">
      <alignment horizontal="center" vertical="center" wrapText="1" readingOrder="2"/>
    </xf>
    <xf numFmtId="164" fontId="4" fillId="0" borderId="17" xfId="0" applyNumberFormat="1" applyFont="1" applyBorder="1" applyAlignment="1">
      <alignment horizontal="center" vertical="center" wrapText="1" readingOrder="2"/>
    </xf>
    <xf numFmtId="164" fontId="14" fillId="0" borderId="4" xfId="0" applyNumberFormat="1" applyFont="1" applyBorder="1" applyAlignment="1">
      <alignment vertical="center" wrapText="1" readingOrder="2"/>
    </xf>
    <xf numFmtId="0" fontId="4" fillId="0" borderId="5" xfId="0" applyFont="1" applyBorder="1" applyAlignment="1">
      <alignment vertical="center" wrapText="1" readingOrder="2"/>
    </xf>
    <xf numFmtId="0" fontId="4" fillId="0" borderId="6" xfId="0" applyFont="1" applyBorder="1" applyAlignment="1">
      <alignment vertical="center" wrapText="1" readingOrder="2"/>
    </xf>
    <xf numFmtId="0" fontId="13" fillId="0" borderId="17" xfId="0" applyFont="1" applyBorder="1" applyAlignment="1">
      <alignment horizontal="center" vertical="center" wrapText="1" readingOrder="2"/>
    </xf>
    <xf numFmtId="0" fontId="4" fillId="0" borderId="17" xfId="0" applyFont="1" applyBorder="1" applyAlignment="1">
      <alignment horizontal="center" vertical="center" wrapText="1" readingOrder="2"/>
    </xf>
    <xf numFmtId="2" fontId="4" fillId="0" borderId="17" xfId="0" applyNumberFormat="1" applyFont="1" applyBorder="1" applyAlignment="1">
      <alignment horizontal="center" vertical="center" wrapText="1" readingOrder="2"/>
    </xf>
    <xf numFmtId="0" fontId="4" fillId="0" borderId="11" xfId="0" applyFont="1" applyBorder="1" applyAlignment="1">
      <alignment horizontal="center" vertical="center" wrapText="1" readingOrder="2"/>
    </xf>
    <xf numFmtId="165" fontId="4" fillId="0" borderId="10" xfId="0" applyNumberFormat="1" applyFont="1" applyBorder="1" applyAlignment="1">
      <alignment horizontal="center" vertical="center" wrapText="1" readingOrder="2"/>
    </xf>
    <xf numFmtId="18" fontId="4" fillId="0" borderId="10" xfId="0" applyNumberFormat="1" applyFont="1" applyBorder="1" applyAlignment="1">
      <alignment horizontal="center" vertical="center" wrapText="1" readingOrder="2"/>
    </xf>
    <xf numFmtId="164" fontId="4" fillId="0" borderId="10" xfId="0" applyNumberFormat="1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right" vertical="center" wrapText="1" readingOrder="2"/>
    </xf>
    <xf numFmtId="0" fontId="13" fillId="0" borderId="10" xfId="0" applyFont="1" applyBorder="1" applyAlignment="1">
      <alignment horizontal="center" vertical="center" wrapText="1" readingOrder="2"/>
    </xf>
    <xf numFmtId="2" fontId="15" fillId="0" borderId="13" xfId="0" applyNumberFormat="1" applyFont="1" applyBorder="1" applyAlignment="1">
      <alignment horizontal="center" vertical="center" wrapText="1" readingOrder="2"/>
    </xf>
    <xf numFmtId="0" fontId="13" fillId="0" borderId="10" xfId="0" applyFont="1" applyBorder="1" applyAlignment="1">
      <alignment horizontal="right" vertical="center" wrapText="1" readingOrder="2"/>
    </xf>
    <xf numFmtId="0" fontId="4" fillId="0" borderId="31" xfId="0" applyFont="1" applyBorder="1" applyAlignment="1">
      <alignment horizontal="center" vertical="center" wrapText="1" readingOrder="2"/>
    </xf>
    <xf numFmtId="165" fontId="4" fillId="0" borderId="12" xfId="0" applyNumberFormat="1" applyFont="1" applyBorder="1" applyAlignment="1">
      <alignment horizontal="center" vertical="center" wrapText="1" readingOrder="2"/>
    </xf>
    <xf numFmtId="0" fontId="4" fillId="0" borderId="12" xfId="0" applyFont="1" applyBorder="1" applyAlignment="1">
      <alignment horizontal="center" vertical="center" wrapText="1" readingOrder="2"/>
    </xf>
    <xf numFmtId="164" fontId="4" fillId="0" borderId="12" xfId="0" applyNumberFormat="1" applyFont="1" applyBorder="1" applyAlignment="1">
      <alignment horizontal="center" vertical="center" wrapText="1" readingOrder="2"/>
    </xf>
    <xf numFmtId="0" fontId="4" fillId="0" borderId="12" xfId="0" applyFont="1" applyBorder="1" applyAlignment="1">
      <alignment horizontal="right" vertical="center" wrapText="1" readingOrder="2"/>
    </xf>
    <xf numFmtId="0" fontId="13" fillId="0" borderId="12" xfId="0" applyFont="1" applyBorder="1" applyAlignment="1">
      <alignment horizontal="center" vertical="center" wrapText="1" readingOrder="2"/>
    </xf>
    <xf numFmtId="2" fontId="15" fillId="0" borderId="14" xfId="0" applyNumberFormat="1" applyFont="1" applyBorder="1" applyAlignment="1">
      <alignment horizontal="center" vertical="center" wrapText="1" readingOrder="2"/>
    </xf>
    <xf numFmtId="165" fontId="4" fillId="0" borderId="20" xfId="0" applyNumberFormat="1" applyFont="1" applyBorder="1" applyAlignment="1">
      <alignment horizontal="center" vertical="center" wrapText="1" readingOrder="2"/>
    </xf>
    <xf numFmtId="0" fontId="4" fillId="0" borderId="20" xfId="0" applyFont="1" applyBorder="1" applyAlignment="1">
      <alignment horizontal="right" vertical="center" wrapText="1" readingOrder="2"/>
    </xf>
    <xf numFmtId="0" fontId="13" fillId="0" borderId="20" xfId="0" applyFont="1" applyBorder="1" applyAlignment="1">
      <alignment horizontal="center" vertical="center" wrapText="1" readingOrder="2"/>
    </xf>
    <xf numFmtId="2" fontId="15" fillId="0" borderId="18" xfId="0" applyNumberFormat="1" applyFont="1" applyBorder="1" applyAlignment="1">
      <alignment horizontal="center" vertical="center" wrapText="1" readingOrder="2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 readingOrder="2"/>
    </xf>
    <xf numFmtId="0" fontId="1" fillId="0" borderId="3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 readingOrder="2"/>
    </xf>
    <xf numFmtId="18" fontId="4" fillId="0" borderId="22" xfId="0" applyNumberFormat="1" applyFont="1" applyBorder="1" applyAlignment="1">
      <alignment horizontal="center" vertical="center" wrapText="1" readingOrder="2"/>
    </xf>
    <xf numFmtId="164" fontId="4" fillId="0" borderId="22" xfId="0" applyNumberFormat="1" applyFont="1" applyBorder="1" applyAlignment="1">
      <alignment horizontal="center" vertical="center" wrapText="1" readingOrder="2"/>
    </xf>
    <xf numFmtId="0" fontId="4" fillId="0" borderId="24" xfId="0" applyFont="1" applyBorder="1" applyAlignment="1">
      <alignment horizontal="center" vertical="center" wrapText="1" readingOrder="2"/>
    </xf>
    <xf numFmtId="0" fontId="4" fillId="0" borderId="24" xfId="0" applyFont="1" applyBorder="1" applyAlignment="1">
      <alignment horizontal="right" vertical="center" wrapText="1" readingOrder="2"/>
    </xf>
    <xf numFmtId="0" fontId="13" fillId="0" borderId="29" xfId="0" applyFont="1" applyBorder="1" applyAlignment="1">
      <alignment horizontal="center" vertical="center" wrapText="1" readingOrder="2"/>
    </xf>
    <xf numFmtId="0" fontId="13" fillId="0" borderId="34" xfId="0" applyFont="1" applyBorder="1" applyAlignment="1">
      <alignment horizontal="center" vertical="center" wrapText="1" readingOrder="2"/>
    </xf>
    <xf numFmtId="0" fontId="13" fillId="0" borderId="35" xfId="0" applyFont="1" applyBorder="1" applyAlignment="1">
      <alignment horizontal="center" vertical="center" wrapText="1" readingOrder="2"/>
    </xf>
    <xf numFmtId="0" fontId="4" fillId="0" borderId="30" xfId="0" applyFont="1" applyBorder="1" applyAlignment="1">
      <alignment horizontal="center" vertical="center" wrapText="1" readingOrder="2"/>
    </xf>
    <xf numFmtId="165" fontId="4" fillId="0" borderId="36" xfId="0" applyNumberFormat="1" applyFont="1" applyBorder="1" applyAlignment="1">
      <alignment horizontal="center" vertical="center" wrapText="1" readingOrder="2"/>
    </xf>
    <xf numFmtId="164" fontId="4" fillId="0" borderId="26" xfId="0" applyNumberFormat="1" applyFont="1" applyBorder="1" applyAlignment="1">
      <alignment horizontal="center" vertical="center" wrapText="1" readingOrder="2"/>
    </xf>
    <xf numFmtId="0" fontId="4" fillId="0" borderId="36" xfId="0" applyFont="1" applyBorder="1" applyAlignment="1">
      <alignment horizontal="center" vertical="center" wrapText="1" readingOrder="2"/>
    </xf>
    <xf numFmtId="0" fontId="4" fillId="0" borderId="37" xfId="0" applyFont="1" applyBorder="1" applyAlignment="1">
      <alignment horizontal="right" vertical="center" wrapText="1" readingOrder="2"/>
    </xf>
    <xf numFmtId="0" fontId="13" fillId="0" borderId="38" xfId="0" applyFont="1" applyBorder="1" applyAlignment="1">
      <alignment horizontal="center" vertical="center" wrapText="1" readingOrder="2"/>
    </xf>
    <xf numFmtId="0" fontId="0" fillId="0" borderId="9" xfId="0" applyBorder="1"/>
    <xf numFmtId="0" fontId="0" fillId="0" borderId="8" xfId="0" applyBorder="1"/>
    <xf numFmtId="0" fontId="0" fillId="0" borderId="28" xfId="0" applyBorder="1"/>
    <xf numFmtId="0" fontId="6" fillId="0" borderId="0" xfId="0" applyFont="1" applyAlignment="1">
      <alignment horizontal="center" vertical="center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28" xfId="0" applyFont="1" applyFill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15" xfId="0" applyFont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25" xfId="0" applyFont="1" applyFill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4" xfId="0" applyFont="1" applyBorder="1" applyAlignment="1">
      <alignment horizontal="center" vertical="center" wrapText="1" readingOrder="2"/>
    </xf>
    <xf numFmtId="0" fontId="8" fillId="0" borderId="6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 readingOrder="2"/>
    </xf>
    <xf numFmtId="0" fontId="7" fillId="0" borderId="17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4" xfId="0" applyFont="1" applyBorder="1" applyAlignment="1">
      <alignment horizontal="center" vertical="center" wrapText="1" readingOrder="2"/>
    </xf>
    <xf numFmtId="0" fontId="7" fillId="0" borderId="6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28" xfId="0" applyFont="1" applyFill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3" fillId="0" borderId="28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6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</dxf>
    <dxf>
      <font>
        <sz val="20"/>
        <name val="Times New Roman"/>
        <family val="1"/>
        <scheme val="none"/>
      </font>
      <numFmt numFmtId="0" formatCode="General"/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20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numFmt numFmtId="164" formatCode="[h]:mm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20"/>
        <name val="Times New Roman"/>
        <family val="1"/>
        <scheme val="none"/>
      </font>
      <numFmt numFmtId="165" formatCode="yyyy/mm/dd\ dddd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2" formatCode="0.00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numFmt numFmtId="164" formatCode="[h]:mm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numFmt numFmtId="165" formatCode="yyyy/mm/dd\ dddd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numFmt numFmtId="165" formatCode="yyyy/mm/dd\ dddd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medium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2" formatCode="0.00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numFmt numFmtId="164" formatCode="[h]:mm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numFmt numFmtId="165" formatCode="yyyy/mm/dd\ dddd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  <numFmt numFmtId="165" formatCode="yyyy/mm/dd\ dddd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223F27B-8782-4E60-9ECB-1CE039E19F8F}" autoFormatId="16" applyNumberFormats="0" applyBorderFormats="0" applyFontFormats="0" applyPatternFormats="0" applyAlignmentFormats="0" applyWidthHeightFormats="0">
  <queryTableRefresh nextId="12" unboundColumnsRight="1">
    <queryTableFields count="9">
      <queryTableField id="1" name="كود الموظف" tableColumnId="1"/>
      <queryTableField id="2" name="التاريخ" tableColumnId="2"/>
      <queryTableField id="3" name="من" tableColumnId="3"/>
      <queryTableField id="4" name="الي" tableColumnId="4"/>
      <queryTableField id="5" name="الساعات الاضافية" tableColumnId="5"/>
      <queryTableField id="10" name="من." tableColumnId="10"/>
      <queryTableField id="7" name="الى" tableColumnId="7"/>
      <queryTableField id="8" name="سبب العمل ساعات اضافية" tableColumnId="8"/>
      <queryTableField id="9" dataBound="0" tableColumnId="9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0B4CF0-52E7-4E32-9CB5-DE93F6DC53D9}" name="Table1" displayName="Table1" ref="A3:M36" totalsRowShown="0" headerRowDxfId="42" headerRowBorderDxfId="41" tableBorderDxfId="40" totalsRowBorderDxfId="39">
  <autoFilter ref="A3:M36" xr:uid="{A20B4CF0-52E7-4E32-9CB5-DE93F6DC53D9}"/>
  <tableColumns count="13">
    <tableColumn id="1" xr3:uid="{A3B3BEDA-B253-4917-914F-278B6F1DC585}" name="كود الموظف" dataDxfId="1">
      <calculatedColumnFormula>IF(D4&gt;0.0006,$P$2,"")</calculatedColumnFormula>
    </tableColumn>
    <tableColumn id="2" xr3:uid="{B9680010-69EF-466E-954A-48BCC136A52C}" name="التاريخ" dataDxfId="38"/>
    <tableColumn id="3" xr3:uid="{0AC64C2F-CFDD-4FBB-AEC8-9157036F1EA5}" name="الحضور" dataDxfId="37"/>
    <tableColumn id="4" xr3:uid="{5773B95E-C7C8-485F-93D7-4C73A5B324BF}" name="من" dataDxfId="36"/>
    <tableColumn id="5" xr3:uid="{DF7645B1-C67B-4346-995A-80A5A70B3A2C}" name="الي" dataDxfId="35"/>
    <tableColumn id="6" xr3:uid="{0569B444-D99D-41E8-9FAC-A481C07154B7}" name="الافطار الرمضاني" dataDxfId="34"/>
    <tableColumn id="7" xr3:uid="{7A60B121-CAEC-451E-8257-5BB7352F34F1}" name="الساعات الاضافية" dataDxfId="33">
      <calculatedColumnFormula>IF(D4="","",E4-D4)</calculatedColumnFormula>
    </tableColumn>
    <tableColumn id="8" xr3:uid="{53D82644-4667-45BE-82E8-3A011835F89E}" name="من2" dataDxfId="32">
      <calculatedColumnFormula>IF(TEXT(B4,"dddd")="الخميس","-",IF(TEXT(E4,"[h]")="20","-",IF(D4&gt;=0.625,"السادس","")))</calculatedColumnFormula>
    </tableColumn>
    <tableColumn id="9" xr3:uid="{AC2F6CF3-682E-42FC-881F-B7554DEB6A94}" name="الى" dataDxfId="31">
      <calculatedColumnFormula>IF(TEXT(B4,"dddd")="الخميس","-",IF(TEXT(E4,"[h]")="20","-",IF(D4&gt;=0.625,"800 فدان","")))</calculatedColumnFormula>
    </tableColumn>
    <tableColumn id="10" xr3:uid="{7A31EA53-6E7F-4F56-80D9-4D473651CDD5}" name="سبب العمل ساعات اضافية" dataDxfId="30"/>
    <tableColumn id="11" xr3:uid="{46C4D5C2-A955-4BF0-A8FA-135EFF967CFC}" name="ساعات الاضافي بالنسب" dataDxfId="29">
      <calculatedColumnFormula>IFERROR(IF(TEXT(G4,"[h]")&lt;"2",TEXT(G4,"[h]")*1.35,2*1.35)+IF(TEXT(G4,"[h]")&gt;"2",(TEXT(G4,"[h]")-(2+(TEXT(F4,"[h]"))))*1.7,"0"),"")</calculatedColumnFormula>
    </tableColumn>
    <tableColumn id="12" xr3:uid="{5A56699F-0524-4E3E-8CFD-A940E25E0204}" name="مواصلات" dataDxfId="28">
      <calculatedColumnFormula>IF(C4="ح",IF(TEXT(B4,"dddd")="السبت",IF(C4="ح",6,""),IF(TEXT(B4,"dddd")="الجمعة",IF(C4="ح",6,""),IF(TEXT(B4,"dddd")="الخميس",IF(C4="ح",6,""),6))),"")</calculatedColumnFormula>
    </tableColumn>
    <tableColumn id="13" xr3:uid="{FF8CABA3-5ACE-46D4-B2B5-8B5C1C8987EE}" name="حساب يوم الاضافي" dataDxfId="27">
      <calculatedColumnFormula>IFERROR(((($N$2*0.6)/30)/8)*K4,"")</calculatedColumn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E78FBE-8F84-44AC-B819-EE71DC56FF8A}" name="Table13" displayName="Table13" ref="A3:M36" totalsRowShown="0" headerRowDxfId="26" headerRowBorderDxfId="25" tableBorderDxfId="24" totalsRowBorderDxfId="23">
  <autoFilter ref="A3:M36" xr:uid="{A20B4CF0-52E7-4E32-9CB5-DE93F6DC53D9}"/>
  <tableColumns count="13">
    <tableColumn id="1" xr3:uid="{1B8596F0-6D1E-48DA-8C1B-43CBB6EE4FA4}" name="كود الموظف" dataDxfId="0">
      <calculatedColumnFormula>IF(D4&gt;0.0006,$P$2,"")</calculatedColumnFormula>
    </tableColumn>
    <tableColumn id="2" xr3:uid="{0DDE6A73-2BF2-432F-805A-4BDA7F7844B5}" name="التاريخ" dataDxfId="22"/>
    <tableColumn id="3" xr3:uid="{3930C907-EC10-4A53-9542-22F0AA89F086}" name="الحضور" dataDxfId="21"/>
    <tableColumn id="4" xr3:uid="{AF5D5124-63A1-4592-A9F6-6C6425C205BD}" name="من" dataDxfId="20"/>
    <tableColumn id="5" xr3:uid="{9E61E36E-694C-404A-9735-46813A88CE61}" name="الي" dataDxfId="19"/>
    <tableColumn id="6" xr3:uid="{1CAD691A-7A93-4947-B95B-884D99397283}" name="الافطار الرمضاني" dataDxfId="18"/>
    <tableColumn id="7" xr3:uid="{D52C46ED-BDD2-459E-AFAC-419F8FB83933}" name="الساعات الاضافية" dataDxfId="17">
      <calculatedColumnFormula>IF(D4="","",E4-D4)</calculatedColumnFormula>
    </tableColumn>
    <tableColumn id="8" xr3:uid="{2E5F72E0-3EA3-4CDF-A12B-2C72D89EB183}" name="من2" dataDxfId="16">
      <calculatedColumnFormula>IF(TEXT(B4,"dddd")="الخميس","-",IF(TEXT(E4,"[h]")="20","-",IF(D4&gt;=0.625,"السادس","")))</calculatedColumnFormula>
    </tableColumn>
    <tableColumn id="9" xr3:uid="{F0E3A002-2F2F-4D0F-9604-24050FEB68F0}" name="الى" dataDxfId="15">
      <calculatedColumnFormula>IF(TEXT(B4,"dddd")="الخميس","-",IF(TEXT(E4,"[h]")="20","-",IF(D4&gt;=0.625,"800 فدان","")))</calculatedColumnFormula>
    </tableColumn>
    <tableColumn id="10" xr3:uid="{B215A489-0506-43E3-990D-DAA95334F5D9}" name="سبب العمل ساعات اضافية" dataDxfId="14"/>
    <tableColumn id="11" xr3:uid="{777005FB-1FE1-45F3-A2EC-70472506C3C1}" name="ساعات الاضافي بالنسب" dataDxfId="13">
      <calculatedColumnFormula>IFERROR(IF(TEXT(G4,"[h]")&lt;"2",TEXT(G4,"[h]")*1.35,2*1.35)+IF(TEXT(G4,"[h]")&gt;"2",(TEXT(G4,"[h]")-(2+(TEXT(F4,"[h]"))))*1.7,"0"),"")</calculatedColumnFormula>
    </tableColumn>
    <tableColumn id="12" xr3:uid="{97C3BD1F-2B67-4E51-8134-0234B0D31F2F}" name="مواصلات" dataDxfId="12">
      <calculatedColumnFormula>IF(C4="ح",IF(TEXT(B4,"dddd")="السبت",IF(C4="ح",6,""),IF(TEXT(B4,"dddd")="الجمعة",IF(C4="ح",6,""),IF(TEXT(B4,"dddd")="الخميس",IF(C4="ح",6,""),6))),"")</calculatedColumnFormula>
    </tableColumn>
    <tableColumn id="13" xr3:uid="{B69ADB0D-F5E9-46BC-91BB-C3FB58A6EA37}" name="حساب يوم الاضافي" dataDxfId="11">
      <calculatedColumnFormula>IFERROR(((($N$2*0.6)/30)/8)*K4,"")</calculatedColumnFormula>
    </tableColumn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B8F1456-217D-4FDD-869F-D5D6A6DE2D73}" name="Query1" displayName="Query1" ref="A9:I75" tableType="queryTable" totalsRowShown="0">
  <autoFilter ref="A9:I75" xr:uid="{9B8F1456-217D-4FDD-869F-D5D6A6DE2D73}">
    <filterColumn colId="2">
      <customFilters>
        <customFilter operator="notEqual" val=" "/>
      </customFilters>
    </filterColumn>
  </autoFilter>
  <tableColumns count="9">
    <tableColumn id="1" xr3:uid="{C8A0E44C-CB37-4740-94AF-FBFFFC298441}" uniqueName="1" name="كود الموظف" queryTableFieldId="1" dataDxfId="10"/>
    <tableColumn id="2" xr3:uid="{5981B0A0-A75A-4FD1-85F6-0FC6D306573C}" uniqueName="2" name="التاريخ" queryTableFieldId="2" dataDxfId="9"/>
    <tableColumn id="3" xr3:uid="{DC35C58A-3D9E-4F6D-B904-71E3AA54425F}" uniqueName="3" name="من" queryTableFieldId="3" dataDxfId="8"/>
    <tableColumn id="4" xr3:uid="{939E51F3-854B-423F-B51A-9F1CF3A2BF34}" uniqueName="4" name="الي" queryTableFieldId="4" dataDxfId="7"/>
    <tableColumn id="5" xr3:uid="{887C6CEE-9D5F-40D2-B06A-FF1DC57EAE90}" uniqueName="5" name="الساعات الاضافية" queryTableFieldId="5" dataDxfId="6"/>
    <tableColumn id="10" xr3:uid="{0D084E03-AAE7-4BE4-91D4-28FD5E5B78FC}" uniqueName="10" name="من." queryTableFieldId="10" dataDxfId="5"/>
    <tableColumn id="7" xr3:uid="{B8BAA05D-A94A-464F-8CDD-1AEEF4F11149}" uniqueName="7" name="الى" queryTableFieldId="7" dataDxfId="4"/>
    <tableColumn id="8" xr3:uid="{BC9AA1B3-7C85-4554-8B15-97090C083AB6}" uniqueName="8" name="سبب العمل ساعات اضافية" queryTableFieldId="8" dataDxfId="3"/>
    <tableColumn id="9" xr3:uid="{5EA2E4EB-F4AF-4657-BF24-0573A7FA995F}" uniqueName="9" name="ملاحظات" queryTableFieldId="9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DCF06-CBC6-496E-B10F-7D9D518C00A8}">
  <sheetPr>
    <pageSetUpPr fitToPage="1"/>
  </sheetPr>
  <dimension ref="A1:P69"/>
  <sheetViews>
    <sheetView rightToLeft="1" tabSelected="1" view="pageBreakPreview" zoomScale="70" zoomScaleNormal="78" zoomScaleSheetLayoutView="70" zoomScalePageLayoutView="70" workbookViewId="0">
      <selection activeCell="S5" sqref="S5"/>
    </sheetView>
  </sheetViews>
  <sheetFormatPr defaultColWidth="6.42578125" defaultRowHeight="26.25" x14ac:dyDescent="0.4"/>
  <cols>
    <col min="1" max="1" width="13.28515625" style="1" customWidth="1"/>
    <col min="2" max="2" width="31.42578125" style="1" bestFit="1" customWidth="1"/>
    <col min="3" max="3" width="18.5703125" style="1" customWidth="1"/>
    <col min="4" max="5" width="12.7109375" style="1" bestFit="1" customWidth="1"/>
    <col min="6" max="6" width="16.5703125" style="1" customWidth="1"/>
    <col min="7" max="7" width="18.140625" style="1" customWidth="1"/>
    <col min="8" max="9" width="14.28515625" style="1" bestFit="1" customWidth="1"/>
    <col min="10" max="10" width="46.28515625" style="1" bestFit="1" customWidth="1"/>
    <col min="11" max="11" width="25.28515625" style="1" customWidth="1"/>
    <col min="12" max="12" width="21.140625" style="1" bestFit="1" customWidth="1"/>
    <col min="13" max="13" width="17.85546875" style="1" customWidth="1"/>
    <col min="14" max="14" width="16.7109375" style="1" customWidth="1"/>
    <col min="15" max="15" width="6.42578125" style="1"/>
    <col min="16" max="16" width="7.85546875" style="1" bestFit="1" customWidth="1"/>
    <col min="17" max="16384" width="6.42578125" style="1"/>
  </cols>
  <sheetData>
    <row r="1" spans="1:16" ht="36.75" customHeight="1" thickBot="1" x14ac:dyDescent="0.45">
      <c r="A1" s="80" t="s">
        <v>27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  <c r="N1" s="8" t="s">
        <v>25</v>
      </c>
      <c r="O1" s="8" t="s">
        <v>35</v>
      </c>
      <c r="P1" s="8" t="s">
        <v>2</v>
      </c>
    </row>
    <row r="2" spans="1:16" ht="44.25" customHeight="1" thickBot="1" x14ac:dyDescent="0.45">
      <c r="A2" s="28"/>
      <c r="B2" s="28"/>
      <c r="C2" s="28"/>
      <c r="D2" s="83" t="s">
        <v>1</v>
      </c>
      <c r="E2" s="84"/>
      <c r="F2" s="28"/>
      <c r="G2" s="28"/>
      <c r="H2" s="83" t="s">
        <v>9</v>
      </c>
      <c r="I2" s="84"/>
      <c r="J2" s="28"/>
      <c r="K2" s="29"/>
      <c r="L2" s="29"/>
      <c r="M2" s="29"/>
      <c r="N2" s="9">
        <v>6701</v>
      </c>
      <c r="O2" s="9">
        <f>(($N$2*0.6)/240)</f>
        <v>16.752500000000001</v>
      </c>
      <c r="P2" s="9">
        <v>502</v>
      </c>
    </row>
    <row r="3" spans="1:16" s="15" customFormat="1" ht="53.25" thickBot="1" x14ac:dyDescent="0.45">
      <c r="A3" s="60" t="s">
        <v>2</v>
      </c>
      <c r="B3" s="60" t="s">
        <v>11</v>
      </c>
      <c r="C3" s="60" t="s">
        <v>23</v>
      </c>
      <c r="D3" s="60" t="s">
        <v>3</v>
      </c>
      <c r="E3" s="60" t="s">
        <v>4</v>
      </c>
      <c r="F3" s="60" t="s">
        <v>18</v>
      </c>
      <c r="G3" s="60" t="s">
        <v>29</v>
      </c>
      <c r="H3" s="60" t="s">
        <v>30</v>
      </c>
      <c r="I3" s="61" t="s">
        <v>13</v>
      </c>
      <c r="J3" s="60" t="s">
        <v>15</v>
      </c>
      <c r="K3" s="59" t="s">
        <v>24</v>
      </c>
      <c r="L3" s="59" t="s">
        <v>22</v>
      </c>
      <c r="M3" s="58" t="s">
        <v>26</v>
      </c>
    </row>
    <row r="4" spans="1:16" ht="30" customHeight="1" x14ac:dyDescent="0.4">
      <c r="A4" s="30" t="str">
        <f t="shared" ref="A4:A36" si="0">IF(D4&gt;0.0006,$P$2,"")</f>
        <v/>
      </c>
      <c r="B4" s="54">
        <v>45383</v>
      </c>
      <c r="C4" s="54"/>
      <c r="D4" s="4"/>
      <c r="E4" s="4"/>
      <c r="F4" s="5">
        <v>0</v>
      </c>
      <c r="G4" s="5" t="str">
        <f>IF(D4="","",E4-D4)</f>
        <v/>
      </c>
      <c r="H4" s="3" t="str">
        <f t="shared" ref="H4:H36" si="1">IF(TEXT(B4,"dddd")="الخميس","-",IF(TEXT(E4,"[h]")="20","-",IF(D4&gt;=0.625,"السادس","")))</f>
        <v/>
      </c>
      <c r="I4" s="3" t="str">
        <f t="shared" ref="I4:I36" si="2">IF(TEXT(B4,"dddd")="الخميس","-",IF(TEXT(E4,"[h]")="20","-",IF(D4&gt;=0.625,"800 فدان","")))</f>
        <v/>
      </c>
      <c r="J4" s="55"/>
      <c r="K4" s="56" t="str">
        <f>IFERROR(IF(TEXT(G4,"[h]")&lt;"3",TEXT(G4,"[h]")*1.35,3*1.35)+IF(TEXT(G4,"[h]")&gt;"3",(TEXT(G4,"[h]")-(3+(TEXT(F26,"[h]"))))*1.7,"0"),"")</f>
        <v/>
      </c>
      <c r="L4" s="25" t="str">
        <f t="shared" ref="L4:L36" si="3">IF(C4="ح",IF(TEXT(B4,"dddd")="السبت",IF(C4="ح",6,""),IF(TEXT(B4,"dddd")="الجمعة",IF(C4="ح",6,""),IF(TEXT(B4,"dddd")="الخميس",IF(C4="ح",6,""),6))),"")</f>
        <v/>
      </c>
      <c r="M4" s="57" t="str">
        <f t="shared" ref="M4:M36" si="4">IFERROR(((($N$2*0.6)/30)/8)*K4,"")</f>
        <v/>
      </c>
      <c r="N4" s="10" t="str">
        <f t="shared" ref="N4:N16" si="5">IF(I4="800 فدان",6,"0")</f>
        <v>0</v>
      </c>
    </row>
    <row r="5" spans="1:16" ht="30" customHeight="1" x14ac:dyDescent="0.4">
      <c r="A5" s="39" t="str">
        <f t="shared" si="0"/>
        <v/>
      </c>
      <c r="B5" s="40">
        <f>B4+1</f>
        <v>45384</v>
      </c>
      <c r="C5" s="40"/>
      <c r="D5" s="41"/>
      <c r="E5" s="41"/>
      <c r="F5" s="42">
        <v>0</v>
      </c>
      <c r="G5" s="42" t="str">
        <f t="shared" ref="G5:G36" si="6">IF(D5="","",E5-D5)</f>
        <v/>
      </c>
      <c r="H5" s="2" t="str">
        <f t="shared" si="1"/>
        <v/>
      </c>
      <c r="I5" s="2" t="str">
        <f t="shared" si="2"/>
        <v/>
      </c>
      <c r="J5" s="43"/>
      <c r="K5" s="44" t="str">
        <f t="shared" ref="K5:K16" si="7">IFERROR(IF(TEXT(G5,"[h]")&lt;"3",TEXT(G5,"[h]")*1.35,3*1.35)+IF(TEXT(G5,"[h]")&gt;"3",(TEXT(G5,"[h]")-(3+(TEXT(F5,"[h]"))))*1.7,"0"),"")</f>
        <v/>
      </c>
      <c r="L5" s="23" t="str">
        <f t="shared" si="3"/>
        <v/>
      </c>
      <c r="M5" s="45" t="str">
        <f t="shared" si="4"/>
        <v/>
      </c>
      <c r="N5" s="10" t="str">
        <f t="shared" si="5"/>
        <v>0</v>
      </c>
    </row>
    <row r="6" spans="1:16" ht="30" customHeight="1" x14ac:dyDescent="0.4">
      <c r="A6" s="39" t="str">
        <f t="shared" si="0"/>
        <v/>
      </c>
      <c r="B6" s="40">
        <f t="shared" ref="B6:B32" si="8">B5+1</f>
        <v>45385</v>
      </c>
      <c r="C6" s="40"/>
      <c r="D6" s="41"/>
      <c r="E6" s="41"/>
      <c r="F6" s="5">
        <v>0</v>
      </c>
      <c r="G6" s="42" t="str">
        <f t="shared" si="6"/>
        <v/>
      </c>
      <c r="H6" s="2" t="str">
        <f t="shared" si="1"/>
        <v/>
      </c>
      <c r="I6" s="2" t="str">
        <f t="shared" si="2"/>
        <v/>
      </c>
      <c r="J6" s="43"/>
      <c r="K6" s="44" t="str">
        <f t="shared" si="7"/>
        <v/>
      </c>
      <c r="L6" s="23" t="str">
        <f t="shared" si="3"/>
        <v/>
      </c>
      <c r="M6" s="45" t="str">
        <f t="shared" si="4"/>
        <v/>
      </c>
      <c r="N6" s="10" t="str">
        <f t="shared" si="5"/>
        <v>0</v>
      </c>
    </row>
    <row r="7" spans="1:16" ht="30" customHeight="1" x14ac:dyDescent="0.4">
      <c r="A7" s="39" t="str">
        <f t="shared" si="0"/>
        <v/>
      </c>
      <c r="B7" s="40">
        <f t="shared" si="8"/>
        <v>45386</v>
      </c>
      <c r="C7" s="40"/>
      <c r="D7" s="41"/>
      <c r="E7" s="41"/>
      <c r="F7" s="42">
        <v>0</v>
      </c>
      <c r="G7" s="42" t="str">
        <f t="shared" si="6"/>
        <v/>
      </c>
      <c r="H7" s="2" t="str">
        <f t="shared" si="1"/>
        <v>-</v>
      </c>
      <c r="I7" s="2" t="str">
        <f t="shared" si="2"/>
        <v>-</v>
      </c>
      <c r="J7" s="43"/>
      <c r="K7" s="44" t="str">
        <f t="shared" si="7"/>
        <v/>
      </c>
      <c r="L7" s="23" t="str">
        <f t="shared" si="3"/>
        <v/>
      </c>
      <c r="M7" s="45" t="str">
        <f t="shared" si="4"/>
        <v/>
      </c>
      <c r="N7" s="10" t="str">
        <f t="shared" si="5"/>
        <v>0</v>
      </c>
    </row>
    <row r="8" spans="1:16" ht="30" customHeight="1" x14ac:dyDescent="0.4">
      <c r="A8" s="39" t="str">
        <f t="shared" si="0"/>
        <v/>
      </c>
      <c r="B8" s="40">
        <f t="shared" si="8"/>
        <v>45387</v>
      </c>
      <c r="C8" s="40"/>
      <c r="D8" s="41"/>
      <c r="E8" s="41"/>
      <c r="F8" s="5">
        <v>0</v>
      </c>
      <c r="G8" s="42" t="str">
        <f t="shared" si="6"/>
        <v/>
      </c>
      <c r="H8" s="2" t="str">
        <f t="shared" si="1"/>
        <v/>
      </c>
      <c r="I8" s="2" t="str">
        <f t="shared" si="2"/>
        <v/>
      </c>
      <c r="J8" s="43"/>
      <c r="K8" s="44" t="str">
        <f t="shared" si="7"/>
        <v/>
      </c>
      <c r="L8" s="23" t="str">
        <f t="shared" si="3"/>
        <v/>
      </c>
      <c r="M8" s="45" t="str">
        <f t="shared" si="4"/>
        <v/>
      </c>
      <c r="N8" s="10" t="str">
        <f t="shared" si="5"/>
        <v>0</v>
      </c>
    </row>
    <row r="9" spans="1:16" ht="30" customHeight="1" x14ac:dyDescent="0.4">
      <c r="A9" s="39" t="str">
        <f t="shared" si="0"/>
        <v/>
      </c>
      <c r="B9" s="40">
        <f t="shared" si="8"/>
        <v>45388</v>
      </c>
      <c r="C9" s="40"/>
      <c r="D9" s="41"/>
      <c r="E9" s="41"/>
      <c r="F9" s="42">
        <v>0</v>
      </c>
      <c r="G9" s="42" t="str">
        <f t="shared" si="6"/>
        <v/>
      </c>
      <c r="H9" s="2" t="str">
        <f t="shared" si="1"/>
        <v/>
      </c>
      <c r="I9" s="2" t="str">
        <f t="shared" si="2"/>
        <v/>
      </c>
      <c r="J9" s="43"/>
      <c r="K9" s="44" t="str">
        <f t="shared" si="7"/>
        <v/>
      </c>
      <c r="L9" s="23" t="str">
        <f t="shared" si="3"/>
        <v/>
      </c>
      <c r="M9" s="45" t="str">
        <f t="shared" si="4"/>
        <v/>
      </c>
      <c r="N9" s="10" t="str">
        <f t="shared" si="5"/>
        <v>0</v>
      </c>
    </row>
    <row r="10" spans="1:16" ht="30" customHeight="1" x14ac:dyDescent="0.4">
      <c r="A10" s="39" t="str">
        <f t="shared" si="0"/>
        <v/>
      </c>
      <c r="B10" s="40">
        <f t="shared" si="8"/>
        <v>45389</v>
      </c>
      <c r="C10" s="40"/>
      <c r="D10" s="41"/>
      <c r="E10" s="41"/>
      <c r="F10" s="5">
        <v>0</v>
      </c>
      <c r="G10" s="42" t="str">
        <f t="shared" si="6"/>
        <v/>
      </c>
      <c r="H10" s="2" t="str">
        <f t="shared" si="1"/>
        <v/>
      </c>
      <c r="I10" s="2" t="str">
        <f t="shared" si="2"/>
        <v/>
      </c>
      <c r="J10" s="43"/>
      <c r="K10" s="44" t="str">
        <f t="shared" si="7"/>
        <v/>
      </c>
      <c r="L10" s="23" t="str">
        <f t="shared" si="3"/>
        <v/>
      </c>
      <c r="M10" s="45" t="str">
        <f t="shared" si="4"/>
        <v/>
      </c>
      <c r="N10" s="10" t="str">
        <f t="shared" si="5"/>
        <v>0</v>
      </c>
    </row>
    <row r="11" spans="1:16" ht="30" customHeight="1" x14ac:dyDescent="0.4">
      <c r="A11" s="39" t="str">
        <f t="shared" si="0"/>
        <v/>
      </c>
      <c r="B11" s="40">
        <f t="shared" si="8"/>
        <v>45390</v>
      </c>
      <c r="C11" s="40"/>
      <c r="D11" s="41"/>
      <c r="E11" s="41"/>
      <c r="F11" s="42">
        <v>0</v>
      </c>
      <c r="G11" s="42" t="str">
        <f t="shared" si="6"/>
        <v/>
      </c>
      <c r="H11" s="2" t="str">
        <f t="shared" si="1"/>
        <v/>
      </c>
      <c r="I11" s="2" t="str">
        <f t="shared" si="2"/>
        <v/>
      </c>
      <c r="J11" s="43"/>
      <c r="K11" s="44" t="str">
        <f t="shared" si="7"/>
        <v/>
      </c>
      <c r="L11" s="23" t="str">
        <f t="shared" si="3"/>
        <v/>
      </c>
      <c r="M11" s="45" t="str">
        <f t="shared" si="4"/>
        <v/>
      </c>
      <c r="N11" s="10" t="str">
        <f t="shared" si="5"/>
        <v>0</v>
      </c>
    </row>
    <row r="12" spans="1:16" ht="30" customHeight="1" x14ac:dyDescent="0.4">
      <c r="A12" s="39" t="str">
        <f t="shared" si="0"/>
        <v/>
      </c>
      <c r="B12" s="40">
        <f t="shared" si="8"/>
        <v>45391</v>
      </c>
      <c r="C12" s="40"/>
      <c r="D12" s="41"/>
      <c r="E12" s="41"/>
      <c r="F12" s="5">
        <v>0</v>
      </c>
      <c r="G12" s="42" t="str">
        <f t="shared" si="6"/>
        <v/>
      </c>
      <c r="H12" s="2" t="str">
        <f t="shared" si="1"/>
        <v/>
      </c>
      <c r="I12" s="2" t="str">
        <f t="shared" si="2"/>
        <v/>
      </c>
      <c r="J12" s="43"/>
      <c r="K12" s="44" t="str">
        <f t="shared" si="7"/>
        <v/>
      </c>
      <c r="L12" s="23" t="str">
        <f t="shared" si="3"/>
        <v/>
      </c>
      <c r="M12" s="45" t="str">
        <f t="shared" si="4"/>
        <v/>
      </c>
      <c r="N12" s="10" t="str">
        <f t="shared" si="5"/>
        <v>0</v>
      </c>
    </row>
    <row r="13" spans="1:16" ht="30" customHeight="1" x14ac:dyDescent="0.4">
      <c r="A13" s="39" t="str">
        <f t="shared" si="0"/>
        <v/>
      </c>
      <c r="B13" s="40">
        <f t="shared" si="8"/>
        <v>45392</v>
      </c>
      <c r="C13" s="40"/>
      <c r="D13" s="41"/>
      <c r="E13" s="41"/>
      <c r="F13" s="42">
        <v>0</v>
      </c>
      <c r="G13" s="42" t="str">
        <f t="shared" si="6"/>
        <v/>
      </c>
      <c r="H13" s="2" t="str">
        <f t="shared" si="1"/>
        <v/>
      </c>
      <c r="I13" s="2" t="str">
        <f t="shared" si="2"/>
        <v/>
      </c>
      <c r="J13" s="43"/>
      <c r="K13" s="44" t="str">
        <f t="shared" si="7"/>
        <v/>
      </c>
      <c r="L13" s="23" t="str">
        <f t="shared" si="3"/>
        <v/>
      </c>
      <c r="M13" s="45" t="str">
        <f t="shared" si="4"/>
        <v/>
      </c>
      <c r="N13" s="10" t="str">
        <f t="shared" si="5"/>
        <v>0</v>
      </c>
    </row>
    <row r="14" spans="1:16" ht="30" customHeight="1" x14ac:dyDescent="0.4">
      <c r="A14" s="39" t="str">
        <f t="shared" si="0"/>
        <v/>
      </c>
      <c r="B14" s="40">
        <f t="shared" si="8"/>
        <v>45393</v>
      </c>
      <c r="C14" s="40"/>
      <c r="D14" s="41"/>
      <c r="E14" s="41"/>
      <c r="F14" s="5">
        <v>0</v>
      </c>
      <c r="G14" s="42" t="str">
        <f t="shared" si="6"/>
        <v/>
      </c>
      <c r="H14" s="2" t="str">
        <f t="shared" si="1"/>
        <v>-</v>
      </c>
      <c r="I14" s="2" t="str">
        <f t="shared" si="2"/>
        <v>-</v>
      </c>
      <c r="J14" s="46"/>
      <c r="K14" s="44" t="str">
        <f t="shared" si="7"/>
        <v/>
      </c>
      <c r="L14" s="23" t="str">
        <f t="shared" si="3"/>
        <v/>
      </c>
      <c r="M14" s="45" t="str">
        <f t="shared" si="4"/>
        <v/>
      </c>
      <c r="N14" s="10" t="str">
        <f t="shared" si="5"/>
        <v>0</v>
      </c>
    </row>
    <row r="15" spans="1:16" ht="30" customHeight="1" x14ac:dyDescent="0.4">
      <c r="A15" s="39" t="str">
        <f t="shared" si="0"/>
        <v/>
      </c>
      <c r="B15" s="40">
        <f t="shared" si="8"/>
        <v>45394</v>
      </c>
      <c r="C15" s="40"/>
      <c r="D15" s="41"/>
      <c r="E15" s="41"/>
      <c r="F15" s="42">
        <v>0</v>
      </c>
      <c r="G15" s="42" t="str">
        <f t="shared" si="6"/>
        <v/>
      </c>
      <c r="H15" s="2" t="str">
        <f t="shared" si="1"/>
        <v/>
      </c>
      <c r="I15" s="2" t="str">
        <f t="shared" si="2"/>
        <v/>
      </c>
      <c r="J15" s="43"/>
      <c r="K15" s="44" t="str">
        <f t="shared" si="7"/>
        <v/>
      </c>
      <c r="L15" s="23" t="str">
        <f t="shared" si="3"/>
        <v/>
      </c>
      <c r="M15" s="45" t="str">
        <f t="shared" si="4"/>
        <v/>
      </c>
      <c r="N15" s="10" t="str">
        <f t="shared" si="5"/>
        <v>0</v>
      </c>
    </row>
    <row r="16" spans="1:16" ht="30" customHeight="1" x14ac:dyDescent="0.4">
      <c r="A16" s="39" t="str">
        <f t="shared" si="0"/>
        <v/>
      </c>
      <c r="B16" s="40">
        <f t="shared" si="8"/>
        <v>45395</v>
      </c>
      <c r="C16" s="40"/>
      <c r="D16" s="41"/>
      <c r="E16" s="41"/>
      <c r="F16" s="5">
        <v>0</v>
      </c>
      <c r="G16" s="42" t="str">
        <f t="shared" si="6"/>
        <v/>
      </c>
      <c r="H16" s="2" t="str">
        <f t="shared" si="1"/>
        <v/>
      </c>
      <c r="I16" s="2" t="str">
        <f t="shared" si="2"/>
        <v/>
      </c>
      <c r="J16" s="43"/>
      <c r="K16" s="44" t="str">
        <f t="shared" si="7"/>
        <v/>
      </c>
      <c r="L16" s="23" t="str">
        <f t="shared" si="3"/>
        <v/>
      </c>
      <c r="M16" s="45" t="str">
        <f t="shared" si="4"/>
        <v/>
      </c>
      <c r="N16" s="10" t="str">
        <f t="shared" si="5"/>
        <v>0</v>
      </c>
    </row>
    <row r="17" spans="1:14" ht="30" customHeight="1" x14ac:dyDescent="0.4">
      <c r="A17" s="39" t="str">
        <f t="shared" si="0"/>
        <v/>
      </c>
      <c r="B17" s="40">
        <f t="shared" si="8"/>
        <v>45396</v>
      </c>
      <c r="C17" s="40"/>
      <c r="D17" s="41"/>
      <c r="E17" s="41"/>
      <c r="F17" s="42">
        <v>0</v>
      </c>
      <c r="G17" s="42" t="str">
        <f t="shared" si="6"/>
        <v/>
      </c>
      <c r="H17" s="2" t="str">
        <f t="shared" si="1"/>
        <v/>
      </c>
      <c r="I17" s="2" t="str">
        <f t="shared" si="2"/>
        <v/>
      </c>
      <c r="J17" s="43"/>
      <c r="K17" s="44" t="str">
        <f>IFERROR(IF(TEXT(G17,"[h]")&lt;"2",TEXT(G17,"[h]")*1.35,2*1.35)+IF(TEXT(G17,"[h]")&gt;"2",(TEXT(G17,"[h]")-(2+(TEXT(F17,"[h]"))))*1.7,"0"),"")</f>
        <v/>
      </c>
      <c r="L17" s="23" t="str">
        <f t="shared" si="3"/>
        <v/>
      </c>
      <c r="M17" s="45" t="str">
        <f t="shared" si="4"/>
        <v/>
      </c>
      <c r="N17" s="10" t="str">
        <f t="shared" ref="N17:N36" si="9">IF(I17="800 فدان",6,"0")</f>
        <v>0</v>
      </c>
    </row>
    <row r="18" spans="1:14" ht="30" customHeight="1" x14ac:dyDescent="0.4">
      <c r="A18" s="39" t="str">
        <f t="shared" si="0"/>
        <v/>
      </c>
      <c r="B18" s="40">
        <f t="shared" si="8"/>
        <v>45397</v>
      </c>
      <c r="C18" s="40"/>
      <c r="D18" s="41"/>
      <c r="E18" s="41"/>
      <c r="F18" s="5">
        <v>0</v>
      </c>
      <c r="G18" s="42" t="str">
        <f t="shared" si="6"/>
        <v/>
      </c>
      <c r="H18" s="2" t="str">
        <f t="shared" si="1"/>
        <v/>
      </c>
      <c r="I18" s="2" t="str">
        <f t="shared" si="2"/>
        <v/>
      </c>
      <c r="J18" s="43"/>
      <c r="K18" s="44" t="str">
        <f t="shared" ref="K18:K36" si="10">IFERROR(IF(TEXT(G18,"[h]")&lt;"2",TEXT(G18,"[h]")*1.35,2*1.35)+IF(TEXT(G18,"[h]")&gt;"2",(TEXT(G18,"[h]")-(2+(TEXT(F18,"[h]"))))*1.7,"0"),"")</f>
        <v/>
      </c>
      <c r="L18" s="23" t="str">
        <f t="shared" si="3"/>
        <v/>
      </c>
      <c r="M18" s="45" t="str">
        <f t="shared" si="4"/>
        <v/>
      </c>
      <c r="N18" s="10" t="str">
        <f t="shared" si="9"/>
        <v>0</v>
      </c>
    </row>
    <row r="19" spans="1:14" ht="30" customHeight="1" x14ac:dyDescent="0.4">
      <c r="A19" s="39" t="str">
        <f t="shared" si="0"/>
        <v/>
      </c>
      <c r="B19" s="40">
        <f t="shared" si="8"/>
        <v>45398</v>
      </c>
      <c r="C19" s="40"/>
      <c r="D19" s="2"/>
      <c r="E19" s="2"/>
      <c r="F19" s="42">
        <v>0</v>
      </c>
      <c r="G19" s="42" t="str">
        <f t="shared" si="6"/>
        <v/>
      </c>
      <c r="H19" s="2" t="str">
        <f t="shared" si="1"/>
        <v/>
      </c>
      <c r="I19" s="2" t="str">
        <f t="shared" si="2"/>
        <v/>
      </c>
      <c r="J19" s="43"/>
      <c r="K19" s="44" t="str">
        <f t="shared" si="10"/>
        <v/>
      </c>
      <c r="L19" s="23" t="str">
        <f t="shared" si="3"/>
        <v/>
      </c>
      <c r="M19" s="45" t="str">
        <f t="shared" si="4"/>
        <v/>
      </c>
      <c r="N19" s="10" t="str">
        <f t="shared" si="9"/>
        <v>0</v>
      </c>
    </row>
    <row r="20" spans="1:14" ht="30" customHeight="1" x14ac:dyDescent="0.4">
      <c r="A20" s="39" t="str">
        <f t="shared" si="0"/>
        <v/>
      </c>
      <c r="B20" s="40">
        <f t="shared" si="8"/>
        <v>45399</v>
      </c>
      <c r="C20" s="40"/>
      <c r="D20" s="2"/>
      <c r="E20" s="2"/>
      <c r="F20" s="5">
        <v>0</v>
      </c>
      <c r="G20" s="42" t="str">
        <f t="shared" si="6"/>
        <v/>
      </c>
      <c r="H20" s="2" t="str">
        <f t="shared" si="1"/>
        <v/>
      </c>
      <c r="I20" s="2" t="str">
        <f t="shared" si="2"/>
        <v/>
      </c>
      <c r="J20" s="43"/>
      <c r="K20" s="44" t="str">
        <f t="shared" si="10"/>
        <v/>
      </c>
      <c r="L20" s="23" t="str">
        <f t="shared" si="3"/>
        <v/>
      </c>
      <c r="M20" s="45" t="str">
        <f t="shared" si="4"/>
        <v/>
      </c>
      <c r="N20" s="10" t="str">
        <f t="shared" si="9"/>
        <v>0</v>
      </c>
    </row>
    <row r="21" spans="1:14" ht="30" customHeight="1" x14ac:dyDescent="0.4">
      <c r="A21" s="39" t="str">
        <f t="shared" si="0"/>
        <v/>
      </c>
      <c r="B21" s="40">
        <f t="shared" si="8"/>
        <v>45400</v>
      </c>
      <c r="C21" s="40"/>
      <c r="D21" s="2"/>
      <c r="E21" s="2"/>
      <c r="F21" s="42">
        <v>0</v>
      </c>
      <c r="G21" s="42" t="str">
        <f t="shared" si="6"/>
        <v/>
      </c>
      <c r="H21" s="2" t="str">
        <f t="shared" si="1"/>
        <v>-</v>
      </c>
      <c r="I21" s="2" t="str">
        <f t="shared" si="2"/>
        <v>-</v>
      </c>
      <c r="J21" s="43"/>
      <c r="K21" s="44" t="str">
        <f t="shared" si="10"/>
        <v/>
      </c>
      <c r="L21" s="23" t="str">
        <f t="shared" si="3"/>
        <v/>
      </c>
      <c r="M21" s="45" t="str">
        <f t="shared" si="4"/>
        <v/>
      </c>
      <c r="N21" s="10" t="str">
        <f t="shared" si="9"/>
        <v>0</v>
      </c>
    </row>
    <row r="22" spans="1:14" ht="30" customHeight="1" x14ac:dyDescent="0.4">
      <c r="A22" s="39" t="str">
        <f t="shared" si="0"/>
        <v/>
      </c>
      <c r="B22" s="40">
        <f t="shared" si="8"/>
        <v>45401</v>
      </c>
      <c r="C22" s="40"/>
      <c r="D22" s="2"/>
      <c r="E22" s="2"/>
      <c r="F22" s="5">
        <v>0</v>
      </c>
      <c r="G22" s="42" t="str">
        <f t="shared" si="6"/>
        <v/>
      </c>
      <c r="H22" s="2" t="str">
        <f t="shared" si="1"/>
        <v/>
      </c>
      <c r="I22" s="2" t="str">
        <f t="shared" si="2"/>
        <v/>
      </c>
      <c r="J22" s="43"/>
      <c r="K22" s="44" t="str">
        <f t="shared" si="10"/>
        <v/>
      </c>
      <c r="L22" s="23" t="str">
        <f t="shared" si="3"/>
        <v/>
      </c>
      <c r="M22" s="45" t="str">
        <f t="shared" si="4"/>
        <v/>
      </c>
      <c r="N22" s="10" t="str">
        <f t="shared" si="9"/>
        <v>0</v>
      </c>
    </row>
    <row r="23" spans="1:14" ht="30" customHeight="1" x14ac:dyDescent="0.4">
      <c r="A23" s="39" t="str">
        <f t="shared" si="0"/>
        <v/>
      </c>
      <c r="B23" s="40">
        <f t="shared" si="8"/>
        <v>45402</v>
      </c>
      <c r="C23" s="40"/>
      <c r="D23" s="2"/>
      <c r="E23" s="2"/>
      <c r="F23" s="42">
        <v>0</v>
      </c>
      <c r="G23" s="42" t="str">
        <f t="shared" si="6"/>
        <v/>
      </c>
      <c r="H23" s="2" t="str">
        <f t="shared" si="1"/>
        <v/>
      </c>
      <c r="I23" s="2" t="str">
        <f t="shared" si="2"/>
        <v/>
      </c>
      <c r="J23" s="43"/>
      <c r="K23" s="44" t="str">
        <f t="shared" si="10"/>
        <v/>
      </c>
      <c r="L23" s="23" t="str">
        <f t="shared" si="3"/>
        <v/>
      </c>
      <c r="M23" s="45" t="str">
        <f t="shared" si="4"/>
        <v/>
      </c>
      <c r="N23" s="10" t="str">
        <f t="shared" si="9"/>
        <v>0</v>
      </c>
    </row>
    <row r="24" spans="1:14" ht="30" customHeight="1" x14ac:dyDescent="0.4">
      <c r="A24" s="39" t="str">
        <f t="shared" si="0"/>
        <v/>
      </c>
      <c r="B24" s="40">
        <f t="shared" si="8"/>
        <v>45403</v>
      </c>
      <c r="C24" s="40"/>
      <c r="D24" s="2"/>
      <c r="E24" s="2"/>
      <c r="F24" s="5">
        <v>0</v>
      </c>
      <c r="G24" s="42" t="str">
        <f t="shared" si="6"/>
        <v/>
      </c>
      <c r="H24" s="2" t="str">
        <f t="shared" si="1"/>
        <v/>
      </c>
      <c r="I24" s="2" t="str">
        <f t="shared" si="2"/>
        <v/>
      </c>
      <c r="J24" s="43"/>
      <c r="K24" s="44" t="str">
        <f t="shared" si="10"/>
        <v/>
      </c>
      <c r="L24" s="23" t="str">
        <f t="shared" si="3"/>
        <v/>
      </c>
      <c r="M24" s="45" t="str">
        <f t="shared" si="4"/>
        <v/>
      </c>
      <c r="N24" s="10" t="str">
        <f t="shared" si="9"/>
        <v>0</v>
      </c>
    </row>
    <row r="25" spans="1:14" ht="30" customHeight="1" x14ac:dyDescent="0.4">
      <c r="A25" s="39" t="str">
        <f t="shared" si="0"/>
        <v/>
      </c>
      <c r="B25" s="40">
        <f t="shared" si="8"/>
        <v>45404</v>
      </c>
      <c r="C25" s="40"/>
      <c r="D25" s="2"/>
      <c r="E25" s="2"/>
      <c r="F25" s="42">
        <v>0</v>
      </c>
      <c r="G25" s="42" t="str">
        <f t="shared" si="6"/>
        <v/>
      </c>
      <c r="H25" s="2" t="str">
        <f t="shared" si="1"/>
        <v/>
      </c>
      <c r="I25" s="2" t="str">
        <f t="shared" si="2"/>
        <v/>
      </c>
      <c r="J25" s="43"/>
      <c r="K25" s="44" t="str">
        <f t="shared" si="10"/>
        <v/>
      </c>
      <c r="L25" s="23" t="str">
        <f t="shared" si="3"/>
        <v/>
      </c>
      <c r="M25" s="45" t="str">
        <f t="shared" si="4"/>
        <v/>
      </c>
      <c r="N25" s="10" t="str">
        <f t="shared" si="9"/>
        <v>0</v>
      </c>
    </row>
    <row r="26" spans="1:14" ht="30" customHeight="1" x14ac:dyDescent="0.4">
      <c r="A26" s="39" t="str">
        <f t="shared" si="0"/>
        <v/>
      </c>
      <c r="B26" s="40">
        <f t="shared" si="8"/>
        <v>45405</v>
      </c>
      <c r="C26" s="40"/>
      <c r="D26" s="41"/>
      <c r="E26" s="41"/>
      <c r="F26" s="5">
        <v>0</v>
      </c>
      <c r="G26" s="42" t="str">
        <f t="shared" si="6"/>
        <v/>
      </c>
      <c r="H26" s="2" t="str">
        <f t="shared" si="1"/>
        <v/>
      </c>
      <c r="I26" s="2" t="str">
        <f t="shared" si="2"/>
        <v/>
      </c>
      <c r="J26" s="43"/>
      <c r="K26" s="44" t="str">
        <f>IFERROR(IF(TEXT(G26,"[h]")&lt;"2",TEXT(G26,"[h]")*1.35,2*1.35)+IF(TEXT(G26,"[h]")&gt;"2",(TEXT(G26,"[h]")-(2+(TEXT(F26,"[h]"))))*1.7,"0"),"")</f>
        <v/>
      </c>
      <c r="L26" s="23" t="str">
        <f t="shared" si="3"/>
        <v/>
      </c>
      <c r="M26" s="45" t="str">
        <f t="shared" si="4"/>
        <v/>
      </c>
      <c r="N26" s="10" t="str">
        <f t="shared" si="9"/>
        <v>0</v>
      </c>
    </row>
    <row r="27" spans="1:14" ht="30" customHeight="1" x14ac:dyDescent="0.4">
      <c r="A27" s="39" t="str">
        <f t="shared" si="0"/>
        <v/>
      </c>
      <c r="B27" s="40">
        <f t="shared" si="8"/>
        <v>45406</v>
      </c>
      <c r="C27" s="40"/>
      <c r="D27" s="2"/>
      <c r="E27" s="2"/>
      <c r="F27" s="5">
        <v>0</v>
      </c>
      <c r="G27" s="42" t="str">
        <f t="shared" si="6"/>
        <v/>
      </c>
      <c r="H27" s="2" t="str">
        <f t="shared" si="1"/>
        <v/>
      </c>
      <c r="I27" s="2" t="str">
        <f t="shared" si="2"/>
        <v/>
      </c>
      <c r="J27" s="43"/>
      <c r="K27" s="44" t="str">
        <f t="shared" si="10"/>
        <v/>
      </c>
      <c r="L27" s="23" t="str">
        <f t="shared" si="3"/>
        <v/>
      </c>
      <c r="M27" s="45" t="str">
        <f t="shared" si="4"/>
        <v/>
      </c>
      <c r="N27" s="10" t="str">
        <f t="shared" si="9"/>
        <v>0</v>
      </c>
    </row>
    <row r="28" spans="1:14" ht="30" customHeight="1" x14ac:dyDescent="0.4">
      <c r="A28" s="39" t="str">
        <f t="shared" si="0"/>
        <v/>
      </c>
      <c r="B28" s="40">
        <f t="shared" si="8"/>
        <v>45407</v>
      </c>
      <c r="C28" s="40"/>
      <c r="D28" s="2"/>
      <c r="E28" s="2"/>
      <c r="F28" s="42">
        <v>0</v>
      </c>
      <c r="G28" s="42" t="str">
        <f t="shared" si="6"/>
        <v/>
      </c>
      <c r="H28" s="2" t="str">
        <f t="shared" si="1"/>
        <v>-</v>
      </c>
      <c r="I28" s="2" t="str">
        <f t="shared" si="2"/>
        <v>-</v>
      </c>
      <c r="J28" s="43"/>
      <c r="K28" s="44" t="str">
        <f t="shared" si="10"/>
        <v/>
      </c>
      <c r="L28" s="23" t="str">
        <f t="shared" si="3"/>
        <v/>
      </c>
      <c r="M28" s="45" t="str">
        <f t="shared" si="4"/>
        <v/>
      </c>
      <c r="N28" s="10" t="str">
        <f t="shared" si="9"/>
        <v>0</v>
      </c>
    </row>
    <row r="29" spans="1:14" ht="30" customHeight="1" x14ac:dyDescent="0.4">
      <c r="A29" s="39" t="str">
        <f t="shared" si="0"/>
        <v/>
      </c>
      <c r="B29" s="40">
        <f t="shared" si="8"/>
        <v>45408</v>
      </c>
      <c r="C29" s="40"/>
      <c r="D29" s="2"/>
      <c r="E29" s="2"/>
      <c r="F29" s="5">
        <v>0</v>
      </c>
      <c r="G29" s="42" t="str">
        <f t="shared" si="6"/>
        <v/>
      </c>
      <c r="H29" s="2" t="str">
        <f t="shared" si="1"/>
        <v/>
      </c>
      <c r="I29" s="2" t="str">
        <f t="shared" si="2"/>
        <v/>
      </c>
      <c r="J29" s="43"/>
      <c r="K29" s="44" t="str">
        <f t="shared" si="10"/>
        <v/>
      </c>
      <c r="L29" s="23" t="str">
        <f t="shared" si="3"/>
        <v/>
      </c>
      <c r="M29" s="45" t="str">
        <f t="shared" si="4"/>
        <v/>
      </c>
      <c r="N29" s="10" t="str">
        <f t="shared" si="9"/>
        <v>0</v>
      </c>
    </row>
    <row r="30" spans="1:14" ht="30" customHeight="1" x14ac:dyDescent="0.4">
      <c r="A30" s="39" t="str">
        <f t="shared" si="0"/>
        <v/>
      </c>
      <c r="B30" s="40">
        <f t="shared" si="8"/>
        <v>45409</v>
      </c>
      <c r="C30" s="40"/>
      <c r="D30" s="2"/>
      <c r="E30" s="2"/>
      <c r="F30" s="42">
        <v>0</v>
      </c>
      <c r="G30" s="42" t="str">
        <f t="shared" si="6"/>
        <v/>
      </c>
      <c r="H30" s="2" t="str">
        <f t="shared" si="1"/>
        <v/>
      </c>
      <c r="I30" s="2" t="str">
        <f t="shared" si="2"/>
        <v/>
      </c>
      <c r="J30" s="43"/>
      <c r="K30" s="44" t="str">
        <f t="shared" si="10"/>
        <v/>
      </c>
      <c r="L30" s="23" t="str">
        <f t="shared" si="3"/>
        <v/>
      </c>
      <c r="M30" s="45" t="str">
        <f t="shared" si="4"/>
        <v/>
      </c>
      <c r="N30" s="10" t="str">
        <f t="shared" si="9"/>
        <v>0</v>
      </c>
    </row>
    <row r="31" spans="1:14" ht="30" customHeight="1" x14ac:dyDescent="0.4">
      <c r="A31" s="39" t="str">
        <f t="shared" si="0"/>
        <v/>
      </c>
      <c r="B31" s="40">
        <f t="shared" si="8"/>
        <v>45410</v>
      </c>
      <c r="C31" s="40"/>
      <c r="D31" s="2"/>
      <c r="E31" s="2"/>
      <c r="F31" s="5">
        <v>0</v>
      </c>
      <c r="G31" s="42" t="str">
        <f t="shared" si="6"/>
        <v/>
      </c>
      <c r="H31" s="2" t="str">
        <f t="shared" si="1"/>
        <v/>
      </c>
      <c r="I31" s="2" t="str">
        <f t="shared" si="2"/>
        <v/>
      </c>
      <c r="J31" s="43"/>
      <c r="K31" s="44" t="str">
        <f t="shared" si="10"/>
        <v/>
      </c>
      <c r="L31" s="23" t="str">
        <f t="shared" si="3"/>
        <v/>
      </c>
      <c r="M31" s="45" t="str">
        <f t="shared" si="4"/>
        <v/>
      </c>
      <c r="N31" s="10" t="str">
        <f t="shared" si="9"/>
        <v>0</v>
      </c>
    </row>
    <row r="32" spans="1:14" ht="30" customHeight="1" x14ac:dyDescent="0.4">
      <c r="A32" s="39" t="str">
        <f t="shared" si="0"/>
        <v/>
      </c>
      <c r="B32" s="40">
        <f t="shared" si="8"/>
        <v>45411</v>
      </c>
      <c r="C32" s="40"/>
      <c r="D32" s="41"/>
      <c r="E32" s="41"/>
      <c r="F32" s="5">
        <v>0</v>
      </c>
      <c r="G32" s="42" t="str">
        <f t="shared" si="6"/>
        <v/>
      </c>
      <c r="H32" s="2" t="str">
        <f t="shared" si="1"/>
        <v/>
      </c>
      <c r="I32" s="2" t="str">
        <f t="shared" si="2"/>
        <v/>
      </c>
      <c r="J32" s="43"/>
      <c r="K32" s="44" t="str">
        <f t="shared" si="10"/>
        <v/>
      </c>
      <c r="L32" s="23" t="str">
        <f t="shared" si="3"/>
        <v/>
      </c>
      <c r="M32" s="45" t="str">
        <f t="shared" si="4"/>
        <v/>
      </c>
      <c r="N32" s="10" t="str">
        <f t="shared" si="9"/>
        <v>0</v>
      </c>
    </row>
    <row r="33" spans="1:14" ht="30" customHeight="1" x14ac:dyDescent="0.4">
      <c r="A33" s="39" t="str">
        <f t="shared" si="0"/>
        <v/>
      </c>
      <c r="B33" s="40">
        <f>IF(TEXT(B32+1,"dd")="01","",B32+1)</f>
        <v>45412</v>
      </c>
      <c r="C33" s="40"/>
      <c r="D33" s="41"/>
      <c r="E33" s="41"/>
      <c r="F33" s="42">
        <v>0</v>
      </c>
      <c r="G33" s="42" t="str">
        <f t="shared" si="6"/>
        <v/>
      </c>
      <c r="H33" s="2" t="str">
        <f t="shared" si="1"/>
        <v/>
      </c>
      <c r="I33" s="2" t="str">
        <f t="shared" si="2"/>
        <v/>
      </c>
      <c r="J33" s="43"/>
      <c r="K33" s="44" t="str">
        <f t="shared" si="10"/>
        <v/>
      </c>
      <c r="L33" s="23" t="str">
        <f t="shared" si="3"/>
        <v/>
      </c>
      <c r="M33" s="45" t="str">
        <f t="shared" si="4"/>
        <v/>
      </c>
      <c r="N33" s="10" t="str">
        <f t="shared" si="9"/>
        <v>0</v>
      </c>
    </row>
    <row r="34" spans="1:14" ht="30" customHeight="1" x14ac:dyDescent="0.4">
      <c r="A34" s="39" t="str">
        <f t="shared" si="0"/>
        <v/>
      </c>
      <c r="B34" s="40" t="str">
        <f>IFERROR(IF((TEXT(IF(TEXT(B33+1,"dd")="30",B33+1,""),"dd"))="","",B33+1),"")</f>
        <v/>
      </c>
      <c r="C34" s="40"/>
      <c r="D34" s="2"/>
      <c r="E34" s="2"/>
      <c r="F34" s="5">
        <v>0</v>
      </c>
      <c r="G34" s="42" t="str">
        <f t="shared" si="6"/>
        <v/>
      </c>
      <c r="H34" s="2" t="str">
        <f t="shared" si="1"/>
        <v/>
      </c>
      <c r="I34" s="2" t="str">
        <f t="shared" si="2"/>
        <v/>
      </c>
      <c r="J34" s="43"/>
      <c r="K34" s="44" t="str">
        <f t="shared" si="10"/>
        <v/>
      </c>
      <c r="L34" s="23" t="str">
        <f t="shared" si="3"/>
        <v/>
      </c>
      <c r="M34" s="45" t="str">
        <f t="shared" si="4"/>
        <v/>
      </c>
      <c r="N34" s="10" t="str">
        <f t="shared" si="9"/>
        <v>0</v>
      </c>
    </row>
    <row r="35" spans="1:14" ht="30" customHeight="1" x14ac:dyDescent="0.4">
      <c r="A35" s="39" t="str">
        <f t="shared" si="0"/>
        <v/>
      </c>
      <c r="B35" s="40" t="str">
        <f>IFERROR(IF((TEXT(IF(TEXT(B34+1,"dd")="30",B34+1,""),"dd"))="","",B34+1),"")</f>
        <v/>
      </c>
      <c r="C35" s="40"/>
      <c r="D35" s="2"/>
      <c r="E35" s="2"/>
      <c r="F35" s="42">
        <v>0</v>
      </c>
      <c r="G35" s="42" t="str">
        <f t="shared" si="6"/>
        <v/>
      </c>
      <c r="H35" s="2" t="str">
        <f t="shared" si="1"/>
        <v/>
      </c>
      <c r="I35" s="2" t="str">
        <f t="shared" si="2"/>
        <v/>
      </c>
      <c r="J35" s="43"/>
      <c r="K35" s="44" t="str">
        <f t="shared" si="10"/>
        <v/>
      </c>
      <c r="L35" s="23" t="str">
        <f t="shared" si="3"/>
        <v/>
      </c>
      <c r="M35" s="45" t="str">
        <f t="shared" si="4"/>
        <v/>
      </c>
      <c r="N35" s="10" t="str">
        <f t="shared" si="9"/>
        <v>0</v>
      </c>
    </row>
    <row r="36" spans="1:14" ht="30" customHeight="1" x14ac:dyDescent="0.4">
      <c r="A36" s="47" t="str">
        <f t="shared" si="0"/>
        <v/>
      </c>
      <c r="B36" s="48" t="str">
        <f>IF(D36&gt;0.0006,B35+1,"")</f>
        <v/>
      </c>
      <c r="C36" s="48"/>
      <c r="D36" s="49"/>
      <c r="E36" s="49"/>
      <c r="F36" s="5">
        <v>0</v>
      </c>
      <c r="G36" s="50" t="str">
        <f t="shared" si="6"/>
        <v/>
      </c>
      <c r="H36" s="49" t="str">
        <f t="shared" si="1"/>
        <v/>
      </c>
      <c r="I36" s="49" t="str">
        <f t="shared" si="2"/>
        <v/>
      </c>
      <c r="J36" s="51"/>
      <c r="K36" s="52" t="str">
        <f t="shared" si="10"/>
        <v/>
      </c>
      <c r="L36" s="24" t="str">
        <f t="shared" si="3"/>
        <v/>
      </c>
      <c r="M36" s="53" t="str">
        <f t="shared" si="4"/>
        <v/>
      </c>
      <c r="N36" s="10" t="str">
        <f t="shared" si="9"/>
        <v>0</v>
      </c>
    </row>
    <row r="37" spans="1:14" ht="87" customHeight="1" thickBot="1" x14ac:dyDescent="0.45">
      <c r="A37" s="87" t="str">
        <f>"إجمالى أيام الإضافي "&amp;"("&amp;COUNT($D$4:$D$36)&amp;")"</f>
        <v>إجمالى أيام الإضافي (0)</v>
      </c>
      <c r="B37" s="88"/>
      <c r="C37" s="31"/>
      <c r="D37" s="85" t="s">
        <v>17</v>
      </c>
      <c r="E37" s="86"/>
      <c r="F37" s="7">
        <f>SUM(F5:F36)</f>
        <v>0</v>
      </c>
      <c r="G37" s="32">
        <f>SUM(G4:G36)</f>
        <v>0</v>
      </c>
      <c r="H37" s="33">
        <f>G37-F37</f>
        <v>0</v>
      </c>
      <c r="I37" s="34"/>
      <c r="J37" s="35"/>
      <c r="K37" s="36">
        <f>SUM(K4:K36)</f>
        <v>0</v>
      </c>
      <c r="L37" s="37" t="str">
        <f>"إجمالى المواصلات "&amp;"("&amp;SUM($L$4:$L$36)&amp;")"</f>
        <v>إجمالى المواصلات (0)</v>
      </c>
      <c r="M37" s="38">
        <f>SUM(M4:M36)</f>
        <v>0</v>
      </c>
      <c r="N37" s="11">
        <f>SUM(N4:N36)</f>
        <v>0</v>
      </c>
    </row>
    <row r="50" spans="9:9" x14ac:dyDescent="0.4">
      <c r="I50" s="18"/>
    </row>
    <row r="51" spans="9:9" x14ac:dyDescent="0.4">
      <c r="I51" s="18"/>
    </row>
    <row r="52" spans="9:9" x14ac:dyDescent="0.4">
      <c r="I52" s="18"/>
    </row>
    <row r="53" spans="9:9" x14ac:dyDescent="0.4">
      <c r="I53" s="18"/>
    </row>
    <row r="54" spans="9:9" x14ac:dyDescent="0.4">
      <c r="I54" s="18"/>
    </row>
    <row r="55" spans="9:9" x14ac:dyDescent="0.4">
      <c r="I55" s="18"/>
    </row>
    <row r="56" spans="9:9" x14ac:dyDescent="0.4">
      <c r="I56" s="18"/>
    </row>
    <row r="57" spans="9:9" x14ac:dyDescent="0.4">
      <c r="I57" s="18"/>
    </row>
    <row r="58" spans="9:9" x14ac:dyDescent="0.4">
      <c r="I58" s="18"/>
    </row>
    <row r="59" spans="9:9" x14ac:dyDescent="0.4">
      <c r="I59" s="18"/>
    </row>
    <row r="60" spans="9:9" x14ac:dyDescent="0.4">
      <c r="I60" s="18"/>
    </row>
    <row r="61" spans="9:9" x14ac:dyDescent="0.4">
      <c r="I61" s="18"/>
    </row>
    <row r="62" spans="9:9" x14ac:dyDescent="0.4">
      <c r="I62" s="18"/>
    </row>
    <row r="63" spans="9:9" x14ac:dyDescent="0.4">
      <c r="I63" s="18"/>
    </row>
    <row r="64" spans="9:9" x14ac:dyDescent="0.4">
      <c r="I64" s="18"/>
    </row>
    <row r="65" spans="9:9" x14ac:dyDescent="0.4">
      <c r="I65" s="18"/>
    </row>
    <row r="66" spans="9:9" x14ac:dyDescent="0.4">
      <c r="I66" s="18"/>
    </row>
    <row r="67" spans="9:9" x14ac:dyDescent="0.4">
      <c r="I67" s="18"/>
    </row>
    <row r="68" spans="9:9" x14ac:dyDescent="0.4">
      <c r="I68" s="18"/>
    </row>
    <row r="69" spans="9:9" x14ac:dyDescent="0.4">
      <c r="I69" s="18"/>
    </row>
  </sheetData>
  <mergeCells count="5">
    <mergeCell ref="A1:M1"/>
    <mergeCell ref="D2:E2"/>
    <mergeCell ref="H2:I2"/>
    <mergeCell ref="D37:E37"/>
    <mergeCell ref="A37:B37"/>
  </mergeCells>
  <phoneticPr fontId="5" type="noConversion"/>
  <printOptions horizontalCentered="1"/>
  <pageMargins left="0.15748031496062992" right="0.15748031496062992" top="0.15748031496062992" bottom="0.15748031496062992" header="0.15748031496062992" footer="0.15748031496062992"/>
  <pageSetup paperSize="9" scale="38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2AA6-CB10-471F-8214-B1B419DE2C83}">
  <sheetPr>
    <pageSetUpPr fitToPage="1"/>
  </sheetPr>
  <dimension ref="A1:P69"/>
  <sheetViews>
    <sheetView rightToLeft="1" view="pageBreakPreview" topLeftCell="A22" zoomScale="70" zoomScaleNormal="78" zoomScaleSheetLayoutView="70" zoomScalePageLayoutView="70" workbookViewId="0">
      <selection activeCell="A5" sqref="A5"/>
    </sheetView>
  </sheetViews>
  <sheetFormatPr defaultColWidth="6.42578125" defaultRowHeight="26.25" x14ac:dyDescent="0.4"/>
  <cols>
    <col min="1" max="1" width="13.28515625" style="1" customWidth="1"/>
    <col min="2" max="2" width="31.42578125" style="1" bestFit="1" customWidth="1"/>
    <col min="3" max="3" width="18.5703125" style="1" customWidth="1"/>
    <col min="4" max="5" width="12.7109375" style="1" bestFit="1" customWidth="1"/>
    <col min="6" max="6" width="16.5703125" style="1" customWidth="1"/>
    <col min="7" max="7" width="18.140625" style="1" customWidth="1"/>
    <col min="8" max="9" width="14.28515625" style="1" bestFit="1" customWidth="1"/>
    <col min="10" max="10" width="46.28515625" style="1" bestFit="1" customWidth="1"/>
    <col min="11" max="11" width="25.28515625" style="1" customWidth="1"/>
    <col min="12" max="12" width="21.140625" style="1" bestFit="1" customWidth="1"/>
    <col min="13" max="13" width="17.85546875" style="1" customWidth="1"/>
    <col min="14" max="14" width="16.7109375" style="1" customWidth="1"/>
    <col min="15" max="16384" width="6.42578125" style="1"/>
  </cols>
  <sheetData>
    <row r="1" spans="1:16" ht="36.75" customHeight="1" thickBot="1" x14ac:dyDescent="0.45">
      <c r="A1" s="80" t="s">
        <v>28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  <c r="N1" s="8" t="s">
        <v>25</v>
      </c>
      <c r="O1" s="8" t="s">
        <v>35</v>
      </c>
      <c r="P1" s="8" t="s">
        <v>2</v>
      </c>
    </row>
    <row r="2" spans="1:16" ht="44.25" customHeight="1" thickBot="1" x14ac:dyDescent="0.45">
      <c r="A2" s="28"/>
      <c r="B2" s="28"/>
      <c r="C2" s="28"/>
      <c r="D2" s="83" t="s">
        <v>1</v>
      </c>
      <c r="E2" s="84"/>
      <c r="F2" s="28"/>
      <c r="G2" s="28"/>
      <c r="H2" s="83" t="s">
        <v>9</v>
      </c>
      <c r="I2" s="84"/>
      <c r="J2" s="28"/>
      <c r="K2" s="29"/>
      <c r="L2" s="29"/>
      <c r="M2" s="29"/>
      <c r="N2" s="9">
        <v>6701</v>
      </c>
      <c r="O2" s="9">
        <f>(($N$2*0.6)/240)</f>
        <v>16.752500000000001</v>
      </c>
      <c r="P2" s="9">
        <v>502</v>
      </c>
    </row>
    <row r="3" spans="1:16" s="15" customFormat="1" ht="53.25" thickBot="1" x14ac:dyDescent="0.45">
      <c r="A3" s="60" t="s">
        <v>2</v>
      </c>
      <c r="B3" s="60" t="s">
        <v>11</v>
      </c>
      <c r="C3" s="60" t="s">
        <v>23</v>
      </c>
      <c r="D3" s="60" t="s">
        <v>3</v>
      </c>
      <c r="E3" s="60" t="s">
        <v>4</v>
      </c>
      <c r="F3" s="60" t="s">
        <v>18</v>
      </c>
      <c r="G3" s="60" t="s">
        <v>29</v>
      </c>
      <c r="H3" s="60" t="s">
        <v>30</v>
      </c>
      <c r="I3" s="61" t="s">
        <v>13</v>
      </c>
      <c r="J3" s="60" t="s">
        <v>15</v>
      </c>
      <c r="K3" s="59" t="s">
        <v>24</v>
      </c>
      <c r="L3" s="59" t="s">
        <v>22</v>
      </c>
      <c r="M3" s="58" t="s">
        <v>26</v>
      </c>
    </row>
    <row r="4" spans="1:16" ht="30" customHeight="1" x14ac:dyDescent="0.4">
      <c r="A4" s="30" t="str">
        <f t="shared" ref="A4:A36" si="0">IF(D4&gt;0.0006,$P$2,"")</f>
        <v/>
      </c>
      <c r="B4" s="54">
        <v>45413</v>
      </c>
      <c r="C4" s="54"/>
      <c r="D4" s="4"/>
      <c r="E4" s="4"/>
      <c r="F4" s="5">
        <v>0</v>
      </c>
      <c r="G4" s="5" t="str">
        <f>IF(D4="","",E4-D4)</f>
        <v/>
      </c>
      <c r="H4" s="3" t="str">
        <f t="shared" ref="H4:H36" si="1">IF(TEXT(B4,"dddd")="الخميس","-",IF(TEXT(E4,"[h]")="20","-",IF(D4&gt;=0.625,"السادس","")))</f>
        <v/>
      </c>
      <c r="I4" s="3" t="str">
        <f t="shared" ref="I4:I36" si="2">IF(TEXT(B4,"dddd")="الخميس","-",IF(TEXT(E4,"[h]")="20","-",IF(D4&gt;=0.625,"800 فدان","")))</f>
        <v/>
      </c>
      <c r="J4" s="55"/>
      <c r="K4" s="56" t="str">
        <f>IFERROR(IF(TEXT(G4,"[h]")&lt;"3",TEXT(G4,"[h]")*1.35,3*1.35)+IF(TEXT(G4,"[h]")&gt;"3",(TEXT(G4,"[h]")-(3+(TEXT(F26,"[h]"))))*1.7,"0"),"")</f>
        <v/>
      </c>
      <c r="L4" s="25" t="str">
        <f t="shared" ref="L4:L36" si="3">IF(C4="ح",IF(TEXT(B4,"dddd")="السبت",IF(C4="ح",6,""),IF(TEXT(B4,"dddd")="الجمعة",IF(C4="ح",6,""),IF(TEXT(B4,"dddd")="الخميس",IF(C4="ح",6,""),6))),"")</f>
        <v/>
      </c>
      <c r="M4" s="57" t="str">
        <f t="shared" ref="M4:M36" si="4">IFERROR(((($N$2*0.6)/30)/8)*K4,"")</f>
        <v/>
      </c>
      <c r="N4" s="10" t="str">
        <f t="shared" ref="N4:N36" si="5">IF(I4="800 فدان",6,"0")</f>
        <v>0</v>
      </c>
    </row>
    <row r="5" spans="1:16" ht="30" customHeight="1" x14ac:dyDescent="0.4">
      <c r="A5" s="39" t="str">
        <f t="shared" si="0"/>
        <v/>
      </c>
      <c r="B5" s="40">
        <f>B4+1</f>
        <v>45414</v>
      </c>
      <c r="C5" s="40"/>
      <c r="D5" s="41"/>
      <c r="E5" s="41"/>
      <c r="F5" s="42">
        <v>0</v>
      </c>
      <c r="G5" s="42" t="str">
        <f t="shared" ref="G5:G36" si="6">IF(D5="","",E5-D5)</f>
        <v/>
      </c>
      <c r="H5" s="2" t="str">
        <f t="shared" si="1"/>
        <v>-</v>
      </c>
      <c r="I5" s="2" t="str">
        <f t="shared" si="2"/>
        <v>-</v>
      </c>
      <c r="J5" s="43"/>
      <c r="K5" s="44" t="str">
        <f t="shared" ref="K5:K16" si="7">IFERROR(IF(TEXT(G5,"[h]")&lt;"3",TEXT(G5,"[h]")*1.35,3*1.35)+IF(TEXT(G5,"[h]")&gt;"3",(TEXT(G5,"[h]")-(3+(TEXT(F5,"[h]"))))*1.7,"0"),"")</f>
        <v/>
      </c>
      <c r="L5" s="23" t="str">
        <f t="shared" si="3"/>
        <v/>
      </c>
      <c r="M5" s="45" t="str">
        <f t="shared" si="4"/>
        <v/>
      </c>
      <c r="N5" s="10" t="str">
        <f t="shared" si="5"/>
        <v>0</v>
      </c>
    </row>
    <row r="6" spans="1:16" ht="30" customHeight="1" x14ac:dyDescent="0.4">
      <c r="A6" s="39" t="str">
        <f t="shared" si="0"/>
        <v/>
      </c>
      <c r="B6" s="40">
        <f t="shared" ref="B6:B32" si="8">B5+1</f>
        <v>45415</v>
      </c>
      <c r="C6" s="40"/>
      <c r="D6" s="41"/>
      <c r="E6" s="41"/>
      <c r="F6" s="5">
        <v>0</v>
      </c>
      <c r="G6" s="42" t="str">
        <f t="shared" si="6"/>
        <v/>
      </c>
      <c r="H6" s="2" t="str">
        <f t="shared" si="1"/>
        <v/>
      </c>
      <c r="I6" s="2" t="str">
        <f t="shared" si="2"/>
        <v/>
      </c>
      <c r="J6" s="43"/>
      <c r="K6" s="44" t="str">
        <f t="shared" si="7"/>
        <v/>
      </c>
      <c r="L6" s="23" t="str">
        <f t="shared" si="3"/>
        <v/>
      </c>
      <c r="M6" s="45" t="str">
        <f t="shared" si="4"/>
        <v/>
      </c>
      <c r="N6" s="10" t="str">
        <f t="shared" si="5"/>
        <v>0</v>
      </c>
    </row>
    <row r="7" spans="1:16" ht="30" customHeight="1" x14ac:dyDescent="0.4">
      <c r="A7" s="39" t="str">
        <f t="shared" si="0"/>
        <v/>
      </c>
      <c r="B7" s="40">
        <f t="shared" si="8"/>
        <v>45416</v>
      </c>
      <c r="C7" s="40"/>
      <c r="D7" s="41"/>
      <c r="E7" s="41"/>
      <c r="F7" s="42">
        <v>0</v>
      </c>
      <c r="G7" s="42" t="str">
        <f t="shared" si="6"/>
        <v/>
      </c>
      <c r="H7" s="2" t="str">
        <f t="shared" si="1"/>
        <v/>
      </c>
      <c r="I7" s="2" t="str">
        <f t="shared" si="2"/>
        <v/>
      </c>
      <c r="J7" s="43"/>
      <c r="K7" s="44" t="str">
        <f t="shared" si="7"/>
        <v/>
      </c>
      <c r="L7" s="23" t="str">
        <f t="shared" si="3"/>
        <v/>
      </c>
      <c r="M7" s="45" t="str">
        <f t="shared" si="4"/>
        <v/>
      </c>
      <c r="N7" s="10" t="str">
        <f t="shared" si="5"/>
        <v>0</v>
      </c>
    </row>
    <row r="8" spans="1:16" ht="30" customHeight="1" x14ac:dyDescent="0.4">
      <c r="A8" s="39" t="str">
        <f t="shared" si="0"/>
        <v/>
      </c>
      <c r="B8" s="40">
        <f t="shared" si="8"/>
        <v>45417</v>
      </c>
      <c r="C8" s="40"/>
      <c r="D8" s="41"/>
      <c r="E8" s="41"/>
      <c r="F8" s="5">
        <v>0</v>
      </c>
      <c r="G8" s="42" t="str">
        <f t="shared" si="6"/>
        <v/>
      </c>
      <c r="H8" s="2" t="str">
        <f t="shared" si="1"/>
        <v/>
      </c>
      <c r="I8" s="2" t="str">
        <f t="shared" si="2"/>
        <v/>
      </c>
      <c r="J8" s="43"/>
      <c r="K8" s="44" t="str">
        <f t="shared" si="7"/>
        <v/>
      </c>
      <c r="L8" s="23" t="str">
        <f t="shared" si="3"/>
        <v/>
      </c>
      <c r="M8" s="45" t="str">
        <f t="shared" si="4"/>
        <v/>
      </c>
      <c r="N8" s="10" t="str">
        <f t="shared" si="5"/>
        <v>0</v>
      </c>
    </row>
    <row r="9" spans="1:16" ht="30" customHeight="1" x14ac:dyDescent="0.4">
      <c r="A9" s="39" t="str">
        <f t="shared" si="0"/>
        <v/>
      </c>
      <c r="B9" s="40">
        <f t="shared" si="8"/>
        <v>45418</v>
      </c>
      <c r="C9" s="40"/>
      <c r="D9" s="41"/>
      <c r="E9" s="41"/>
      <c r="F9" s="42">
        <v>0</v>
      </c>
      <c r="G9" s="42" t="str">
        <f t="shared" si="6"/>
        <v/>
      </c>
      <c r="H9" s="2" t="str">
        <f t="shared" si="1"/>
        <v/>
      </c>
      <c r="I9" s="2" t="str">
        <f t="shared" si="2"/>
        <v/>
      </c>
      <c r="J9" s="43"/>
      <c r="K9" s="44" t="str">
        <f t="shared" si="7"/>
        <v/>
      </c>
      <c r="L9" s="23" t="str">
        <f t="shared" si="3"/>
        <v/>
      </c>
      <c r="M9" s="45" t="str">
        <f t="shared" si="4"/>
        <v/>
      </c>
      <c r="N9" s="10" t="str">
        <f t="shared" si="5"/>
        <v>0</v>
      </c>
    </row>
    <row r="10" spans="1:16" ht="30" customHeight="1" x14ac:dyDescent="0.4">
      <c r="A10" s="39" t="str">
        <f t="shared" si="0"/>
        <v/>
      </c>
      <c r="B10" s="40">
        <f t="shared" si="8"/>
        <v>45419</v>
      </c>
      <c r="C10" s="40"/>
      <c r="D10" s="41"/>
      <c r="E10" s="41"/>
      <c r="F10" s="5">
        <v>0</v>
      </c>
      <c r="G10" s="42" t="str">
        <f t="shared" si="6"/>
        <v/>
      </c>
      <c r="H10" s="2" t="str">
        <f t="shared" si="1"/>
        <v/>
      </c>
      <c r="I10" s="2" t="str">
        <f t="shared" si="2"/>
        <v/>
      </c>
      <c r="J10" s="43"/>
      <c r="K10" s="44" t="str">
        <f t="shared" si="7"/>
        <v/>
      </c>
      <c r="L10" s="23" t="str">
        <f t="shared" si="3"/>
        <v/>
      </c>
      <c r="M10" s="45" t="str">
        <f t="shared" si="4"/>
        <v/>
      </c>
      <c r="N10" s="10" t="str">
        <f t="shared" si="5"/>
        <v>0</v>
      </c>
    </row>
    <row r="11" spans="1:16" ht="30" customHeight="1" x14ac:dyDescent="0.4">
      <c r="A11" s="39" t="str">
        <f t="shared" si="0"/>
        <v/>
      </c>
      <c r="B11" s="40">
        <f t="shared" si="8"/>
        <v>45420</v>
      </c>
      <c r="C11" s="40"/>
      <c r="D11" s="41"/>
      <c r="E11" s="41"/>
      <c r="F11" s="42">
        <v>0</v>
      </c>
      <c r="G11" s="42" t="str">
        <f t="shared" si="6"/>
        <v/>
      </c>
      <c r="H11" s="2" t="str">
        <f t="shared" si="1"/>
        <v/>
      </c>
      <c r="I11" s="2" t="str">
        <f t="shared" si="2"/>
        <v/>
      </c>
      <c r="J11" s="43"/>
      <c r="K11" s="44" t="str">
        <f t="shared" si="7"/>
        <v/>
      </c>
      <c r="L11" s="23" t="str">
        <f t="shared" si="3"/>
        <v/>
      </c>
      <c r="M11" s="45" t="str">
        <f t="shared" si="4"/>
        <v/>
      </c>
      <c r="N11" s="10" t="str">
        <f t="shared" si="5"/>
        <v>0</v>
      </c>
    </row>
    <row r="12" spans="1:16" ht="30" customHeight="1" x14ac:dyDescent="0.4">
      <c r="A12" s="39" t="str">
        <f t="shared" si="0"/>
        <v/>
      </c>
      <c r="B12" s="40">
        <f t="shared" si="8"/>
        <v>45421</v>
      </c>
      <c r="C12" s="40"/>
      <c r="D12" s="41"/>
      <c r="E12" s="41"/>
      <c r="F12" s="5">
        <v>0</v>
      </c>
      <c r="G12" s="42" t="str">
        <f t="shared" si="6"/>
        <v/>
      </c>
      <c r="H12" s="2" t="str">
        <f t="shared" si="1"/>
        <v>-</v>
      </c>
      <c r="I12" s="2" t="str">
        <f t="shared" si="2"/>
        <v>-</v>
      </c>
      <c r="J12" s="43"/>
      <c r="K12" s="44" t="str">
        <f t="shared" si="7"/>
        <v/>
      </c>
      <c r="L12" s="23" t="str">
        <f t="shared" si="3"/>
        <v/>
      </c>
      <c r="M12" s="45" t="str">
        <f t="shared" si="4"/>
        <v/>
      </c>
      <c r="N12" s="10" t="str">
        <f t="shared" si="5"/>
        <v>0</v>
      </c>
    </row>
    <row r="13" spans="1:16" ht="30" customHeight="1" x14ac:dyDescent="0.4">
      <c r="A13" s="39" t="str">
        <f t="shared" si="0"/>
        <v/>
      </c>
      <c r="B13" s="40">
        <f t="shared" si="8"/>
        <v>45422</v>
      </c>
      <c r="C13" s="40"/>
      <c r="D13" s="41"/>
      <c r="E13" s="41"/>
      <c r="F13" s="42">
        <v>0</v>
      </c>
      <c r="G13" s="42" t="str">
        <f t="shared" si="6"/>
        <v/>
      </c>
      <c r="H13" s="2" t="str">
        <f t="shared" si="1"/>
        <v/>
      </c>
      <c r="I13" s="2" t="str">
        <f t="shared" si="2"/>
        <v/>
      </c>
      <c r="J13" s="43"/>
      <c r="K13" s="44" t="str">
        <f t="shared" si="7"/>
        <v/>
      </c>
      <c r="L13" s="23" t="str">
        <f t="shared" si="3"/>
        <v/>
      </c>
      <c r="M13" s="45" t="str">
        <f t="shared" si="4"/>
        <v/>
      </c>
      <c r="N13" s="10" t="str">
        <f t="shared" si="5"/>
        <v>0</v>
      </c>
    </row>
    <row r="14" spans="1:16" ht="30" customHeight="1" x14ac:dyDescent="0.4">
      <c r="A14" s="39" t="str">
        <f t="shared" si="0"/>
        <v/>
      </c>
      <c r="B14" s="40">
        <f t="shared" si="8"/>
        <v>45423</v>
      </c>
      <c r="C14" s="40"/>
      <c r="D14" s="41"/>
      <c r="E14" s="41"/>
      <c r="F14" s="5">
        <v>0</v>
      </c>
      <c r="G14" s="42" t="str">
        <f t="shared" si="6"/>
        <v/>
      </c>
      <c r="H14" s="2" t="str">
        <f t="shared" si="1"/>
        <v/>
      </c>
      <c r="I14" s="2" t="str">
        <f t="shared" si="2"/>
        <v/>
      </c>
      <c r="J14" s="46"/>
      <c r="K14" s="44" t="str">
        <f t="shared" si="7"/>
        <v/>
      </c>
      <c r="L14" s="23" t="str">
        <f t="shared" si="3"/>
        <v/>
      </c>
      <c r="M14" s="45" t="str">
        <f t="shared" si="4"/>
        <v/>
      </c>
      <c r="N14" s="10" t="str">
        <f t="shared" si="5"/>
        <v>0</v>
      </c>
    </row>
    <row r="15" spans="1:16" ht="30" customHeight="1" x14ac:dyDescent="0.4">
      <c r="A15" s="39" t="str">
        <f t="shared" si="0"/>
        <v/>
      </c>
      <c r="B15" s="40">
        <f t="shared" si="8"/>
        <v>45424</v>
      </c>
      <c r="C15" s="40"/>
      <c r="D15" s="41"/>
      <c r="E15" s="41"/>
      <c r="F15" s="42">
        <v>0</v>
      </c>
      <c r="G15" s="42" t="str">
        <f t="shared" si="6"/>
        <v/>
      </c>
      <c r="H15" s="2" t="str">
        <f t="shared" si="1"/>
        <v/>
      </c>
      <c r="I15" s="2" t="str">
        <f t="shared" si="2"/>
        <v/>
      </c>
      <c r="J15" s="43"/>
      <c r="K15" s="44" t="str">
        <f t="shared" si="7"/>
        <v/>
      </c>
      <c r="L15" s="23" t="str">
        <f t="shared" si="3"/>
        <v/>
      </c>
      <c r="M15" s="45" t="str">
        <f t="shared" si="4"/>
        <v/>
      </c>
      <c r="N15" s="10" t="str">
        <f t="shared" si="5"/>
        <v>0</v>
      </c>
    </row>
    <row r="16" spans="1:16" ht="30" customHeight="1" x14ac:dyDescent="0.4">
      <c r="A16" s="39" t="str">
        <f t="shared" si="0"/>
        <v/>
      </c>
      <c r="B16" s="40">
        <f t="shared" si="8"/>
        <v>45425</v>
      </c>
      <c r="C16" s="40"/>
      <c r="D16" s="41"/>
      <c r="E16" s="41"/>
      <c r="F16" s="5">
        <v>0</v>
      </c>
      <c r="G16" s="42" t="str">
        <f t="shared" si="6"/>
        <v/>
      </c>
      <c r="H16" s="2" t="str">
        <f t="shared" si="1"/>
        <v/>
      </c>
      <c r="I16" s="2" t="str">
        <f t="shared" si="2"/>
        <v/>
      </c>
      <c r="J16" s="43"/>
      <c r="K16" s="44" t="str">
        <f t="shared" si="7"/>
        <v/>
      </c>
      <c r="L16" s="23" t="str">
        <f t="shared" si="3"/>
        <v/>
      </c>
      <c r="M16" s="45" t="str">
        <f t="shared" si="4"/>
        <v/>
      </c>
      <c r="N16" s="10" t="str">
        <f t="shared" si="5"/>
        <v>0</v>
      </c>
    </row>
    <row r="17" spans="1:14" ht="30" customHeight="1" x14ac:dyDescent="0.4">
      <c r="A17" s="39" t="str">
        <f t="shared" si="0"/>
        <v/>
      </c>
      <c r="B17" s="40">
        <f t="shared" si="8"/>
        <v>45426</v>
      </c>
      <c r="C17" s="40"/>
      <c r="D17" s="41"/>
      <c r="E17" s="41"/>
      <c r="F17" s="42">
        <v>0</v>
      </c>
      <c r="G17" s="42" t="str">
        <f t="shared" si="6"/>
        <v/>
      </c>
      <c r="H17" s="2" t="str">
        <f t="shared" si="1"/>
        <v/>
      </c>
      <c r="I17" s="2" t="str">
        <f t="shared" si="2"/>
        <v/>
      </c>
      <c r="J17" s="43"/>
      <c r="K17" s="44" t="str">
        <f>IFERROR(IF(TEXT(G17,"[h]")&lt;"2",TEXT(G17,"[h]")*1.35,2*1.35)+IF(TEXT(G17,"[h]")&gt;"2",(TEXT(G17,"[h]")-(2+(TEXT(F17,"[h]"))))*1.7,"0"),"")</f>
        <v/>
      </c>
      <c r="L17" s="23" t="str">
        <f t="shared" si="3"/>
        <v/>
      </c>
      <c r="M17" s="45" t="str">
        <f t="shared" si="4"/>
        <v/>
      </c>
      <c r="N17" s="10" t="str">
        <f t="shared" si="5"/>
        <v>0</v>
      </c>
    </row>
    <row r="18" spans="1:14" ht="30" customHeight="1" x14ac:dyDescent="0.4">
      <c r="A18" s="39" t="str">
        <f t="shared" si="0"/>
        <v/>
      </c>
      <c r="B18" s="40">
        <f t="shared" si="8"/>
        <v>45427</v>
      </c>
      <c r="C18" s="40"/>
      <c r="D18" s="41"/>
      <c r="E18" s="41"/>
      <c r="F18" s="5">
        <v>0</v>
      </c>
      <c r="G18" s="42" t="str">
        <f t="shared" si="6"/>
        <v/>
      </c>
      <c r="H18" s="2" t="str">
        <f t="shared" si="1"/>
        <v/>
      </c>
      <c r="I18" s="2" t="str">
        <f t="shared" si="2"/>
        <v/>
      </c>
      <c r="J18" s="43"/>
      <c r="K18" s="44" t="str">
        <f t="shared" ref="K18:K36" si="9">IFERROR(IF(TEXT(G18,"[h]")&lt;"2",TEXT(G18,"[h]")*1.35,2*1.35)+IF(TEXT(G18,"[h]")&gt;"2",(TEXT(G18,"[h]")-(2+(TEXT(F18,"[h]"))))*1.7,"0"),"")</f>
        <v/>
      </c>
      <c r="L18" s="23" t="str">
        <f t="shared" si="3"/>
        <v/>
      </c>
      <c r="M18" s="45" t="str">
        <f t="shared" si="4"/>
        <v/>
      </c>
      <c r="N18" s="10" t="str">
        <f t="shared" si="5"/>
        <v>0</v>
      </c>
    </row>
    <row r="19" spans="1:14" ht="30" customHeight="1" x14ac:dyDescent="0.4">
      <c r="A19" s="39" t="str">
        <f t="shared" si="0"/>
        <v/>
      </c>
      <c r="B19" s="40">
        <f t="shared" si="8"/>
        <v>45428</v>
      </c>
      <c r="C19" s="40"/>
      <c r="D19" s="2"/>
      <c r="E19" s="2"/>
      <c r="F19" s="42">
        <v>0</v>
      </c>
      <c r="G19" s="42" t="str">
        <f t="shared" si="6"/>
        <v/>
      </c>
      <c r="H19" s="2" t="str">
        <f t="shared" si="1"/>
        <v>-</v>
      </c>
      <c r="I19" s="2" t="str">
        <f t="shared" si="2"/>
        <v>-</v>
      </c>
      <c r="J19" s="43"/>
      <c r="K19" s="44" t="str">
        <f t="shared" si="9"/>
        <v/>
      </c>
      <c r="L19" s="23" t="str">
        <f t="shared" si="3"/>
        <v/>
      </c>
      <c r="M19" s="45" t="str">
        <f t="shared" si="4"/>
        <v/>
      </c>
      <c r="N19" s="10" t="str">
        <f t="shared" si="5"/>
        <v>0</v>
      </c>
    </row>
    <row r="20" spans="1:14" ht="30" customHeight="1" x14ac:dyDescent="0.4">
      <c r="A20" s="39" t="str">
        <f t="shared" si="0"/>
        <v/>
      </c>
      <c r="B20" s="40">
        <f t="shared" si="8"/>
        <v>45429</v>
      </c>
      <c r="C20" s="40"/>
      <c r="D20" s="2"/>
      <c r="E20" s="2"/>
      <c r="F20" s="5">
        <v>0</v>
      </c>
      <c r="G20" s="42" t="str">
        <f t="shared" si="6"/>
        <v/>
      </c>
      <c r="H20" s="2" t="str">
        <f t="shared" si="1"/>
        <v/>
      </c>
      <c r="I20" s="2" t="str">
        <f t="shared" si="2"/>
        <v/>
      </c>
      <c r="J20" s="43"/>
      <c r="K20" s="44" t="str">
        <f t="shared" si="9"/>
        <v/>
      </c>
      <c r="L20" s="23" t="str">
        <f t="shared" si="3"/>
        <v/>
      </c>
      <c r="M20" s="45" t="str">
        <f t="shared" si="4"/>
        <v/>
      </c>
      <c r="N20" s="10" t="str">
        <f t="shared" si="5"/>
        <v>0</v>
      </c>
    </row>
    <row r="21" spans="1:14" ht="30" customHeight="1" x14ac:dyDescent="0.4">
      <c r="A21" s="39" t="str">
        <f t="shared" si="0"/>
        <v/>
      </c>
      <c r="B21" s="40">
        <f t="shared" si="8"/>
        <v>45430</v>
      </c>
      <c r="C21" s="40"/>
      <c r="D21" s="2"/>
      <c r="E21" s="2"/>
      <c r="F21" s="42">
        <v>0</v>
      </c>
      <c r="G21" s="42" t="str">
        <f t="shared" si="6"/>
        <v/>
      </c>
      <c r="H21" s="2" t="str">
        <f t="shared" si="1"/>
        <v/>
      </c>
      <c r="I21" s="2" t="str">
        <f t="shared" si="2"/>
        <v/>
      </c>
      <c r="J21" s="43"/>
      <c r="K21" s="44" t="str">
        <f t="shared" si="9"/>
        <v/>
      </c>
      <c r="L21" s="23" t="str">
        <f t="shared" si="3"/>
        <v/>
      </c>
      <c r="M21" s="45" t="str">
        <f t="shared" si="4"/>
        <v/>
      </c>
      <c r="N21" s="10" t="str">
        <f t="shared" si="5"/>
        <v>0</v>
      </c>
    </row>
    <row r="22" spans="1:14" ht="30" customHeight="1" x14ac:dyDescent="0.4">
      <c r="A22" s="39" t="str">
        <f t="shared" si="0"/>
        <v/>
      </c>
      <c r="B22" s="40">
        <f t="shared" si="8"/>
        <v>45431</v>
      </c>
      <c r="C22" s="40"/>
      <c r="D22" s="2"/>
      <c r="E22" s="2"/>
      <c r="F22" s="5">
        <v>0</v>
      </c>
      <c r="G22" s="42" t="str">
        <f t="shared" si="6"/>
        <v/>
      </c>
      <c r="H22" s="2" t="str">
        <f t="shared" si="1"/>
        <v/>
      </c>
      <c r="I22" s="2" t="str">
        <f t="shared" si="2"/>
        <v/>
      </c>
      <c r="J22" s="43"/>
      <c r="K22" s="44" t="str">
        <f t="shared" si="9"/>
        <v/>
      </c>
      <c r="L22" s="23" t="str">
        <f t="shared" si="3"/>
        <v/>
      </c>
      <c r="M22" s="45" t="str">
        <f t="shared" si="4"/>
        <v/>
      </c>
      <c r="N22" s="10" t="str">
        <f t="shared" si="5"/>
        <v>0</v>
      </c>
    </row>
    <row r="23" spans="1:14" ht="30" customHeight="1" x14ac:dyDescent="0.4">
      <c r="A23" s="39" t="str">
        <f t="shared" si="0"/>
        <v/>
      </c>
      <c r="B23" s="40">
        <f t="shared" si="8"/>
        <v>45432</v>
      </c>
      <c r="C23" s="40"/>
      <c r="D23" s="2"/>
      <c r="E23" s="2"/>
      <c r="F23" s="42">
        <v>0</v>
      </c>
      <c r="G23" s="42" t="str">
        <f t="shared" si="6"/>
        <v/>
      </c>
      <c r="H23" s="2" t="str">
        <f t="shared" si="1"/>
        <v/>
      </c>
      <c r="I23" s="2" t="str">
        <f t="shared" si="2"/>
        <v/>
      </c>
      <c r="J23" s="43"/>
      <c r="K23" s="44" t="str">
        <f t="shared" si="9"/>
        <v/>
      </c>
      <c r="L23" s="23" t="str">
        <f t="shared" si="3"/>
        <v/>
      </c>
      <c r="M23" s="45" t="str">
        <f t="shared" si="4"/>
        <v/>
      </c>
      <c r="N23" s="10" t="str">
        <f t="shared" si="5"/>
        <v>0</v>
      </c>
    </row>
    <row r="24" spans="1:14" ht="30" customHeight="1" x14ac:dyDescent="0.4">
      <c r="A24" s="39" t="str">
        <f t="shared" si="0"/>
        <v/>
      </c>
      <c r="B24" s="40">
        <f t="shared" si="8"/>
        <v>45433</v>
      </c>
      <c r="C24" s="40"/>
      <c r="D24" s="2"/>
      <c r="E24" s="2"/>
      <c r="F24" s="5">
        <v>0</v>
      </c>
      <c r="G24" s="42" t="str">
        <f t="shared" si="6"/>
        <v/>
      </c>
      <c r="H24" s="2" t="str">
        <f t="shared" si="1"/>
        <v/>
      </c>
      <c r="I24" s="2" t="str">
        <f t="shared" si="2"/>
        <v/>
      </c>
      <c r="J24" s="43"/>
      <c r="K24" s="44" t="str">
        <f t="shared" si="9"/>
        <v/>
      </c>
      <c r="L24" s="23" t="str">
        <f t="shared" si="3"/>
        <v/>
      </c>
      <c r="M24" s="45" t="str">
        <f t="shared" si="4"/>
        <v/>
      </c>
      <c r="N24" s="10" t="str">
        <f t="shared" si="5"/>
        <v>0</v>
      </c>
    </row>
    <row r="25" spans="1:14" ht="30" customHeight="1" x14ac:dyDescent="0.4">
      <c r="A25" s="39" t="str">
        <f t="shared" si="0"/>
        <v/>
      </c>
      <c r="B25" s="40">
        <f t="shared" si="8"/>
        <v>45434</v>
      </c>
      <c r="C25" s="40"/>
      <c r="D25" s="2"/>
      <c r="E25" s="2"/>
      <c r="F25" s="42">
        <v>0</v>
      </c>
      <c r="G25" s="42" t="str">
        <f t="shared" si="6"/>
        <v/>
      </c>
      <c r="H25" s="2" t="str">
        <f t="shared" si="1"/>
        <v/>
      </c>
      <c r="I25" s="2" t="str">
        <f t="shared" si="2"/>
        <v/>
      </c>
      <c r="J25" s="43"/>
      <c r="K25" s="44" t="str">
        <f t="shared" si="9"/>
        <v/>
      </c>
      <c r="L25" s="23" t="str">
        <f t="shared" si="3"/>
        <v/>
      </c>
      <c r="M25" s="45" t="str">
        <f t="shared" si="4"/>
        <v/>
      </c>
      <c r="N25" s="10" t="str">
        <f t="shared" si="5"/>
        <v>0</v>
      </c>
    </row>
    <row r="26" spans="1:14" ht="30" customHeight="1" x14ac:dyDescent="0.4">
      <c r="A26" s="39" t="str">
        <f t="shared" si="0"/>
        <v/>
      </c>
      <c r="B26" s="40">
        <f t="shared" si="8"/>
        <v>45435</v>
      </c>
      <c r="C26" s="40"/>
      <c r="D26" s="41"/>
      <c r="E26" s="41"/>
      <c r="F26" s="5">
        <v>0</v>
      </c>
      <c r="G26" s="42" t="str">
        <f t="shared" si="6"/>
        <v/>
      </c>
      <c r="H26" s="2" t="str">
        <f t="shared" si="1"/>
        <v>-</v>
      </c>
      <c r="I26" s="2" t="str">
        <f t="shared" si="2"/>
        <v>-</v>
      </c>
      <c r="J26" s="43"/>
      <c r="K26" s="44" t="str">
        <f>IFERROR(IF(TEXT(G26,"[h]")&lt;"2",TEXT(G26,"[h]")*1.35,2*1.35)+IF(TEXT(G26,"[h]")&gt;"2",(TEXT(G26,"[h]")-(2+(TEXT(F26,"[h]"))))*1.7,"0"),"")</f>
        <v/>
      </c>
      <c r="L26" s="23" t="str">
        <f t="shared" si="3"/>
        <v/>
      </c>
      <c r="M26" s="45" t="str">
        <f t="shared" si="4"/>
        <v/>
      </c>
      <c r="N26" s="10" t="str">
        <f t="shared" si="5"/>
        <v>0</v>
      </c>
    </row>
    <row r="27" spans="1:14" ht="30" customHeight="1" x14ac:dyDescent="0.4">
      <c r="A27" s="39" t="str">
        <f t="shared" si="0"/>
        <v/>
      </c>
      <c r="B27" s="40">
        <f t="shared" si="8"/>
        <v>45436</v>
      </c>
      <c r="C27" s="40"/>
      <c r="D27" s="2"/>
      <c r="E27" s="2"/>
      <c r="F27" s="42">
        <v>0</v>
      </c>
      <c r="G27" s="42" t="str">
        <f t="shared" si="6"/>
        <v/>
      </c>
      <c r="H27" s="2" t="str">
        <f t="shared" si="1"/>
        <v/>
      </c>
      <c r="I27" s="2" t="str">
        <f t="shared" si="2"/>
        <v/>
      </c>
      <c r="J27" s="43"/>
      <c r="K27" s="44" t="str">
        <f t="shared" si="9"/>
        <v/>
      </c>
      <c r="L27" s="23" t="str">
        <f t="shared" si="3"/>
        <v/>
      </c>
      <c r="M27" s="45" t="str">
        <f t="shared" si="4"/>
        <v/>
      </c>
      <c r="N27" s="10" t="str">
        <f t="shared" si="5"/>
        <v>0</v>
      </c>
    </row>
    <row r="28" spans="1:14" ht="30" customHeight="1" x14ac:dyDescent="0.4">
      <c r="A28" s="39" t="str">
        <f t="shared" si="0"/>
        <v/>
      </c>
      <c r="B28" s="40">
        <f t="shared" si="8"/>
        <v>45437</v>
      </c>
      <c r="C28" s="40"/>
      <c r="D28" s="2"/>
      <c r="E28" s="2"/>
      <c r="F28" s="5">
        <v>0</v>
      </c>
      <c r="G28" s="42" t="str">
        <f t="shared" si="6"/>
        <v/>
      </c>
      <c r="H28" s="2" t="str">
        <f t="shared" si="1"/>
        <v/>
      </c>
      <c r="I28" s="2" t="str">
        <f t="shared" si="2"/>
        <v/>
      </c>
      <c r="J28" s="43"/>
      <c r="K28" s="44" t="str">
        <f t="shared" si="9"/>
        <v/>
      </c>
      <c r="L28" s="23" t="str">
        <f t="shared" si="3"/>
        <v/>
      </c>
      <c r="M28" s="45" t="str">
        <f t="shared" si="4"/>
        <v/>
      </c>
      <c r="N28" s="10" t="str">
        <f t="shared" si="5"/>
        <v>0</v>
      </c>
    </row>
    <row r="29" spans="1:14" ht="30" customHeight="1" x14ac:dyDescent="0.4">
      <c r="A29" s="39" t="str">
        <f t="shared" si="0"/>
        <v/>
      </c>
      <c r="B29" s="40">
        <f t="shared" si="8"/>
        <v>45438</v>
      </c>
      <c r="C29" s="40"/>
      <c r="D29" s="2"/>
      <c r="E29" s="2"/>
      <c r="F29" s="42">
        <v>0</v>
      </c>
      <c r="G29" s="42" t="str">
        <f t="shared" si="6"/>
        <v/>
      </c>
      <c r="H29" s="2" t="str">
        <f t="shared" si="1"/>
        <v/>
      </c>
      <c r="I29" s="2" t="str">
        <f t="shared" si="2"/>
        <v/>
      </c>
      <c r="J29" s="43"/>
      <c r="K29" s="44" t="str">
        <f t="shared" si="9"/>
        <v/>
      </c>
      <c r="L29" s="23" t="str">
        <f t="shared" si="3"/>
        <v/>
      </c>
      <c r="M29" s="45" t="str">
        <f t="shared" si="4"/>
        <v/>
      </c>
      <c r="N29" s="10" t="str">
        <f t="shared" si="5"/>
        <v>0</v>
      </c>
    </row>
    <row r="30" spans="1:14" ht="30" customHeight="1" x14ac:dyDescent="0.4">
      <c r="A30" s="39" t="str">
        <f t="shared" si="0"/>
        <v/>
      </c>
      <c r="B30" s="40">
        <f t="shared" si="8"/>
        <v>45439</v>
      </c>
      <c r="C30" s="40"/>
      <c r="D30" s="2"/>
      <c r="E30" s="2"/>
      <c r="F30" s="5">
        <v>0</v>
      </c>
      <c r="G30" s="42" t="str">
        <f t="shared" si="6"/>
        <v/>
      </c>
      <c r="H30" s="2" t="str">
        <f t="shared" si="1"/>
        <v/>
      </c>
      <c r="I30" s="2" t="str">
        <f t="shared" si="2"/>
        <v/>
      </c>
      <c r="J30" s="43"/>
      <c r="K30" s="44" t="str">
        <f t="shared" si="9"/>
        <v/>
      </c>
      <c r="L30" s="23" t="str">
        <f t="shared" si="3"/>
        <v/>
      </c>
      <c r="M30" s="45" t="str">
        <f t="shared" si="4"/>
        <v/>
      </c>
      <c r="N30" s="10" t="str">
        <f t="shared" si="5"/>
        <v>0</v>
      </c>
    </row>
    <row r="31" spans="1:14" ht="30" customHeight="1" x14ac:dyDescent="0.4">
      <c r="A31" s="39" t="str">
        <f t="shared" si="0"/>
        <v/>
      </c>
      <c r="B31" s="40">
        <f t="shared" si="8"/>
        <v>45440</v>
      </c>
      <c r="C31" s="40"/>
      <c r="D31" s="2"/>
      <c r="E31" s="2"/>
      <c r="F31" s="42">
        <v>0</v>
      </c>
      <c r="G31" s="42" t="str">
        <f t="shared" si="6"/>
        <v/>
      </c>
      <c r="H31" s="2" t="str">
        <f t="shared" si="1"/>
        <v/>
      </c>
      <c r="I31" s="2" t="str">
        <f t="shared" si="2"/>
        <v/>
      </c>
      <c r="J31" s="43"/>
      <c r="K31" s="44" t="str">
        <f t="shared" si="9"/>
        <v/>
      </c>
      <c r="L31" s="23" t="str">
        <f t="shared" si="3"/>
        <v/>
      </c>
      <c r="M31" s="45" t="str">
        <f t="shared" si="4"/>
        <v/>
      </c>
      <c r="N31" s="10" t="str">
        <f t="shared" si="5"/>
        <v>0</v>
      </c>
    </row>
    <row r="32" spans="1:14" ht="30" customHeight="1" x14ac:dyDescent="0.4">
      <c r="A32" s="39" t="str">
        <f t="shared" si="0"/>
        <v/>
      </c>
      <c r="B32" s="40">
        <f t="shared" si="8"/>
        <v>45441</v>
      </c>
      <c r="C32" s="40"/>
      <c r="D32" s="41"/>
      <c r="E32" s="41"/>
      <c r="F32" s="5">
        <v>0</v>
      </c>
      <c r="G32" s="42" t="str">
        <f t="shared" si="6"/>
        <v/>
      </c>
      <c r="H32" s="2" t="str">
        <f t="shared" si="1"/>
        <v/>
      </c>
      <c r="I32" s="2" t="str">
        <f t="shared" si="2"/>
        <v/>
      </c>
      <c r="J32" s="43"/>
      <c r="K32" s="44" t="str">
        <f t="shared" si="9"/>
        <v/>
      </c>
      <c r="L32" s="23" t="str">
        <f t="shared" si="3"/>
        <v/>
      </c>
      <c r="M32" s="45" t="str">
        <f t="shared" si="4"/>
        <v/>
      </c>
      <c r="N32" s="10" t="str">
        <f t="shared" si="5"/>
        <v>0</v>
      </c>
    </row>
    <row r="33" spans="1:14" ht="30" customHeight="1" x14ac:dyDescent="0.4">
      <c r="A33" s="39" t="str">
        <f t="shared" si="0"/>
        <v/>
      </c>
      <c r="B33" s="40">
        <f>IF(TEXT(B32+1,"dd")="01","",B32+1)</f>
        <v>45442</v>
      </c>
      <c r="C33" s="40"/>
      <c r="D33" s="41"/>
      <c r="E33" s="41"/>
      <c r="F33" s="42">
        <v>0</v>
      </c>
      <c r="G33" s="42" t="str">
        <f t="shared" si="6"/>
        <v/>
      </c>
      <c r="H33" s="2" t="str">
        <f t="shared" si="1"/>
        <v>-</v>
      </c>
      <c r="I33" s="2" t="str">
        <f t="shared" si="2"/>
        <v>-</v>
      </c>
      <c r="J33" s="43"/>
      <c r="K33" s="44" t="str">
        <f t="shared" si="9"/>
        <v/>
      </c>
      <c r="L33" s="23" t="str">
        <f t="shared" si="3"/>
        <v/>
      </c>
      <c r="M33" s="45" t="str">
        <f t="shared" si="4"/>
        <v/>
      </c>
      <c r="N33" s="10" t="str">
        <f t="shared" si="5"/>
        <v>0</v>
      </c>
    </row>
    <row r="34" spans="1:14" ht="30" customHeight="1" x14ac:dyDescent="0.4">
      <c r="A34" s="39" t="str">
        <f t="shared" si="0"/>
        <v/>
      </c>
      <c r="B34" s="40" t="str">
        <f>IFERROR(IF((TEXT(IF(TEXT(B33+1,"dd")="30",B33+1,""),"dd"))="","",B33+1),"")</f>
        <v/>
      </c>
      <c r="C34" s="40"/>
      <c r="D34" s="2"/>
      <c r="E34" s="2"/>
      <c r="F34" s="5">
        <v>0</v>
      </c>
      <c r="G34" s="42" t="str">
        <f t="shared" si="6"/>
        <v/>
      </c>
      <c r="H34" s="2" t="str">
        <f t="shared" si="1"/>
        <v/>
      </c>
      <c r="I34" s="2" t="str">
        <f t="shared" si="2"/>
        <v/>
      </c>
      <c r="J34" s="43"/>
      <c r="K34" s="44" t="str">
        <f t="shared" si="9"/>
        <v/>
      </c>
      <c r="L34" s="23" t="str">
        <f t="shared" si="3"/>
        <v/>
      </c>
      <c r="M34" s="45" t="str">
        <f t="shared" si="4"/>
        <v/>
      </c>
      <c r="N34" s="10" t="str">
        <f t="shared" si="5"/>
        <v>0</v>
      </c>
    </row>
    <row r="35" spans="1:14" ht="30" customHeight="1" x14ac:dyDescent="0.4">
      <c r="A35" s="39" t="str">
        <f t="shared" si="0"/>
        <v/>
      </c>
      <c r="B35" s="40" t="str">
        <f>IFERROR(IF((TEXT(IF(TEXT(B34+1,"dd")="30",B34+1,""),"dd"))="","",B34+1),"")</f>
        <v/>
      </c>
      <c r="C35" s="40"/>
      <c r="D35" s="2"/>
      <c r="E35" s="2"/>
      <c r="F35" s="42">
        <v>0</v>
      </c>
      <c r="G35" s="42" t="str">
        <f t="shared" si="6"/>
        <v/>
      </c>
      <c r="H35" s="2" t="str">
        <f t="shared" si="1"/>
        <v/>
      </c>
      <c r="I35" s="2" t="str">
        <f t="shared" si="2"/>
        <v/>
      </c>
      <c r="J35" s="43"/>
      <c r="K35" s="44" t="str">
        <f t="shared" si="9"/>
        <v/>
      </c>
      <c r="L35" s="23" t="str">
        <f t="shared" si="3"/>
        <v/>
      </c>
      <c r="M35" s="45" t="str">
        <f t="shared" si="4"/>
        <v/>
      </c>
      <c r="N35" s="10" t="str">
        <f t="shared" si="5"/>
        <v>0</v>
      </c>
    </row>
    <row r="36" spans="1:14" ht="30" customHeight="1" x14ac:dyDescent="0.4">
      <c r="A36" s="47" t="str">
        <f t="shared" si="0"/>
        <v/>
      </c>
      <c r="B36" s="48" t="str">
        <f>IF(D36&gt;0.0006,B35+1,"")</f>
        <v/>
      </c>
      <c r="C36" s="48"/>
      <c r="D36" s="49"/>
      <c r="E36" s="49"/>
      <c r="F36" s="5">
        <v>0</v>
      </c>
      <c r="G36" s="50" t="str">
        <f t="shared" si="6"/>
        <v/>
      </c>
      <c r="H36" s="49" t="str">
        <f t="shared" si="1"/>
        <v/>
      </c>
      <c r="I36" s="49" t="str">
        <f t="shared" si="2"/>
        <v/>
      </c>
      <c r="J36" s="51"/>
      <c r="K36" s="52" t="str">
        <f t="shared" si="9"/>
        <v/>
      </c>
      <c r="L36" s="24" t="str">
        <f t="shared" si="3"/>
        <v/>
      </c>
      <c r="M36" s="53" t="str">
        <f t="shared" si="4"/>
        <v/>
      </c>
      <c r="N36" s="10" t="str">
        <f t="shared" si="5"/>
        <v>0</v>
      </c>
    </row>
    <row r="37" spans="1:14" ht="84.75" customHeight="1" thickBot="1" x14ac:dyDescent="0.45">
      <c r="A37" s="87" t="str">
        <f>"إجمالى أيام الإضافي "&amp;"("&amp;COUNT($D$4:$D$36)&amp;")"</f>
        <v>إجمالى أيام الإضافي (0)</v>
      </c>
      <c r="B37" s="88"/>
      <c r="C37" s="31"/>
      <c r="D37" s="85" t="s">
        <v>17</v>
      </c>
      <c r="E37" s="86"/>
      <c r="F37" s="7">
        <f>SUM(F5:F36)</f>
        <v>0</v>
      </c>
      <c r="G37" s="32">
        <f>SUM(G4:G36)</f>
        <v>0</v>
      </c>
      <c r="H37" s="33">
        <f>G37-F37</f>
        <v>0</v>
      </c>
      <c r="I37" s="34"/>
      <c r="J37" s="35"/>
      <c r="K37" s="36">
        <f>SUM(K4:K36)</f>
        <v>0</v>
      </c>
      <c r="L37" s="37" t="str">
        <f>"إجمالى المواصلات "&amp;"("&amp;SUM($L$4:$L$36)&amp;")"</f>
        <v>إجمالى المواصلات (0)</v>
      </c>
      <c r="M37" s="38">
        <f>SUM(M4:M36)</f>
        <v>0</v>
      </c>
      <c r="N37" s="11">
        <f>SUM(N4:N36)</f>
        <v>0</v>
      </c>
    </row>
    <row r="50" spans="9:9" x14ac:dyDescent="0.4">
      <c r="I50" s="18"/>
    </row>
    <row r="51" spans="9:9" x14ac:dyDescent="0.4">
      <c r="I51" s="18"/>
    </row>
    <row r="52" spans="9:9" x14ac:dyDescent="0.4">
      <c r="I52" s="18"/>
    </row>
    <row r="53" spans="9:9" x14ac:dyDescent="0.4">
      <c r="I53" s="18"/>
    </row>
    <row r="54" spans="9:9" x14ac:dyDescent="0.4">
      <c r="I54" s="18"/>
    </row>
    <row r="55" spans="9:9" x14ac:dyDescent="0.4">
      <c r="I55" s="18"/>
    </row>
    <row r="56" spans="9:9" x14ac:dyDescent="0.4">
      <c r="I56" s="18"/>
    </row>
    <row r="57" spans="9:9" x14ac:dyDescent="0.4">
      <c r="I57" s="18"/>
    </row>
    <row r="58" spans="9:9" x14ac:dyDescent="0.4">
      <c r="I58" s="18"/>
    </row>
    <row r="59" spans="9:9" x14ac:dyDescent="0.4">
      <c r="I59" s="18"/>
    </row>
    <row r="60" spans="9:9" x14ac:dyDescent="0.4">
      <c r="I60" s="18"/>
    </row>
    <row r="61" spans="9:9" x14ac:dyDescent="0.4">
      <c r="I61" s="18"/>
    </row>
    <row r="62" spans="9:9" x14ac:dyDescent="0.4">
      <c r="I62" s="18"/>
    </row>
    <row r="63" spans="9:9" x14ac:dyDescent="0.4">
      <c r="I63" s="18"/>
    </row>
    <row r="64" spans="9:9" x14ac:dyDescent="0.4">
      <c r="I64" s="18"/>
    </row>
    <row r="65" spans="9:9" x14ac:dyDescent="0.4">
      <c r="I65" s="18"/>
    </row>
    <row r="66" spans="9:9" x14ac:dyDescent="0.4">
      <c r="I66" s="18"/>
    </row>
    <row r="67" spans="9:9" x14ac:dyDescent="0.4">
      <c r="I67" s="18"/>
    </row>
    <row r="68" spans="9:9" x14ac:dyDescent="0.4">
      <c r="I68" s="18"/>
    </row>
    <row r="69" spans="9:9" x14ac:dyDescent="0.4">
      <c r="I69" s="18"/>
    </row>
  </sheetData>
  <mergeCells count="5">
    <mergeCell ref="A1:M1"/>
    <mergeCell ref="D2:E2"/>
    <mergeCell ref="H2:I2"/>
    <mergeCell ref="A37:B37"/>
    <mergeCell ref="D37:E37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38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FD30-8CA1-4839-ABA4-A8B725998AAA}">
  <sheetPr>
    <pageSetUpPr fitToPage="1"/>
  </sheetPr>
  <dimension ref="A1:J79"/>
  <sheetViews>
    <sheetView rightToLeft="1" view="pageBreakPreview" zoomScale="80" zoomScaleNormal="30" zoomScaleSheetLayoutView="80" workbookViewId="0">
      <selection sqref="A1:B1"/>
    </sheetView>
  </sheetViews>
  <sheetFormatPr defaultRowHeight="15" x14ac:dyDescent="0.25"/>
  <cols>
    <col min="1" max="1" width="22.7109375" bestFit="1" customWidth="1"/>
    <col min="2" max="2" width="31.42578125" bestFit="1" customWidth="1"/>
    <col min="3" max="3" width="10.85546875" bestFit="1" customWidth="1"/>
    <col min="4" max="4" width="11.28515625" bestFit="1" customWidth="1"/>
    <col min="5" max="5" width="29.42578125" bestFit="1" customWidth="1"/>
    <col min="6" max="6" width="12" bestFit="1" customWidth="1"/>
    <col min="7" max="7" width="15" customWidth="1"/>
    <col min="8" max="8" width="40.7109375" bestFit="1" customWidth="1"/>
    <col min="9" max="10" width="19.28515625" bestFit="1" customWidth="1"/>
  </cols>
  <sheetData>
    <row r="1" spans="1:10" ht="30" customHeight="1" x14ac:dyDescent="0.4">
      <c r="A1" s="89" t="s">
        <v>36</v>
      </c>
      <c r="B1" s="89"/>
      <c r="C1" s="90" t="s">
        <v>10</v>
      </c>
      <c r="D1" s="90"/>
      <c r="E1" s="90"/>
      <c r="F1" s="90"/>
      <c r="G1" s="90"/>
      <c r="H1" s="79"/>
      <c r="I1" s="1"/>
      <c r="J1" s="1"/>
    </row>
    <row r="2" spans="1:10" ht="30" customHeight="1" x14ac:dyDescent="0.4">
      <c r="A2" s="89" t="s">
        <v>6</v>
      </c>
      <c r="B2" s="89"/>
      <c r="C2" s="90"/>
      <c r="D2" s="90"/>
      <c r="E2" s="90"/>
      <c r="F2" s="90"/>
      <c r="G2" s="90"/>
      <c r="H2" s="79"/>
      <c r="I2" s="1"/>
      <c r="J2" s="1"/>
    </row>
    <row r="3" spans="1:10" ht="30" customHeight="1" x14ac:dyDescent="0.4">
      <c r="A3" s="89" t="s">
        <v>7</v>
      </c>
      <c r="B3" s="89"/>
      <c r="C3" s="90"/>
      <c r="D3" s="90"/>
      <c r="E3" s="90"/>
      <c r="F3" s="90"/>
      <c r="G3" s="90"/>
      <c r="H3" s="79"/>
      <c r="I3" s="1"/>
      <c r="J3" s="1"/>
    </row>
    <row r="4" spans="1:10" ht="30" customHeight="1" thickBot="1" x14ac:dyDescent="0.45">
      <c r="A4" s="1"/>
      <c r="B4" s="1"/>
      <c r="C4" s="90"/>
      <c r="D4" s="90"/>
      <c r="E4" s="90"/>
      <c r="F4" s="90"/>
      <c r="G4" s="90"/>
      <c r="H4" s="79"/>
      <c r="I4" s="1"/>
    </row>
    <row r="5" spans="1:10" ht="15" customHeight="1" x14ac:dyDescent="0.25">
      <c r="A5" s="91" t="s">
        <v>8</v>
      </c>
      <c r="B5" s="92"/>
      <c r="C5" s="101" t="s">
        <v>16</v>
      </c>
      <c r="D5" s="102"/>
      <c r="E5" s="102"/>
      <c r="F5" s="102"/>
      <c r="G5" s="99" t="s">
        <v>12</v>
      </c>
      <c r="H5" s="105" t="s">
        <v>34</v>
      </c>
      <c r="I5" s="106"/>
    </row>
    <row r="6" spans="1:10" ht="33.75" customHeight="1" thickBot="1" x14ac:dyDescent="0.3">
      <c r="A6" s="93"/>
      <c r="B6" s="94"/>
      <c r="C6" s="103"/>
      <c r="D6" s="104"/>
      <c r="E6" s="104"/>
      <c r="F6" s="104"/>
      <c r="G6" s="100"/>
      <c r="H6" s="107"/>
      <c r="I6" s="108"/>
    </row>
    <row r="7" spans="1:10" ht="27" customHeight="1" thickBot="1" x14ac:dyDescent="0.3">
      <c r="A7" s="80" t="s">
        <v>0</v>
      </c>
      <c r="B7" s="81"/>
      <c r="C7" s="81"/>
      <c r="D7" s="81"/>
      <c r="E7" s="81"/>
      <c r="F7" s="81"/>
      <c r="G7" s="81"/>
      <c r="H7" s="81"/>
      <c r="I7" s="82"/>
    </row>
    <row r="8" spans="1:10" ht="27" thickBot="1" x14ac:dyDescent="0.3">
      <c r="A8" s="76"/>
      <c r="B8" s="77"/>
      <c r="C8" s="114" t="s">
        <v>1</v>
      </c>
      <c r="D8" s="115"/>
      <c r="E8" s="77"/>
      <c r="F8" s="114" t="s">
        <v>9</v>
      </c>
      <c r="G8" s="115"/>
      <c r="H8" s="27"/>
      <c r="I8" s="78"/>
    </row>
    <row r="9" spans="1:10" ht="27" thickBot="1" x14ac:dyDescent="0.3">
      <c r="A9" s="20" t="s">
        <v>2</v>
      </c>
      <c r="B9" s="20" t="s">
        <v>11</v>
      </c>
      <c r="C9" s="19" t="s">
        <v>3</v>
      </c>
      <c r="D9" s="20" t="s">
        <v>4</v>
      </c>
      <c r="E9" s="20" t="s">
        <v>29</v>
      </c>
      <c r="F9" s="19" t="s">
        <v>33</v>
      </c>
      <c r="G9" s="12" t="s">
        <v>13</v>
      </c>
      <c r="H9" s="20" t="s">
        <v>15</v>
      </c>
      <c r="I9" s="22" t="s">
        <v>14</v>
      </c>
    </row>
    <row r="10" spans="1:10" ht="27" hidden="1" thickBot="1" x14ac:dyDescent="0.3">
      <c r="A10" s="62"/>
      <c r="B10" s="21">
        <v>45383</v>
      </c>
      <c r="C10" s="63"/>
      <c r="D10" s="63"/>
      <c r="E10" s="64"/>
      <c r="F10" s="41" t="s">
        <v>31</v>
      </c>
      <c r="G10" s="65" t="s">
        <v>31</v>
      </c>
      <c r="H10" s="66"/>
      <c r="I10" s="67"/>
    </row>
    <row r="11" spans="1:10" ht="27" hidden="1" thickBot="1" x14ac:dyDescent="0.3">
      <c r="A11" s="2"/>
      <c r="B11" s="40">
        <v>45384</v>
      </c>
      <c r="C11" s="41"/>
      <c r="D11" s="41"/>
      <c r="E11" s="42"/>
      <c r="F11" s="41" t="s">
        <v>31</v>
      </c>
      <c r="G11" s="2" t="s">
        <v>31</v>
      </c>
      <c r="H11" s="43"/>
      <c r="I11" s="68"/>
    </row>
    <row r="12" spans="1:10" ht="53.25" hidden="1" thickBot="1" x14ac:dyDescent="0.3">
      <c r="A12" s="2"/>
      <c r="B12" s="40">
        <v>45385</v>
      </c>
      <c r="C12" s="41"/>
      <c r="D12" s="41"/>
      <c r="E12" s="42"/>
      <c r="F12" s="41" t="s">
        <v>31</v>
      </c>
      <c r="G12" s="2" t="s">
        <v>31</v>
      </c>
      <c r="H12" s="43"/>
      <c r="I12" s="68"/>
    </row>
    <row r="13" spans="1:10" ht="27" hidden="1" thickBot="1" x14ac:dyDescent="0.3">
      <c r="A13" s="2"/>
      <c r="B13" s="40">
        <v>45386</v>
      </c>
      <c r="C13" s="41"/>
      <c r="D13" s="41"/>
      <c r="E13" s="42"/>
      <c r="F13" s="41" t="s">
        <v>32</v>
      </c>
      <c r="G13" s="2" t="s">
        <v>32</v>
      </c>
      <c r="H13" s="43"/>
      <c r="I13" s="68"/>
    </row>
    <row r="14" spans="1:10" ht="27" hidden="1" thickBot="1" x14ac:dyDescent="0.3">
      <c r="A14" s="2"/>
      <c r="B14" s="40">
        <v>45387</v>
      </c>
      <c r="C14" s="41"/>
      <c r="D14" s="41"/>
      <c r="E14" s="42"/>
      <c r="F14" s="41" t="s">
        <v>31</v>
      </c>
      <c r="G14" s="2" t="s">
        <v>31</v>
      </c>
      <c r="H14" s="43"/>
      <c r="I14" s="68"/>
    </row>
    <row r="15" spans="1:10" ht="27" hidden="1" thickBot="1" x14ac:dyDescent="0.3">
      <c r="A15" s="2"/>
      <c r="B15" s="40">
        <v>45388</v>
      </c>
      <c r="C15" s="41"/>
      <c r="D15" s="41"/>
      <c r="E15" s="42"/>
      <c r="F15" s="19" t="s">
        <v>31</v>
      </c>
      <c r="G15" s="2" t="s">
        <v>31</v>
      </c>
      <c r="H15" s="43"/>
      <c r="I15" s="68"/>
    </row>
    <row r="16" spans="1:10" ht="27" hidden="1" thickBot="1" x14ac:dyDescent="0.3">
      <c r="A16" s="2"/>
      <c r="B16" s="40">
        <v>45389</v>
      </c>
      <c r="C16" s="41"/>
      <c r="D16" s="41"/>
      <c r="E16" s="42"/>
      <c r="F16" s="41" t="s">
        <v>31</v>
      </c>
      <c r="G16" s="2" t="s">
        <v>31</v>
      </c>
      <c r="H16" s="43"/>
      <c r="I16" s="68"/>
    </row>
    <row r="17" spans="1:9" ht="27" hidden="1" thickBot="1" x14ac:dyDescent="0.3">
      <c r="A17" s="2"/>
      <c r="B17" s="40">
        <v>45390</v>
      </c>
      <c r="C17" s="41"/>
      <c r="D17" s="41"/>
      <c r="E17" s="42"/>
      <c r="F17" s="41" t="s">
        <v>31</v>
      </c>
      <c r="G17" s="2" t="s">
        <v>31</v>
      </c>
      <c r="H17" s="43"/>
      <c r="I17" s="68"/>
    </row>
    <row r="18" spans="1:9" ht="27" hidden="1" thickBot="1" x14ac:dyDescent="0.3">
      <c r="A18" s="2"/>
      <c r="B18" s="40">
        <v>45391</v>
      </c>
      <c r="C18" s="41"/>
      <c r="D18" s="41"/>
      <c r="E18" s="42"/>
      <c r="F18" s="41" t="s">
        <v>31</v>
      </c>
      <c r="G18" s="2" t="s">
        <v>31</v>
      </c>
      <c r="H18" s="43"/>
      <c r="I18" s="68"/>
    </row>
    <row r="19" spans="1:9" ht="53.25" hidden="1" thickBot="1" x14ac:dyDescent="0.3">
      <c r="A19" s="2"/>
      <c r="B19" s="40">
        <v>45392</v>
      </c>
      <c r="C19" s="41"/>
      <c r="D19" s="41"/>
      <c r="E19" s="42"/>
      <c r="F19" s="41" t="s">
        <v>31</v>
      </c>
      <c r="G19" s="2" t="s">
        <v>31</v>
      </c>
      <c r="H19" s="43"/>
      <c r="I19" s="68"/>
    </row>
    <row r="20" spans="1:9" ht="27" hidden="1" thickBot="1" x14ac:dyDescent="0.3">
      <c r="A20" s="2"/>
      <c r="B20" s="40">
        <v>45393</v>
      </c>
      <c r="C20" s="41"/>
      <c r="D20" s="41"/>
      <c r="E20" s="42"/>
      <c r="F20" s="41" t="s">
        <v>32</v>
      </c>
      <c r="G20" s="2" t="s">
        <v>32</v>
      </c>
      <c r="H20" s="46"/>
      <c r="I20" s="68"/>
    </row>
    <row r="21" spans="1:9" ht="27" hidden="1" thickBot="1" x14ac:dyDescent="0.3">
      <c r="A21" s="2"/>
      <c r="B21" s="40">
        <v>45394</v>
      </c>
      <c r="C21" s="41"/>
      <c r="D21" s="41"/>
      <c r="E21" s="42"/>
      <c r="F21" s="19" t="s">
        <v>31</v>
      </c>
      <c r="G21" s="2" t="s">
        <v>31</v>
      </c>
      <c r="H21" s="43"/>
      <c r="I21" s="68"/>
    </row>
    <row r="22" spans="1:9" ht="27" hidden="1" thickBot="1" x14ac:dyDescent="0.3">
      <c r="A22" s="2"/>
      <c r="B22" s="40">
        <v>45395</v>
      </c>
      <c r="C22" s="41"/>
      <c r="D22" s="41"/>
      <c r="E22" s="42"/>
      <c r="F22" s="41" t="s">
        <v>31</v>
      </c>
      <c r="G22" s="2" t="s">
        <v>31</v>
      </c>
      <c r="H22" s="43"/>
      <c r="I22" s="68"/>
    </row>
    <row r="23" spans="1:9" ht="27" hidden="1" thickBot="1" x14ac:dyDescent="0.3">
      <c r="A23" s="2"/>
      <c r="B23" s="40">
        <v>45396</v>
      </c>
      <c r="C23" s="41"/>
      <c r="D23" s="41"/>
      <c r="E23" s="42"/>
      <c r="F23" s="41" t="s">
        <v>31</v>
      </c>
      <c r="G23" s="2" t="s">
        <v>31</v>
      </c>
      <c r="H23" s="43"/>
      <c r="I23" s="68"/>
    </row>
    <row r="24" spans="1:9" ht="27" hidden="1" thickBot="1" x14ac:dyDescent="0.3">
      <c r="A24" s="2"/>
      <c r="B24" s="40">
        <v>45397</v>
      </c>
      <c r="C24" s="41"/>
      <c r="D24" s="41"/>
      <c r="E24" s="42"/>
      <c r="F24" s="41" t="s">
        <v>31</v>
      </c>
      <c r="G24" s="2" t="s">
        <v>31</v>
      </c>
      <c r="H24" s="43"/>
      <c r="I24" s="68"/>
    </row>
    <row r="25" spans="1:9" ht="27" hidden="1" thickBot="1" x14ac:dyDescent="0.3">
      <c r="A25" s="2"/>
      <c r="B25" s="40">
        <v>45398</v>
      </c>
      <c r="C25" s="2"/>
      <c r="D25" s="2"/>
      <c r="E25" s="42"/>
      <c r="F25" s="41" t="s">
        <v>31</v>
      </c>
      <c r="G25" s="2" t="s">
        <v>31</v>
      </c>
      <c r="H25" s="43"/>
      <c r="I25" s="68"/>
    </row>
    <row r="26" spans="1:9" ht="53.25" hidden="1" thickBot="1" x14ac:dyDescent="0.3">
      <c r="A26" s="2"/>
      <c r="B26" s="40">
        <v>45399</v>
      </c>
      <c r="C26" s="2"/>
      <c r="D26" s="2"/>
      <c r="E26" s="42"/>
      <c r="F26" s="41" t="s">
        <v>31</v>
      </c>
      <c r="G26" s="2" t="s">
        <v>31</v>
      </c>
      <c r="H26" s="43"/>
      <c r="I26" s="68"/>
    </row>
    <row r="27" spans="1:9" ht="27" hidden="1" thickBot="1" x14ac:dyDescent="0.3">
      <c r="A27" s="2"/>
      <c r="B27" s="40">
        <v>45400</v>
      </c>
      <c r="C27" s="2"/>
      <c r="D27" s="2"/>
      <c r="E27" s="42"/>
      <c r="F27" s="19" t="s">
        <v>32</v>
      </c>
      <c r="G27" s="2" t="s">
        <v>32</v>
      </c>
      <c r="H27" s="43"/>
      <c r="I27" s="68"/>
    </row>
    <row r="28" spans="1:9" ht="27" hidden="1" thickBot="1" x14ac:dyDescent="0.3">
      <c r="A28" s="2"/>
      <c r="B28" s="40">
        <v>45401</v>
      </c>
      <c r="C28" s="2"/>
      <c r="D28" s="2"/>
      <c r="E28" s="42"/>
      <c r="F28" s="41" t="s">
        <v>31</v>
      </c>
      <c r="G28" s="2" t="s">
        <v>31</v>
      </c>
      <c r="H28" s="43"/>
      <c r="I28" s="68"/>
    </row>
    <row r="29" spans="1:9" ht="27" hidden="1" thickBot="1" x14ac:dyDescent="0.3">
      <c r="A29" s="2"/>
      <c r="B29" s="40">
        <v>45402</v>
      </c>
      <c r="C29" s="2"/>
      <c r="D29" s="2"/>
      <c r="E29" s="42"/>
      <c r="F29" s="41" t="s">
        <v>31</v>
      </c>
      <c r="G29" s="2" t="s">
        <v>31</v>
      </c>
      <c r="H29" s="43"/>
      <c r="I29" s="68"/>
    </row>
    <row r="30" spans="1:9" ht="27" hidden="1" thickBot="1" x14ac:dyDescent="0.3">
      <c r="A30" s="2"/>
      <c r="B30" s="40">
        <v>45403</v>
      </c>
      <c r="C30" s="2"/>
      <c r="D30" s="2"/>
      <c r="E30" s="42"/>
      <c r="F30" s="41" t="s">
        <v>31</v>
      </c>
      <c r="G30" s="2" t="s">
        <v>31</v>
      </c>
      <c r="H30" s="43"/>
      <c r="I30" s="68"/>
    </row>
    <row r="31" spans="1:9" ht="27" hidden="1" thickBot="1" x14ac:dyDescent="0.3">
      <c r="A31" s="2"/>
      <c r="B31" s="40">
        <v>45404</v>
      </c>
      <c r="C31" s="2"/>
      <c r="D31" s="2"/>
      <c r="E31" s="42"/>
      <c r="F31" s="41" t="s">
        <v>31</v>
      </c>
      <c r="G31" s="2" t="s">
        <v>31</v>
      </c>
      <c r="H31" s="43"/>
      <c r="I31" s="68"/>
    </row>
    <row r="32" spans="1:9" ht="27" hidden="1" thickBot="1" x14ac:dyDescent="0.3">
      <c r="A32" s="2"/>
      <c r="B32" s="40">
        <v>45405</v>
      </c>
      <c r="C32" s="41"/>
      <c r="D32" s="41"/>
      <c r="E32" s="42"/>
      <c r="F32" s="41" t="s">
        <v>31</v>
      </c>
      <c r="G32" s="2" t="s">
        <v>31</v>
      </c>
      <c r="H32" s="43"/>
      <c r="I32" s="68"/>
    </row>
    <row r="33" spans="1:9" ht="53.25" hidden="1" thickBot="1" x14ac:dyDescent="0.3">
      <c r="A33" s="2"/>
      <c r="B33" s="40">
        <v>45406</v>
      </c>
      <c r="C33" s="2"/>
      <c r="D33" s="2"/>
      <c r="E33" s="42"/>
      <c r="F33" s="19" t="s">
        <v>31</v>
      </c>
      <c r="G33" s="2" t="s">
        <v>31</v>
      </c>
      <c r="H33" s="43"/>
      <c r="I33" s="68"/>
    </row>
    <row r="34" spans="1:9" ht="27" hidden="1" thickBot="1" x14ac:dyDescent="0.3">
      <c r="A34" s="2"/>
      <c r="B34" s="40">
        <v>45407</v>
      </c>
      <c r="C34" s="2"/>
      <c r="D34" s="2"/>
      <c r="E34" s="42"/>
      <c r="F34" s="41" t="s">
        <v>32</v>
      </c>
      <c r="G34" s="2" t="s">
        <v>32</v>
      </c>
      <c r="H34" s="43"/>
      <c r="I34" s="68"/>
    </row>
    <row r="35" spans="1:9" ht="27" hidden="1" thickBot="1" x14ac:dyDescent="0.3">
      <c r="A35" s="2"/>
      <c r="B35" s="40">
        <v>45408</v>
      </c>
      <c r="C35" s="2"/>
      <c r="D35" s="2"/>
      <c r="E35" s="42"/>
      <c r="F35" s="41" t="s">
        <v>31</v>
      </c>
      <c r="G35" s="2" t="s">
        <v>31</v>
      </c>
      <c r="H35" s="43"/>
      <c r="I35" s="68"/>
    </row>
    <row r="36" spans="1:9" ht="27" hidden="1" thickBot="1" x14ac:dyDescent="0.3">
      <c r="A36" s="2"/>
      <c r="B36" s="40">
        <v>45409</v>
      </c>
      <c r="C36" s="2"/>
      <c r="D36" s="2"/>
      <c r="E36" s="42"/>
      <c r="F36" s="41" t="s">
        <v>31</v>
      </c>
      <c r="G36" s="2" t="s">
        <v>31</v>
      </c>
      <c r="H36" s="43"/>
      <c r="I36" s="68"/>
    </row>
    <row r="37" spans="1:9" ht="27" hidden="1" thickBot="1" x14ac:dyDescent="0.3">
      <c r="A37" s="2"/>
      <c r="B37" s="40">
        <v>45410</v>
      </c>
      <c r="C37" s="2"/>
      <c r="D37" s="2"/>
      <c r="E37" s="42"/>
      <c r="F37" s="41" t="s">
        <v>31</v>
      </c>
      <c r="G37" s="2" t="s">
        <v>31</v>
      </c>
      <c r="H37" s="43"/>
      <c r="I37" s="68"/>
    </row>
    <row r="38" spans="1:9" ht="27" hidden="1" thickBot="1" x14ac:dyDescent="0.3">
      <c r="A38" s="2"/>
      <c r="B38" s="40">
        <v>45411</v>
      </c>
      <c r="C38" s="41"/>
      <c r="D38" s="41"/>
      <c r="E38" s="42"/>
      <c r="F38" s="41" t="s">
        <v>31</v>
      </c>
      <c r="G38" s="2" t="s">
        <v>31</v>
      </c>
      <c r="H38" s="43"/>
      <c r="I38" s="68"/>
    </row>
    <row r="39" spans="1:9" ht="27" hidden="1" thickBot="1" x14ac:dyDescent="0.3">
      <c r="A39" s="2"/>
      <c r="B39" s="40">
        <v>45412</v>
      </c>
      <c r="C39" s="41"/>
      <c r="D39" s="41"/>
      <c r="E39" s="42"/>
      <c r="F39" s="41" t="s">
        <v>31</v>
      </c>
      <c r="G39" s="2" t="s">
        <v>31</v>
      </c>
      <c r="H39" s="43"/>
      <c r="I39" s="68"/>
    </row>
    <row r="40" spans="1:9" ht="27" hidden="1" thickBot="1" x14ac:dyDescent="0.3">
      <c r="A40" s="2"/>
      <c r="B40" s="40"/>
      <c r="C40" s="2"/>
      <c r="D40" s="2"/>
      <c r="E40" s="42"/>
      <c r="F40" s="41" t="s">
        <v>31</v>
      </c>
      <c r="G40" s="2" t="s">
        <v>31</v>
      </c>
      <c r="H40" s="43"/>
      <c r="I40" s="68"/>
    </row>
    <row r="41" spans="1:9" ht="27" hidden="1" thickBot="1" x14ac:dyDescent="0.3">
      <c r="A41" s="2"/>
      <c r="B41" s="40"/>
      <c r="C41" s="2"/>
      <c r="D41" s="2"/>
      <c r="E41" s="42"/>
      <c r="F41" s="41" t="s">
        <v>31</v>
      </c>
      <c r="G41" s="2" t="s">
        <v>31</v>
      </c>
      <c r="H41" s="43"/>
      <c r="I41" s="68"/>
    </row>
    <row r="42" spans="1:9" ht="27" hidden="1" thickBot="1" x14ac:dyDescent="0.3">
      <c r="A42" s="2"/>
      <c r="B42" s="40"/>
      <c r="C42" s="2"/>
      <c r="D42" s="2"/>
      <c r="E42" s="42"/>
      <c r="F42" s="41" t="s">
        <v>31</v>
      </c>
      <c r="G42" s="2" t="s">
        <v>31</v>
      </c>
      <c r="H42" s="43"/>
      <c r="I42" s="69"/>
    </row>
    <row r="43" spans="1:9" ht="53.25" hidden="1" thickBot="1" x14ac:dyDescent="0.3">
      <c r="A43" s="2"/>
      <c r="B43" s="40">
        <v>45413</v>
      </c>
      <c r="C43" s="41"/>
      <c r="D43" s="41"/>
      <c r="E43" s="42"/>
      <c r="F43" s="41" t="s">
        <v>31</v>
      </c>
      <c r="G43" s="2" t="s">
        <v>31</v>
      </c>
      <c r="H43" s="43"/>
      <c r="I43" s="68"/>
    </row>
    <row r="44" spans="1:9" ht="27" hidden="1" thickBot="1" x14ac:dyDescent="0.3">
      <c r="A44" s="2"/>
      <c r="B44" s="40">
        <v>45414</v>
      </c>
      <c r="C44" s="41"/>
      <c r="D44" s="41"/>
      <c r="E44" s="42"/>
      <c r="F44" s="41" t="s">
        <v>32</v>
      </c>
      <c r="G44" s="2" t="s">
        <v>32</v>
      </c>
      <c r="H44" s="43"/>
      <c r="I44" s="68"/>
    </row>
    <row r="45" spans="1:9" ht="27" hidden="1" thickBot="1" x14ac:dyDescent="0.3">
      <c r="A45" s="2"/>
      <c r="B45" s="40">
        <v>45415</v>
      </c>
      <c r="C45" s="41"/>
      <c r="D45" s="41"/>
      <c r="E45" s="42"/>
      <c r="F45" s="19" t="s">
        <v>31</v>
      </c>
      <c r="G45" s="2" t="s">
        <v>31</v>
      </c>
      <c r="H45" s="43"/>
      <c r="I45" s="68"/>
    </row>
    <row r="46" spans="1:9" ht="27" hidden="1" thickBot="1" x14ac:dyDescent="0.3">
      <c r="A46" s="2"/>
      <c r="B46" s="40">
        <v>45416</v>
      </c>
      <c r="C46" s="41"/>
      <c r="D46" s="41"/>
      <c r="E46" s="42"/>
      <c r="F46" s="41" t="s">
        <v>31</v>
      </c>
      <c r="G46" s="2" t="s">
        <v>31</v>
      </c>
      <c r="H46" s="43"/>
      <c r="I46" s="68"/>
    </row>
    <row r="47" spans="1:9" ht="27" hidden="1" thickBot="1" x14ac:dyDescent="0.3">
      <c r="A47" s="2"/>
      <c r="B47" s="40">
        <v>45417</v>
      </c>
      <c r="C47" s="41"/>
      <c r="D47" s="41"/>
      <c r="E47" s="42"/>
      <c r="F47" s="41" t="s">
        <v>31</v>
      </c>
      <c r="G47" s="2" t="s">
        <v>31</v>
      </c>
      <c r="H47" s="43"/>
      <c r="I47" s="68"/>
    </row>
    <row r="48" spans="1:9" ht="27" hidden="1" thickBot="1" x14ac:dyDescent="0.3">
      <c r="A48" s="2"/>
      <c r="B48" s="40">
        <v>45418</v>
      </c>
      <c r="C48" s="41"/>
      <c r="D48" s="41"/>
      <c r="E48" s="42"/>
      <c r="F48" s="41" t="s">
        <v>31</v>
      </c>
      <c r="G48" s="2" t="s">
        <v>31</v>
      </c>
      <c r="H48" s="43"/>
      <c r="I48" s="68"/>
    </row>
    <row r="49" spans="1:9" ht="27" hidden="1" thickBot="1" x14ac:dyDescent="0.3">
      <c r="A49" s="2"/>
      <c r="B49" s="40">
        <v>45419</v>
      </c>
      <c r="C49" s="41"/>
      <c r="D49" s="41"/>
      <c r="E49" s="42"/>
      <c r="F49" s="41" t="s">
        <v>31</v>
      </c>
      <c r="G49" s="2" t="s">
        <v>31</v>
      </c>
      <c r="H49" s="43"/>
      <c r="I49" s="68"/>
    </row>
    <row r="50" spans="1:9" ht="53.25" hidden="1" thickBot="1" x14ac:dyDescent="0.3">
      <c r="A50" s="2"/>
      <c r="B50" s="40">
        <v>45420</v>
      </c>
      <c r="C50" s="41"/>
      <c r="D50" s="41"/>
      <c r="E50" s="42"/>
      <c r="F50" s="41" t="s">
        <v>31</v>
      </c>
      <c r="G50" s="2" t="s">
        <v>31</v>
      </c>
      <c r="H50" s="43"/>
      <c r="I50" s="68"/>
    </row>
    <row r="51" spans="1:9" ht="27" hidden="1" thickBot="1" x14ac:dyDescent="0.3">
      <c r="A51" s="2"/>
      <c r="B51" s="40">
        <v>45421</v>
      </c>
      <c r="C51" s="41"/>
      <c r="D51" s="41"/>
      <c r="E51" s="42"/>
      <c r="F51" t="s">
        <v>32</v>
      </c>
      <c r="G51" s="2" t="s">
        <v>32</v>
      </c>
      <c r="H51" s="43"/>
      <c r="I51" s="68"/>
    </row>
    <row r="52" spans="1:9" ht="27" hidden="1" thickBot="1" x14ac:dyDescent="0.3">
      <c r="A52" s="2"/>
      <c r="B52" s="40">
        <v>45422</v>
      </c>
      <c r="C52" s="41"/>
      <c r="D52" s="41"/>
      <c r="E52" s="42"/>
      <c r="F52" t="s">
        <v>31</v>
      </c>
      <c r="G52" s="2" t="s">
        <v>31</v>
      </c>
      <c r="H52" s="43"/>
      <c r="I52" s="68"/>
    </row>
    <row r="53" spans="1:9" ht="27" hidden="1" thickBot="1" x14ac:dyDescent="0.3">
      <c r="A53" s="2"/>
      <c r="B53" s="40">
        <v>45423</v>
      </c>
      <c r="C53" s="41"/>
      <c r="D53" s="41"/>
      <c r="E53" s="42"/>
      <c r="F53" t="s">
        <v>31</v>
      </c>
      <c r="G53" s="2" t="s">
        <v>31</v>
      </c>
      <c r="H53" s="46"/>
      <c r="I53" s="68"/>
    </row>
    <row r="54" spans="1:9" ht="27" hidden="1" thickBot="1" x14ac:dyDescent="0.3">
      <c r="A54" s="2"/>
      <c r="B54" s="40">
        <v>45424</v>
      </c>
      <c r="C54" s="41"/>
      <c r="D54" s="41"/>
      <c r="E54" s="42"/>
      <c r="F54" t="s">
        <v>31</v>
      </c>
      <c r="G54" s="2" t="s">
        <v>31</v>
      </c>
      <c r="H54" s="43"/>
      <c r="I54" s="68"/>
    </row>
    <row r="55" spans="1:9" ht="27" hidden="1" thickBot="1" x14ac:dyDescent="0.3">
      <c r="A55" s="2"/>
      <c r="B55" s="40">
        <v>45425</v>
      </c>
      <c r="C55" s="41"/>
      <c r="D55" s="41"/>
      <c r="E55" s="42"/>
      <c r="F55" t="s">
        <v>31</v>
      </c>
      <c r="G55" s="2" t="s">
        <v>31</v>
      </c>
      <c r="H55" s="43"/>
      <c r="I55" s="68"/>
    </row>
    <row r="56" spans="1:9" ht="27" hidden="1" thickBot="1" x14ac:dyDescent="0.3">
      <c r="A56" s="2"/>
      <c r="B56" s="40">
        <v>45426</v>
      </c>
      <c r="C56" s="41"/>
      <c r="D56" s="41"/>
      <c r="E56" s="42"/>
      <c r="F56" t="s">
        <v>31</v>
      </c>
      <c r="G56" s="2" t="s">
        <v>31</v>
      </c>
      <c r="H56" s="43"/>
      <c r="I56" s="68"/>
    </row>
    <row r="57" spans="1:9" ht="53.25" hidden="1" thickBot="1" x14ac:dyDescent="0.3">
      <c r="A57" s="2"/>
      <c r="B57" s="40">
        <v>45427</v>
      </c>
      <c r="C57" s="41"/>
      <c r="D57" s="41"/>
      <c r="E57" s="42"/>
      <c r="F57" t="s">
        <v>31</v>
      </c>
      <c r="G57" s="2" t="s">
        <v>31</v>
      </c>
      <c r="H57" s="43"/>
      <c r="I57" s="68"/>
    </row>
    <row r="58" spans="1:9" ht="27" hidden="1" thickBot="1" x14ac:dyDescent="0.3">
      <c r="A58" s="2"/>
      <c r="B58" s="40">
        <v>45428</v>
      </c>
      <c r="C58" s="2"/>
      <c r="D58" s="2"/>
      <c r="E58" s="42"/>
      <c r="F58" t="s">
        <v>32</v>
      </c>
      <c r="G58" s="2" t="s">
        <v>32</v>
      </c>
      <c r="H58" s="43"/>
      <c r="I58" s="68"/>
    </row>
    <row r="59" spans="1:9" ht="27" hidden="1" thickBot="1" x14ac:dyDescent="0.3">
      <c r="A59" s="2"/>
      <c r="B59" s="40">
        <v>45429</v>
      </c>
      <c r="C59" s="2"/>
      <c r="D59" s="2"/>
      <c r="E59" s="42"/>
      <c r="F59" t="s">
        <v>31</v>
      </c>
      <c r="G59" s="2" t="s">
        <v>31</v>
      </c>
      <c r="H59" s="43"/>
      <c r="I59" s="68"/>
    </row>
    <row r="60" spans="1:9" ht="27" hidden="1" thickBot="1" x14ac:dyDescent="0.3">
      <c r="A60" s="2"/>
      <c r="B60" s="40">
        <v>45430</v>
      </c>
      <c r="C60" s="2"/>
      <c r="D60" s="2"/>
      <c r="E60" s="42"/>
      <c r="F60" t="s">
        <v>31</v>
      </c>
      <c r="G60" s="2" t="s">
        <v>31</v>
      </c>
      <c r="H60" s="43"/>
      <c r="I60" s="68"/>
    </row>
    <row r="61" spans="1:9" ht="27" hidden="1" thickBot="1" x14ac:dyDescent="0.3">
      <c r="A61" s="2"/>
      <c r="B61" s="40">
        <v>45431</v>
      </c>
      <c r="C61" s="2"/>
      <c r="D61" s="2"/>
      <c r="E61" s="42"/>
      <c r="F61" t="s">
        <v>31</v>
      </c>
      <c r="G61" s="2" t="s">
        <v>31</v>
      </c>
      <c r="H61" s="43"/>
      <c r="I61" s="68"/>
    </row>
    <row r="62" spans="1:9" ht="27" hidden="1" thickBot="1" x14ac:dyDescent="0.3">
      <c r="A62" s="2"/>
      <c r="B62" s="40">
        <v>45432</v>
      </c>
      <c r="C62" s="2"/>
      <c r="D62" s="2"/>
      <c r="E62" s="42"/>
      <c r="F62" t="s">
        <v>31</v>
      </c>
      <c r="G62" s="2" t="s">
        <v>31</v>
      </c>
      <c r="H62" s="43"/>
      <c r="I62" s="68"/>
    </row>
    <row r="63" spans="1:9" ht="27" hidden="1" thickBot="1" x14ac:dyDescent="0.3">
      <c r="A63" s="2"/>
      <c r="B63" s="40">
        <v>45433</v>
      </c>
      <c r="C63" s="2"/>
      <c r="D63" s="2"/>
      <c r="E63" s="42"/>
      <c r="F63" t="s">
        <v>31</v>
      </c>
      <c r="G63" s="2" t="s">
        <v>31</v>
      </c>
      <c r="H63" s="43"/>
      <c r="I63" s="68"/>
    </row>
    <row r="64" spans="1:9" ht="53.25" hidden="1" thickBot="1" x14ac:dyDescent="0.3">
      <c r="A64" s="2"/>
      <c r="B64" s="40">
        <v>45434</v>
      </c>
      <c r="C64" s="2"/>
      <c r="D64" s="2"/>
      <c r="E64" s="42"/>
      <c r="F64" t="s">
        <v>31</v>
      </c>
      <c r="G64" s="2" t="s">
        <v>31</v>
      </c>
      <c r="H64" s="43"/>
      <c r="I64" s="68"/>
    </row>
    <row r="65" spans="1:10" ht="27" hidden="1" thickBot="1" x14ac:dyDescent="0.3">
      <c r="A65" s="2"/>
      <c r="B65" s="40">
        <v>45435</v>
      </c>
      <c r="C65" s="41"/>
      <c r="D65" s="41"/>
      <c r="E65" s="42"/>
      <c r="F65" t="s">
        <v>32</v>
      </c>
      <c r="G65" s="2" t="s">
        <v>32</v>
      </c>
      <c r="H65" s="43"/>
      <c r="I65" s="68"/>
    </row>
    <row r="66" spans="1:10" ht="27" hidden="1" thickBot="1" x14ac:dyDescent="0.3">
      <c r="A66" s="2"/>
      <c r="B66" s="40">
        <v>45436</v>
      </c>
      <c r="C66" s="2"/>
      <c r="D66" s="2"/>
      <c r="E66" s="42"/>
      <c r="F66" t="s">
        <v>31</v>
      </c>
      <c r="G66" s="2" t="s">
        <v>31</v>
      </c>
      <c r="H66" s="43"/>
      <c r="I66" s="68"/>
    </row>
    <row r="67" spans="1:10" ht="27" hidden="1" thickBot="1" x14ac:dyDescent="0.3">
      <c r="A67" s="2"/>
      <c r="B67" s="40">
        <v>45437</v>
      </c>
      <c r="C67" s="2"/>
      <c r="D67" s="2"/>
      <c r="E67" s="42"/>
      <c r="F67" t="s">
        <v>31</v>
      </c>
      <c r="G67" s="2" t="s">
        <v>31</v>
      </c>
      <c r="H67" s="43"/>
      <c r="I67" s="68"/>
    </row>
    <row r="68" spans="1:10" ht="27" hidden="1" thickBot="1" x14ac:dyDescent="0.3">
      <c r="A68" s="2"/>
      <c r="B68" s="40">
        <v>45438</v>
      </c>
      <c r="C68" s="2"/>
      <c r="D68" s="2"/>
      <c r="E68" s="42"/>
      <c r="F68" t="s">
        <v>31</v>
      </c>
      <c r="G68" s="2" t="s">
        <v>31</v>
      </c>
      <c r="H68" s="43"/>
      <c r="I68" s="68"/>
    </row>
    <row r="69" spans="1:10" ht="27" hidden="1" thickBot="1" x14ac:dyDescent="0.3">
      <c r="A69" s="2"/>
      <c r="B69" s="40">
        <v>45439</v>
      </c>
      <c r="C69" s="2"/>
      <c r="D69" s="2"/>
      <c r="E69" s="42"/>
      <c r="F69" t="s">
        <v>31</v>
      </c>
      <c r="G69" s="2" t="s">
        <v>31</v>
      </c>
      <c r="H69" s="43"/>
      <c r="I69" s="68"/>
    </row>
    <row r="70" spans="1:10" ht="27" hidden="1" thickBot="1" x14ac:dyDescent="0.3">
      <c r="A70" s="2"/>
      <c r="B70" s="40">
        <v>45440</v>
      </c>
      <c r="C70" s="2"/>
      <c r="D70" s="2"/>
      <c r="E70" s="42"/>
      <c r="F70" t="s">
        <v>31</v>
      </c>
      <c r="G70" s="2" t="s">
        <v>31</v>
      </c>
      <c r="H70" s="43"/>
      <c r="I70" s="68"/>
    </row>
    <row r="71" spans="1:10" ht="53.25" hidden="1" thickBot="1" x14ac:dyDescent="0.3">
      <c r="A71" s="2"/>
      <c r="B71" s="40">
        <v>45441</v>
      </c>
      <c r="C71" s="41"/>
      <c r="D71" s="41"/>
      <c r="E71" s="42"/>
      <c r="F71" t="s">
        <v>31</v>
      </c>
      <c r="G71" s="2" t="s">
        <v>31</v>
      </c>
      <c r="H71" s="43"/>
      <c r="I71" s="68"/>
    </row>
    <row r="72" spans="1:10" ht="27" hidden="1" thickBot="1" x14ac:dyDescent="0.3">
      <c r="A72" s="2"/>
      <c r="B72" s="40">
        <v>45442</v>
      </c>
      <c r="C72" s="41"/>
      <c r="D72" s="41"/>
      <c r="E72" s="42"/>
      <c r="F72" t="s">
        <v>32</v>
      </c>
      <c r="G72" s="2" t="s">
        <v>32</v>
      </c>
      <c r="H72" s="43"/>
      <c r="I72" s="68"/>
    </row>
    <row r="73" spans="1:10" ht="27" hidden="1" thickBot="1" x14ac:dyDescent="0.3">
      <c r="A73" s="2"/>
      <c r="B73" s="40"/>
      <c r="C73" s="2"/>
      <c r="D73" s="2"/>
      <c r="E73" s="42"/>
      <c r="F73" t="s">
        <v>31</v>
      </c>
      <c r="G73" s="2" t="s">
        <v>31</v>
      </c>
      <c r="H73" s="43"/>
      <c r="I73" s="68"/>
    </row>
    <row r="74" spans="1:10" ht="27" hidden="1" thickBot="1" x14ac:dyDescent="0.3">
      <c r="A74" s="2"/>
      <c r="B74" s="40"/>
      <c r="C74" s="2"/>
      <c r="D74" s="2"/>
      <c r="E74" s="42"/>
      <c r="F74" t="s">
        <v>31</v>
      </c>
      <c r="G74" s="2" t="s">
        <v>31</v>
      </c>
      <c r="H74" s="43"/>
      <c r="I74" s="68"/>
    </row>
    <row r="75" spans="1:10" ht="27" hidden="1" thickBot="1" x14ac:dyDescent="0.3">
      <c r="A75" s="70"/>
      <c r="B75" s="71"/>
      <c r="C75" s="6"/>
      <c r="D75" s="6"/>
      <c r="E75" s="72"/>
      <c r="F75" t="s">
        <v>31</v>
      </c>
      <c r="G75" s="73" t="s">
        <v>31</v>
      </c>
      <c r="H75" s="74"/>
      <c r="I75" s="75"/>
    </row>
    <row r="76" spans="1:10" s="1" customFormat="1" ht="66.75" customHeight="1" thickBot="1" x14ac:dyDescent="0.45">
      <c r="A76" s="110" t="str">
        <f>"إجمالى أيام الإضافي "&amp;"("&amp;COUNT($C:$C)&amp;")"</f>
        <v>إجمالى أيام الإضافي (0)</v>
      </c>
      <c r="B76" s="111"/>
      <c r="C76" s="112" t="s">
        <v>17</v>
      </c>
      <c r="D76" s="113"/>
      <c r="E76" s="26">
        <f>SUM($E10:$E$75)</f>
        <v>0</v>
      </c>
      <c r="F76" s="17"/>
      <c r="G76" s="13"/>
      <c r="H76" s="13"/>
      <c r="I76" s="14"/>
      <c r="J76"/>
    </row>
    <row r="77" spans="1:10" s="1" customFormat="1" ht="38.25" customHeight="1" thickBot="1" x14ac:dyDescent="0.45">
      <c r="A77" s="96" t="s">
        <v>5</v>
      </c>
      <c r="B77" s="97"/>
      <c r="C77" s="97"/>
      <c r="D77" s="97"/>
      <c r="E77" s="97"/>
      <c r="F77" s="97"/>
      <c r="G77" s="97"/>
      <c r="H77" s="97"/>
      <c r="I77" s="98"/>
    </row>
    <row r="78" spans="1:10" s="1" customFormat="1" ht="97.5" customHeight="1" x14ac:dyDescent="0.4">
      <c r="A78" s="109" t="s">
        <v>20</v>
      </c>
      <c r="B78" s="109"/>
      <c r="C78" s="109"/>
      <c r="D78" s="109"/>
      <c r="E78" s="109"/>
      <c r="F78" s="109" t="s">
        <v>21</v>
      </c>
      <c r="G78" s="109"/>
      <c r="H78" s="109"/>
      <c r="I78" s="109"/>
      <c r="J78" s="12"/>
    </row>
    <row r="79" spans="1:10" s="1" customFormat="1" ht="45.75" customHeight="1" x14ac:dyDescent="0.4">
      <c r="A79" s="95" t="s">
        <v>19</v>
      </c>
      <c r="B79" s="95"/>
      <c r="C79" s="95"/>
      <c r="D79" s="95"/>
      <c r="E79" s="95"/>
      <c r="F79" s="95" t="s">
        <v>19</v>
      </c>
      <c r="G79" s="95"/>
      <c r="H79" s="95"/>
      <c r="I79" s="95"/>
      <c r="J79" s="16"/>
    </row>
  </sheetData>
  <mergeCells count="18">
    <mergeCell ref="F79:I79"/>
    <mergeCell ref="A77:I77"/>
    <mergeCell ref="A7:I7"/>
    <mergeCell ref="G5:G6"/>
    <mergeCell ref="C5:F6"/>
    <mergeCell ref="H5:I6"/>
    <mergeCell ref="A78:E78"/>
    <mergeCell ref="A79:E79"/>
    <mergeCell ref="F78:I78"/>
    <mergeCell ref="A76:B76"/>
    <mergeCell ref="C76:D76"/>
    <mergeCell ref="C8:D8"/>
    <mergeCell ref="F8:G8"/>
    <mergeCell ref="A1:B1"/>
    <mergeCell ref="C1:G4"/>
    <mergeCell ref="A2:B2"/>
    <mergeCell ref="A3:B3"/>
    <mergeCell ref="A5:B6"/>
  </mergeCells>
  <printOptions horizontalCentered="1"/>
  <pageMargins left="0.15748031496062992" right="0.15748031496062992" top="0.23622047244094491" bottom="0.15748031496062992" header="0.15748031496062992" footer="0.15748031496062992"/>
  <pageSetup paperSize="9" scale="52" orientation="portrait" r:id="rId1"/>
  <rowBreaks count="1" manualBreakCount="1">
    <brk id="82" max="8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6 2 b d d 7 5 - 5 6 1 c - 4 a 2 9 - a 8 7 f - a a 4 9 5 6 6 0 e 7 7 f "   x m l n s = " h t t p : / / s c h e m a s . m i c r o s o f t . c o m / D a t a M a s h u p " > A A A A A K I E A A B Q S w M E F A A C A A g A m Z S o W D 8 X J H C l A A A A 9 g A A A B I A H A B D b 2 5 m a W c v U G F j a 2 F n Z S 5 4 b W w g o h g A K K A U A A A A A A A A A A A A A A A A A A A A A A A A A A A A h Y 8 x D o I w G I W v Q r r T l j p g y E 8 Z j H G R x M T E u D a 1 Q i M U 0 x b L 3 R w 8 k l c Q o 6 i b 4 / v e N 7 x 3 v 9 6 g G N o m u i j r d G d y l G C K I m V k d 9 C m y l H v j / E c F R w 2 Q p 5 E p a J R N i 4 b 3 C F H t f f n j J A Q A g 4 z 3 N m K M E o T s i / X W 1 m r V q C P r P / L s T b O C y M V 4 r B 7 j e E M J y z F L E 0 x B T J B K L X 5 C m z c + 2 x / I C z 6 x v d W c W H j 5 Q r I F I G 8 P / A H U E s D B B Q A A g A I A J m U q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Z l K h Y y B H m c J s B A A B V B A A A E w A c A E Z v c m 1 1 b G F z L 1 N l Y 3 R p b 2 4 x L m 0 g o h g A K K A U A A A A A A A A A A A A A A A A A A A A A A A A A A A A z V P B a s J A E L 0 H 8 g / L 9 h I h B G x L L 6 U n s d B L o S r 0 U H q I u q 1 i s i v r p l X E g 9 S W 6 o 9 o P b Q U o d Q / S f 6 m s 7 v G R K O l x w b C T u b N e 7 P 7 J t s h N d F k F J X 1 m j 8 1 D d P o N F x O 6 u g q I L y X R 2 f I I 8 I 0 E D x l F v A a g U y x W y O e U w g 4 J 1 R c M 9 6 q M t a y c r Y u O 8 D n T U 8 Q q V F i j x 0 M h I p b 9 Y h T J h 7 0 k T l L S 9 m I u L U G s m 4 u X Z / c Q h 1 W h X m M G E f b y S O c S z q U i M 8 e o E G B e Y F P U z 0 0 s E p b 2 1 u x + 1 i q 4 k G i V O y 2 X V p X U l T A c R I p j a h Y 6 1 n Z v j b C M c 9 G f R w 9 R a / h B w q n 0 S h 6 h v A 7 G s o S + R 3 O w 2 n 4 G U 3 C d 5 k B 9 C V G o s m 6 Z g E 1 S 3 j n S g K C L 1 i H Q H q L S Y d r 1 l h F i 3 A W z n T 1 E v A R 2 t B I 8 Q f / f X / J S A o N l 9 6 D y Z V e m y T j q H C X d u 4 Y 9 7 X 3 E p Q D z s z P 7 u 8 7 5 w U V J 8 e O J C o z M q c W g K C 6 K z S 8 s k A l a e B X C V + z l C O 7 g N 8 N 2 m b E f q m 8 I F 2 R N B h n 0 3 9 2 M s 0 c p K 8 M h V 9 / 5 5 W R Q H J l N u x X b s Z z l Y G D Q d Q 0 m n S f 7 u k P U E s B A i 0 A F A A C A A g A m Z S o W D 8 X J H C l A A A A 9 g A A A B I A A A A A A A A A A A A A A A A A A A A A A E N v b m Z p Z y 9 Q Y W N r Y W d l L n h t b F B L A Q I t A B Q A A g A I A J m U q F g P y u m r p A A A A O k A A A A T A A A A A A A A A A A A A A A A A P E A A A B b Q 2 9 u d G V u d F 9 U e X B l c 1 0 u e G 1 s U E s B A i 0 A F A A C A A g A m Z S o W M g R 5 n C b A Q A A V Q Q A A B M A A A A A A A A A A A A A A A A A 4 g E A A E Z v c m 1 1 b G F z L 1 N l Y 3 R p b 2 4 x L m 1 Q S w U G A A A A A A M A A w D C A A A A y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w 4 A A A A A A A C 5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X V l c n k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V h Z T A w Z T Q t N j V j Z S 0 0 Y m N m L W E y Y T I t N D I 1 Z T V h Y z Y 1 N G Q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R d W V y e T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D h U M T U 6 M z Y 6 N T E u N T A y O D U 4 N V o i I C 8 + P E V u d H J 5 I F R 5 c G U 9 I k Z p b G x D b 2 x 1 b W 5 U e X B l c y I g V m F s d W U 9 I n N B d 2 t G Q l F V R 0 J n W T 0 i I C 8 + P E V u d H J 5 I F R 5 c G U 9 I k Z p b G x D b 2 x 1 b W 5 O Y W 1 l c y I g V m F s d W U 9 I n N b J n F 1 b 3 Q 7 2 Y P Z i N i v I N i n 2 Y T Z h d m I 2 L j Z g S Z x d W 9 0 O y w m c X V v d D v Y p 9 m E 2 K r Y p 9 i x 2 Y r Y r i Z x d W 9 0 O y w m c X V v d D v Z h d m G J n F 1 b 3 Q 7 L C Z x d W 9 0 O 9 i n 2 Y T Z i i Z x d W 9 0 O y w m c X V v d D v Y p 9 m E 2 L P Y p 9 i 5 2 K f Y q i D Y p 9 m E 2 K f Y t t i n 2 Y H Z i t i p J n F 1 b 3 Q 7 L C Z x d W 9 0 O 9 m F 2 Y Y u J n F 1 b 3 Q 7 L C Z x d W 9 0 O 9 i n 2 Y T Z i S Z x d W 9 0 O y w m c X V v d D v Y s 9 i o 2 K g g 2 K f Z h N i 5 2 Y X Z h C D Y s 9 i n 2 L n Y p 9 i q I N i n 2 L b Y p 9 m B 2 Y r Y q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S 9 D a G F u Z 2 V k I F R 5 c G U u e 9 m D 2 Y j Y r y D Y p 9 m E 2 Y X Z i N i 4 2 Y E s M H 0 m c X V v d D s s J n F 1 b 3 Q 7 U 2 V j d G l v b j E v U X V l c n k x L 0 N o Y W 5 n Z W Q g V H l w Z S 5 7 2 K f Z h N i q 2 K f Y s d m K 2 K 4 s M X 0 m c X V v d D s s J n F 1 b 3 Q 7 U 2 V j d G l v b j E v U X V l c n k x L 0 N o Y W 5 n Z W Q g V H l w Z S 5 7 2 Y X Z h i w y f S Z x d W 9 0 O y w m c X V v d D t T Z W N 0 a W 9 u M S 9 R d W V y e T E v Q 2 h h b m d l Z C B U e X B l L n v Y p 9 m E 2 Y o s M 3 0 m c X V v d D s s J n F 1 b 3 Q 7 U 2 V j d G l v b j E v U X V l c n k x L 0 N o Y W 5 n Z W Q g V H l w Z S 5 7 2 K f Z h N i z 2 K f Y u d i n 2 K o g 2 K f Z h N i n 2 L b Y p 9 m B 2 Y r Y q S w 0 f S Z x d W 9 0 O y w m c X V v d D t T Z W N 0 a W 9 u M S 9 R d W V y e T E v Q 2 h h b m d l Z C B U e X B l L n v Z h d m G M i w 1 f S Z x d W 9 0 O y w m c X V v d D t T Z W N 0 a W 9 u M S 9 R d W V y e T E v Q 2 h h b m d l Z C B U e X B l L n v Y p 9 m E 2 Y k s N n 0 m c X V v d D s s J n F 1 b 3 Q 7 U 2 V j d G l v b j E v U X V l c n k x L 0 N o Y W 5 n Z W Q g V H l w Z S 5 7 2 L P Y q N i o I N i n 2 Y T Y u d m F 2 Y Q g 2 L P Y p 9 i 5 2 K f Y q i D Y p 9 i 2 2 K f Z g d m K 2 K k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X V l c n k x L 0 N o Y W 5 n Z W Q g V H l w Z S 5 7 2 Y P Z i N i v I N i n 2 Y T Z h d m I 2 L j Z g S w w f S Z x d W 9 0 O y w m c X V v d D t T Z W N 0 a W 9 u M S 9 R d W V y e T E v Q 2 h h b m d l Z C B U e X B l L n v Y p 9 m E 2 K r Y p 9 i x 2 Y r Y r i w x f S Z x d W 9 0 O y w m c X V v d D t T Z W N 0 a W 9 u M S 9 R d W V y e T E v Q 2 h h b m d l Z C B U e X B l L n v Z h d m G L D J 9 J n F 1 b 3 Q 7 L C Z x d W 9 0 O 1 N l Y 3 R p b 2 4 x L 1 F 1 Z X J 5 M S 9 D a G F u Z 2 V k I F R 5 c G U u e 9 i n 2 Y T Z i i w z f S Z x d W 9 0 O y w m c X V v d D t T Z W N 0 a W 9 u M S 9 R d W V y e T E v Q 2 h h b m d l Z C B U e X B l L n v Y p 9 m E 2 L P Y p 9 i 5 2 K f Y q i D Y p 9 m E 2 K f Y t t i n 2 Y H Z i t i p L D R 9 J n F 1 b 3 Q 7 L C Z x d W 9 0 O 1 N l Y 3 R p b 2 4 x L 1 F 1 Z X J 5 M S 9 D a G F u Z 2 V k I F R 5 c G U u e 9 m F 2 Y Y y L D V 9 J n F 1 b 3 Q 7 L C Z x d W 9 0 O 1 N l Y 3 R p b 2 4 x L 1 F 1 Z X J 5 M S 9 D a G F u Z 2 V k I F R 5 c G U u e 9 i n 2 Y T Z i S w 2 f S Z x d W 9 0 O y w m c X V v d D t T Z W N 0 a W 9 u M S 9 R d W V y e T E v Q 2 h h b m d l Z C B U e X B l L n v Y s 9 i o 2 K g g 2 K f Z h N i 5 2 Y X Z h C D Y s 9 i n 2 L n Y p 9 i q I N i n 2 L b Y p 9 m B 2 Y r Y q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R X h w Y W 5 k Z W Q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1 J l b m F t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g 7 D c j i T H 1 M h p / H L h f Z P l s A A A A A A g A A A A A A A 2 Y A A M A A A A A Q A A A A b G R j 5 1 q B E w 8 u f 7 f D 7 c k t E g A A A A A E g A A A o A A A A B A A A A B l F 7 o Y l i A x t j A j 3 k N p R 3 L b U A A A A H j u X B G 7 K s d b C Q x y Q D c e D b K U 7 9 f u k E N F u X D w i M 9 F B 2 H 8 X r 3 x D g r U n E 6 V Y w t S r T I v P a 9 y P h y J J B V / M l H K O q I + 8 M d c Q 1 O 1 l E F H + K e S S p F L 2 F f d F A A A A B a 0 1 U 4 t H o d v A U F D E h H 3 t k V M + h 3 p < / D a t a M a s h u p > 
</file>

<file path=customXml/itemProps1.xml><?xml version="1.0" encoding="utf-8"?>
<ds:datastoreItem xmlns:ds="http://schemas.openxmlformats.org/officeDocument/2006/customXml" ds:itemID="{A9FE6399-B86A-42E1-BA6D-3BDD410F8C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4</vt:lpstr>
      <vt:lpstr>5</vt:lpstr>
      <vt:lpstr>الإضافي</vt:lpstr>
      <vt:lpstr>'4'!Print_Area</vt:lpstr>
      <vt:lpstr>'5'!Print_Area</vt:lpstr>
      <vt:lpstr>الإضافي!Print_Area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</dc:creator>
  <cp:lastModifiedBy>Mohamed Hassanin</cp:lastModifiedBy>
  <cp:lastPrinted>2024-05-08T15:32:23Z</cp:lastPrinted>
  <dcterms:created xsi:type="dcterms:W3CDTF">2020-05-09T08:20:34Z</dcterms:created>
  <dcterms:modified xsi:type="dcterms:W3CDTF">2024-05-08T15:41:33Z</dcterms:modified>
</cp:coreProperties>
</file>