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7555" windowHeight="1410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P9" i="1" l="1"/>
  <c r="BQ9" i="1" s="1"/>
  <c r="BG9" i="1"/>
  <c r="BH9" i="1" s="1"/>
  <c r="AU9" i="1"/>
  <c r="AQ9" i="1"/>
  <c r="AL9" i="1"/>
  <c r="AH9" i="1"/>
  <c r="AD9" i="1"/>
  <c r="Z9" i="1"/>
  <c r="V9" i="1"/>
  <c r="AM9" i="1" s="1"/>
  <c r="P9" i="1"/>
  <c r="Q9" i="1" s="1"/>
  <c r="O9" i="1"/>
  <c r="C9" i="1" s="1"/>
  <c r="F9" i="1" s="1"/>
  <c r="E9" i="1"/>
  <c r="D9" i="1"/>
  <c r="G9" i="1" s="1"/>
  <c r="BP8" i="1"/>
  <c r="BQ8" i="1" s="1"/>
  <c r="BH8" i="1"/>
  <c r="BG8" i="1"/>
  <c r="AU8" i="1"/>
  <c r="AQ8" i="1"/>
  <c r="AL8" i="1"/>
  <c r="AH8" i="1"/>
  <c r="AD8" i="1"/>
  <c r="Z8" i="1"/>
  <c r="V8" i="1"/>
  <c r="P8" i="1"/>
  <c r="Q8" i="1" s="1"/>
  <c r="O8" i="1"/>
  <c r="D8" i="1" s="1"/>
  <c r="BP7" i="1"/>
  <c r="BQ7" i="1" s="1"/>
  <c r="BG7" i="1"/>
  <c r="BH7" i="1" s="1"/>
  <c r="AU7" i="1"/>
  <c r="AQ7" i="1"/>
  <c r="AL7" i="1"/>
  <c r="AH7" i="1"/>
  <c r="AD7" i="1"/>
  <c r="Z7" i="1"/>
  <c r="V7" i="1"/>
  <c r="AM7" i="1" s="1"/>
  <c r="P7" i="1"/>
  <c r="Q7" i="1" s="1"/>
  <c r="O7" i="1"/>
  <c r="D7" i="1" s="1"/>
  <c r="E7" i="1"/>
  <c r="H7" i="1" s="1"/>
  <c r="C7" i="1"/>
  <c r="AU6" i="1"/>
  <c r="AS6" i="1"/>
  <c r="AM6" i="1"/>
  <c r="AU5" i="1"/>
  <c r="AM5" i="1"/>
  <c r="AM8" i="1" l="1"/>
  <c r="G7" i="1"/>
  <c r="F7" i="1"/>
  <c r="H9" i="1"/>
  <c r="C8" i="1"/>
  <c r="E8" i="1"/>
  <c r="H8" i="1" s="1"/>
  <c r="F8" i="1" l="1"/>
  <c r="G8" i="1"/>
</calcChain>
</file>

<file path=xl/sharedStrings.xml><?xml version="1.0" encoding="utf-8"?>
<sst xmlns="http://schemas.openxmlformats.org/spreadsheetml/2006/main" count="190" uniqueCount="65">
  <si>
    <t>مسلسل</t>
  </si>
  <si>
    <t>تاريخ دخول التلميذ المدرسة</t>
  </si>
  <si>
    <t>تاريخ الميلاد</t>
  </si>
  <si>
    <t>السن فى أول أكتوبر</t>
  </si>
  <si>
    <t>مدة البقاء فى الصف</t>
  </si>
  <si>
    <t>الجنسية</t>
  </si>
  <si>
    <t>الديانة</t>
  </si>
  <si>
    <t>رقم الجلوس</t>
  </si>
  <si>
    <t>نتيجة الامتحان</t>
  </si>
  <si>
    <t>اســــــــــــم الطالب</t>
  </si>
  <si>
    <t>الرقم السرى</t>
  </si>
  <si>
    <t>الرقم القومى</t>
  </si>
  <si>
    <t>اللغة العربية</t>
  </si>
  <si>
    <t>اللغة الأجنبية</t>
  </si>
  <si>
    <t>التربية القومية</t>
  </si>
  <si>
    <t>الدراسات الاجتماعية</t>
  </si>
  <si>
    <t>رياضيات عامة</t>
  </si>
  <si>
    <t>المجموع الكلى</t>
  </si>
  <si>
    <t>التربية الدينية</t>
  </si>
  <si>
    <t>التربية العسكرية</t>
  </si>
  <si>
    <t>وحدات الفصل الدراسى الأول</t>
  </si>
  <si>
    <t>وحدات الفصل الدراسى الثانى</t>
  </si>
  <si>
    <t>التحريرى</t>
  </si>
  <si>
    <t>أعمال السنة</t>
  </si>
  <si>
    <t xml:space="preserve">المجموع </t>
  </si>
  <si>
    <t>تسميد الأرض قبل الزراعة</t>
  </si>
  <si>
    <t>إعداد الأرض للزراعة</t>
  </si>
  <si>
    <t>الممارسات الزراعية فى إنتاج محاصيل الأعلاف الخضراء (البرسيم المصرى)</t>
  </si>
  <si>
    <t>الممارسات الزراعية فى إنتاج محاصيل الحبوب (القمح)</t>
  </si>
  <si>
    <t>تطبيق قواعد السلامة والصحة المهنية</t>
  </si>
  <si>
    <t>نظم تشغيل الحاسب الآلى</t>
  </si>
  <si>
    <t>نتيجة الفصل الدراسى الأول</t>
  </si>
  <si>
    <t>الزراعة بالطريقة العفير</t>
  </si>
  <si>
    <t>الزراعة بالطريقة الحراتى</t>
  </si>
  <si>
    <t>الزراعة فى وجـــود المـــاء</t>
  </si>
  <si>
    <t>تطبيق التكثيف المحصــــولى</t>
  </si>
  <si>
    <t>تطبيق الممارسات الزراعية فى إنتاج محاصيل الأعلاف الخضراء(البرسيم الحجازى-السورجم)</t>
  </si>
  <si>
    <t>تطبيق الممارسات الزراعية فى إنتاج محاصيل الحبوب(الأرز-الذرة الشامية)</t>
  </si>
  <si>
    <t>استخدام الشبكة العنكبوتية</t>
  </si>
  <si>
    <t>نتيجة الفصل الدراسى الثانى</t>
  </si>
  <si>
    <t>الفصل الدراسى</t>
  </si>
  <si>
    <t>الأول</t>
  </si>
  <si>
    <t>نهاية العام</t>
  </si>
  <si>
    <t>-</t>
  </si>
  <si>
    <t>يوم</t>
  </si>
  <si>
    <t>شهر</t>
  </si>
  <si>
    <t>سنة</t>
  </si>
  <si>
    <t>مستجد</t>
  </si>
  <si>
    <t>مصرى</t>
  </si>
  <si>
    <t>مسلم</t>
  </si>
  <si>
    <t>دور ثانى</t>
  </si>
  <si>
    <t>ابراهيم حسن محمد ابراهيم ابوالمعاطي</t>
  </si>
  <si>
    <t>غ</t>
  </si>
  <si>
    <t>باق</t>
  </si>
  <si>
    <t xml:space="preserve">سورى </t>
  </si>
  <si>
    <t>مسيحى</t>
  </si>
  <si>
    <t>جدير</t>
  </si>
  <si>
    <t>احمد اشرف جمال محمد عبدالرحمن</t>
  </si>
  <si>
    <t>منقول</t>
  </si>
  <si>
    <t>أردنى</t>
  </si>
  <si>
    <t>أخرى</t>
  </si>
  <si>
    <t>راسب</t>
  </si>
  <si>
    <t>احمد السيد قطب ابراهيم</t>
  </si>
  <si>
    <t>سودانى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</si>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</sst>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1">
    <font>
      <sz val="11"/>
      <color theme="1"/>
      <name val="Arial"/>
      <family val="2"/>
      <charset val="178"/>
      <scheme val="minor"/>
    </font>
    <font>
      <sz val="16"/>
      <color theme="1"/>
      <name val="SKR HEAD1"/>
      <charset val="178"/>
    </font>
    <font>
      <sz val="16"/>
      <color theme="1"/>
      <name val="(AH) Manal Black"/>
    </font>
    <font>
      <sz val="14"/>
      <color theme="1"/>
      <name val="PT Bold Heading"/>
      <charset val="178"/>
    </font>
    <font>
      <sz val="16"/>
      <color theme="1"/>
      <name val="Sultan bold"/>
      <charset val="178"/>
    </font>
    <font>
      <sz val="16"/>
      <color theme="1"/>
      <name val="Arial"/>
      <family val="2"/>
      <scheme val="minor"/>
    </font>
    <font>
      <sz val="14"/>
      <color theme="1"/>
      <name val="SKR HEAD1"/>
      <charset val="178"/>
    </font>
    <font>
      <sz val="10"/>
      <color theme="1"/>
      <name val="SKR HEAD1"/>
      <charset val="178"/>
    </font>
    <font>
      <sz val="12"/>
      <color theme="1"/>
      <name val="(AH) Manal Black"/>
    </font>
    <font>
      <b/>
      <sz val="14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sz val="14"/>
      <color theme="1"/>
      <name val="Sultan normal"/>
      <charset val="178"/>
    </font>
    <font>
      <sz val="14"/>
      <color theme="1"/>
      <name val="Arial"/>
      <family val="2"/>
      <scheme val="minor"/>
    </font>
    <font>
      <b/>
      <sz val="14"/>
      <color rgb="FF0070C0"/>
      <name val="Arial"/>
      <family val="2"/>
      <scheme val="minor"/>
    </font>
    <font>
      <sz val="14"/>
      <color rgb="FF0070C0"/>
      <name val="Arial"/>
      <family val="2"/>
      <scheme val="minor"/>
    </font>
    <font>
      <b/>
      <sz val="14"/>
      <color rgb="FF0070C0"/>
      <name val="Traditional Arabic"/>
      <family val="1"/>
    </font>
    <font>
      <sz val="14"/>
      <color rgb="FF0070C0"/>
      <name val="Sultan normal"/>
      <charset val="178"/>
    </font>
    <font>
      <b/>
      <sz val="16"/>
      <color rgb="FF0070C0"/>
      <name val="Times New Roman"/>
      <family val="1"/>
      <scheme val="major"/>
    </font>
    <font>
      <sz val="12"/>
      <color rgb="FF0070C0"/>
      <name val="(AH) Manal Black"/>
    </font>
    <font>
      <b/>
      <sz val="10"/>
      <color rgb="FF0070C0"/>
      <name val="Arial"/>
      <family val="2"/>
    </font>
    <font>
      <b/>
      <sz val="14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z val="16"/>
      <color rgb="FF0070C0"/>
      <name val="Arial"/>
      <family val="2"/>
      <scheme val="minor"/>
    </font>
    <font>
      <sz val="16"/>
      <color rgb="FF0070C0"/>
      <name val="Aref Ruqaa"/>
    </font>
    <font>
      <sz val="11"/>
      <color theme="1"/>
      <name val="Arial"/>
      <family val="2"/>
      <scheme val="minor"/>
    </font>
    <font>
      <sz val="12"/>
      <color rgb="FFC00000"/>
      <name val="Sultan bold"/>
      <charset val="178"/>
    </font>
    <font>
      <sz val="10"/>
      <color rgb="FF0070C0"/>
      <name val="Sultan Medium"/>
      <charset val="178"/>
    </font>
    <font>
      <sz val="12"/>
      <color rgb="FFFF0000"/>
      <name val="(AH) Manal Black"/>
    </font>
    <font>
      <sz val="16"/>
      <color rgb="FFFF0000"/>
      <name val="Aref Ruqaa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5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center" vertical="center" textRotation="90" shrinkToFit="1" readingOrder="2"/>
    </xf>
    <xf numFmtId="0" fontId="1" fillId="0" borderId="2" xfId="0" applyFont="1" applyBorder="1" applyAlignment="1">
      <alignment horizontal="center" vertical="center" textRotation="90" shrinkToFi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textRotation="90" shrinkToFit="1" readingOrder="2"/>
    </xf>
    <xf numFmtId="0" fontId="1" fillId="0" borderId="6" xfId="0" applyFont="1" applyBorder="1" applyAlignment="1">
      <alignment horizontal="center" vertical="center" textRotation="90" shrinkToFit="1" readingOrder="2"/>
    </xf>
    <xf numFmtId="0" fontId="1" fillId="2" borderId="6" xfId="0" applyFont="1" applyFill="1" applyBorder="1" applyAlignment="1">
      <alignment horizontal="center" vertical="center" textRotation="90" shrinkToFit="1" readingOrder="2"/>
    </xf>
    <xf numFmtId="0" fontId="1" fillId="0" borderId="5" xfId="0" applyFont="1" applyBorder="1" applyAlignment="1">
      <alignment horizontal="center" vertical="center" textRotation="90" shrinkToFi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textRotation="90" readingOrder="2"/>
    </xf>
    <xf numFmtId="0" fontId="2" fillId="0" borderId="1" xfId="0" applyFont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shrinkToFit="1" readingOrder="2"/>
    </xf>
    <xf numFmtId="0" fontId="3" fillId="2" borderId="8" xfId="0" applyFont="1" applyFill="1" applyBorder="1" applyAlignment="1">
      <alignment horizontal="center" vertical="center" shrinkToFit="1" readingOrder="2"/>
    </xf>
    <xf numFmtId="0" fontId="3" fillId="2" borderId="9" xfId="0" applyFont="1" applyFill="1" applyBorder="1" applyAlignment="1">
      <alignment horizontal="center" vertical="center" shrinkToFit="1" readingOrder="2"/>
    </xf>
    <xf numFmtId="0" fontId="4" fillId="2" borderId="1" xfId="0" applyFont="1" applyFill="1" applyBorder="1" applyAlignment="1">
      <alignment horizontal="center" vertical="center" textRotation="90" readingOrder="2"/>
    </xf>
    <xf numFmtId="0" fontId="3" fillId="2" borderId="10" xfId="0" applyFont="1" applyFill="1" applyBorder="1" applyAlignment="1">
      <alignment horizontal="center" vertical="center" readingOrder="2"/>
    </xf>
    <xf numFmtId="0" fontId="3" fillId="2" borderId="11" xfId="0" applyFont="1" applyFill="1" applyBorder="1" applyAlignment="1">
      <alignment horizontal="center" vertical="center" readingOrder="2"/>
    </xf>
    <xf numFmtId="0" fontId="3" fillId="2" borderId="12" xfId="0" applyFont="1" applyFill="1" applyBorder="1" applyAlignment="1">
      <alignment horizontal="center" vertical="center" readingOrder="2"/>
    </xf>
    <xf numFmtId="0" fontId="0" fillId="2" borderId="0" xfId="0" applyFill="1"/>
    <xf numFmtId="0" fontId="1" fillId="2" borderId="13" xfId="0" applyFont="1" applyFill="1" applyBorder="1" applyAlignment="1">
      <alignment horizontal="center" vertical="center" textRotation="90" shrinkToFit="1" readingOrder="2"/>
    </xf>
    <xf numFmtId="0" fontId="1" fillId="0" borderId="14" xfId="0" applyFont="1" applyBorder="1" applyAlignment="1">
      <alignment horizontal="center" vertical="center" textRotation="90" shrinkToFit="1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textRotation="90" shrinkToFit="1" readingOrder="2"/>
    </xf>
    <xf numFmtId="0" fontId="1" fillId="0" borderId="17" xfId="0" applyFont="1" applyBorder="1" applyAlignment="1">
      <alignment horizontal="center" vertical="center" textRotation="90" shrinkToFit="1" readingOrder="2"/>
    </xf>
    <xf numFmtId="0" fontId="1" fillId="2" borderId="17" xfId="0" applyFont="1" applyFill="1" applyBorder="1" applyAlignment="1">
      <alignment horizontal="center" vertical="center" textRotation="90" shrinkToFit="1" readingOrder="2"/>
    </xf>
    <xf numFmtId="0" fontId="1" fillId="0" borderId="16" xfId="0" applyFont="1" applyBorder="1" applyAlignment="1">
      <alignment horizontal="center" vertical="center" textRotation="90" shrinkToFit="1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textRotation="90" readingOrder="2"/>
    </xf>
    <xf numFmtId="0" fontId="5" fillId="0" borderId="13" xfId="0" applyFont="1" applyBorder="1" applyAlignment="1">
      <alignment horizontal="center" vertical="center" readingOrder="2"/>
    </xf>
    <xf numFmtId="0" fontId="6" fillId="0" borderId="18" xfId="0" applyFont="1" applyBorder="1" applyAlignment="1">
      <alignment horizontal="center" vertical="center" readingOrder="2"/>
    </xf>
    <xf numFmtId="0" fontId="6" fillId="0" borderId="19" xfId="0" applyFont="1" applyBorder="1" applyAlignment="1">
      <alignment horizontal="center" vertical="center" readingOrder="2"/>
    </xf>
    <xf numFmtId="0" fontId="4" fillId="0" borderId="20" xfId="0" applyFont="1" applyBorder="1" applyAlignment="1">
      <alignment horizontal="center" vertical="center" textRotation="90" readingOrder="2"/>
    </xf>
    <xf numFmtId="0" fontId="4" fillId="2" borderId="21" xfId="0" applyFont="1" applyFill="1" applyBorder="1" applyAlignment="1">
      <alignment horizontal="center" vertical="center" textRotation="90" readingOrder="2"/>
    </xf>
    <xf numFmtId="0" fontId="4" fillId="2" borderId="13" xfId="0" applyFont="1" applyFill="1" applyBorder="1" applyAlignment="1">
      <alignment horizontal="center" vertical="center" textRotation="90" readingOrder="2"/>
    </xf>
    <xf numFmtId="0" fontId="7" fillId="0" borderId="18" xfId="0" applyFont="1" applyBorder="1" applyAlignment="1">
      <alignment horizontal="center" vertical="center" textRotation="90" wrapText="1" readingOrder="2"/>
    </xf>
    <xf numFmtId="0" fontId="7" fillId="0" borderId="22" xfId="0" applyFont="1" applyBorder="1" applyAlignment="1">
      <alignment horizontal="center" vertical="center" textRotation="90" wrapText="1" readingOrder="2"/>
    </xf>
    <xf numFmtId="0" fontId="7" fillId="0" borderId="19" xfId="0" applyFont="1" applyBorder="1" applyAlignment="1">
      <alignment horizontal="center" vertical="center" textRotation="90" wrapText="1" readingOrder="2"/>
    </xf>
    <xf numFmtId="0" fontId="8" fillId="0" borderId="23" xfId="0" applyFont="1" applyBorder="1" applyAlignment="1">
      <alignment horizontal="center" vertical="center" textRotation="90" wrapText="1" readingOrder="2"/>
    </xf>
    <xf numFmtId="0" fontId="1" fillId="2" borderId="24" xfId="0" applyFont="1" applyFill="1" applyBorder="1" applyAlignment="1">
      <alignment horizontal="center" vertical="center" textRotation="90" wrapText="1" readingOrder="2"/>
    </xf>
    <xf numFmtId="0" fontId="6" fillId="0" borderId="25" xfId="0" applyFont="1" applyBorder="1" applyAlignment="1">
      <alignment horizontal="center" vertical="center" shrinkToFit="1" readingOrder="2"/>
    </xf>
    <xf numFmtId="0" fontId="6" fillId="0" borderId="26" xfId="0" applyFont="1" applyBorder="1" applyAlignment="1">
      <alignment horizontal="center" vertical="center" shrinkToFit="1" readingOrder="2"/>
    </xf>
    <xf numFmtId="0" fontId="4" fillId="0" borderId="26" xfId="0" applyFont="1" applyBorder="1" applyAlignment="1">
      <alignment horizontal="center" vertical="center" textRotation="90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4" fillId="2" borderId="27" xfId="0" applyFont="1" applyFill="1" applyBorder="1" applyAlignment="1">
      <alignment horizontal="center" vertical="center" textRotation="90" readingOrder="2"/>
    </xf>
    <xf numFmtId="0" fontId="1" fillId="0" borderId="28" xfId="0" applyFont="1" applyBorder="1" applyAlignment="1">
      <alignment horizontal="center" vertical="center" readingOrder="2"/>
    </xf>
    <xf numFmtId="0" fontId="1" fillId="0" borderId="29" xfId="0" applyFont="1" applyBorder="1" applyAlignment="1">
      <alignment horizontal="center" vertical="center" readingOrder="2"/>
    </xf>
    <xf numFmtId="0" fontId="1" fillId="0" borderId="30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wrapText="1" readingOrder="2"/>
    </xf>
    <xf numFmtId="0" fontId="1" fillId="0" borderId="29" xfId="0" applyFont="1" applyBorder="1" applyAlignment="1">
      <alignment horizontal="center" vertical="center" wrapText="1" readingOrder="2"/>
    </xf>
    <xf numFmtId="0" fontId="1" fillId="0" borderId="30" xfId="0" applyFont="1" applyBorder="1" applyAlignment="1">
      <alignment horizontal="center" vertical="center" wrapText="1" readingOrder="2"/>
    </xf>
    <xf numFmtId="0" fontId="9" fillId="0" borderId="31" xfId="0" applyFont="1" applyBorder="1" applyAlignment="1">
      <alignment horizontal="center" vertical="center" shrinkToFit="1" readingOrder="2"/>
    </xf>
    <xf numFmtId="0" fontId="9" fillId="0" borderId="32" xfId="0" applyFont="1" applyBorder="1" applyAlignment="1">
      <alignment horizontal="center" vertical="center" shrinkToFit="1" readingOrder="2"/>
    </xf>
    <xf numFmtId="0" fontId="10" fillId="0" borderId="33" xfId="0" applyFont="1" applyBorder="1" applyAlignment="1">
      <alignment horizontal="center" vertical="center" readingOrder="2"/>
    </xf>
    <xf numFmtId="0" fontId="10" fillId="2" borderId="34" xfId="0" applyFont="1" applyFill="1" applyBorder="1" applyAlignment="1">
      <alignment horizontal="center" vertical="center" readingOrder="2"/>
    </xf>
    <xf numFmtId="0" fontId="11" fillId="2" borderId="24" xfId="0" applyFont="1" applyFill="1" applyBorder="1" applyAlignment="1">
      <alignment horizontal="center" vertical="center" shrinkToFit="1" readingOrder="2"/>
    </xf>
    <xf numFmtId="0" fontId="9" fillId="0" borderId="18" xfId="0" applyFont="1" applyBorder="1" applyAlignment="1">
      <alignment horizontal="center" vertical="center" shrinkToFit="1" readingOrder="2"/>
    </xf>
    <xf numFmtId="0" fontId="9" fillId="0" borderId="19" xfId="0" applyFont="1" applyBorder="1" applyAlignment="1">
      <alignment horizontal="center" vertical="center" shrinkToFit="1" readingOrder="2"/>
    </xf>
    <xf numFmtId="0" fontId="1" fillId="2" borderId="35" xfId="0" applyFont="1" applyFill="1" applyBorder="1" applyAlignment="1">
      <alignment horizontal="center" vertical="center" textRotation="90" shrinkToFit="1" readingOrder="2"/>
    </xf>
    <xf numFmtId="0" fontId="1" fillId="0" borderId="36" xfId="0" applyFont="1" applyBorder="1" applyAlignment="1">
      <alignment horizontal="center" vertical="center" textRotation="90" shrinkToFit="1" readingOrder="2"/>
    </xf>
    <xf numFmtId="0" fontId="12" fillId="2" borderId="37" xfId="0" applyFont="1" applyFill="1" applyBorder="1" applyAlignment="1">
      <alignment horizontal="center" vertical="center" shrinkToFit="1" readingOrder="2"/>
    </xf>
    <xf numFmtId="0" fontId="12" fillId="2" borderId="38" xfId="0" applyFont="1" applyFill="1" applyBorder="1" applyAlignment="1">
      <alignment horizontal="center" vertical="center" shrinkToFit="1" readingOrder="2"/>
    </xf>
    <xf numFmtId="0" fontId="12" fillId="2" borderId="39" xfId="0" applyFont="1" applyFill="1" applyBorder="1" applyAlignment="1">
      <alignment horizontal="center" vertical="center" shrinkToFit="1" readingOrder="2"/>
    </xf>
    <xf numFmtId="0" fontId="1" fillId="0" borderId="40" xfId="0" applyFont="1" applyBorder="1" applyAlignment="1">
      <alignment horizontal="center" vertical="center" textRotation="90" shrinkToFit="1" readingOrder="2"/>
    </xf>
    <xf numFmtId="0" fontId="1" fillId="0" borderId="41" xfId="0" applyFont="1" applyBorder="1" applyAlignment="1">
      <alignment horizontal="center" vertical="center" textRotation="90" shrinkToFit="1" readingOrder="2"/>
    </xf>
    <xf numFmtId="0" fontId="1" fillId="2" borderId="41" xfId="0" applyFont="1" applyFill="1" applyBorder="1" applyAlignment="1">
      <alignment horizontal="center" vertical="center" textRotation="90" shrinkToFit="1" readingOrder="2"/>
    </xf>
    <xf numFmtId="0" fontId="1" fillId="0" borderId="42" xfId="0" applyFont="1" applyBorder="1" applyAlignment="1">
      <alignment horizontal="center" vertical="center" textRotation="90" shrinkToFit="1" readingOrder="2"/>
    </xf>
    <xf numFmtId="0" fontId="1" fillId="0" borderId="35" xfId="0" applyFont="1" applyBorder="1" applyAlignment="1">
      <alignment horizontal="center" vertical="center" readingOrder="2"/>
    </xf>
    <xf numFmtId="0" fontId="1" fillId="0" borderId="35" xfId="0" applyFont="1" applyBorder="1" applyAlignment="1">
      <alignment horizontal="center" vertical="center" textRotation="90" readingOrder="2"/>
    </xf>
    <xf numFmtId="0" fontId="5" fillId="0" borderId="35" xfId="0" applyFont="1" applyBorder="1" applyAlignment="1">
      <alignment horizontal="center" vertical="center" readingOrder="2"/>
    </xf>
    <xf numFmtId="0" fontId="9" fillId="0" borderId="37" xfId="0" applyFont="1" applyBorder="1" applyAlignment="1">
      <alignment horizontal="center" vertical="center" shrinkToFit="1" readingOrder="2"/>
    </xf>
    <xf numFmtId="0" fontId="9" fillId="2" borderId="43" xfId="0" applyFont="1" applyFill="1" applyBorder="1" applyAlignment="1">
      <alignment horizontal="center" vertical="center" shrinkToFit="1" readingOrder="2"/>
    </xf>
    <xf numFmtId="0" fontId="10" fillId="0" borderId="44" xfId="0" applyFont="1" applyBorder="1" applyAlignment="1">
      <alignment horizontal="center" vertical="center" readingOrder="2"/>
    </xf>
    <xf numFmtId="0" fontId="10" fillId="2" borderId="45" xfId="0" applyFont="1" applyFill="1" applyBorder="1" applyAlignment="1">
      <alignment horizontal="center" vertical="center" readingOrder="2"/>
    </xf>
    <xf numFmtId="0" fontId="11" fillId="2" borderId="46" xfId="0" applyFont="1" applyFill="1" applyBorder="1" applyAlignment="1">
      <alignment horizontal="center" vertical="center" shrinkToFit="1" readingOrder="2"/>
    </xf>
    <xf numFmtId="0" fontId="13" fillId="0" borderId="47" xfId="0" applyFont="1" applyBorder="1" applyAlignment="1">
      <alignment horizontal="center" vertical="center" shrinkToFit="1" readingOrder="2"/>
    </xf>
    <xf numFmtId="0" fontId="13" fillId="0" borderId="48" xfId="0" applyFont="1" applyBorder="1" applyAlignment="1">
      <alignment horizontal="center" vertical="center" shrinkToFit="1" readingOrder="2"/>
    </xf>
    <xf numFmtId="0" fontId="7" fillId="0" borderId="37" xfId="0" applyFont="1" applyBorder="1" applyAlignment="1">
      <alignment horizontal="center" vertical="center" textRotation="90" wrapText="1" readingOrder="2"/>
    </xf>
    <xf numFmtId="0" fontId="7" fillId="0" borderId="38" xfId="0" applyFont="1" applyBorder="1" applyAlignment="1">
      <alignment horizontal="center" vertical="center" textRotation="90" wrapText="1" readingOrder="2"/>
    </xf>
    <xf numFmtId="0" fontId="7" fillId="0" borderId="43" xfId="0" applyFont="1" applyBorder="1" applyAlignment="1">
      <alignment horizontal="center" vertical="center" textRotation="90" wrapText="1" readingOrder="2"/>
    </xf>
    <xf numFmtId="0" fontId="8" fillId="0" borderId="49" xfId="0" applyFont="1" applyBorder="1" applyAlignment="1">
      <alignment horizontal="center" vertical="center" textRotation="90" wrapText="1" readingOrder="2"/>
    </xf>
    <xf numFmtId="0" fontId="1" fillId="2" borderId="46" xfId="0" applyFont="1" applyFill="1" applyBorder="1" applyAlignment="1">
      <alignment horizontal="center" vertical="center" textRotation="90" wrapText="1" readingOrder="2"/>
    </xf>
    <xf numFmtId="0" fontId="14" fillId="2" borderId="27" xfId="0" applyFont="1" applyFill="1" applyBorder="1" applyAlignment="1">
      <alignment horizontal="center" vertical="center" readingOrder="2"/>
    </xf>
    <xf numFmtId="0" fontId="15" fillId="0" borderId="50" xfId="0" applyFont="1" applyBorder="1" applyAlignment="1">
      <alignment horizontal="center" vertical="center" shrinkToFit="1" readingOrder="2"/>
    </xf>
    <xf numFmtId="0" fontId="16" fillId="0" borderId="51" xfId="0" applyFont="1" applyBorder="1" applyAlignment="1">
      <alignment horizontal="center" vertical="center" shrinkToFit="1" readingOrder="2"/>
    </xf>
    <xf numFmtId="0" fontId="16" fillId="0" borderId="52" xfId="0" applyFont="1" applyBorder="1" applyAlignment="1">
      <alignment horizontal="center" vertical="center" shrinkToFit="1" readingOrder="2"/>
    </xf>
    <xf numFmtId="0" fontId="16" fillId="0" borderId="53" xfId="0" applyFont="1" applyBorder="1" applyAlignment="1">
      <alignment horizontal="center" vertical="center" shrinkToFit="1" readingOrder="2"/>
    </xf>
    <xf numFmtId="0" fontId="16" fillId="0" borderId="10" xfId="0" applyFont="1" applyBorder="1" applyAlignment="1">
      <alignment horizontal="center" vertical="center" shrinkToFit="1" readingOrder="2"/>
    </xf>
    <xf numFmtId="0" fontId="16" fillId="0" borderId="6" xfId="0" applyFont="1" applyBorder="1" applyAlignment="1">
      <alignment horizontal="center" vertical="center" shrinkToFit="1" readingOrder="2"/>
    </xf>
    <xf numFmtId="0" fontId="16" fillId="0" borderId="12" xfId="0" applyFont="1" applyBorder="1" applyAlignment="1">
      <alignment horizontal="center" vertical="center" shrinkToFit="1" readingOrder="2"/>
    </xf>
    <xf numFmtId="0" fontId="17" fillId="0" borderId="10" xfId="0" applyFont="1" applyBorder="1" applyAlignment="1">
      <alignment horizontal="center" vertical="center" shrinkToFit="1" readingOrder="2"/>
    </xf>
    <xf numFmtId="0" fontId="17" fillId="0" borderId="11" xfId="0" applyFont="1" applyBorder="1" applyAlignment="1">
      <alignment horizontal="center" vertical="center" shrinkToFit="1" readingOrder="2"/>
    </xf>
    <xf numFmtId="0" fontId="18" fillId="2" borderId="11" xfId="0" applyFont="1" applyFill="1" applyBorder="1" applyAlignment="1">
      <alignment horizontal="center" vertical="center" shrinkToFit="1" readingOrder="2"/>
    </xf>
    <xf numFmtId="0" fontId="17" fillId="0" borderId="30" xfId="0" applyFont="1" applyBorder="1" applyAlignment="1">
      <alignment horizontal="center" vertical="center" shrinkToFit="1" readingOrder="2"/>
    </xf>
    <xf numFmtId="0" fontId="19" fillId="0" borderId="27" xfId="0" applyFont="1" applyBorder="1" applyAlignment="1">
      <alignment horizontal="right" vertical="center" shrinkToFit="1" readingOrder="2"/>
    </xf>
    <xf numFmtId="164" fontId="20" fillId="3" borderId="27" xfId="0" applyNumberFormat="1" applyFont="1" applyFill="1" applyBorder="1" applyAlignment="1">
      <alignment horizontal="center" vertical="center"/>
    </xf>
    <xf numFmtId="0" fontId="18" fillId="4" borderId="50" xfId="0" applyNumberFormat="1" applyFont="1" applyFill="1" applyBorder="1" applyAlignment="1">
      <alignment horizontal="center" vertical="center" shrinkToFit="1"/>
    </xf>
    <xf numFmtId="1" fontId="14" fillId="0" borderId="27" xfId="0" applyNumberFormat="1" applyFont="1" applyBorder="1" applyAlignment="1">
      <alignment horizontal="center" vertical="center" shrinkToFit="1" readingOrder="2"/>
    </xf>
    <xf numFmtId="0" fontId="14" fillId="0" borderId="51" xfId="0" applyFont="1" applyBorder="1" applyAlignment="1">
      <alignment horizontal="center" vertical="center" shrinkToFit="1" readingOrder="2"/>
    </xf>
    <xf numFmtId="0" fontId="14" fillId="0" borderId="54" xfId="0" applyFont="1" applyBorder="1" applyAlignment="1">
      <alignment horizontal="center" vertical="center" shrinkToFit="1" readingOrder="2"/>
    </xf>
    <xf numFmtId="0" fontId="14" fillId="0" borderId="48" xfId="0" applyFont="1" applyBorder="1" applyAlignment="1">
      <alignment horizontal="center" vertical="center" shrinkToFit="1" readingOrder="2"/>
    </xf>
    <xf numFmtId="0" fontId="21" fillId="2" borderId="55" xfId="0" applyFont="1" applyFill="1" applyBorder="1" applyAlignment="1">
      <alignment horizontal="center" vertical="center" shrinkToFit="1" readingOrder="2"/>
    </xf>
    <xf numFmtId="0" fontId="22" fillId="2" borderId="50" xfId="0" applyFont="1" applyFill="1" applyBorder="1" applyAlignment="1">
      <alignment horizontal="center" vertical="center" shrinkToFit="1" readingOrder="2"/>
    </xf>
    <xf numFmtId="0" fontId="23" fillId="0" borderId="51" xfId="0" applyFont="1" applyBorder="1" applyAlignment="1">
      <alignment horizontal="center" vertical="center" shrinkToFit="1" readingOrder="2"/>
    </xf>
    <xf numFmtId="0" fontId="23" fillId="0" borderId="54" xfId="0" applyFont="1" applyBorder="1" applyAlignment="1">
      <alignment horizontal="center" vertical="center" shrinkToFit="1" readingOrder="2"/>
    </xf>
    <xf numFmtId="0" fontId="23" fillId="0" borderId="48" xfId="0" applyFont="1" applyBorder="1" applyAlignment="1">
      <alignment horizontal="center" vertical="center" shrinkToFit="1" readingOrder="2"/>
    </xf>
    <xf numFmtId="0" fontId="23" fillId="0" borderId="10" xfId="0" applyFont="1" applyBorder="1" applyAlignment="1">
      <alignment horizontal="center" vertical="center" shrinkToFit="1" readingOrder="2"/>
    </xf>
    <xf numFmtId="0" fontId="23" fillId="0" borderId="29" xfId="0" applyFont="1" applyBorder="1" applyAlignment="1">
      <alignment horizontal="center" vertical="center" shrinkToFit="1" readingOrder="2"/>
    </xf>
    <xf numFmtId="0" fontId="13" fillId="0" borderId="20" xfId="0" applyFont="1" applyBorder="1" applyAlignment="1">
      <alignment horizontal="center" vertical="center" shrinkToFit="1" readingOrder="2"/>
    </xf>
    <xf numFmtId="0" fontId="24" fillId="0" borderId="51" xfId="0" applyFont="1" applyBorder="1" applyAlignment="1">
      <alignment horizontal="center" vertical="center" shrinkToFit="1" readingOrder="2"/>
    </xf>
    <xf numFmtId="0" fontId="24" fillId="0" borderId="52" xfId="0" applyFont="1" applyBorder="1" applyAlignment="1">
      <alignment horizontal="center" vertical="center" shrinkToFit="1" readingOrder="2"/>
    </xf>
    <xf numFmtId="0" fontId="24" fillId="0" borderId="54" xfId="0" applyFont="1" applyBorder="1" applyAlignment="1">
      <alignment horizontal="center" vertical="center" shrinkToFit="1" readingOrder="2"/>
    </xf>
    <xf numFmtId="0" fontId="26" fillId="2" borderId="50" xfId="1" applyFont="1" applyFill="1" applyBorder="1" applyAlignment="1">
      <alignment horizontal="center" vertical="center" shrinkToFit="1" readingOrder="2"/>
    </xf>
    <xf numFmtId="0" fontId="27" fillId="0" borderId="50" xfId="1" applyFont="1" applyBorder="1" applyAlignment="1">
      <alignment horizontal="center" vertical="center" readingOrder="2"/>
    </xf>
    <xf numFmtId="0" fontId="14" fillId="2" borderId="24" xfId="0" applyFont="1" applyFill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 shrinkToFit="1" readingOrder="2"/>
    </xf>
    <xf numFmtId="0" fontId="16" fillId="0" borderId="18" xfId="0" applyFont="1" applyBorder="1" applyAlignment="1">
      <alignment horizontal="center" vertical="center" shrinkToFit="1" readingOrder="2"/>
    </xf>
    <xf numFmtId="0" fontId="16" fillId="0" borderId="22" xfId="0" applyFont="1" applyBorder="1" applyAlignment="1">
      <alignment horizontal="center" vertical="center" shrinkToFit="1" readingOrder="2"/>
    </xf>
    <xf numFmtId="0" fontId="16" fillId="0" borderId="56" xfId="0" applyFont="1" applyBorder="1" applyAlignment="1">
      <alignment horizontal="center" vertical="center" shrinkToFit="1" readingOrder="2"/>
    </xf>
    <xf numFmtId="0" fontId="17" fillId="0" borderId="18" xfId="0" applyFont="1" applyBorder="1" applyAlignment="1">
      <alignment horizontal="center" vertical="center" shrinkToFit="1" readingOrder="2"/>
    </xf>
    <xf numFmtId="0" fontId="17" fillId="0" borderId="22" xfId="0" applyFont="1" applyBorder="1" applyAlignment="1">
      <alignment horizontal="center" vertical="center" shrinkToFit="1" readingOrder="2"/>
    </xf>
    <xf numFmtId="0" fontId="18" fillId="2" borderId="22" xfId="0" applyFont="1" applyFill="1" applyBorder="1" applyAlignment="1">
      <alignment horizontal="center" vertical="center" shrinkToFit="1" readingOrder="2"/>
    </xf>
    <xf numFmtId="0" fontId="17" fillId="0" borderId="21" xfId="0" applyFont="1" applyBorder="1" applyAlignment="1">
      <alignment horizontal="center" vertical="center" shrinkToFit="1" readingOrder="2"/>
    </xf>
    <xf numFmtId="0" fontId="19" fillId="0" borderId="24" xfId="0" applyFont="1" applyBorder="1" applyAlignment="1">
      <alignment horizontal="right" vertical="center" shrinkToFit="1" readingOrder="2"/>
    </xf>
    <xf numFmtId="164" fontId="20" fillId="3" borderId="24" xfId="0" applyNumberFormat="1" applyFont="1" applyFill="1" applyBorder="1" applyAlignment="1">
      <alignment horizontal="center" vertical="center"/>
    </xf>
    <xf numFmtId="0" fontId="18" fillId="4" borderId="24" xfId="0" applyNumberFormat="1" applyFont="1" applyFill="1" applyBorder="1" applyAlignment="1">
      <alignment horizontal="center" vertical="center" shrinkToFit="1"/>
    </xf>
    <xf numFmtId="1" fontId="14" fillId="0" borderId="24" xfId="0" applyNumberFormat="1" applyFont="1" applyBorder="1" applyAlignment="1">
      <alignment horizontal="center" vertical="center" shrinkToFit="1" readingOrder="2"/>
    </xf>
    <xf numFmtId="0" fontId="14" fillId="0" borderId="57" xfId="0" applyFont="1" applyBorder="1" applyAlignment="1">
      <alignment horizontal="center" vertical="center" shrinkToFit="1" readingOrder="2"/>
    </xf>
    <xf numFmtId="0" fontId="14" fillId="0" borderId="19" xfId="0" applyFont="1" applyBorder="1" applyAlignment="1">
      <alignment horizontal="center" vertical="center" shrinkToFit="1" readingOrder="2"/>
    </xf>
    <xf numFmtId="0" fontId="14" fillId="0" borderId="20" xfId="0" applyFont="1" applyBorder="1" applyAlignment="1">
      <alignment horizontal="center" vertical="center" shrinkToFit="1" readingOrder="2"/>
    </xf>
    <xf numFmtId="0" fontId="21" fillId="2" borderId="58" xfId="0" applyFont="1" applyFill="1" applyBorder="1" applyAlignment="1">
      <alignment horizontal="center" vertical="center" shrinkToFit="1" readingOrder="2"/>
    </xf>
    <xf numFmtId="0" fontId="22" fillId="2" borderId="24" xfId="0" applyFont="1" applyFill="1" applyBorder="1" applyAlignment="1">
      <alignment horizontal="center" vertical="center" shrinkToFit="1" readingOrder="2"/>
    </xf>
    <xf numFmtId="0" fontId="23" fillId="0" borderId="18" xfId="0" applyFont="1" applyBorder="1" applyAlignment="1">
      <alignment horizontal="center" vertical="center" shrinkToFit="1" readingOrder="2"/>
    </xf>
    <xf numFmtId="0" fontId="23" fillId="0" borderId="19" xfId="0" applyFont="1" applyBorder="1" applyAlignment="1">
      <alignment horizontal="center" vertical="center" shrinkToFit="1" readingOrder="2"/>
    </xf>
    <xf numFmtId="0" fontId="23" fillId="0" borderId="20" xfId="0" applyFont="1" applyBorder="1" applyAlignment="1">
      <alignment horizontal="center" vertical="center" shrinkToFit="1" readingOrder="2"/>
    </xf>
    <xf numFmtId="0" fontId="23" fillId="0" borderId="23" xfId="0" applyFont="1" applyBorder="1" applyAlignment="1">
      <alignment horizontal="center" vertical="center" shrinkToFit="1" readingOrder="2"/>
    </xf>
    <xf numFmtId="0" fontId="13" fillId="0" borderId="26" xfId="0" applyFont="1" applyBorder="1" applyAlignment="1">
      <alignment horizontal="center" vertical="center" shrinkToFit="1" readingOrder="2"/>
    </xf>
    <xf numFmtId="0" fontId="24" fillId="0" borderId="18" xfId="0" applyFont="1" applyBorder="1" applyAlignment="1">
      <alignment horizontal="center" vertical="center" shrinkToFit="1" readingOrder="2"/>
    </xf>
    <xf numFmtId="0" fontId="24" fillId="0" borderId="22" xfId="0" applyFont="1" applyBorder="1" applyAlignment="1">
      <alignment horizontal="center" vertical="center" shrinkToFit="1" readingOrder="2"/>
    </xf>
    <xf numFmtId="0" fontId="24" fillId="0" borderId="19" xfId="0" applyFont="1" applyBorder="1" applyAlignment="1">
      <alignment horizontal="center" vertical="center" shrinkToFit="1" readingOrder="2"/>
    </xf>
    <xf numFmtId="0" fontId="26" fillId="2" borderId="24" xfId="1" applyFont="1" applyFill="1" applyBorder="1" applyAlignment="1">
      <alignment horizontal="center" vertical="center" shrinkToFit="1" readingOrder="2"/>
    </xf>
    <xf numFmtId="0" fontId="27" fillId="0" borderId="24" xfId="1" applyFont="1" applyBorder="1" applyAlignment="1">
      <alignment horizontal="center" vertical="center" readingOrder="2"/>
    </xf>
    <xf numFmtId="0" fontId="28" fillId="0" borderId="24" xfId="0" applyFont="1" applyBorder="1" applyAlignment="1">
      <alignment horizontal="right" vertical="center" shrinkToFit="1" readingOrder="2"/>
    </xf>
    <xf numFmtId="0" fontId="29" fillId="0" borderId="18" xfId="0" applyFont="1" applyBorder="1" applyAlignment="1">
      <alignment horizontal="center" vertical="center" shrinkToFit="1" readingOrder="2"/>
    </xf>
    <xf numFmtId="0" fontId="29" fillId="0" borderId="22" xfId="0" applyFont="1" applyBorder="1" applyAlignment="1">
      <alignment horizontal="center" vertical="center" shrinkToFit="1" readingOrder="2"/>
    </xf>
    <xf numFmtId="0" fontId="29" fillId="0" borderId="19" xfId="0" applyFont="1" applyBorder="1" applyAlignment="1">
      <alignment horizontal="center" vertical="center" shrinkToFit="1" readingOrder="2"/>
    </xf>
    <xf numFmtId="0" fontId="30" fillId="0" borderId="0" xfId="0" applyFont="1"/>
  </cellXfs>
  <cellStyles count="2">
    <cellStyle name="Normal" xfId="0" builtinId="0"/>
    <cellStyle name="Normal 3" xfId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415026</xdr:colOff>
      <xdr:row>9</xdr:row>
      <xdr:rowOff>6346</xdr:rowOff>
    </xdr:from>
    <xdr:to>
      <xdr:col>71</xdr:col>
      <xdr:colOff>387600</xdr:colOff>
      <xdr:row>20</xdr:row>
      <xdr:rowOff>34921</xdr:rowOff>
    </xdr:to>
    <xdr:sp macro="" textlink="">
      <xdr:nvSpPr>
        <xdr:cNvPr id="2" name="وسيلة شرح بيضاوية 1"/>
        <xdr:cNvSpPr/>
      </xdr:nvSpPr>
      <xdr:spPr>
        <a:xfrm rot="11813435">
          <a:off x="11187067800" y="3054346"/>
          <a:ext cx="2277624" cy="2400300"/>
        </a:xfrm>
        <a:prstGeom prst="wedgeEllipseCallou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1" anchor="ctr" anchorCtr="0"/>
        <a:lstStyle/>
        <a:p>
          <a:pPr algn="r" rtl="1"/>
          <a:r>
            <a:rPr lang="ar-EG" sz="1400">
              <a:solidFill>
                <a:sysClr val="windowText" lastClr="000000"/>
              </a:solidFill>
            </a:rPr>
            <a:t>المطلوب</a:t>
          </a:r>
          <a:r>
            <a:rPr lang="ar-EG" sz="1400" baseline="0">
              <a:solidFill>
                <a:sysClr val="windowText" lastClr="000000"/>
              </a:solidFill>
            </a:rPr>
            <a:t> فى حالة غياب الطالب فى جميع وحدات الترم الثانى يظهر كلمة غياب كلى فى نتيجة الفصل الدراسى الثانى بدل كلمة غير جدير</a:t>
          </a:r>
          <a:endParaRPr lang="ar-EG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57</xdr:col>
      <xdr:colOff>419690</xdr:colOff>
      <xdr:row>9</xdr:row>
      <xdr:rowOff>24329</xdr:rowOff>
    </xdr:from>
    <xdr:to>
      <xdr:col>63</xdr:col>
      <xdr:colOff>405077</xdr:colOff>
      <xdr:row>20</xdr:row>
      <xdr:rowOff>52904</xdr:rowOff>
    </xdr:to>
    <xdr:sp macro="" textlink="">
      <xdr:nvSpPr>
        <xdr:cNvPr id="3" name="وسيلة شرح بيضاوية 2"/>
        <xdr:cNvSpPr/>
      </xdr:nvSpPr>
      <xdr:spPr>
        <a:xfrm rot="11813435">
          <a:off x="11190641248" y="3072329"/>
          <a:ext cx="2204712" cy="2400300"/>
        </a:xfrm>
        <a:prstGeom prst="wedgeEllipseCallou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1" anchor="ctr" anchorCtr="0"/>
        <a:lstStyle/>
        <a:p>
          <a:pPr algn="r" rtl="1"/>
          <a:r>
            <a:rPr lang="ar-EG" sz="1400">
              <a:solidFill>
                <a:sysClr val="windowText" lastClr="000000"/>
              </a:solidFill>
            </a:rPr>
            <a:t>المطلوب</a:t>
          </a:r>
          <a:r>
            <a:rPr lang="ar-EG" sz="1400" baseline="0">
              <a:solidFill>
                <a:sysClr val="windowText" lastClr="000000"/>
              </a:solidFill>
            </a:rPr>
            <a:t> فى حالة غياب الطالب فى جميع وحدات الترم الأول يظهر كلمة غياب كلى فى نتيجة الفصل الدراسى الأول بدل كلمة غير جدير</a:t>
          </a:r>
          <a:endParaRPr lang="ar-EG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37</xdr:col>
      <xdr:colOff>504824</xdr:colOff>
      <xdr:row>9</xdr:row>
      <xdr:rowOff>0</xdr:rowOff>
    </xdr:from>
    <xdr:to>
      <xdr:col>43</xdr:col>
      <xdr:colOff>137786</xdr:colOff>
      <xdr:row>20</xdr:row>
      <xdr:rowOff>28575</xdr:rowOff>
    </xdr:to>
    <xdr:sp macro="" textlink="">
      <xdr:nvSpPr>
        <xdr:cNvPr id="4" name="وسيلة شرح بيضاوية 3"/>
        <xdr:cNvSpPr/>
      </xdr:nvSpPr>
      <xdr:spPr>
        <a:xfrm rot="11813435">
          <a:off x="11196833089" y="3048000"/>
          <a:ext cx="2204712" cy="2400300"/>
        </a:xfrm>
        <a:prstGeom prst="wedgeEllipseCallou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1" anchor="ctr" anchorCtr="0"/>
        <a:lstStyle/>
        <a:p>
          <a:pPr algn="r" rtl="1"/>
          <a:r>
            <a:rPr lang="ar-EG" sz="1400">
              <a:solidFill>
                <a:sysClr val="windowText" lastClr="000000"/>
              </a:solidFill>
            </a:rPr>
            <a:t>المطلوب</a:t>
          </a:r>
          <a:r>
            <a:rPr lang="ar-EG" sz="1400" baseline="0">
              <a:solidFill>
                <a:sysClr val="windowText" lastClr="000000"/>
              </a:solidFill>
            </a:rPr>
            <a:t> فى حالة غياب الطالب فى جميع المواد يظهر حرف غ فى عمود المجموع الكلى</a:t>
          </a:r>
          <a:endParaRPr lang="ar-EG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46</xdr:col>
      <xdr:colOff>76200</xdr:colOff>
      <xdr:row>9</xdr:row>
      <xdr:rowOff>95249</xdr:rowOff>
    </xdr:from>
    <xdr:to>
      <xdr:col>56</xdr:col>
      <xdr:colOff>61587</xdr:colOff>
      <xdr:row>20</xdr:row>
      <xdr:rowOff>123824</xdr:rowOff>
    </xdr:to>
    <xdr:sp macro="" textlink="">
      <xdr:nvSpPr>
        <xdr:cNvPr id="5" name="وسيلة شرح بيضاوية 4"/>
        <xdr:cNvSpPr/>
      </xdr:nvSpPr>
      <xdr:spPr>
        <a:xfrm rot="11813435">
          <a:off x="11193632688" y="3143249"/>
          <a:ext cx="2204712" cy="2400300"/>
        </a:xfrm>
        <a:prstGeom prst="wedgeEllipseCallou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1" anchor="ctr" anchorCtr="0"/>
        <a:lstStyle/>
        <a:p>
          <a:pPr algn="r" rtl="1"/>
          <a:r>
            <a:rPr lang="ar-EG" sz="1400">
              <a:solidFill>
                <a:sysClr val="windowText" lastClr="000000"/>
              </a:solidFill>
            </a:rPr>
            <a:t>المطلوب</a:t>
          </a:r>
          <a:r>
            <a:rPr lang="ar-EG" sz="1400" baseline="0">
              <a:solidFill>
                <a:sysClr val="windowText" lastClr="000000"/>
              </a:solidFill>
            </a:rPr>
            <a:t> فى حالة غياب الطالب فى التربية العسكرية يظهر حرف غ فى عمود المجموع كما فى باقى المواد</a:t>
          </a:r>
          <a:endParaRPr lang="ar-EG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294406</xdr:colOff>
      <xdr:row>8</xdr:row>
      <xdr:rowOff>15104</xdr:rowOff>
    </xdr:from>
    <xdr:to>
      <xdr:col>26</xdr:col>
      <xdr:colOff>272341</xdr:colOff>
      <xdr:row>18</xdr:row>
      <xdr:rowOff>62729</xdr:rowOff>
    </xdr:to>
    <xdr:sp macro="" textlink="">
      <xdr:nvSpPr>
        <xdr:cNvPr id="6" name="وسيلة شرح بيضاوية 5"/>
        <xdr:cNvSpPr/>
      </xdr:nvSpPr>
      <xdr:spPr>
        <a:xfrm rot="11813435">
          <a:off x="11203451759" y="2672579"/>
          <a:ext cx="2702085" cy="2400300"/>
        </a:xfrm>
        <a:prstGeom prst="wedgeEllipseCallou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1" anchor="ctr" anchorCtr="0"/>
        <a:lstStyle/>
        <a:p>
          <a:pPr algn="r" rtl="1"/>
          <a:r>
            <a:rPr lang="ar-EG" sz="1400">
              <a:solidFill>
                <a:sysClr val="windowText" lastClr="000000"/>
              </a:solidFill>
            </a:rPr>
            <a:t>المطلوب</a:t>
          </a:r>
          <a:r>
            <a:rPr lang="ar-EG" sz="1400" baseline="0">
              <a:solidFill>
                <a:sysClr val="windowText" lastClr="000000"/>
              </a:solidFill>
            </a:rPr>
            <a:t> فى حالة عدم حصول الطالب على ربع درجة النجاح فى الترم الثانى وهى </a:t>
          </a:r>
          <a:r>
            <a:rPr lang="ar-EG" sz="1400" b="1" baseline="0">
              <a:solidFill>
                <a:srgbClr val="FF0000"/>
              </a:solidFill>
            </a:rPr>
            <a:t>5</a:t>
          </a:r>
          <a:r>
            <a:rPr lang="ar-EG" sz="1400" baseline="0">
              <a:solidFill>
                <a:sysClr val="windowText" lastClr="000000"/>
              </a:solidFill>
            </a:rPr>
            <a:t> درجات يظهر فى عامود مجموع المادة أنه راسب حتى ولو كان مجموع درجات 25 فما فوق وكذلك الأمر فى باقى المواد </a:t>
          </a:r>
          <a:endParaRPr lang="ar-EG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152400</xdr:colOff>
      <xdr:row>7</xdr:row>
      <xdr:rowOff>209550</xdr:rowOff>
    </xdr:from>
    <xdr:to>
      <xdr:col>23</xdr:col>
      <xdr:colOff>180975</xdr:colOff>
      <xdr:row>10</xdr:row>
      <xdr:rowOff>133351</xdr:rowOff>
    </xdr:to>
    <xdr:cxnSp macro="">
      <xdr:nvCxnSpPr>
        <xdr:cNvPr id="8" name="رابط كسهم مستقيم 7"/>
        <xdr:cNvCxnSpPr/>
      </xdr:nvCxnSpPr>
      <xdr:spPr>
        <a:xfrm flipV="1">
          <a:off x="11204905200" y="2476500"/>
          <a:ext cx="1819275" cy="885826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rightToLeft="1" tabSelected="1" topLeftCell="F1" workbookViewId="0">
      <selection activeCell="S19" sqref="S19"/>
    </sheetView>
  </sheetViews>
  <sheetFormatPr defaultRowHeight="14.25"/>
  <cols>
    <col min="1" max="13" width="4.625" customWidth="1"/>
    <col min="14" max="14" width="25.625" customWidth="1"/>
    <col min="15" max="15" width="0" hidden="1" customWidth="1"/>
    <col min="16" max="17" width="6.625" customWidth="1"/>
    <col min="18" max="18" width="0" hidden="1" customWidth="1"/>
    <col min="19" max="21" width="5.625" customWidth="1"/>
    <col min="22" max="22" width="6.625" customWidth="1"/>
    <col min="23" max="25" width="5.625" customWidth="1"/>
    <col min="26" max="26" width="6.625" customWidth="1"/>
    <col min="27" max="29" width="4.625" customWidth="1"/>
    <col min="30" max="30" width="6.625" customWidth="1"/>
    <col min="31" max="33" width="4.625" customWidth="1"/>
    <col min="34" max="34" width="6.625" customWidth="1"/>
    <col min="35" max="37" width="4.625" customWidth="1"/>
    <col min="38" max="39" width="6.625" customWidth="1"/>
    <col min="40" max="42" width="4.625" customWidth="1"/>
    <col min="43" max="43" width="6.625" customWidth="1"/>
    <col min="44" max="46" width="4.625" customWidth="1"/>
    <col min="47" max="47" width="6.625" customWidth="1"/>
    <col min="48" max="52" width="0" hidden="1" customWidth="1"/>
    <col min="53" max="58" width="5.625" customWidth="1"/>
    <col min="59" max="59" width="0" hidden="1" customWidth="1"/>
    <col min="60" max="60" width="6.625" customWidth="1"/>
    <col min="61" max="67" width="5.625" customWidth="1"/>
    <col min="68" max="68" width="0" hidden="1" customWidth="1"/>
    <col min="69" max="69" width="6.625" customWidth="1"/>
  </cols>
  <sheetData>
    <row r="1" spans="1:71" ht="31.5" thickTop="1">
      <c r="A1" s="1" t="s">
        <v>0</v>
      </c>
      <c r="B1" s="2" t="s">
        <v>1</v>
      </c>
      <c r="C1" s="3" t="s">
        <v>2</v>
      </c>
      <c r="D1" s="4"/>
      <c r="E1" s="5"/>
      <c r="F1" s="6" t="s">
        <v>3</v>
      </c>
      <c r="G1" s="7"/>
      <c r="H1" s="8"/>
      <c r="I1" s="9" t="s">
        <v>4</v>
      </c>
      <c r="J1" s="10" t="s">
        <v>5</v>
      </c>
      <c r="K1" s="10" t="s">
        <v>6</v>
      </c>
      <c r="L1" s="11" t="s">
        <v>7</v>
      </c>
      <c r="M1" s="12" t="s">
        <v>8</v>
      </c>
      <c r="N1" s="13" t="s">
        <v>9</v>
      </c>
      <c r="O1" s="13" t="s">
        <v>2</v>
      </c>
      <c r="P1" s="14" t="s">
        <v>10</v>
      </c>
      <c r="Q1" s="14" t="s">
        <v>10</v>
      </c>
      <c r="R1" s="15" t="s">
        <v>11</v>
      </c>
      <c r="S1" s="16" t="s">
        <v>12</v>
      </c>
      <c r="T1" s="17"/>
      <c r="U1" s="17"/>
      <c r="V1" s="18"/>
      <c r="W1" s="16" t="s">
        <v>13</v>
      </c>
      <c r="X1" s="17"/>
      <c r="Y1" s="17"/>
      <c r="Z1" s="18"/>
      <c r="AA1" s="16" t="s">
        <v>14</v>
      </c>
      <c r="AB1" s="17"/>
      <c r="AC1" s="17"/>
      <c r="AD1" s="18"/>
      <c r="AE1" s="19" t="s">
        <v>15</v>
      </c>
      <c r="AF1" s="20"/>
      <c r="AG1" s="20"/>
      <c r="AH1" s="21"/>
      <c r="AI1" s="16" t="s">
        <v>16</v>
      </c>
      <c r="AJ1" s="17"/>
      <c r="AK1" s="17"/>
      <c r="AL1" s="18"/>
      <c r="AM1" s="22" t="s">
        <v>17</v>
      </c>
      <c r="AN1" s="23" t="s">
        <v>18</v>
      </c>
      <c r="AO1" s="24"/>
      <c r="AP1" s="24"/>
      <c r="AQ1" s="25"/>
      <c r="AR1" s="23" t="s">
        <v>19</v>
      </c>
      <c r="AS1" s="24"/>
      <c r="AT1" s="24"/>
      <c r="AU1" s="25"/>
      <c r="AV1" s="26"/>
      <c r="AW1" s="26"/>
      <c r="AX1" s="26"/>
      <c r="AY1" s="26"/>
      <c r="AZ1" s="26"/>
      <c r="BA1" s="19" t="s">
        <v>20</v>
      </c>
      <c r="BB1" s="20"/>
      <c r="BC1" s="20"/>
      <c r="BD1" s="20"/>
      <c r="BE1" s="20"/>
      <c r="BF1" s="20"/>
      <c r="BG1" s="20"/>
      <c r="BH1" s="21"/>
      <c r="BI1" s="19" t="s">
        <v>21</v>
      </c>
      <c r="BJ1" s="20"/>
      <c r="BK1" s="20"/>
      <c r="BL1" s="20"/>
      <c r="BM1" s="20"/>
      <c r="BN1" s="20"/>
      <c r="BO1" s="20"/>
      <c r="BP1" s="20"/>
      <c r="BQ1" s="21"/>
    </row>
    <row r="2" spans="1:71" ht="23.25">
      <c r="A2" s="27"/>
      <c r="B2" s="28"/>
      <c r="C2" s="29"/>
      <c r="D2" s="30"/>
      <c r="E2" s="31"/>
      <c r="F2" s="32"/>
      <c r="G2" s="33"/>
      <c r="H2" s="34"/>
      <c r="I2" s="35"/>
      <c r="J2" s="36"/>
      <c r="K2" s="36"/>
      <c r="L2" s="37"/>
      <c r="M2" s="38"/>
      <c r="N2" s="39"/>
      <c r="O2" s="39"/>
      <c r="P2" s="40"/>
      <c r="Q2" s="40"/>
      <c r="R2" s="41"/>
      <c r="S2" s="42" t="s">
        <v>22</v>
      </c>
      <c r="T2" s="43"/>
      <c r="U2" s="44" t="s">
        <v>23</v>
      </c>
      <c r="V2" s="45" t="s">
        <v>24</v>
      </c>
      <c r="W2" s="42" t="s">
        <v>22</v>
      </c>
      <c r="X2" s="43"/>
      <c r="Y2" s="44" t="s">
        <v>23</v>
      </c>
      <c r="Z2" s="45" t="s">
        <v>24</v>
      </c>
      <c r="AA2" s="42" t="s">
        <v>22</v>
      </c>
      <c r="AB2" s="43"/>
      <c r="AC2" s="44" t="s">
        <v>23</v>
      </c>
      <c r="AD2" s="45" t="s">
        <v>24</v>
      </c>
      <c r="AE2" s="42" t="s">
        <v>22</v>
      </c>
      <c r="AF2" s="43"/>
      <c r="AG2" s="44" t="s">
        <v>23</v>
      </c>
      <c r="AH2" s="45" t="s">
        <v>24</v>
      </c>
      <c r="AI2" s="42" t="s">
        <v>22</v>
      </c>
      <c r="AJ2" s="43"/>
      <c r="AK2" s="44" t="s">
        <v>23</v>
      </c>
      <c r="AL2" s="45" t="s">
        <v>24</v>
      </c>
      <c r="AM2" s="46"/>
      <c r="AN2" s="42" t="s">
        <v>22</v>
      </c>
      <c r="AO2" s="43"/>
      <c r="AP2" s="44" t="s">
        <v>23</v>
      </c>
      <c r="AQ2" s="45" t="s">
        <v>24</v>
      </c>
      <c r="AR2" s="42" t="s">
        <v>22</v>
      </c>
      <c r="AS2" s="43"/>
      <c r="AT2" s="44" t="s">
        <v>23</v>
      </c>
      <c r="AU2" s="45" t="s">
        <v>24</v>
      </c>
      <c r="BA2" s="47" t="s">
        <v>25</v>
      </c>
      <c r="BB2" s="48" t="s">
        <v>26</v>
      </c>
      <c r="BC2" s="48" t="s">
        <v>27</v>
      </c>
      <c r="BD2" s="48" t="s">
        <v>28</v>
      </c>
      <c r="BE2" s="48" t="s">
        <v>29</v>
      </c>
      <c r="BF2" s="49" t="s">
        <v>30</v>
      </c>
      <c r="BG2" s="50"/>
      <c r="BH2" s="51" t="s">
        <v>31</v>
      </c>
      <c r="BI2" s="47" t="s">
        <v>32</v>
      </c>
      <c r="BJ2" s="48" t="s">
        <v>33</v>
      </c>
      <c r="BK2" s="48" t="s">
        <v>34</v>
      </c>
      <c r="BL2" s="48" t="s">
        <v>35</v>
      </c>
      <c r="BM2" s="48" t="s">
        <v>36</v>
      </c>
      <c r="BN2" s="48" t="s">
        <v>37</v>
      </c>
      <c r="BO2" s="48" t="s">
        <v>38</v>
      </c>
      <c r="BP2" s="50"/>
      <c r="BQ2" s="51" t="s">
        <v>39</v>
      </c>
    </row>
    <row r="3" spans="1:71" ht="23.25">
      <c r="A3" s="27"/>
      <c r="B3" s="28"/>
      <c r="C3" s="29"/>
      <c r="D3" s="30"/>
      <c r="E3" s="31"/>
      <c r="F3" s="32"/>
      <c r="G3" s="33"/>
      <c r="H3" s="34"/>
      <c r="I3" s="35"/>
      <c r="J3" s="36"/>
      <c r="K3" s="36"/>
      <c r="L3" s="37"/>
      <c r="M3" s="38"/>
      <c r="N3" s="39"/>
      <c r="O3" s="39"/>
      <c r="P3" s="40"/>
      <c r="Q3" s="40"/>
      <c r="R3" s="41"/>
      <c r="S3" s="52" t="s">
        <v>40</v>
      </c>
      <c r="T3" s="53"/>
      <c r="U3" s="54"/>
      <c r="V3" s="45"/>
      <c r="W3" s="52" t="s">
        <v>40</v>
      </c>
      <c r="X3" s="53"/>
      <c r="Y3" s="54"/>
      <c r="Z3" s="45"/>
      <c r="AA3" s="52" t="s">
        <v>40</v>
      </c>
      <c r="AB3" s="53"/>
      <c r="AC3" s="54"/>
      <c r="AD3" s="45"/>
      <c r="AE3" s="52" t="s">
        <v>40</v>
      </c>
      <c r="AF3" s="53"/>
      <c r="AG3" s="54"/>
      <c r="AH3" s="45"/>
      <c r="AI3" s="52" t="s">
        <v>40</v>
      </c>
      <c r="AJ3" s="53"/>
      <c r="AK3" s="54"/>
      <c r="AL3" s="45"/>
      <c r="AM3" s="46"/>
      <c r="AN3" s="52" t="s">
        <v>40</v>
      </c>
      <c r="AO3" s="53"/>
      <c r="AP3" s="54"/>
      <c r="AQ3" s="45"/>
      <c r="AR3" s="52" t="s">
        <v>40</v>
      </c>
      <c r="AS3" s="53"/>
      <c r="AT3" s="54"/>
      <c r="AU3" s="45"/>
      <c r="BA3" s="47"/>
      <c r="BB3" s="48"/>
      <c r="BC3" s="48"/>
      <c r="BD3" s="48"/>
      <c r="BE3" s="48"/>
      <c r="BF3" s="49"/>
      <c r="BG3" s="50"/>
      <c r="BH3" s="51"/>
      <c r="BI3" s="47"/>
      <c r="BJ3" s="48"/>
      <c r="BK3" s="48"/>
      <c r="BL3" s="48"/>
      <c r="BM3" s="48"/>
      <c r="BN3" s="48"/>
      <c r="BO3" s="48"/>
      <c r="BP3" s="50"/>
      <c r="BQ3" s="51"/>
    </row>
    <row r="4" spans="1:71" ht="23.25">
      <c r="A4" s="27"/>
      <c r="B4" s="28"/>
      <c r="C4" s="29"/>
      <c r="D4" s="30"/>
      <c r="E4" s="31"/>
      <c r="F4" s="32"/>
      <c r="G4" s="33"/>
      <c r="H4" s="34"/>
      <c r="I4" s="35"/>
      <c r="J4" s="36"/>
      <c r="K4" s="36"/>
      <c r="L4" s="37"/>
      <c r="M4" s="38"/>
      <c r="N4" s="39"/>
      <c r="O4" s="39"/>
      <c r="P4" s="40"/>
      <c r="Q4" s="40"/>
      <c r="R4" s="41"/>
      <c r="S4" s="55" t="s">
        <v>41</v>
      </c>
      <c r="T4" s="56" t="s">
        <v>42</v>
      </c>
      <c r="U4" s="44"/>
      <c r="V4" s="45"/>
      <c r="W4" s="55" t="s">
        <v>41</v>
      </c>
      <c r="X4" s="56" t="s">
        <v>42</v>
      </c>
      <c r="Y4" s="44"/>
      <c r="Z4" s="45"/>
      <c r="AA4" s="55" t="s">
        <v>41</v>
      </c>
      <c r="AB4" s="56" t="s">
        <v>42</v>
      </c>
      <c r="AC4" s="44"/>
      <c r="AD4" s="45"/>
      <c r="AE4" s="55" t="s">
        <v>41</v>
      </c>
      <c r="AF4" s="56" t="s">
        <v>42</v>
      </c>
      <c r="AG4" s="44"/>
      <c r="AH4" s="45"/>
      <c r="AI4" s="55" t="s">
        <v>41</v>
      </c>
      <c r="AJ4" s="56" t="s">
        <v>42</v>
      </c>
      <c r="AK4" s="44"/>
      <c r="AL4" s="45"/>
      <c r="AM4" s="57"/>
      <c r="AN4" s="55" t="s">
        <v>41</v>
      </c>
      <c r="AO4" s="56" t="s">
        <v>42</v>
      </c>
      <c r="AP4" s="44"/>
      <c r="AQ4" s="45"/>
      <c r="AR4" s="55" t="s">
        <v>41</v>
      </c>
      <c r="AS4" s="56" t="s">
        <v>42</v>
      </c>
      <c r="AT4" s="44"/>
      <c r="AU4" s="45"/>
      <c r="BA4" s="47"/>
      <c r="BB4" s="48"/>
      <c r="BC4" s="48"/>
      <c r="BD4" s="48"/>
      <c r="BE4" s="48"/>
      <c r="BF4" s="49"/>
      <c r="BG4" s="50"/>
      <c r="BH4" s="51"/>
      <c r="BI4" s="47"/>
      <c r="BJ4" s="48"/>
      <c r="BK4" s="48"/>
      <c r="BL4" s="48"/>
      <c r="BM4" s="48"/>
      <c r="BN4" s="48"/>
      <c r="BO4" s="48"/>
      <c r="BP4" s="50"/>
      <c r="BQ4" s="51"/>
    </row>
    <row r="5" spans="1:71" ht="22.5">
      <c r="A5" s="27"/>
      <c r="B5" s="28"/>
      <c r="C5" s="58"/>
      <c r="D5" s="59"/>
      <c r="E5" s="60"/>
      <c r="F5" s="61"/>
      <c r="G5" s="62"/>
      <c r="H5" s="63"/>
      <c r="I5" s="35"/>
      <c r="J5" s="36"/>
      <c r="K5" s="36"/>
      <c r="L5" s="37"/>
      <c r="M5" s="38"/>
      <c r="N5" s="39"/>
      <c r="O5" s="39"/>
      <c r="P5" s="40"/>
      <c r="Q5" s="40"/>
      <c r="R5" s="41"/>
      <c r="S5" s="64">
        <v>20</v>
      </c>
      <c r="T5" s="65">
        <v>20</v>
      </c>
      <c r="U5" s="66">
        <v>10</v>
      </c>
      <c r="V5" s="67">
        <v>50</v>
      </c>
      <c r="W5" s="64">
        <v>16</v>
      </c>
      <c r="X5" s="65">
        <v>16</v>
      </c>
      <c r="Y5" s="66">
        <v>8</v>
      </c>
      <c r="Z5" s="67">
        <v>40</v>
      </c>
      <c r="AA5" s="64">
        <v>8</v>
      </c>
      <c r="AB5" s="65">
        <v>8</v>
      </c>
      <c r="AC5" s="66">
        <v>4</v>
      </c>
      <c r="AD5" s="67">
        <v>20</v>
      </c>
      <c r="AE5" s="64">
        <v>8</v>
      </c>
      <c r="AF5" s="65">
        <v>8</v>
      </c>
      <c r="AG5" s="66">
        <v>4</v>
      </c>
      <c r="AH5" s="67">
        <v>20</v>
      </c>
      <c r="AI5" s="64">
        <v>12</v>
      </c>
      <c r="AJ5" s="65">
        <v>12</v>
      </c>
      <c r="AK5" s="66">
        <v>6</v>
      </c>
      <c r="AL5" s="67">
        <v>30</v>
      </c>
      <c r="AM5" s="68">
        <f>V5+Z5+AD5+AH5+AL5</f>
        <v>160</v>
      </c>
      <c r="AN5" s="69">
        <v>8</v>
      </c>
      <c r="AO5" s="70">
        <v>8</v>
      </c>
      <c r="AP5" s="66">
        <v>4</v>
      </c>
      <c r="AQ5" s="67">
        <v>20</v>
      </c>
      <c r="AR5" s="69">
        <v>50</v>
      </c>
      <c r="AS5" s="70">
        <v>50</v>
      </c>
      <c r="AT5" s="66" t="s">
        <v>43</v>
      </c>
      <c r="AU5" s="67">
        <f>SUM(AR5:AT5)/2</f>
        <v>50</v>
      </c>
      <c r="BA5" s="47"/>
      <c r="BB5" s="48"/>
      <c r="BC5" s="48"/>
      <c r="BD5" s="48"/>
      <c r="BE5" s="48"/>
      <c r="BF5" s="49"/>
      <c r="BG5" s="50"/>
      <c r="BH5" s="51"/>
      <c r="BI5" s="47"/>
      <c r="BJ5" s="48"/>
      <c r="BK5" s="48"/>
      <c r="BL5" s="48"/>
      <c r="BM5" s="48"/>
      <c r="BN5" s="48"/>
      <c r="BO5" s="48"/>
      <c r="BP5" s="50"/>
      <c r="BQ5" s="51"/>
    </row>
    <row r="6" spans="1:71" ht="23.25" thickBot="1">
      <c r="A6" s="71"/>
      <c r="B6" s="72"/>
      <c r="C6" s="73" t="s">
        <v>44</v>
      </c>
      <c r="D6" s="74" t="s">
        <v>45</v>
      </c>
      <c r="E6" s="75" t="s">
        <v>46</v>
      </c>
      <c r="F6" s="73" t="s">
        <v>44</v>
      </c>
      <c r="G6" s="74" t="s">
        <v>45</v>
      </c>
      <c r="H6" s="75" t="s">
        <v>46</v>
      </c>
      <c r="I6" s="76"/>
      <c r="J6" s="77"/>
      <c r="K6" s="77"/>
      <c r="L6" s="78"/>
      <c r="M6" s="79"/>
      <c r="N6" s="80"/>
      <c r="O6" s="80"/>
      <c r="P6" s="81"/>
      <c r="Q6" s="81"/>
      <c r="R6" s="82"/>
      <c r="S6" s="83" t="s">
        <v>43</v>
      </c>
      <c r="T6" s="84">
        <v>5</v>
      </c>
      <c r="U6" s="85" t="s">
        <v>43</v>
      </c>
      <c r="V6" s="86">
        <v>25</v>
      </c>
      <c r="W6" s="83" t="s">
        <v>43</v>
      </c>
      <c r="X6" s="84">
        <v>4</v>
      </c>
      <c r="Y6" s="85" t="s">
        <v>43</v>
      </c>
      <c r="Z6" s="86">
        <v>20</v>
      </c>
      <c r="AA6" s="83" t="s">
        <v>43</v>
      </c>
      <c r="AB6" s="84">
        <v>2</v>
      </c>
      <c r="AC6" s="85" t="s">
        <v>43</v>
      </c>
      <c r="AD6" s="86">
        <v>10</v>
      </c>
      <c r="AE6" s="83" t="s">
        <v>43</v>
      </c>
      <c r="AF6" s="84">
        <v>2</v>
      </c>
      <c r="AG6" s="85" t="s">
        <v>43</v>
      </c>
      <c r="AH6" s="86">
        <v>10</v>
      </c>
      <c r="AI6" s="83" t="s">
        <v>43</v>
      </c>
      <c r="AJ6" s="84">
        <v>3</v>
      </c>
      <c r="AK6" s="85" t="s">
        <v>43</v>
      </c>
      <c r="AL6" s="86">
        <v>15</v>
      </c>
      <c r="AM6" s="87">
        <f>V6+Z6+AD6+AH6+AL6</f>
        <v>80</v>
      </c>
      <c r="AN6" s="83" t="s">
        <v>43</v>
      </c>
      <c r="AO6" s="84">
        <v>2</v>
      </c>
      <c r="AP6" s="85" t="s">
        <v>43</v>
      </c>
      <c r="AQ6" s="86">
        <v>10</v>
      </c>
      <c r="AR6" s="83" t="s">
        <v>43</v>
      </c>
      <c r="AS6" s="84">
        <f>AS5/2</f>
        <v>25</v>
      </c>
      <c r="AT6" s="85" t="s">
        <v>43</v>
      </c>
      <c r="AU6" s="86">
        <f>AU5/2</f>
        <v>25</v>
      </c>
      <c r="AV6" s="88">
        <v>2022</v>
      </c>
      <c r="AW6" s="89" t="s">
        <v>47</v>
      </c>
      <c r="AX6" s="89" t="s">
        <v>48</v>
      </c>
      <c r="AY6" s="89" t="s">
        <v>49</v>
      </c>
      <c r="AZ6" s="89"/>
      <c r="BA6" s="90"/>
      <c r="BB6" s="91"/>
      <c r="BC6" s="91"/>
      <c r="BD6" s="91"/>
      <c r="BE6" s="91"/>
      <c r="BF6" s="92"/>
      <c r="BG6" s="93"/>
      <c r="BH6" s="94"/>
      <c r="BI6" s="90"/>
      <c r="BJ6" s="91"/>
      <c r="BK6" s="91"/>
      <c r="BL6" s="91"/>
      <c r="BM6" s="91"/>
      <c r="BN6" s="91"/>
      <c r="BO6" s="91"/>
      <c r="BP6" s="93"/>
      <c r="BQ6" s="94"/>
    </row>
    <row r="7" spans="1:71" ht="31.5" thickTop="1">
      <c r="A7" s="95">
        <v>1</v>
      </c>
      <c r="B7" s="96">
        <v>2023</v>
      </c>
      <c r="C7" s="97">
        <f>DAY(O7)</f>
        <v>18</v>
      </c>
      <c r="D7" s="98">
        <f>MONTH(O7)</f>
        <v>6</v>
      </c>
      <c r="E7" s="99">
        <f>YEAR(O7)</f>
        <v>2008</v>
      </c>
      <c r="F7" s="100">
        <f>IF(ISNUMBER(C7),DATEDIF((DATE(E7,D7,C7)),(DATE("2023","10","1")),"MD"),"")</f>
        <v>13</v>
      </c>
      <c r="G7" s="101">
        <f>IF(ISNUMBER(D7),DATEDIF((DATE(E7,D7,C7)),(DATE("2023","10","1")),"YM"),"")</f>
        <v>3</v>
      </c>
      <c r="H7" s="102">
        <f>IF(ISNUMBER(E7),DATEDIF((DATE(E7,D7,C7)),(DATE("2023","10","1")),"Y"),"")</f>
        <v>15</v>
      </c>
      <c r="I7" s="103" t="s">
        <v>47</v>
      </c>
      <c r="J7" s="104" t="s">
        <v>48</v>
      </c>
      <c r="K7" s="104" t="s">
        <v>49</v>
      </c>
      <c r="L7" s="105">
        <v>248</v>
      </c>
      <c r="M7" s="106" t="s">
        <v>50</v>
      </c>
      <c r="N7" s="107" t="s">
        <v>51</v>
      </c>
      <c r="O7" s="108">
        <f>DATE(IF(LEFT($R7,1)="2",MID($R7,2,2),"20"&amp;MID($R7,2,2)),MID($R7,4,2),MID($R7,6,2))</f>
        <v>39617</v>
      </c>
      <c r="P7" s="109">
        <f t="shared" ref="P7:P9" si="0">L7</f>
        <v>248</v>
      </c>
      <c r="Q7" s="109">
        <f>P7</f>
        <v>248</v>
      </c>
      <c r="R7" s="110">
        <v>30806181200072</v>
      </c>
      <c r="S7" s="111">
        <v>11.5</v>
      </c>
      <c r="T7" s="112">
        <v>11.5</v>
      </c>
      <c r="U7" s="113">
        <v>7</v>
      </c>
      <c r="V7" s="114">
        <f>IF($N7="","",IF(AND(S7="غ",U7="غ"),"غ",SUM(S7:U7)))</f>
        <v>30</v>
      </c>
      <c r="W7" s="111">
        <v>8</v>
      </c>
      <c r="X7" s="112">
        <v>9</v>
      </c>
      <c r="Y7" s="113">
        <v>6</v>
      </c>
      <c r="Z7" s="114">
        <f>IF($N7="","",IF(AND(W7="غ",Y7="غ"),"غ",SUM(W7:Y7)))</f>
        <v>23</v>
      </c>
      <c r="AA7" s="111">
        <v>6</v>
      </c>
      <c r="AB7" s="112">
        <v>6</v>
      </c>
      <c r="AC7" s="113">
        <v>3</v>
      </c>
      <c r="AD7" s="114">
        <f>IF($N7="","",IF(AND(AA7="غ",AC7="غ"),"غ",SUM(AA7:AC7)))</f>
        <v>15</v>
      </c>
      <c r="AE7" s="111">
        <v>8</v>
      </c>
      <c r="AF7" s="112">
        <v>7</v>
      </c>
      <c r="AG7" s="113">
        <v>3</v>
      </c>
      <c r="AH7" s="114">
        <f>IF($N7="","",IF(AND(AE7="غ",AG7="غ"),"غ",SUM(AE7:AG7)))</f>
        <v>18</v>
      </c>
      <c r="AI7" s="111">
        <v>9</v>
      </c>
      <c r="AJ7" s="112">
        <v>8</v>
      </c>
      <c r="AK7" s="113">
        <v>5</v>
      </c>
      <c r="AL7" s="114">
        <f>IF($N7="","",IF(AND(AI7="غ",AK7="غ"),"غ",SUM(AI7:AK7)))</f>
        <v>22</v>
      </c>
      <c r="AM7" s="115">
        <f>(IF(OR(V7="",Z7="",AD7="",AH7="",AL7=""),"",(IF(AND(V7="غ",Z7="غ",AD7="غ",AH7="غ",AL7="غ"),"0",ROUND(SUM(V7,Z7,AD7,AH7,AL7),2)))))</f>
        <v>108</v>
      </c>
      <c r="AN7" s="116">
        <v>5</v>
      </c>
      <c r="AO7" s="117">
        <v>4.5</v>
      </c>
      <c r="AP7" s="118">
        <v>3</v>
      </c>
      <c r="AQ7" s="114">
        <f>IF($N7="","",IF(AND(AN7="غ",AP7="غ"),"غ",SUM(AN7:AP7)))</f>
        <v>12.5</v>
      </c>
      <c r="AR7" s="119" t="s">
        <v>52</v>
      </c>
      <c r="AS7" s="120" t="s">
        <v>52</v>
      </c>
      <c r="AT7" s="118"/>
      <c r="AU7" s="114">
        <f>IF($N7="","",IF(AND(AR7="غ",AT7="غ"),"غ",SUM(AR7:AT7)))/2</f>
        <v>0</v>
      </c>
      <c r="AV7" s="88">
        <v>2023</v>
      </c>
      <c r="AW7" s="121" t="s">
        <v>53</v>
      </c>
      <c r="AX7" s="121" t="s">
        <v>54</v>
      </c>
      <c r="AY7" s="121" t="s">
        <v>55</v>
      </c>
      <c r="AZ7" s="121"/>
      <c r="BA7" s="122" t="s">
        <v>56</v>
      </c>
      <c r="BB7" s="123" t="s">
        <v>56</v>
      </c>
      <c r="BC7" s="123" t="s">
        <v>56</v>
      </c>
      <c r="BD7" s="123" t="s">
        <v>56</v>
      </c>
      <c r="BE7" s="124" t="s">
        <v>56</v>
      </c>
      <c r="BF7" s="124" t="s">
        <v>56</v>
      </c>
      <c r="BG7" s="124">
        <f>COUNTIF(BA7:BF7,"جدير")</f>
        <v>6</v>
      </c>
      <c r="BH7" s="125" t="str">
        <f>IF(BG7&gt;=6,"جدير",IF(BG7&gt;=6,"جدير","غيرجدير"))</f>
        <v>جدير</v>
      </c>
      <c r="BI7" s="122" t="s">
        <v>56</v>
      </c>
      <c r="BJ7" s="123" t="s">
        <v>56</v>
      </c>
      <c r="BK7" s="123" t="s">
        <v>56</v>
      </c>
      <c r="BL7" s="123" t="s">
        <v>56</v>
      </c>
      <c r="BM7" s="124" t="s">
        <v>56</v>
      </c>
      <c r="BN7" s="124" t="s">
        <v>56</v>
      </c>
      <c r="BO7" s="124" t="s">
        <v>56</v>
      </c>
      <c r="BP7" s="126">
        <f>COUNTIF(BI7:BO7,"جدير")</f>
        <v>7</v>
      </c>
      <c r="BQ7" s="125" t="str">
        <f>IF(BP7&gt;=7,"جدير",IF(BP7&gt;=7,"جدير","غيرجدير"))</f>
        <v>جدير</v>
      </c>
    </row>
    <row r="8" spans="1:71" ht="30.75">
      <c r="A8" s="127">
        <v>2</v>
      </c>
      <c r="B8" s="128">
        <v>2023</v>
      </c>
      <c r="C8" s="129">
        <f t="shared" ref="C8:C9" si="1">DAY(O8)</f>
        <v>1</v>
      </c>
      <c r="D8" s="130">
        <f t="shared" ref="D8:D9" si="2">MONTH(O8)</f>
        <v>1</v>
      </c>
      <c r="E8" s="131">
        <f t="shared" ref="E8:E9" si="3">YEAR(O8)</f>
        <v>2009</v>
      </c>
      <c r="F8" s="129">
        <f t="shared" ref="F8:F9" si="4">IF(ISNUMBER(C8),DATEDIF((DATE(E8,D8,C8)),(DATE("2023","10","1")),"MD"),"")</f>
        <v>0</v>
      </c>
      <c r="G8" s="130">
        <f t="shared" ref="G8:G9" si="5">IF(ISNUMBER(D8),DATEDIF((DATE(E8,D8,C8)),(DATE("2023","10","1")),"YM"),"")</f>
        <v>9</v>
      </c>
      <c r="H8" s="131">
        <f t="shared" ref="H8:H9" si="6">IF(ISNUMBER(E8),DATEDIF((DATE(E8,D8,C8)),(DATE("2023","10","1")),"Y"),"")</f>
        <v>14</v>
      </c>
      <c r="I8" s="132" t="s">
        <v>47</v>
      </c>
      <c r="J8" s="133" t="s">
        <v>48</v>
      </c>
      <c r="K8" s="133" t="s">
        <v>49</v>
      </c>
      <c r="L8" s="134">
        <v>249</v>
      </c>
      <c r="M8" s="135" t="s">
        <v>50</v>
      </c>
      <c r="N8" s="136" t="s">
        <v>57</v>
      </c>
      <c r="O8" s="137">
        <f t="shared" ref="O8:O9" si="7">DATE(IF(LEFT($R8,1)="2",MID($R8,2,2),"20"&amp;MID($R8,2,2)),MID($R8,4,2),MID($R8,6,2))</f>
        <v>39814</v>
      </c>
      <c r="P8" s="138">
        <f t="shared" si="0"/>
        <v>249</v>
      </c>
      <c r="Q8" s="138">
        <f t="shared" ref="Q8:Q9" si="8">P8</f>
        <v>249</v>
      </c>
      <c r="R8" s="139">
        <v>30901011208179</v>
      </c>
      <c r="S8" s="140">
        <v>16</v>
      </c>
      <c r="T8" s="141">
        <v>3</v>
      </c>
      <c r="U8" s="142">
        <v>7</v>
      </c>
      <c r="V8" s="143">
        <f t="shared" ref="V8:V9" si="9">IF($N8="","",IF(AND(S8="غ",U8="غ"),"غ",SUM(S8:U8)))</f>
        <v>26</v>
      </c>
      <c r="W8" s="140">
        <v>9</v>
      </c>
      <c r="X8" s="141">
        <v>9</v>
      </c>
      <c r="Y8" s="142">
        <v>6</v>
      </c>
      <c r="Z8" s="143">
        <f t="shared" ref="Z8:Z9" si="10">IF($N8="","",IF(AND(W8="غ",Y8="غ"),"غ",SUM(W8:Y8)))</f>
        <v>24</v>
      </c>
      <c r="AA8" s="140">
        <v>6</v>
      </c>
      <c r="AB8" s="141">
        <v>6</v>
      </c>
      <c r="AC8" s="142">
        <v>3</v>
      </c>
      <c r="AD8" s="143">
        <f t="shared" ref="AD8:AD9" si="11">IF($N8="","",IF(AND(AA8="غ",AC8="غ"),"غ",SUM(AA8:AC8)))</f>
        <v>15</v>
      </c>
      <c r="AE8" s="140">
        <v>8</v>
      </c>
      <c r="AF8" s="141">
        <v>7</v>
      </c>
      <c r="AG8" s="142">
        <v>3</v>
      </c>
      <c r="AH8" s="143">
        <f t="shared" ref="AH8:AH9" si="12">IF($N8="","",IF(AND(AE8="غ",AG8="غ"),"غ",SUM(AE8:AG8)))</f>
        <v>18</v>
      </c>
      <c r="AI8" s="140">
        <v>9</v>
      </c>
      <c r="AJ8" s="141">
        <v>8</v>
      </c>
      <c r="AK8" s="142">
        <v>5</v>
      </c>
      <c r="AL8" s="143">
        <f t="shared" ref="AL8:AL9" si="13">IF($N8="","",IF(AND(AI8="غ",AK8="غ"),"غ",SUM(AI8:AK8)))</f>
        <v>22</v>
      </c>
      <c r="AM8" s="144">
        <f t="shared" ref="AM8:AM9" si="14">(IF(OR(V8="",Z8="",AD8="",AH8="",AL8=""),"",(IF(AND(V8="غ",Z8="غ",AD8="غ",AH8="غ",AL8="غ"),"0",ROUND(SUM(V8,Z8,AD8,AH8,AL8),2)))))</f>
        <v>105</v>
      </c>
      <c r="AN8" s="145">
        <v>5</v>
      </c>
      <c r="AO8" s="146">
        <v>4.5</v>
      </c>
      <c r="AP8" s="147">
        <v>3</v>
      </c>
      <c r="AQ8" s="143">
        <f t="shared" ref="AQ8:AQ9" si="15">IF($N8="","",IF(AND(AN8="غ",AP8="غ"),"غ",SUM(AN8:AP8)))</f>
        <v>12.5</v>
      </c>
      <c r="AR8" s="145" t="s">
        <v>52</v>
      </c>
      <c r="AS8" s="148" t="s">
        <v>52</v>
      </c>
      <c r="AT8" s="147"/>
      <c r="AU8" s="143">
        <f t="shared" ref="AU8:AU9" si="16">IF($N8="","",IF(AND(AR8="غ",AT8="غ"),"غ",SUM(AR8:AT8)))/2</f>
        <v>0</v>
      </c>
      <c r="AV8" s="149">
        <v>2024</v>
      </c>
      <c r="AW8" s="121" t="s">
        <v>58</v>
      </c>
      <c r="AX8" s="121" t="s">
        <v>59</v>
      </c>
      <c r="AY8" s="121" t="s">
        <v>60</v>
      </c>
      <c r="AZ8" s="121"/>
      <c r="BA8" s="150" t="s">
        <v>56</v>
      </c>
      <c r="BB8" s="151" t="s">
        <v>56</v>
      </c>
      <c r="BC8" s="151" t="s">
        <v>56</v>
      </c>
      <c r="BD8" s="151" t="s">
        <v>56</v>
      </c>
      <c r="BE8" s="152" t="s">
        <v>56</v>
      </c>
      <c r="BF8" s="152" t="s">
        <v>56</v>
      </c>
      <c r="BG8" s="152">
        <f t="shared" ref="BG8:BG9" si="17">COUNTIF(BA8:BF8,"جدير")</f>
        <v>6</v>
      </c>
      <c r="BH8" s="153" t="str">
        <f t="shared" ref="BH8:BH9" si="18">IF(BG8&gt;=6,"جدير",IF(BG8&gt;=6,"جدير","غيرجدير"))</f>
        <v>جدير</v>
      </c>
      <c r="BI8" s="150" t="s">
        <v>56</v>
      </c>
      <c r="BJ8" s="151" t="s">
        <v>56</v>
      </c>
      <c r="BK8" s="151" t="s">
        <v>56</v>
      </c>
      <c r="BL8" s="151" t="s">
        <v>56</v>
      </c>
      <c r="BM8" s="152" t="s">
        <v>56</v>
      </c>
      <c r="BN8" s="152" t="s">
        <v>56</v>
      </c>
      <c r="BO8" s="124" t="s">
        <v>56</v>
      </c>
      <c r="BP8" s="154">
        <f t="shared" ref="BP8:BP9" si="19">COUNTIF(BI8:BO8,"جدير")</f>
        <v>7</v>
      </c>
      <c r="BQ8" s="153" t="str">
        <f t="shared" ref="BQ8:BQ9" si="20">IF(BP8&gt;=7,"جدير",IF(BP8&gt;=7,"جدير","غيرجدير"))</f>
        <v>جدير</v>
      </c>
    </row>
    <row r="9" spans="1:71" ht="30.75">
      <c r="A9" s="127">
        <v>3</v>
      </c>
      <c r="B9" s="128">
        <v>2023</v>
      </c>
      <c r="C9" s="129">
        <f t="shared" si="1"/>
        <v>8</v>
      </c>
      <c r="D9" s="130">
        <f t="shared" si="2"/>
        <v>9</v>
      </c>
      <c r="E9" s="131">
        <f t="shared" si="3"/>
        <v>2005</v>
      </c>
      <c r="F9" s="129">
        <f t="shared" si="4"/>
        <v>23</v>
      </c>
      <c r="G9" s="130">
        <f t="shared" si="5"/>
        <v>0</v>
      </c>
      <c r="H9" s="131">
        <f t="shared" si="6"/>
        <v>18</v>
      </c>
      <c r="I9" s="132" t="s">
        <v>47</v>
      </c>
      <c r="J9" s="133" t="s">
        <v>48</v>
      </c>
      <c r="K9" s="133" t="s">
        <v>49</v>
      </c>
      <c r="L9" s="134">
        <v>250</v>
      </c>
      <c r="M9" s="135" t="s">
        <v>61</v>
      </c>
      <c r="N9" s="155" t="s">
        <v>62</v>
      </c>
      <c r="O9" s="137">
        <f t="shared" si="7"/>
        <v>38603</v>
      </c>
      <c r="P9" s="138">
        <f t="shared" si="0"/>
        <v>250</v>
      </c>
      <c r="Q9" s="138">
        <f t="shared" si="8"/>
        <v>250</v>
      </c>
      <c r="R9" s="139">
        <v>30509081203096</v>
      </c>
      <c r="S9" s="140" t="s">
        <v>52</v>
      </c>
      <c r="T9" s="141" t="s">
        <v>52</v>
      </c>
      <c r="U9" s="142" t="s">
        <v>52</v>
      </c>
      <c r="V9" s="143" t="str">
        <f t="shared" si="9"/>
        <v>غ</v>
      </c>
      <c r="W9" s="140" t="s">
        <v>52</v>
      </c>
      <c r="X9" s="141" t="s">
        <v>52</v>
      </c>
      <c r="Y9" s="142" t="s">
        <v>52</v>
      </c>
      <c r="Z9" s="143" t="str">
        <f t="shared" si="10"/>
        <v>غ</v>
      </c>
      <c r="AA9" s="140" t="s">
        <v>52</v>
      </c>
      <c r="AB9" s="141" t="s">
        <v>52</v>
      </c>
      <c r="AC9" s="142" t="s">
        <v>52</v>
      </c>
      <c r="AD9" s="143" t="str">
        <f t="shared" si="11"/>
        <v>غ</v>
      </c>
      <c r="AE9" s="140" t="s">
        <v>52</v>
      </c>
      <c r="AF9" s="141" t="s">
        <v>52</v>
      </c>
      <c r="AG9" s="142" t="s">
        <v>52</v>
      </c>
      <c r="AH9" s="143" t="str">
        <f t="shared" si="12"/>
        <v>غ</v>
      </c>
      <c r="AI9" s="140" t="s">
        <v>52</v>
      </c>
      <c r="AJ9" s="141" t="s">
        <v>52</v>
      </c>
      <c r="AK9" s="142" t="s">
        <v>52</v>
      </c>
      <c r="AL9" s="143" t="str">
        <f t="shared" si="13"/>
        <v>غ</v>
      </c>
      <c r="AM9" s="144" t="str">
        <f t="shared" si="14"/>
        <v>0</v>
      </c>
      <c r="AN9" s="145" t="s">
        <v>52</v>
      </c>
      <c r="AO9" s="146" t="s">
        <v>52</v>
      </c>
      <c r="AP9" s="147" t="s">
        <v>52</v>
      </c>
      <c r="AQ9" s="143" t="str">
        <f t="shared" si="15"/>
        <v>غ</v>
      </c>
      <c r="AR9" s="145" t="s">
        <v>52</v>
      </c>
      <c r="AS9" s="148" t="s">
        <v>52</v>
      </c>
      <c r="AT9" s="147"/>
      <c r="AU9" s="143">
        <f t="shared" si="16"/>
        <v>0</v>
      </c>
      <c r="AV9" s="149">
        <v>2025</v>
      </c>
      <c r="AW9" s="121"/>
      <c r="AX9" s="121" t="s">
        <v>63</v>
      </c>
      <c r="AY9" s="121"/>
      <c r="AZ9" s="121"/>
      <c r="BA9" s="156" t="s">
        <v>64</v>
      </c>
      <c r="BB9" s="157" t="s">
        <v>64</v>
      </c>
      <c r="BC9" s="157" t="s">
        <v>64</v>
      </c>
      <c r="BD9" s="157" t="s">
        <v>64</v>
      </c>
      <c r="BE9" s="158" t="s">
        <v>64</v>
      </c>
      <c r="BF9" s="158" t="s">
        <v>64</v>
      </c>
      <c r="BG9" s="152">
        <f t="shared" si="17"/>
        <v>0</v>
      </c>
      <c r="BH9" s="153" t="str">
        <f t="shared" si="18"/>
        <v>غيرجدير</v>
      </c>
      <c r="BI9" s="156" t="s">
        <v>64</v>
      </c>
      <c r="BJ9" s="157" t="s">
        <v>64</v>
      </c>
      <c r="BK9" s="157" t="s">
        <v>64</v>
      </c>
      <c r="BL9" s="157" t="s">
        <v>64</v>
      </c>
      <c r="BM9" s="158" t="s">
        <v>64</v>
      </c>
      <c r="BN9" s="158" t="s">
        <v>64</v>
      </c>
      <c r="BO9" s="158" t="s">
        <v>64</v>
      </c>
      <c r="BP9" s="154">
        <f t="shared" si="19"/>
        <v>0</v>
      </c>
      <c r="BQ9" s="153" t="str">
        <f t="shared" si="20"/>
        <v>غيرجدير</v>
      </c>
    </row>
    <row r="12" spans="1:71" ht="18">
      <c r="BR12" s="159"/>
      <c r="BS12" s="159"/>
    </row>
    <row r="13" spans="1:71" ht="18">
      <c r="BR13" s="159"/>
      <c r="BS13" s="159"/>
    </row>
    <row r="14" spans="1:71" ht="18">
      <c r="BR14" s="159"/>
      <c r="BS14" s="159"/>
    </row>
    <row r="15" spans="1:71" ht="18">
      <c r="BR15" s="159"/>
      <c r="BS15" s="159"/>
    </row>
    <row r="16" spans="1:71" ht="18">
      <c r="BR16" s="159"/>
      <c r="BS16" s="159"/>
    </row>
    <row r="17" spans="70:71" ht="18">
      <c r="BR17" s="159"/>
      <c r="BS17" s="159"/>
    </row>
    <row r="18" spans="70:71" ht="18">
      <c r="BR18" s="159"/>
      <c r="BS18" s="159"/>
    </row>
    <row r="19" spans="70:71" ht="18">
      <c r="BR19" s="159"/>
      <c r="BS19" s="159"/>
    </row>
  </sheetData>
  <mergeCells count="67">
    <mergeCell ref="AR3:AS3"/>
    <mergeCell ref="BM2:BM6"/>
    <mergeCell ref="BN2:BN6"/>
    <mergeCell ref="BO2:BO6"/>
    <mergeCell ref="BQ2:BQ6"/>
    <mergeCell ref="S3:T3"/>
    <mergeCell ref="W3:X3"/>
    <mergeCell ref="AA3:AB3"/>
    <mergeCell ref="AE3:AF3"/>
    <mergeCell ref="AI3:AJ3"/>
    <mergeCell ref="AN3:AO3"/>
    <mergeCell ref="BF2:BF6"/>
    <mergeCell ref="BH2:BH6"/>
    <mergeCell ref="BI2:BI6"/>
    <mergeCell ref="BJ2:BJ6"/>
    <mergeCell ref="BK2:BK6"/>
    <mergeCell ref="BL2:BL6"/>
    <mergeCell ref="AU2:AU4"/>
    <mergeCell ref="BA2:BA6"/>
    <mergeCell ref="BB2:BB6"/>
    <mergeCell ref="BC2:BC6"/>
    <mergeCell ref="BD2:BD6"/>
    <mergeCell ref="BE2:BE6"/>
    <mergeCell ref="AG2:AG4"/>
    <mergeCell ref="AH2:AH4"/>
    <mergeCell ref="AI2:AJ2"/>
    <mergeCell ref="AK2:AK4"/>
    <mergeCell ref="AL2:AL4"/>
    <mergeCell ref="AN2:AO2"/>
    <mergeCell ref="Y2:Y4"/>
    <mergeCell ref="Z2:Z4"/>
    <mergeCell ref="AA2:AB2"/>
    <mergeCell ref="AC2:AC4"/>
    <mergeCell ref="AD2:AD4"/>
    <mergeCell ref="AE2:AF2"/>
    <mergeCell ref="AI1:AL1"/>
    <mergeCell ref="AM1:AM4"/>
    <mergeCell ref="AN1:AQ1"/>
    <mergeCell ref="AR1:AU1"/>
    <mergeCell ref="BA1:BH1"/>
    <mergeCell ref="BI1:BQ1"/>
    <mergeCell ref="AP2:AP4"/>
    <mergeCell ref="AQ2:AQ4"/>
    <mergeCell ref="AR2:AS2"/>
    <mergeCell ref="AT2:AT4"/>
    <mergeCell ref="Q1:Q6"/>
    <mergeCell ref="R1:R6"/>
    <mergeCell ref="S1:V1"/>
    <mergeCell ref="W1:Z1"/>
    <mergeCell ref="AA1:AD1"/>
    <mergeCell ref="AE1:AH1"/>
    <mergeCell ref="S2:T2"/>
    <mergeCell ref="U2:U4"/>
    <mergeCell ref="V2:V4"/>
    <mergeCell ref="W2:X2"/>
    <mergeCell ref="K1:K6"/>
    <mergeCell ref="L1:L6"/>
    <mergeCell ref="M1:M6"/>
    <mergeCell ref="N1:N6"/>
    <mergeCell ref="O1:O6"/>
    <mergeCell ref="P1:P6"/>
    <mergeCell ref="A1:A6"/>
    <mergeCell ref="B1:B6"/>
    <mergeCell ref="C1:E5"/>
    <mergeCell ref="F1:H5"/>
    <mergeCell ref="I1:I6"/>
    <mergeCell ref="J1:J6"/>
  </mergeCells>
  <conditionalFormatting sqref="T7:T9">
    <cfRule type="cellIs" dxfId="31" priority="16" operator="lessThan">
      <formula>5</formula>
    </cfRule>
  </conditionalFormatting>
  <conditionalFormatting sqref="V7:V9">
    <cfRule type="cellIs" dxfId="29" priority="15" operator="lessThan">
      <formula>25</formula>
    </cfRule>
  </conditionalFormatting>
  <conditionalFormatting sqref="X7:X9">
    <cfRule type="cellIs" dxfId="27" priority="14" operator="lessThan">
      <formula>4</formula>
    </cfRule>
  </conditionalFormatting>
  <conditionalFormatting sqref="Z7:Z9">
    <cfRule type="cellIs" dxfId="25" priority="13" operator="lessThan">
      <formula>20</formula>
    </cfRule>
  </conditionalFormatting>
  <conditionalFormatting sqref="AB7:AB9">
    <cfRule type="cellIs" dxfId="23" priority="12" operator="lessThan">
      <formula>2</formula>
    </cfRule>
  </conditionalFormatting>
  <conditionalFormatting sqref="AD7:AD9">
    <cfRule type="cellIs" dxfId="21" priority="11" operator="lessThan">
      <formula>10</formula>
    </cfRule>
  </conditionalFormatting>
  <conditionalFormatting sqref="AF7:AF9">
    <cfRule type="cellIs" dxfId="19" priority="10" operator="lessThan">
      <formula>2</formula>
    </cfRule>
  </conditionalFormatting>
  <conditionalFormatting sqref="AH7:AH9">
    <cfRule type="cellIs" dxfId="17" priority="9" operator="lessThan">
      <formula>10</formula>
    </cfRule>
  </conditionalFormatting>
  <conditionalFormatting sqref="AJ7:AJ9">
    <cfRule type="cellIs" dxfId="15" priority="8" operator="lessThan">
      <formula>3</formula>
    </cfRule>
  </conditionalFormatting>
  <conditionalFormatting sqref="AL7:AL9">
    <cfRule type="cellIs" dxfId="13" priority="7" operator="lessThan">
      <formula>15</formula>
    </cfRule>
  </conditionalFormatting>
  <conditionalFormatting sqref="AM7:AM9">
    <cfRule type="cellIs" dxfId="11" priority="6" operator="lessThan">
      <formula>80</formula>
    </cfRule>
  </conditionalFormatting>
  <conditionalFormatting sqref="AO7:AO9">
    <cfRule type="cellIs" dxfId="9" priority="5" operator="lessThan">
      <formula>2</formula>
    </cfRule>
  </conditionalFormatting>
  <conditionalFormatting sqref="AQ7:AQ9">
    <cfRule type="cellIs" dxfId="7" priority="4" operator="lessThan">
      <formula>10</formula>
    </cfRule>
  </conditionalFormatting>
  <conditionalFormatting sqref="AS7:AS8">
    <cfRule type="cellIs" dxfId="5" priority="3" operator="lessThan">
      <formula>25</formula>
    </cfRule>
  </conditionalFormatting>
  <conditionalFormatting sqref="AU7:AU9">
    <cfRule type="cellIs" dxfId="3" priority="2" operator="lessThan">
      <formula>25</formula>
    </cfRule>
  </conditionalFormatting>
  <conditionalFormatting sqref="AS9">
    <cfRule type="cellIs" dxfId="1" priority="1" operator="lessThan">
      <formula>25</formula>
    </cfRule>
  </conditionalFormatting>
  <dataValidations count="6">
    <dataValidation type="list" allowBlank="1" showInputMessage="1" showErrorMessage="1" sqref="M7:M9">
      <formula1>$BS$9:$BS$12</formula1>
    </dataValidation>
    <dataValidation type="list" allowBlank="1" showInputMessage="1" showErrorMessage="1" sqref="BA7:BF9 BI7:BO9">
      <formula1>$BR$10:$BR$14</formula1>
    </dataValidation>
    <dataValidation type="list" allowBlank="1" showInputMessage="1" showErrorMessage="1" sqref="I7:I9">
      <formula1>$AW$9:$AW$11</formula1>
    </dataValidation>
    <dataValidation type="list" allowBlank="1" showInputMessage="1" showErrorMessage="1" sqref="J7:J9">
      <formula1>$AX$9:$AX$12</formula1>
    </dataValidation>
    <dataValidation type="list" allowBlank="1" showInputMessage="1" showErrorMessage="1" sqref="K7:K9">
      <formula1>$AY$9:$AY$11</formula1>
    </dataValidation>
    <dataValidation type="list" allowBlank="1" showInputMessage="1" showErrorMessage="1" sqref="B7:B9">
      <formula1>$AV$9:$AV$11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KHATER</dc:creator>
  <cp:lastModifiedBy>MOHAMED KHATER</cp:lastModifiedBy>
  <dcterms:created xsi:type="dcterms:W3CDTF">2024-06-21T21:19:26Z</dcterms:created>
  <dcterms:modified xsi:type="dcterms:W3CDTF">2024-06-21T21:36:45Z</dcterms:modified>
</cp:coreProperties>
</file>